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V:\_ZÁKÁZKY 202\2023\223040-68_ČOV Sokolov\08_Rozpočet+VV\"/>
    </mc:Choice>
  </mc:AlternateContent>
  <bookViews>
    <workbookView xWindow="0" yWindow="0" windowWidth="0" windowHeight="0"/>
  </bookViews>
  <sheets>
    <sheet name="Rekapitulace stavby" sheetId="1" r:id="rId1"/>
    <sheet name="01 - Demontáže" sheetId="2" r:id="rId2"/>
    <sheet name="02 - Plynová odběrná zaří..." sheetId="3" r:id="rId3"/>
    <sheet name="03 - Vytápění - nový stav" sheetId="4" r:id="rId4"/>
    <sheet name="04 - Stavební část" sheetId="5" r:id="rId5"/>
    <sheet name="05 - SI a MaR" sheetId="6" r:id="rId6"/>
    <sheet name="06 - Ostatní a vedlejší n..." sheetId="7" r:id="rId7"/>
    <sheet name="Pokyny pro vyplnění" sheetId="8" r:id="rId8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'01 - Demontáže'!$C$100:$K$349</definedName>
    <definedName name="_xlnm.Print_Area" localSheetId="1">'01 - Demontáže'!$C$4:$J$41,'01 - Demontáže'!$C$47:$J$80,'01 - Demontáže'!$C$86:$K$349</definedName>
    <definedName name="_xlnm.Print_Titles" localSheetId="1">'01 - Demontáže'!$100:$100</definedName>
    <definedName name="_xlnm._FilterDatabase" localSheetId="2" hidden="1">'02 - Plynová odběrná zaří...'!$C$93:$K$223</definedName>
    <definedName name="_xlnm.Print_Area" localSheetId="2">'02 - Plynová odběrná zaří...'!$C$4:$J$41,'02 - Plynová odběrná zaří...'!$C$47:$J$73,'02 - Plynová odběrná zaří...'!$C$79:$K$223</definedName>
    <definedName name="_xlnm.Print_Titles" localSheetId="2">'02 - Plynová odběrná zaří...'!$93:$93</definedName>
    <definedName name="_xlnm._FilterDatabase" localSheetId="3" hidden="1">'03 - Vytápění - nový stav'!$C$102:$K$704</definedName>
    <definedName name="_xlnm.Print_Area" localSheetId="3">'03 - Vytápění - nový stav'!$C$4:$J$41,'03 - Vytápění - nový stav'!$C$47:$J$82,'03 - Vytápění - nový stav'!$C$88:$K$704</definedName>
    <definedName name="_xlnm.Print_Titles" localSheetId="3">'03 - Vytápění - nový stav'!$102:$102</definedName>
    <definedName name="_xlnm._FilterDatabase" localSheetId="4" hidden="1">'04 - Stavební část'!$C$97:$K$294</definedName>
    <definedName name="_xlnm.Print_Area" localSheetId="4">'04 - Stavební část'!$C$4:$J$41,'04 - Stavební část'!$C$47:$J$77,'04 - Stavební část'!$C$83:$K$294</definedName>
    <definedName name="_xlnm.Print_Titles" localSheetId="4">'04 - Stavební část'!$97:$97</definedName>
    <definedName name="_xlnm._FilterDatabase" localSheetId="5" hidden="1">'05 - SI a MaR'!$C$91:$K$212</definedName>
    <definedName name="_xlnm.Print_Area" localSheetId="5">'05 - SI a MaR'!$C$4:$J$41,'05 - SI a MaR'!$C$47:$J$71,'05 - SI a MaR'!$C$77:$K$212</definedName>
    <definedName name="_xlnm.Print_Titles" localSheetId="5">'05 - SI a MaR'!$91:$91</definedName>
    <definedName name="_xlnm._FilterDatabase" localSheetId="6" hidden="1">'06 - Ostatní a vedlejší n...'!$C$92:$K$201</definedName>
    <definedName name="_xlnm.Print_Area" localSheetId="6">'06 - Ostatní a vedlejší n...'!$C$4:$J$41,'06 - Ostatní a vedlejší n...'!$C$47:$J$72,'06 - Ostatní a vedlejší n...'!$C$78:$K$201</definedName>
    <definedName name="_xlnm.Print_Titles" localSheetId="6">'06 - Ostatní a vedlejší n...'!$92:$92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9"/>
  <c r="J38"/>
  <c i="1" r="AY61"/>
  <c i="7" r="J37"/>
  <c i="1" r="AX61"/>
  <c i="7"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4"/>
  <c r="BH184"/>
  <c r="BG184"/>
  <c r="BF184"/>
  <c r="T184"/>
  <c r="R184"/>
  <c r="P184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T127"/>
  <c r="R128"/>
  <c r="R127"/>
  <c r="P128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BI95"/>
  <c r="BH95"/>
  <c r="BG95"/>
  <c r="BF95"/>
  <c r="T95"/>
  <c r="R95"/>
  <c r="P95"/>
  <c r="J90"/>
  <c r="J89"/>
  <c r="F89"/>
  <c r="F87"/>
  <c r="E85"/>
  <c r="J59"/>
  <c r="J58"/>
  <c r="F58"/>
  <c r="F56"/>
  <c r="E54"/>
  <c r="J20"/>
  <c r="E20"/>
  <c r="F90"/>
  <c r="J19"/>
  <c r="J14"/>
  <c r="J87"/>
  <c r="E7"/>
  <c r="E50"/>
  <c i="6" r="J93"/>
  <c r="J39"/>
  <c r="J38"/>
  <c i="1" r="AY60"/>
  <c i="6" r="J37"/>
  <c i="1" r="AX60"/>
  <c i="6"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J64"/>
  <c r="J89"/>
  <c r="J88"/>
  <c r="F88"/>
  <c r="F86"/>
  <c r="E84"/>
  <c r="J59"/>
  <c r="J58"/>
  <c r="F58"/>
  <c r="F56"/>
  <c r="E54"/>
  <c r="J20"/>
  <c r="E20"/>
  <c r="F89"/>
  <c r="J19"/>
  <c r="J14"/>
  <c r="J86"/>
  <c r="E7"/>
  <c r="E80"/>
  <c i="5" r="J39"/>
  <c r="J38"/>
  <c i="1" r="AY59"/>
  <c i="5" r="J37"/>
  <c i="1" r="AX59"/>
  <c i="5"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3"/>
  <c r="BH283"/>
  <c r="BG283"/>
  <c r="BF283"/>
  <c r="T283"/>
  <c r="R283"/>
  <c r="P283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R274"/>
  <c r="P274"/>
  <c r="BI272"/>
  <c r="BH272"/>
  <c r="BG272"/>
  <c r="BF272"/>
  <c r="T272"/>
  <c r="R272"/>
  <c r="P272"/>
  <c r="BI269"/>
  <c r="BH269"/>
  <c r="BG269"/>
  <c r="BF269"/>
  <c r="T269"/>
  <c r="R269"/>
  <c r="P269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7"/>
  <c r="BH257"/>
  <c r="BG257"/>
  <c r="BF257"/>
  <c r="T257"/>
  <c r="R257"/>
  <c r="P257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0"/>
  <c r="BH220"/>
  <c r="BG220"/>
  <c r="BF220"/>
  <c r="T220"/>
  <c r="T219"/>
  <c r="R220"/>
  <c r="R219"/>
  <c r="P220"/>
  <c r="P219"/>
  <c r="BI217"/>
  <c r="BH217"/>
  <c r="BG217"/>
  <c r="BF217"/>
  <c r="T217"/>
  <c r="T216"/>
  <c r="R217"/>
  <c r="R216"/>
  <c r="P217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3"/>
  <c r="BH143"/>
  <c r="BG143"/>
  <c r="BF143"/>
  <c r="T143"/>
  <c r="R143"/>
  <c r="P143"/>
  <c r="BI138"/>
  <c r="BH138"/>
  <c r="BG138"/>
  <c r="BF138"/>
  <c r="T138"/>
  <c r="R138"/>
  <c r="P138"/>
  <c r="BI135"/>
  <c r="BH135"/>
  <c r="BG135"/>
  <c r="BF135"/>
  <c r="T135"/>
  <c r="R135"/>
  <c r="P135"/>
  <c r="BI130"/>
  <c r="BH130"/>
  <c r="BG130"/>
  <c r="BF130"/>
  <c r="T130"/>
  <c r="R130"/>
  <c r="P130"/>
  <c r="BI125"/>
  <c r="BH125"/>
  <c r="BG125"/>
  <c r="BF125"/>
  <c r="T125"/>
  <c r="R125"/>
  <c r="P125"/>
  <c r="BI120"/>
  <c r="BH120"/>
  <c r="BG120"/>
  <c r="BF120"/>
  <c r="T120"/>
  <c r="R120"/>
  <c r="P120"/>
  <c r="BI115"/>
  <c r="BH115"/>
  <c r="BG115"/>
  <c r="BF115"/>
  <c r="T115"/>
  <c r="R115"/>
  <c r="P115"/>
  <c r="BI112"/>
  <c r="BH112"/>
  <c r="BG112"/>
  <c r="BF112"/>
  <c r="T112"/>
  <c r="R112"/>
  <c r="P112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J95"/>
  <c r="J94"/>
  <c r="F94"/>
  <c r="F92"/>
  <c r="E90"/>
  <c r="J59"/>
  <c r="J58"/>
  <c r="F58"/>
  <c r="F56"/>
  <c r="E54"/>
  <c r="J20"/>
  <c r="E20"/>
  <c r="F95"/>
  <c r="J19"/>
  <c r="J14"/>
  <c r="J56"/>
  <c r="E7"/>
  <c r="E86"/>
  <c i="4" r="J271"/>
  <c r="J39"/>
  <c r="J38"/>
  <c i="1" r="AY58"/>
  <c i="4" r="J37"/>
  <c i="1" r="AX58"/>
  <c i="4" r="BI703"/>
  <c r="BH703"/>
  <c r="BG703"/>
  <c r="BF703"/>
  <c r="T703"/>
  <c r="R703"/>
  <c r="P703"/>
  <c r="BI701"/>
  <c r="BH701"/>
  <c r="BG701"/>
  <c r="BF701"/>
  <c r="T701"/>
  <c r="R701"/>
  <c r="P701"/>
  <c r="BI699"/>
  <c r="BH699"/>
  <c r="BG699"/>
  <c r="BF699"/>
  <c r="T699"/>
  <c r="R699"/>
  <c r="P699"/>
  <c r="BI697"/>
  <c r="BH697"/>
  <c r="BG697"/>
  <c r="BF697"/>
  <c r="T697"/>
  <c r="R697"/>
  <c r="P697"/>
  <c r="BI695"/>
  <c r="BH695"/>
  <c r="BG695"/>
  <c r="BF695"/>
  <c r="T695"/>
  <c r="R695"/>
  <c r="P695"/>
  <c r="BI693"/>
  <c r="BH693"/>
  <c r="BG693"/>
  <c r="BF693"/>
  <c r="T693"/>
  <c r="R693"/>
  <c r="P693"/>
  <c r="BI691"/>
  <c r="BH691"/>
  <c r="BG691"/>
  <c r="BF691"/>
  <c r="T691"/>
  <c r="R691"/>
  <c r="P691"/>
  <c r="BI688"/>
  <c r="BH688"/>
  <c r="BG688"/>
  <c r="BF688"/>
  <c r="T688"/>
  <c r="R688"/>
  <c r="P688"/>
  <c r="BI685"/>
  <c r="BH685"/>
  <c r="BG685"/>
  <c r="BF685"/>
  <c r="T685"/>
  <c r="R685"/>
  <c r="P685"/>
  <c r="BI682"/>
  <c r="BH682"/>
  <c r="BG682"/>
  <c r="BF682"/>
  <c r="T682"/>
  <c r="R682"/>
  <c r="P682"/>
  <c r="BI679"/>
  <c r="BH679"/>
  <c r="BG679"/>
  <c r="BF679"/>
  <c r="T679"/>
  <c r="R679"/>
  <c r="P679"/>
  <c r="BI676"/>
  <c r="BH676"/>
  <c r="BG676"/>
  <c r="BF676"/>
  <c r="T676"/>
  <c r="R676"/>
  <c r="P676"/>
  <c r="BI674"/>
  <c r="BH674"/>
  <c r="BG674"/>
  <c r="BF674"/>
  <c r="T674"/>
  <c r="R674"/>
  <c r="P674"/>
  <c r="BI671"/>
  <c r="BH671"/>
  <c r="BG671"/>
  <c r="BF671"/>
  <c r="T671"/>
  <c r="R671"/>
  <c r="P671"/>
  <c r="BI668"/>
  <c r="BH668"/>
  <c r="BG668"/>
  <c r="BF668"/>
  <c r="T668"/>
  <c r="R668"/>
  <c r="P668"/>
  <c r="BI664"/>
  <c r="BH664"/>
  <c r="BG664"/>
  <c r="BF664"/>
  <c r="T664"/>
  <c r="R664"/>
  <c r="P664"/>
  <c r="BI661"/>
  <c r="BH661"/>
  <c r="BG661"/>
  <c r="BF661"/>
  <c r="T661"/>
  <c r="R661"/>
  <c r="P661"/>
  <c r="BI658"/>
  <c r="BH658"/>
  <c r="BG658"/>
  <c r="BF658"/>
  <c r="T658"/>
  <c r="R658"/>
  <c r="P658"/>
  <c r="BI655"/>
  <c r="BH655"/>
  <c r="BG655"/>
  <c r="BF655"/>
  <c r="T655"/>
  <c r="R655"/>
  <c r="P655"/>
  <c r="BI652"/>
  <c r="BH652"/>
  <c r="BG652"/>
  <c r="BF652"/>
  <c r="T652"/>
  <c r="R652"/>
  <c r="P652"/>
  <c r="BI649"/>
  <c r="BH649"/>
  <c r="BG649"/>
  <c r="BF649"/>
  <c r="T649"/>
  <c r="R649"/>
  <c r="P649"/>
  <c r="BI646"/>
  <c r="BH646"/>
  <c r="BG646"/>
  <c r="BF646"/>
  <c r="T646"/>
  <c r="R646"/>
  <c r="P646"/>
  <c r="BI643"/>
  <c r="BH643"/>
  <c r="BG643"/>
  <c r="BF643"/>
  <c r="T643"/>
  <c r="R643"/>
  <c r="P643"/>
  <c r="BI640"/>
  <c r="BH640"/>
  <c r="BG640"/>
  <c r="BF640"/>
  <c r="T640"/>
  <c r="R640"/>
  <c r="P640"/>
  <c r="BI637"/>
  <c r="BH637"/>
  <c r="BG637"/>
  <c r="BF637"/>
  <c r="T637"/>
  <c r="R637"/>
  <c r="P637"/>
  <c r="BI634"/>
  <c r="BH634"/>
  <c r="BG634"/>
  <c r="BF634"/>
  <c r="T634"/>
  <c r="R634"/>
  <c r="P634"/>
  <c r="BI631"/>
  <c r="BH631"/>
  <c r="BG631"/>
  <c r="BF631"/>
  <c r="T631"/>
  <c r="R631"/>
  <c r="P631"/>
  <c r="BI628"/>
  <c r="BH628"/>
  <c r="BG628"/>
  <c r="BF628"/>
  <c r="T628"/>
  <c r="R628"/>
  <c r="P628"/>
  <c r="BI625"/>
  <c r="BH625"/>
  <c r="BG625"/>
  <c r="BF625"/>
  <c r="T625"/>
  <c r="R625"/>
  <c r="P625"/>
  <c r="BI622"/>
  <c r="BH622"/>
  <c r="BG622"/>
  <c r="BF622"/>
  <c r="T622"/>
  <c r="R622"/>
  <c r="P622"/>
  <c r="BI619"/>
  <c r="BH619"/>
  <c r="BG619"/>
  <c r="BF619"/>
  <c r="T619"/>
  <c r="R619"/>
  <c r="P619"/>
  <c r="BI615"/>
  <c r="BH615"/>
  <c r="BG615"/>
  <c r="BF615"/>
  <c r="T615"/>
  <c r="R615"/>
  <c r="P615"/>
  <c r="BI612"/>
  <c r="BH612"/>
  <c r="BG612"/>
  <c r="BF612"/>
  <c r="T612"/>
  <c r="R612"/>
  <c r="P612"/>
  <c r="BI609"/>
  <c r="BH609"/>
  <c r="BG609"/>
  <c r="BF609"/>
  <c r="T609"/>
  <c r="R609"/>
  <c r="P609"/>
  <c r="BI606"/>
  <c r="BH606"/>
  <c r="BG606"/>
  <c r="BF606"/>
  <c r="T606"/>
  <c r="R606"/>
  <c r="P606"/>
  <c r="BI604"/>
  <c r="BH604"/>
  <c r="BG604"/>
  <c r="BF604"/>
  <c r="T604"/>
  <c r="R604"/>
  <c r="P604"/>
  <c r="BI602"/>
  <c r="BH602"/>
  <c r="BG602"/>
  <c r="BF602"/>
  <c r="T602"/>
  <c r="R602"/>
  <c r="P602"/>
  <c r="BI600"/>
  <c r="BH600"/>
  <c r="BG600"/>
  <c r="BF600"/>
  <c r="T600"/>
  <c r="R600"/>
  <c r="P600"/>
  <c r="BI597"/>
  <c r="BH597"/>
  <c r="BG597"/>
  <c r="BF597"/>
  <c r="T597"/>
  <c r="R597"/>
  <c r="P597"/>
  <c r="BI595"/>
  <c r="BH595"/>
  <c r="BG595"/>
  <c r="BF595"/>
  <c r="T595"/>
  <c r="R595"/>
  <c r="P595"/>
  <c r="BI593"/>
  <c r="BH593"/>
  <c r="BG593"/>
  <c r="BF593"/>
  <c r="T593"/>
  <c r="R593"/>
  <c r="P593"/>
  <c r="BI589"/>
  <c r="BH589"/>
  <c r="BG589"/>
  <c r="BF589"/>
  <c r="T589"/>
  <c r="R589"/>
  <c r="P589"/>
  <c r="BI586"/>
  <c r="BH586"/>
  <c r="BG586"/>
  <c r="BF586"/>
  <c r="T586"/>
  <c r="R586"/>
  <c r="P586"/>
  <c r="BI584"/>
  <c r="BH584"/>
  <c r="BG584"/>
  <c r="BF584"/>
  <c r="T584"/>
  <c r="R584"/>
  <c r="P584"/>
  <c r="BI581"/>
  <c r="BH581"/>
  <c r="BG581"/>
  <c r="BF581"/>
  <c r="T581"/>
  <c r="R581"/>
  <c r="P581"/>
  <c r="BI578"/>
  <c r="BH578"/>
  <c r="BG578"/>
  <c r="BF578"/>
  <c r="T578"/>
  <c r="R578"/>
  <c r="P578"/>
  <c r="BI575"/>
  <c r="BH575"/>
  <c r="BG575"/>
  <c r="BF575"/>
  <c r="T575"/>
  <c r="R575"/>
  <c r="P575"/>
  <c r="BI572"/>
  <c r="BH572"/>
  <c r="BG572"/>
  <c r="BF572"/>
  <c r="T572"/>
  <c r="R572"/>
  <c r="P572"/>
  <c r="BI569"/>
  <c r="BH569"/>
  <c r="BG569"/>
  <c r="BF569"/>
  <c r="T569"/>
  <c r="R569"/>
  <c r="P569"/>
  <c r="BI566"/>
  <c r="BH566"/>
  <c r="BG566"/>
  <c r="BF566"/>
  <c r="T566"/>
  <c r="R566"/>
  <c r="P566"/>
  <c r="BI563"/>
  <c r="BH563"/>
  <c r="BG563"/>
  <c r="BF563"/>
  <c r="T563"/>
  <c r="R563"/>
  <c r="P563"/>
  <c r="BI560"/>
  <c r="BH560"/>
  <c r="BG560"/>
  <c r="BF560"/>
  <c r="T560"/>
  <c r="R560"/>
  <c r="P560"/>
  <c r="BI557"/>
  <c r="BH557"/>
  <c r="BG557"/>
  <c r="BF557"/>
  <c r="T557"/>
  <c r="R557"/>
  <c r="P557"/>
  <c r="BI554"/>
  <c r="BH554"/>
  <c r="BG554"/>
  <c r="BF554"/>
  <c r="T554"/>
  <c r="R554"/>
  <c r="P554"/>
  <c r="BI551"/>
  <c r="BH551"/>
  <c r="BG551"/>
  <c r="BF551"/>
  <c r="T551"/>
  <c r="R551"/>
  <c r="P551"/>
  <c r="BI548"/>
  <c r="BH548"/>
  <c r="BG548"/>
  <c r="BF548"/>
  <c r="T548"/>
  <c r="R548"/>
  <c r="P548"/>
  <c r="BI545"/>
  <c r="BH545"/>
  <c r="BG545"/>
  <c r="BF545"/>
  <c r="T545"/>
  <c r="R545"/>
  <c r="P545"/>
  <c r="BI542"/>
  <c r="BH542"/>
  <c r="BG542"/>
  <c r="BF542"/>
  <c r="T542"/>
  <c r="R542"/>
  <c r="P542"/>
  <c r="BI539"/>
  <c r="BH539"/>
  <c r="BG539"/>
  <c r="BF539"/>
  <c r="T539"/>
  <c r="R539"/>
  <c r="P539"/>
  <c r="BI536"/>
  <c r="BH536"/>
  <c r="BG536"/>
  <c r="BF536"/>
  <c r="T536"/>
  <c r="R536"/>
  <c r="P536"/>
  <c r="BI533"/>
  <c r="BH533"/>
  <c r="BG533"/>
  <c r="BF533"/>
  <c r="T533"/>
  <c r="R533"/>
  <c r="P533"/>
  <c r="BI530"/>
  <c r="BH530"/>
  <c r="BG530"/>
  <c r="BF530"/>
  <c r="T530"/>
  <c r="R530"/>
  <c r="P530"/>
  <c r="BI527"/>
  <c r="BH527"/>
  <c r="BG527"/>
  <c r="BF527"/>
  <c r="T527"/>
  <c r="R527"/>
  <c r="P527"/>
  <c r="BI524"/>
  <c r="BH524"/>
  <c r="BG524"/>
  <c r="BF524"/>
  <c r="T524"/>
  <c r="R524"/>
  <c r="P524"/>
  <c r="BI522"/>
  <c r="BH522"/>
  <c r="BG522"/>
  <c r="BF522"/>
  <c r="T522"/>
  <c r="R522"/>
  <c r="P522"/>
  <c r="BI519"/>
  <c r="BH519"/>
  <c r="BG519"/>
  <c r="BF519"/>
  <c r="T519"/>
  <c r="R519"/>
  <c r="P519"/>
  <c r="BI517"/>
  <c r="BH517"/>
  <c r="BG517"/>
  <c r="BF517"/>
  <c r="T517"/>
  <c r="R517"/>
  <c r="P517"/>
  <c r="BI514"/>
  <c r="BH514"/>
  <c r="BG514"/>
  <c r="BF514"/>
  <c r="T514"/>
  <c r="R514"/>
  <c r="P514"/>
  <c r="BI511"/>
  <c r="BH511"/>
  <c r="BG511"/>
  <c r="BF511"/>
  <c r="T511"/>
  <c r="R511"/>
  <c r="P511"/>
  <c r="BI508"/>
  <c r="BH508"/>
  <c r="BG508"/>
  <c r="BF508"/>
  <c r="T508"/>
  <c r="R508"/>
  <c r="P508"/>
  <c r="BI505"/>
  <c r="BH505"/>
  <c r="BG505"/>
  <c r="BF505"/>
  <c r="T505"/>
  <c r="R505"/>
  <c r="P505"/>
  <c r="BI502"/>
  <c r="BH502"/>
  <c r="BG502"/>
  <c r="BF502"/>
  <c r="T502"/>
  <c r="R502"/>
  <c r="P502"/>
  <c r="BI499"/>
  <c r="BH499"/>
  <c r="BG499"/>
  <c r="BF499"/>
  <c r="T499"/>
  <c r="R499"/>
  <c r="P499"/>
  <c r="BI496"/>
  <c r="BH496"/>
  <c r="BG496"/>
  <c r="BF496"/>
  <c r="T496"/>
  <c r="R496"/>
  <c r="P496"/>
  <c r="BI493"/>
  <c r="BH493"/>
  <c r="BG493"/>
  <c r="BF493"/>
  <c r="T493"/>
  <c r="R493"/>
  <c r="P493"/>
  <c r="BI490"/>
  <c r="BH490"/>
  <c r="BG490"/>
  <c r="BF490"/>
  <c r="T490"/>
  <c r="R490"/>
  <c r="P490"/>
  <c r="BI487"/>
  <c r="BH487"/>
  <c r="BG487"/>
  <c r="BF487"/>
  <c r="T487"/>
  <c r="R487"/>
  <c r="P487"/>
  <c r="BI484"/>
  <c r="BH484"/>
  <c r="BG484"/>
  <c r="BF484"/>
  <c r="T484"/>
  <c r="R484"/>
  <c r="P484"/>
  <c r="BI482"/>
  <c r="BH482"/>
  <c r="BG482"/>
  <c r="BF482"/>
  <c r="T482"/>
  <c r="R482"/>
  <c r="P482"/>
  <c r="BI480"/>
  <c r="BH480"/>
  <c r="BG480"/>
  <c r="BF480"/>
  <c r="T480"/>
  <c r="R480"/>
  <c r="P480"/>
  <c r="BI476"/>
  <c r="BH476"/>
  <c r="BG476"/>
  <c r="BF476"/>
  <c r="T476"/>
  <c r="R476"/>
  <c r="P476"/>
  <c r="BI474"/>
  <c r="BH474"/>
  <c r="BG474"/>
  <c r="BF474"/>
  <c r="T474"/>
  <c r="R474"/>
  <c r="P474"/>
  <c r="BI472"/>
  <c r="BH472"/>
  <c r="BG472"/>
  <c r="BF472"/>
  <c r="T472"/>
  <c r="R472"/>
  <c r="P472"/>
  <c r="BI468"/>
  <c r="BH468"/>
  <c r="BG468"/>
  <c r="BF468"/>
  <c r="T468"/>
  <c r="R468"/>
  <c r="P468"/>
  <c r="BI466"/>
  <c r="BH466"/>
  <c r="BG466"/>
  <c r="BF466"/>
  <c r="T466"/>
  <c r="R466"/>
  <c r="P466"/>
  <c r="BI464"/>
  <c r="BH464"/>
  <c r="BG464"/>
  <c r="BF464"/>
  <c r="T464"/>
  <c r="R464"/>
  <c r="P464"/>
  <c r="BI462"/>
  <c r="BH462"/>
  <c r="BG462"/>
  <c r="BF462"/>
  <c r="T462"/>
  <c r="R462"/>
  <c r="P462"/>
  <c r="BI460"/>
  <c r="BH460"/>
  <c r="BG460"/>
  <c r="BF460"/>
  <c r="T460"/>
  <c r="R460"/>
  <c r="P460"/>
  <c r="BI458"/>
  <c r="BH458"/>
  <c r="BG458"/>
  <c r="BF458"/>
  <c r="T458"/>
  <c r="R458"/>
  <c r="P458"/>
  <c r="BI456"/>
  <c r="BH456"/>
  <c r="BG456"/>
  <c r="BF456"/>
  <c r="T456"/>
  <c r="R456"/>
  <c r="P456"/>
  <c r="BI454"/>
  <c r="BH454"/>
  <c r="BG454"/>
  <c r="BF454"/>
  <c r="T454"/>
  <c r="R454"/>
  <c r="P454"/>
  <c r="BI452"/>
  <c r="BH452"/>
  <c r="BG452"/>
  <c r="BF452"/>
  <c r="T452"/>
  <c r="R452"/>
  <c r="P452"/>
  <c r="BI449"/>
  <c r="BH449"/>
  <c r="BG449"/>
  <c r="BF449"/>
  <c r="T449"/>
  <c r="R449"/>
  <c r="P449"/>
  <c r="BI446"/>
  <c r="BH446"/>
  <c r="BG446"/>
  <c r="BF446"/>
  <c r="T446"/>
  <c r="R446"/>
  <c r="P446"/>
  <c r="BI443"/>
  <c r="BH443"/>
  <c r="BG443"/>
  <c r="BF443"/>
  <c r="T443"/>
  <c r="R443"/>
  <c r="P443"/>
  <c r="BI440"/>
  <c r="BH440"/>
  <c r="BG440"/>
  <c r="BF440"/>
  <c r="T440"/>
  <c r="R440"/>
  <c r="P440"/>
  <c r="BI437"/>
  <c r="BH437"/>
  <c r="BG437"/>
  <c r="BF437"/>
  <c r="T437"/>
  <c r="R437"/>
  <c r="P437"/>
  <c r="BI434"/>
  <c r="BH434"/>
  <c r="BG434"/>
  <c r="BF434"/>
  <c r="T434"/>
  <c r="R434"/>
  <c r="P434"/>
  <c r="BI431"/>
  <c r="BH431"/>
  <c r="BG431"/>
  <c r="BF431"/>
  <c r="T431"/>
  <c r="R431"/>
  <c r="P431"/>
  <c r="BI428"/>
  <c r="BH428"/>
  <c r="BG428"/>
  <c r="BF428"/>
  <c r="T428"/>
  <c r="R428"/>
  <c r="P428"/>
  <c r="BI425"/>
  <c r="BH425"/>
  <c r="BG425"/>
  <c r="BF425"/>
  <c r="T425"/>
  <c r="R425"/>
  <c r="P425"/>
  <c r="BI420"/>
  <c r="BH420"/>
  <c r="BG420"/>
  <c r="BF420"/>
  <c r="T420"/>
  <c r="R420"/>
  <c r="P420"/>
  <c r="BI416"/>
  <c r="BH416"/>
  <c r="BG416"/>
  <c r="BF416"/>
  <c r="T416"/>
  <c r="R416"/>
  <c r="P416"/>
  <c r="BI411"/>
  <c r="BH411"/>
  <c r="BG411"/>
  <c r="BF411"/>
  <c r="T411"/>
  <c r="R411"/>
  <c r="P411"/>
  <c r="BI407"/>
  <c r="BH407"/>
  <c r="BG407"/>
  <c r="BF407"/>
  <c r="T407"/>
  <c r="R407"/>
  <c r="P407"/>
  <c r="BI402"/>
  <c r="BH402"/>
  <c r="BG402"/>
  <c r="BF402"/>
  <c r="T402"/>
  <c r="R402"/>
  <c r="P402"/>
  <c r="BI396"/>
  <c r="BH396"/>
  <c r="BG396"/>
  <c r="BF396"/>
  <c r="T396"/>
  <c r="R396"/>
  <c r="P396"/>
  <c r="BI390"/>
  <c r="BH390"/>
  <c r="BG390"/>
  <c r="BF390"/>
  <c r="T390"/>
  <c r="R390"/>
  <c r="P390"/>
  <c r="BI387"/>
  <c r="BH387"/>
  <c r="BG387"/>
  <c r="BF387"/>
  <c r="T387"/>
  <c r="R387"/>
  <c r="P387"/>
  <c r="BI382"/>
  <c r="BH382"/>
  <c r="BG382"/>
  <c r="BF382"/>
  <c r="T382"/>
  <c r="R382"/>
  <c r="P382"/>
  <c r="BI376"/>
  <c r="BH376"/>
  <c r="BG376"/>
  <c r="BF376"/>
  <c r="T376"/>
  <c r="R376"/>
  <c r="P376"/>
  <c r="BI371"/>
  <c r="BH371"/>
  <c r="BG371"/>
  <c r="BF371"/>
  <c r="T371"/>
  <c r="R371"/>
  <c r="P371"/>
  <c r="BI369"/>
  <c r="BH369"/>
  <c r="BG369"/>
  <c r="BF369"/>
  <c r="T369"/>
  <c r="R369"/>
  <c r="P369"/>
  <c r="BI367"/>
  <c r="BH367"/>
  <c r="BG367"/>
  <c r="BF367"/>
  <c r="T367"/>
  <c r="R367"/>
  <c r="P367"/>
  <c r="BI364"/>
  <c r="BH364"/>
  <c r="BG364"/>
  <c r="BF364"/>
  <c r="T364"/>
  <c r="R364"/>
  <c r="P364"/>
  <c r="BI360"/>
  <c r="BH360"/>
  <c r="BG360"/>
  <c r="BF360"/>
  <c r="T360"/>
  <c r="R360"/>
  <c r="P360"/>
  <c r="BI356"/>
  <c r="BH356"/>
  <c r="BG356"/>
  <c r="BF356"/>
  <c r="T356"/>
  <c r="R356"/>
  <c r="P356"/>
  <c r="BI353"/>
  <c r="BH353"/>
  <c r="BG353"/>
  <c r="BF353"/>
  <c r="T353"/>
  <c r="R353"/>
  <c r="P353"/>
  <c r="BI351"/>
  <c r="BH351"/>
  <c r="BG351"/>
  <c r="BF351"/>
  <c r="T351"/>
  <c r="R351"/>
  <c r="P351"/>
  <c r="BI348"/>
  <c r="BH348"/>
  <c r="BG348"/>
  <c r="BF348"/>
  <c r="T348"/>
  <c r="R348"/>
  <c r="P348"/>
  <c r="BI346"/>
  <c r="BH346"/>
  <c r="BG346"/>
  <c r="BF346"/>
  <c r="T346"/>
  <c r="R346"/>
  <c r="P346"/>
  <c r="BI343"/>
  <c r="BH343"/>
  <c r="BG343"/>
  <c r="BF343"/>
  <c r="T343"/>
  <c r="R343"/>
  <c r="P343"/>
  <c r="BI340"/>
  <c r="BH340"/>
  <c r="BG340"/>
  <c r="BF340"/>
  <c r="T340"/>
  <c r="R340"/>
  <c r="P340"/>
  <c r="BI337"/>
  <c r="BH337"/>
  <c r="BG337"/>
  <c r="BF337"/>
  <c r="T337"/>
  <c r="R337"/>
  <c r="P337"/>
  <c r="BI334"/>
  <c r="BH334"/>
  <c r="BG334"/>
  <c r="BF334"/>
  <c r="T334"/>
  <c r="R334"/>
  <c r="P334"/>
  <c r="BI331"/>
  <c r="BH331"/>
  <c r="BG331"/>
  <c r="BF331"/>
  <c r="T331"/>
  <c r="R331"/>
  <c r="P331"/>
  <c r="BI328"/>
  <c r="BH328"/>
  <c r="BG328"/>
  <c r="BF328"/>
  <c r="T328"/>
  <c r="R328"/>
  <c r="P328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09"/>
  <c r="BH309"/>
  <c r="BG309"/>
  <c r="BF309"/>
  <c r="T309"/>
  <c r="R309"/>
  <c r="P309"/>
  <c r="BI305"/>
  <c r="BH305"/>
  <c r="BG305"/>
  <c r="BF305"/>
  <c r="T305"/>
  <c r="R305"/>
  <c r="P305"/>
  <c r="BI302"/>
  <c r="BH302"/>
  <c r="BG302"/>
  <c r="BF302"/>
  <c r="T302"/>
  <c r="R302"/>
  <c r="P302"/>
  <c r="BI299"/>
  <c r="BH299"/>
  <c r="BG299"/>
  <c r="BF299"/>
  <c r="T299"/>
  <c r="R299"/>
  <c r="P299"/>
  <c r="BI296"/>
  <c r="BH296"/>
  <c r="BG296"/>
  <c r="BF296"/>
  <c r="T296"/>
  <c r="R296"/>
  <c r="P296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2"/>
  <c r="BH282"/>
  <c r="BG282"/>
  <c r="BF282"/>
  <c r="T282"/>
  <c r="R282"/>
  <c r="P282"/>
  <c r="BI278"/>
  <c r="BH278"/>
  <c r="BG278"/>
  <c r="BF278"/>
  <c r="T278"/>
  <c r="R278"/>
  <c r="P278"/>
  <c r="BI275"/>
  <c r="BH275"/>
  <c r="BG275"/>
  <c r="BF275"/>
  <c r="T275"/>
  <c r="R275"/>
  <c r="P275"/>
  <c r="BI273"/>
  <c r="BH273"/>
  <c r="BG273"/>
  <c r="BF273"/>
  <c r="T273"/>
  <c r="R273"/>
  <c r="P273"/>
  <c r="J72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2"/>
  <c r="BH222"/>
  <c r="BG222"/>
  <c r="BF222"/>
  <c r="T222"/>
  <c r="R222"/>
  <c r="P222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6"/>
  <c r="BH206"/>
  <c r="BG206"/>
  <c r="BF206"/>
  <c r="T206"/>
  <c r="R206"/>
  <c r="P206"/>
  <c r="BI204"/>
  <c r="BH204"/>
  <c r="BG204"/>
  <c r="BF204"/>
  <c r="T204"/>
  <c r="R204"/>
  <c r="P204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6"/>
  <c r="BH106"/>
  <c r="BG106"/>
  <c r="BF106"/>
  <c r="T106"/>
  <c r="R106"/>
  <c r="P106"/>
  <c r="J100"/>
  <c r="J99"/>
  <c r="F99"/>
  <c r="F97"/>
  <c r="E95"/>
  <c r="J59"/>
  <c r="J58"/>
  <c r="F58"/>
  <c r="F56"/>
  <c r="E54"/>
  <c r="J20"/>
  <c r="E20"/>
  <c r="F100"/>
  <c r="J19"/>
  <c r="J14"/>
  <c r="J97"/>
  <c r="E7"/>
  <c r="E50"/>
  <c i="3" r="J39"/>
  <c r="J38"/>
  <c i="1" r="AY57"/>
  <c i="3" r="J37"/>
  <c i="1" r="AX57"/>
  <c i="3"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R112"/>
  <c r="P112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J91"/>
  <c r="J90"/>
  <c r="F90"/>
  <c r="F88"/>
  <c r="E86"/>
  <c r="J59"/>
  <c r="J58"/>
  <c r="F58"/>
  <c r="F56"/>
  <c r="E54"/>
  <c r="J20"/>
  <c r="E20"/>
  <c r="F59"/>
  <c r="J19"/>
  <c r="J14"/>
  <c r="J56"/>
  <c r="E7"/>
  <c r="E82"/>
  <c i="2" r="J39"/>
  <c r="J38"/>
  <c i="1" r="AY56"/>
  <c i="2" r="J37"/>
  <c i="1" r="AX56"/>
  <c i="2" r="BI347"/>
  <c r="BH347"/>
  <c r="BG347"/>
  <c r="BF347"/>
  <c r="T347"/>
  <c r="T346"/>
  <c r="T345"/>
  <c r="R347"/>
  <c r="R346"/>
  <c r="R345"/>
  <c r="P347"/>
  <c r="P346"/>
  <c r="P345"/>
  <c r="BI342"/>
  <c r="BH342"/>
  <c r="BG342"/>
  <c r="BF342"/>
  <c r="T342"/>
  <c r="R342"/>
  <c r="P342"/>
  <c r="BI339"/>
  <c r="BH339"/>
  <c r="BG339"/>
  <c r="BF339"/>
  <c r="T339"/>
  <c r="R339"/>
  <c r="P339"/>
  <c r="BI336"/>
  <c r="BH336"/>
  <c r="BG336"/>
  <c r="BF336"/>
  <c r="T336"/>
  <c r="R336"/>
  <c r="P336"/>
  <c r="BI333"/>
  <c r="BH333"/>
  <c r="BG333"/>
  <c r="BF333"/>
  <c r="T333"/>
  <c r="R333"/>
  <c r="P333"/>
  <c r="BI330"/>
  <c r="BH330"/>
  <c r="BG330"/>
  <c r="BF330"/>
  <c r="T330"/>
  <c r="R330"/>
  <c r="P330"/>
  <c r="BI326"/>
  <c r="BH326"/>
  <c r="BG326"/>
  <c r="BF326"/>
  <c r="T326"/>
  <c r="T325"/>
  <c r="R326"/>
  <c r="R325"/>
  <c r="P326"/>
  <c r="P325"/>
  <c r="BI323"/>
  <c r="BH323"/>
  <c r="BG323"/>
  <c r="BF323"/>
  <c r="T323"/>
  <c r="R323"/>
  <c r="P323"/>
  <c r="BI320"/>
  <c r="BH320"/>
  <c r="BG320"/>
  <c r="BF320"/>
  <c r="T320"/>
  <c r="R320"/>
  <c r="P320"/>
  <c r="BI317"/>
  <c r="BH317"/>
  <c r="BG317"/>
  <c r="BF317"/>
  <c r="T317"/>
  <c r="R317"/>
  <c r="P317"/>
  <c r="BI314"/>
  <c r="BH314"/>
  <c r="BG314"/>
  <c r="BF314"/>
  <c r="T314"/>
  <c r="R314"/>
  <c r="P314"/>
  <c r="BI311"/>
  <c r="BH311"/>
  <c r="BG311"/>
  <c r="BF311"/>
  <c r="T311"/>
  <c r="R311"/>
  <c r="P311"/>
  <c r="BI308"/>
  <c r="BH308"/>
  <c r="BG308"/>
  <c r="BF308"/>
  <c r="T308"/>
  <c r="R308"/>
  <c r="P308"/>
  <c r="BI303"/>
  <c r="BH303"/>
  <c r="BG303"/>
  <c r="BF303"/>
  <c r="T303"/>
  <c r="R303"/>
  <c r="P303"/>
  <c r="BI298"/>
  <c r="BH298"/>
  <c r="BG298"/>
  <c r="BF298"/>
  <c r="T298"/>
  <c r="R298"/>
  <c r="P298"/>
  <c r="BI293"/>
  <c r="BH293"/>
  <c r="BG293"/>
  <c r="BF293"/>
  <c r="T293"/>
  <c r="R293"/>
  <c r="P293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3"/>
  <c r="BH283"/>
  <c r="BG283"/>
  <c r="BF283"/>
  <c r="T283"/>
  <c r="R283"/>
  <c r="P283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7"/>
  <c r="BH257"/>
  <c r="BG257"/>
  <c r="BF257"/>
  <c r="T257"/>
  <c r="R257"/>
  <c r="P257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40"/>
  <c r="BH240"/>
  <c r="BG240"/>
  <c r="BF240"/>
  <c r="T240"/>
  <c r="R240"/>
  <c r="P240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2"/>
  <c r="BH172"/>
  <c r="BG172"/>
  <c r="BF172"/>
  <c r="T172"/>
  <c r="R172"/>
  <c r="P172"/>
  <c r="BI167"/>
  <c r="BH167"/>
  <c r="BG167"/>
  <c r="BF167"/>
  <c r="T167"/>
  <c r="R167"/>
  <c r="P167"/>
  <c r="BI162"/>
  <c r="BH162"/>
  <c r="BG162"/>
  <c r="BF162"/>
  <c r="T162"/>
  <c r="R162"/>
  <c r="P162"/>
  <c r="BI157"/>
  <c r="BH157"/>
  <c r="BG157"/>
  <c r="BF157"/>
  <c r="T157"/>
  <c r="R157"/>
  <c r="P157"/>
  <c r="BI153"/>
  <c r="BH153"/>
  <c r="BG153"/>
  <c r="BF153"/>
  <c r="T153"/>
  <c r="R153"/>
  <c r="P153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J98"/>
  <c r="J97"/>
  <c r="F97"/>
  <c r="F95"/>
  <c r="E93"/>
  <c r="J59"/>
  <c r="J58"/>
  <c r="F58"/>
  <c r="F56"/>
  <c r="E54"/>
  <c r="J20"/>
  <c r="E20"/>
  <c r="F59"/>
  <c r="J19"/>
  <c r="J14"/>
  <c r="J56"/>
  <c r="E7"/>
  <c r="E50"/>
  <c i="1" r="L50"/>
  <c r="AM50"/>
  <c r="AM49"/>
  <c r="L49"/>
  <c r="AM47"/>
  <c r="L47"/>
  <c r="L45"/>
  <c r="L44"/>
  <c i="4" r="J387"/>
  <c r="BK268"/>
  <c i="5" r="BK177"/>
  <c i="6" r="J136"/>
  <c r="BK107"/>
  <c i="7" r="BK102"/>
  <c i="2" r="J323"/>
  <c r="J126"/>
  <c i="3" r="BK170"/>
  <c i="4" r="BK153"/>
  <c r="BK511"/>
  <c r="J275"/>
  <c r="J321"/>
  <c r="BK514"/>
  <c r="J214"/>
  <c r="J527"/>
  <c r="BK496"/>
  <c r="BK319"/>
  <c r="BK187"/>
  <c i="5" r="BK125"/>
  <c r="BK204"/>
  <c i="6" r="BK203"/>
  <c r="BK141"/>
  <c r="BK116"/>
  <c r="BK178"/>
  <c r="J121"/>
  <c r="BK133"/>
  <c r="J116"/>
  <c r="J103"/>
  <c i="7" r="J168"/>
  <c i="4" r="BK586"/>
  <c r="J150"/>
  <c r="BK144"/>
  <c i="6" r="BK164"/>
  <c i="7" r="BK115"/>
  <c i="4" r="J487"/>
  <c r="J217"/>
  <c r="BK273"/>
  <c r="BK194"/>
  <c i="2" r="BK259"/>
  <c i="4" r="BK177"/>
  <c i="3" r="J198"/>
  <c i="4" r="J593"/>
  <c r="J484"/>
  <c r="J443"/>
  <c r="BK356"/>
  <c r="J185"/>
  <c i="5" r="BK292"/>
  <c r="BK254"/>
  <c i="6" r="BK204"/>
  <c i="4" r="BK171"/>
  <c r="BK159"/>
  <c r="BK287"/>
  <c i="5" r="BK286"/>
  <c i="6" r="J199"/>
  <c r="J114"/>
  <c i="2" r="J114"/>
  <c r="BK240"/>
  <c i="3" r="J173"/>
  <c i="4" r="BK676"/>
  <c r="BK289"/>
  <c r="J560"/>
  <c r="J244"/>
  <c r="J376"/>
  <c r="J122"/>
  <c r="BK348"/>
  <c i="5" r="J171"/>
  <c i="2" r="BK248"/>
  <c r="BK114"/>
  <c r="J314"/>
  <c r="BK265"/>
  <c r="BK245"/>
  <c i="3" r="BK177"/>
  <c r="BK186"/>
  <c r="BK223"/>
  <c i="4" r="BK396"/>
  <c r="J586"/>
  <c r="BK602"/>
  <c r="BK460"/>
  <c r="BK167"/>
  <c i="5" r="J148"/>
  <c i="6" r="BK190"/>
  <c r="J160"/>
  <c r="BK96"/>
  <c i="2" r="BK308"/>
  <c r="J135"/>
  <c r="BK193"/>
  <c r="J191"/>
  <c r="J123"/>
  <c i="3" r="BK161"/>
  <c r="J189"/>
  <c r="J104"/>
  <c i="4" r="J597"/>
  <c r="J356"/>
  <c r="J480"/>
  <c r="J511"/>
  <c r="J652"/>
  <c r="J247"/>
  <c r="BK293"/>
  <c i="5" r="BK263"/>
  <c r="BK198"/>
  <c i="6" r="J154"/>
  <c r="BK187"/>
  <c r="BK154"/>
  <c i="7" r="J100"/>
  <c i="4" r="J156"/>
  <c i="5" r="J272"/>
  <c r="J130"/>
  <c i="6" r="BK117"/>
  <c r="BK118"/>
  <c i="2" r="J330"/>
  <c r="BK257"/>
  <c i="3" r="J223"/>
  <c i="4" r="BK505"/>
  <c r="J382"/>
  <c r="BK346"/>
  <c i="6" r="J118"/>
  <c i="4" r="BK434"/>
  <c r="BK428"/>
  <c i="6" r="J104"/>
  <c r="BK97"/>
  <c i="7" r="BK104"/>
  <c i="2" r="BK336"/>
  <c r="F39"/>
  <c i="4" r="J411"/>
  <c i="6" r="J132"/>
  <c i="7" r="J151"/>
  <c i="4" r="J428"/>
  <c r="BK189"/>
  <c r="BK282"/>
  <c r="J179"/>
  <c i="5" r="J168"/>
  <c r="J160"/>
  <c i="6" r="J205"/>
  <c r="J97"/>
  <c r="J129"/>
  <c r="J124"/>
  <c r="BK158"/>
  <c r="J98"/>
  <c i="5" r="J120"/>
  <c i="6" r="J180"/>
  <c r="BK192"/>
  <c i="5" r="J192"/>
  <c i="6" r="BK177"/>
  <c i="4" r="BK484"/>
  <c r="J542"/>
  <c r="BK390"/>
  <c r="J671"/>
  <c r="BK185"/>
  <c i="5" r="J269"/>
  <c r="J274"/>
  <c r="J108"/>
  <c i="6" r="J189"/>
  <c i="4" r="J230"/>
  <c i="5" r="BK174"/>
  <c r="BK236"/>
  <c r="J105"/>
  <c i="6" r="J198"/>
  <c i="7" r="J119"/>
  <c i="2" r="BK177"/>
  <c r="J117"/>
  <c i="3" r="J167"/>
  <c i="4" r="J420"/>
  <c r="BK519"/>
  <c r="BK468"/>
  <c r="J464"/>
  <c r="BK337"/>
  <c r="J183"/>
  <c i="5" r="J289"/>
  <c r="J277"/>
  <c i="6" r="BK146"/>
  <c i="2" r="J242"/>
  <c r="BK298"/>
  <c r="J257"/>
  <c r="BK205"/>
  <c i="3" r="J143"/>
  <c r="J161"/>
  <c i="4" r="BK691"/>
  <c r="J490"/>
  <c r="J619"/>
  <c r="BK566"/>
  <c r="J425"/>
  <c r="J285"/>
  <c r="J312"/>
  <c r="BK402"/>
  <c i="5" r="J186"/>
  <c r="BK225"/>
  <c i="6" r="BK119"/>
  <c i="7" r="BK132"/>
  <c i="2" r="J311"/>
  <c i="3" r="J192"/>
  <c i="4" r="BK545"/>
  <c r="J262"/>
  <c r="J162"/>
  <c i="5" r="BK274"/>
  <c i="4" r="BK217"/>
  <c r="J153"/>
  <c r="BK125"/>
  <c i="6" r="BK168"/>
  <c i="2" r="J274"/>
  <c r="J320"/>
  <c r="BK149"/>
  <c i="4" r="BK693"/>
  <c r="BK643"/>
  <c r="J259"/>
  <c i="6" r="BK160"/>
  <c i="7" r="J139"/>
  <c i="2" r="BK274"/>
  <c r="J180"/>
  <c i="4" r="BK305"/>
  <c r="BK487"/>
  <c r="J437"/>
  <c r="BK364"/>
  <c r="BK387"/>
  <c i="5" r="J245"/>
  <c r="BK245"/>
  <c i="6" r="J148"/>
  <c r="J96"/>
  <c r="J123"/>
  <c i="7" r="J191"/>
  <c i="6" r="J131"/>
  <c r="J122"/>
  <c r="BK140"/>
  <c r="BK98"/>
  <c i="7" r="BK106"/>
  <c r="J108"/>
  <c i="4" r="BK548"/>
  <c r="BK502"/>
  <c r="BK314"/>
  <c i="6" r="J172"/>
  <c i="4" r="BK200"/>
  <c r="J468"/>
  <c r="J302"/>
  <c r="J134"/>
  <c i="5" r="BK280"/>
  <c r="BK213"/>
  <c i="6" r="J211"/>
  <c r="J192"/>
  <c r="J190"/>
  <c r="BK139"/>
  <c r="BK111"/>
  <c i="7" r="J104"/>
  <c i="6" r="BK125"/>
  <c i="7" r="J132"/>
  <c i="5" r="BK277"/>
  <c r="BK163"/>
  <c i="6" r="J202"/>
  <c r="J183"/>
  <c r="BK121"/>
  <c r="BK172"/>
  <c i="2" r="J303"/>
  <c i="3" r="BK130"/>
  <c i="4" r="BK454"/>
  <c r="BK474"/>
  <c r="BK312"/>
  <c i="6" r="J113"/>
  <c i="2" r="BK191"/>
  <c r="F37"/>
  <c i="4" r="J233"/>
  <c r="J194"/>
  <c r="J474"/>
  <c r="BK440"/>
  <c i="5" r="J158"/>
  <c r="J204"/>
  <c i="4" r="BK628"/>
  <c r="J173"/>
  <c i="5" r="BK283"/>
  <c i="6" r="BK193"/>
  <c i="7" r="J147"/>
  <c i="2" r="BK292"/>
  <c i="3" r="BK157"/>
  <c r="BK123"/>
  <c i="4" r="J674"/>
  <c r="BK376"/>
  <c r="BK192"/>
  <c i="5" r="BK242"/>
  <c i="6" r="J165"/>
  <c i="2" r="J183"/>
  <c r="J120"/>
  <c i="4" r="BK637"/>
  <c r="BK685"/>
  <c r="BK141"/>
  <c r="BK204"/>
  <c r="BK128"/>
  <c i="5" r="J207"/>
  <c i="6" r="BK210"/>
  <c r="BK132"/>
  <c r="BK126"/>
  <c r="BK110"/>
  <c i="4" r="BK247"/>
  <c r="BK196"/>
  <c r="BK150"/>
  <c r="J113"/>
  <c i="5" r="J257"/>
  <c r="BK130"/>
  <c i="6" r="J125"/>
  <c r="BK162"/>
  <c r="BK124"/>
  <c r="BK104"/>
  <c r="J99"/>
  <c r="BK105"/>
  <c i="4" r="BK499"/>
  <c i="5" r="BK112"/>
  <c r="J183"/>
  <c i="6" r="BK182"/>
  <c i="2" r="BK236"/>
  <c r="BK289"/>
  <c r="BK189"/>
  <c i="3" r="J204"/>
  <c r="BK115"/>
  <c i="4" r="J699"/>
  <c i="6" r="BK184"/>
  <c r="BK180"/>
  <c r="BK109"/>
  <c i="2" r="BK126"/>
  <c i="3" r="J157"/>
  <c r="BK120"/>
  <c r="J97"/>
  <c i="4" r="BK482"/>
  <c r="J533"/>
  <c r="BK563"/>
  <c r="J452"/>
  <c r="BK425"/>
  <c r="J640"/>
  <c r="J615"/>
  <c r="BK316"/>
  <c r="J548"/>
  <c r="BK371"/>
  <c r="BK278"/>
  <c i="5" r="BK207"/>
  <c r="BK158"/>
  <c i="6" r="J204"/>
  <c r="BK142"/>
  <c i="4" r="J268"/>
  <c r="BK331"/>
  <c i="5" r="BK227"/>
  <c i="6" r="BK191"/>
  <c i="7" r="BK189"/>
  <c i="2" r="J215"/>
  <c i="4" r="J331"/>
  <c i="6" r="J109"/>
  <c i="2" r="J283"/>
  <c r="BK323"/>
  <c r="J271"/>
  <c i="3" r="BK222"/>
  <c r="J130"/>
  <c i="4" r="J612"/>
  <c r="J343"/>
  <c r="J695"/>
  <c r="BK619"/>
  <c r="J545"/>
  <c r="BK227"/>
  <c r="J159"/>
  <c i="6" r="J182"/>
  <c r="J179"/>
  <c i="7" r="BK180"/>
  <c i="2" r="J109"/>
  <c r="J146"/>
  <c r="J308"/>
  <c r="BK135"/>
  <c i="3" r="J137"/>
  <c r="BK110"/>
  <c r="J195"/>
  <c i="4" r="BK569"/>
  <c r="BK695"/>
  <c r="BK527"/>
  <c r="J631"/>
  <c r="J239"/>
  <c r="BK323"/>
  <c i="5" r="J239"/>
  <c i="4" r="BK572"/>
  <c i="5" r="J154"/>
  <c i="7" r="J189"/>
  <c i="2" r="J189"/>
  <c i="4" r="BK615"/>
  <c r="BK530"/>
  <c r="BK275"/>
  <c r="J144"/>
  <c r="BK360"/>
  <c i="7" r="BK155"/>
  <c i="2" r="BK293"/>
  <c i="3" r="BK167"/>
  <c i="4" r="J519"/>
  <c i="6" r="BK152"/>
  <c i="7" r="BK139"/>
  <c i="3" r="J222"/>
  <c i="4" r="BK522"/>
  <c r="J278"/>
  <c i="5" r="BK171"/>
  <c r="BK154"/>
  <c i="6" r="BK95"/>
  <c r="BK106"/>
  <c r="J193"/>
  <c r="BK135"/>
  <c r="J111"/>
  <c i="4" r="J604"/>
  <c r="BK179"/>
  <c i="6" r="J195"/>
  <c i="4" r="BK612"/>
  <c r="J316"/>
  <c r="BK198"/>
  <c i="5" r="J251"/>
  <c r="J263"/>
  <c i="6" r="BK166"/>
  <c r="BK163"/>
  <c i="7" r="BK172"/>
  <c i="6" r="BK136"/>
  <c i="5" r="J242"/>
  <c i="6" r="BK202"/>
  <c i="2" r="J286"/>
  <c r="BK233"/>
  <c i="3" r="BK173"/>
  <c i="4" r="J196"/>
  <c i="6" r="BK189"/>
  <c i="2" r="BK254"/>
  <c i="3" r="BK211"/>
  <c r="J154"/>
  <c i="4" r="BK554"/>
  <c r="J325"/>
  <c r="J634"/>
  <c r="BK646"/>
  <c r="J600"/>
  <c r="J557"/>
  <c r="BK222"/>
  <c i="5" r="BK195"/>
  <c i="2" r="BK280"/>
  <c r="J240"/>
  <c i="3" r="BK220"/>
  <c r="J120"/>
  <c i="4" r="BK595"/>
  <c r="BK458"/>
  <c r="J256"/>
  <c r="J353"/>
  <c i="5" r="J198"/>
  <c i="2" r="BK342"/>
  <c i="3" r="J140"/>
  <c i="4" r="J622"/>
  <c r="BK600"/>
  <c r="BK589"/>
  <c r="BK119"/>
  <c r="J371"/>
  <c r="BK309"/>
  <c r="BK472"/>
  <c r="BK233"/>
  <c i="5" r="BK210"/>
  <c r="BK108"/>
  <c i="6" r="J130"/>
  <c i="7" r="J184"/>
  <c i="2" r="J193"/>
  <c r="J224"/>
  <c i="3" r="J151"/>
  <c i="4" r="J440"/>
  <c r="J691"/>
  <c r="BK147"/>
  <c r="BK299"/>
  <c i="6" r="J170"/>
  <c i="4" r="BK431"/>
  <c r="J323"/>
  <c r="J289"/>
  <c i="7" r="J163"/>
  <c i="2" r="BK172"/>
  <c r="BK268"/>
  <c i="4" r="BK649"/>
  <c r="BK285"/>
  <c r="J291"/>
  <c i="6" r="J185"/>
  <c r="J101"/>
  <c i="2" r="J293"/>
  <c r="BK286"/>
  <c i="3" r="BK143"/>
  <c i="4" r="J578"/>
  <c r="BK597"/>
  <c r="J192"/>
  <c r="J200"/>
  <c r="J299"/>
  <c i="5" r="J233"/>
  <c r="J177"/>
  <c i="6" r="J209"/>
  <c r="J117"/>
  <c r="J143"/>
  <c r="J102"/>
  <c r="J210"/>
  <c r="BK143"/>
  <c r="BK150"/>
  <c r="BK167"/>
  <c r="BK115"/>
  <c r="J110"/>
  <c i="4" r="BK634"/>
  <c r="BK606"/>
  <c r="BK162"/>
  <c r="J287"/>
  <c i="7" r="J193"/>
  <c i="4" r="J147"/>
  <c r="BK551"/>
  <c r="J348"/>
  <c r="BK321"/>
  <c r="J328"/>
  <c i="5" r="BK233"/>
  <c r="J125"/>
  <c i="6" r="J139"/>
  <c r="BK197"/>
  <c r="J144"/>
  <c r="BK99"/>
  <c i="7" r="BK147"/>
  <c i="6" r="BK131"/>
  <c i="4" r="BK211"/>
  <c i="5" r="BK151"/>
  <c r="BK201"/>
  <c i="7" r="BK110"/>
  <c r="J110"/>
  <c i="2" r="J265"/>
  <c r="BK167"/>
  <c r="J209"/>
  <c r="BK106"/>
  <c i="4" r="BK351"/>
  <c r="BK109"/>
  <c i="5" r="J102"/>
  <c i="6" r="BK127"/>
  <c r="J145"/>
  <c i="7" r="BK196"/>
  <c i="2" r="J132"/>
  <c i="3" r="J201"/>
  <c r="BK198"/>
  <c r="BK112"/>
  <c i="4" r="J655"/>
  <c r="J682"/>
  <c r="J569"/>
  <c r="J514"/>
  <c r="J688"/>
  <c r="J524"/>
  <c r="BK476"/>
  <c r="BK236"/>
  <c r="BK622"/>
  <c r="J668"/>
  <c r="J204"/>
  <c i="5" r="J292"/>
  <c r="BK248"/>
  <c i="6" r="J181"/>
  <c i="4" r="J273"/>
  <c r="BK334"/>
  <c i="5" r="J266"/>
  <c i="7" r="BK193"/>
  <c i="2" r="J336"/>
  <c r="BK227"/>
  <c r="J129"/>
  <c i="1" r="AS55"/>
  <c i="4" r="J449"/>
  <c r="BK462"/>
  <c r="BK557"/>
  <c r="J482"/>
  <c r="J584"/>
  <c r="BK416"/>
  <c i="5" r="BK192"/>
  <c i="2" r="BK333"/>
  <c i="4" r="BK560"/>
  <c r="BK122"/>
  <c i="5" r="BK102"/>
  <c i="6" r="J115"/>
  <c i="2" r="BK314"/>
  <c r="J212"/>
  <c r="J230"/>
  <c i="3" r="BK218"/>
  <c r="BK151"/>
  <c i="4" r="BK658"/>
  <c r="BK536"/>
  <c r="BK244"/>
  <c r="BK517"/>
  <c i="2" r="BK212"/>
  <c i="4" r="BK604"/>
  <c r="BK302"/>
  <c i="5" r="J254"/>
  <c i="6" r="J188"/>
  <c r="BK201"/>
  <c i="7" r="BK159"/>
  <c i="2" r="BK271"/>
  <c r="BK277"/>
  <c r="J106"/>
  <c r="BK242"/>
  <c r="BK109"/>
  <c i="3" r="J170"/>
  <c r="BK208"/>
  <c i="4" r="BK664"/>
  <c r="BK466"/>
  <c r="J502"/>
  <c r="J499"/>
  <c r="BK259"/>
  <c r="J109"/>
  <c i="5" r="BK180"/>
  <c r="J143"/>
  <c i="6" r="J203"/>
  <c r="J107"/>
  <c r="J177"/>
  <c i="7" r="J172"/>
  <c i="4" r="BK411"/>
  <c r="BK173"/>
  <c i="5" r="J286"/>
  <c r="J217"/>
  <c i="6" r="BK194"/>
  <c r="BK196"/>
  <c i="7" r="BK123"/>
  <c i="4" r="J446"/>
  <c i="5" r="J189"/>
  <c i="6" r="J161"/>
  <c i="2" r="BK138"/>
  <c i="4" r="BK682"/>
  <c r="J466"/>
  <c r="J337"/>
  <c r="BK265"/>
  <c r="BK328"/>
  <c i="7" r="BK100"/>
  <c i="2" r="BK111"/>
  <c i="4" r="BK581"/>
  <c r="J167"/>
  <c i="6" r="BK120"/>
  <c i="2" r="J251"/>
  <c i="4" r="BK701"/>
  <c i="6" r="J152"/>
  <c r="J106"/>
  <c r="BK188"/>
  <c i="7" r="J102"/>
  <c i="4" r="BK524"/>
  <c i="6" r="J158"/>
  <c i="4" r="BK230"/>
  <c r="J253"/>
  <c r="BK296"/>
  <c i="5" r="J165"/>
  <c i="6" r="J128"/>
  <c r="BK113"/>
  <c r="J105"/>
  <c r="BK144"/>
  <c i="5" r="J210"/>
  <c i="6" r="BK151"/>
  <c r="J156"/>
  <c r="J166"/>
  <c i="7" r="J143"/>
  <c i="2" r="BK311"/>
  <c i="4" r="J116"/>
  <c i="5" r="J151"/>
  <c i="6" r="BK205"/>
  <c r="BK101"/>
  <c i="2" r="J201"/>
  <c i="3" r="BK201"/>
  <c i="4" r="J628"/>
  <c r="BK369"/>
  <c r="J693"/>
  <c r="BK443"/>
  <c r="BK116"/>
  <c r="J250"/>
  <c r="J119"/>
  <c r="J314"/>
  <c i="5" r="BK160"/>
  <c i="6" r="J194"/>
  <c i="4" r="BK111"/>
  <c i="5" r="J115"/>
  <c i="6" r="J167"/>
  <c i="2" r="J333"/>
  <c r="J111"/>
  <c i="4" r="J496"/>
  <c r="J517"/>
  <c r="J334"/>
  <c i="5" r="BK217"/>
  <c i="2" r="J289"/>
  <c r="BK180"/>
  <c r="BK330"/>
  <c r="BK218"/>
  <c r="J280"/>
  <c r="J36"/>
  <c i="4" r="J649"/>
  <c r="BK449"/>
  <c r="J171"/>
  <c r="J296"/>
  <c i="6" r="BK198"/>
  <c r="BK123"/>
  <c i="7" r="BK108"/>
  <c i="2" r="J236"/>
  <c r="J262"/>
  <c r="J339"/>
  <c r="BK153"/>
  <c r="BK104"/>
  <c i="3" r="J177"/>
  <c r="J112"/>
  <c r="BK128"/>
  <c i="4" r="BK452"/>
  <c r="J664"/>
  <c r="J697"/>
  <c r="J198"/>
  <c r="J402"/>
  <c r="BK169"/>
  <c i="5" r="BK269"/>
  <c r="BK120"/>
  <c r="BK143"/>
  <c i="6" r="J162"/>
  <c r="J100"/>
  <c i="7" r="J155"/>
  <c i="4" r="J554"/>
  <c i="5" r="J280"/>
  <c i="6" r="J176"/>
  <c r="J119"/>
  <c i="4" r="J282"/>
  <c i="7" r="BK199"/>
  <c i="2" r="BK224"/>
  <c i="3" r="BK137"/>
  <c i="4" r="J125"/>
  <c i="6" r="J149"/>
  <c i="2" r="F38"/>
  <c i="4" r="J434"/>
  <c r="J364"/>
  <c i="7" r="BK151"/>
  <c i="6" r="J108"/>
  <c i="5" r="J180"/>
  <c i="2" r="J138"/>
  <c i="5" r="BK183"/>
  <c i="6" r="BK134"/>
  <c i="7" r="J115"/>
  <c i="3" r="J134"/>
  <c r="BK117"/>
  <c i="4" r="BK699"/>
  <c r="BK183"/>
  <c r="J189"/>
  <c r="J643"/>
  <c r="BK575"/>
  <c r="J458"/>
  <c i="5" r="J195"/>
  <c i="7" r="BK143"/>
  <c i="2" r="BK303"/>
  <c r="BK183"/>
  <c i="4" r="J602"/>
  <c r="BK490"/>
  <c i="5" r="BK260"/>
  <c i="6" r="J138"/>
  <c i="2" r="BK117"/>
  <c r="J149"/>
  <c r="J205"/>
  <c i="3" r="BK134"/>
  <c r="BK159"/>
  <c i="4" r="BK241"/>
  <c i="5" r="J163"/>
  <c i="2" r="J157"/>
  <c i="3" r="J214"/>
  <c i="4" r="J493"/>
  <c i="6" r="BK112"/>
  <c i="2" r="J248"/>
  <c r="BK215"/>
  <c i="3" r="J159"/>
  <c i="4" r="BK679"/>
  <c r="J539"/>
  <c r="J141"/>
  <c r="J236"/>
  <c i="7" r="BK191"/>
  <c r="J159"/>
  <c i="4" r="J416"/>
  <c r="J227"/>
  <c i="5" r="BK115"/>
  <c i="6" r="J157"/>
  <c r="J146"/>
  <c r="J140"/>
  <c i="7" r="J176"/>
  <c i="4" r="J563"/>
  <c i="6" r="BK100"/>
  <c i="7" r="BK163"/>
  <c i="2" r="J326"/>
  <c r="BK339"/>
  <c i="3" r="J164"/>
  <c i="4" r="BK671"/>
  <c i="2" r="BK283"/>
  <c i="3" r="J183"/>
  <c r="BK97"/>
  <c i="4" r="J679"/>
  <c r="BK446"/>
  <c r="BK156"/>
  <c r="J175"/>
  <c i="5" r="BK239"/>
  <c i="6" r="BK174"/>
  <c i="5" r="BK138"/>
  <c i="6" r="J134"/>
  <c i="2" r="BK230"/>
  <c i="3" r="J123"/>
  <c i="4" r="J472"/>
  <c r="BK181"/>
  <c r="BK138"/>
  <c r="J530"/>
  <c i="5" r="J220"/>
  <c i="6" r="BK165"/>
  <c r="BK156"/>
  <c i="2" r="J218"/>
  <c r="BK347"/>
  <c i="3" r="J186"/>
  <c r="J148"/>
  <c i="4" r="BK437"/>
  <c r="BK655"/>
  <c r="J211"/>
  <c r="J360"/>
  <c i="5" r="BK289"/>
  <c i="6" r="J207"/>
  <c r="J150"/>
  <c i="7" r="J97"/>
  <c i="6" r="BK170"/>
  <c r="J142"/>
  <c r="J120"/>
  <c i="7" r="BK168"/>
  <c r="J95"/>
  <c i="4" r="J646"/>
  <c r="BK420"/>
  <c r="J367"/>
  <c i="6" r="J164"/>
  <c i="4" r="J111"/>
  <c r="BK113"/>
  <c r="J369"/>
  <c r="J181"/>
  <c i="5" r="J213"/>
  <c i="6" r="J127"/>
  <c r="BK161"/>
  <c i="2" r="BK152"/>
  <c i="4" r="J508"/>
  <c r="BK325"/>
  <c i="5" r="BK266"/>
  <c i="6" r="BK199"/>
  <c r="J174"/>
  <c i="2" r="BK157"/>
  <c i="3" r="J145"/>
  <c r="BK102"/>
  <c r="J126"/>
  <c i="4" r="BK593"/>
  <c r="J658"/>
  <c r="BK625"/>
  <c r="J661"/>
  <c r="J609"/>
  <c r="J396"/>
  <c r="J222"/>
  <c r="BK652"/>
  <c r="J625"/>
  <c r="J177"/>
  <c r="BK353"/>
  <c i="5" r="J260"/>
  <c r="J227"/>
  <c i="6" r="BK145"/>
  <c i="7" r="BK128"/>
  <c i="4" r="J390"/>
  <c r="J351"/>
  <c i="5" r="J135"/>
  <c r="BK186"/>
  <c i="7" r="J123"/>
  <c i="2" r="J292"/>
  <c r="BK146"/>
  <c i="3" r="BK107"/>
  <c i="4" r="BK688"/>
  <c r="J505"/>
  <c r="J309"/>
  <c r="J265"/>
  <c i="5" r="J112"/>
  <c i="6" r="J141"/>
  <c i="2" r="J277"/>
  <c r="BK262"/>
  <c r="J221"/>
  <c i="3" r="BK189"/>
  <c r="BK164"/>
  <c r="J218"/>
  <c i="4" r="BK631"/>
  <c r="BK668"/>
  <c r="J305"/>
  <c r="J187"/>
  <c r="BK256"/>
  <c r="BK343"/>
  <c i="2" r="J197"/>
  <c r="BK197"/>
  <c r="J153"/>
  <c i="3" r="BK154"/>
  <c r="BK104"/>
  <c i="4" r="BK703"/>
  <c r="BK539"/>
  <c r="BK697"/>
  <c r="BK640"/>
  <c r="J676"/>
  <c r="J637"/>
  <c r="BK407"/>
  <c r="BK239"/>
  <c i="5" r="J283"/>
  <c i="6" r="BK211"/>
  <c r="J135"/>
  <c r="J168"/>
  <c i="2" r="BK320"/>
  <c r="J259"/>
  <c r="J227"/>
  <c r="J233"/>
  <c r="J167"/>
  <c i="3" r="J220"/>
  <c r="BK140"/>
  <c r="J208"/>
  <c r="BK148"/>
  <c i="4" r="J293"/>
  <c r="J685"/>
  <c r="BK480"/>
  <c r="J581"/>
  <c r="BK250"/>
  <c r="BK291"/>
  <c i="5" r="J225"/>
  <c r="BK148"/>
  <c i="6" r="BK129"/>
  <c r="J191"/>
  <c i="7" r="BK184"/>
  <c r="J106"/>
  <c i="3" r="BK195"/>
  <c i="4" r="J595"/>
  <c r="BK340"/>
  <c i="6" r="BK185"/>
  <c r="J187"/>
  <c r="BK122"/>
  <c i="7" r="J136"/>
  <c i="2" r="BK120"/>
  <c r="J143"/>
  <c i="3" r="BK145"/>
  <c i="4" r="BK542"/>
  <c r="J476"/>
  <c r="BK493"/>
  <c i="6" r="J112"/>
  <c i="4" r="J431"/>
  <c i="6" r="BK138"/>
  <c i="7" r="BK176"/>
  <c i="6" r="BK195"/>
  <c i="7" r="J180"/>
  <c i="4" r="J206"/>
  <c i="5" r="J230"/>
  <c i="6" r="J196"/>
  <c r="BK128"/>
  <c r="J178"/>
  <c r="J197"/>
  <c r="BK157"/>
  <c i="2" r="J347"/>
  <c i="3" r="J180"/>
  <c r="J128"/>
  <c i="4" r="J606"/>
  <c i="5" r="BK220"/>
  <c r="J138"/>
  <c i="6" r="BK209"/>
  <c i="7" r="BK119"/>
  <c i="2" r="BK251"/>
  <c i="3" r="BK180"/>
  <c r="BK214"/>
  <c i="4" r="J701"/>
  <c r="J456"/>
  <c r="BK106"/>
  <c i="5" r="J236"/>
  <c r="J248"/>
  <c i="6" r="BK103"/>
  <c i="2" r="J162"/>
  <c r="J152"/>
  <c i="3" r="BK183"/>
  <c r="J115"/>
  <c r="BK204"/>
  <c i="4" r="BK661"/>
  <c r="J460"/>
  <c r="J551"/>
  <c r="J575"/>
  <c r="J522"/>
  <c r="BK134"/>
  <c r="BK175"/>
  <c i="5" r="BK165"/>
  <c i="6" r="BK130"/>
  <c r="BK179"/>
  <c i="7" r="J128"/>
  <c i="2" r="BK221"/>
  <c r="J172"/>
  <c r="J186"/>
  <c r="BK143"/>
  <c i="3" r="BK192"/>
  <c r="J211"/>
  <c r="J110"/>
  <c i="4" r="J703"/>
  <c r="J536"/>
  <c r="BK131"/>
  <c r="BK674"/>
  <c r="J106"/>
  <c i="2" r="J268"/>
  <c r="BK132"/>
  <c r="J317"/>
  <c r="BK129"/>
  <c r="BK123"/>
  <c i="3" r="BK126"/>
  <c r="J102"/>
  <c r="J107"/>
  <c i="4" r="BK584"/>
  <c r="J138"/>
  <c r="BK533"/>
  <c r="J346"/>
  <c i="5" r="BK257"/>
  <c i="6" r="J184"/>
  <c r="J95"/>
  <c i="2" r="J245"/>
  <c r="J104"/>
  <c i="3" r="J117"/>
  <c i="4" r="BK609"/>
  <c r="BK508"/>
  <c r="BK214"/>
  <c i="6" r="BK148"/>
  <c i="4" r="J589"/>
  <c r="J454"/>
  <c r="BK262"/>
  <c i="7" r="J196"/>
  <c i="2" r="BK209"/>
  <c r="J298"/>
  <c i="3" r="J99"/>
  <c i="4" r="J462"/>
  <c r="J241"/>
  <c i="6" r="J151"/>
  <c r="BK176"/>
  <c r="BK102"/>
  <c i="2" r="BK201"/>
  <c r="F36"/>
  <c i="4" r="BK382"/>
  <c r="BK253"/>
  <c r="J340"/>
  <c i="5" r="J174"/>
  <c r="BK135"/>
  <c i="6" r="J201"/>
  <c r="BK207"/>
  <c r="J163"/>
  <c r="BK114"/>
  <c i="7" r="BK97"/>
  <c i="6" r="J133"/>
  <c i="7" r="BK95"/>
  <c i="4" r="J407"/>
  <c i="5" r="BK251"/>
  <c r="BK105"/>
  <c i="6" r="BK149"/>
  <c i="7" r="J199"/>
  <c r="BK136"/>
  <c i="2" r="J342"/>
  <c r="J254"/>
  <c r="BK162"/>
  <c r="J177"/>
  <c i="4" r="J319"/>
  <c r="J572"/>
  <c r="BK578"/>
  <c r="BK206"/>
  <c r="J128"/>
  <c i="5" r="BK168"/>
  <c i="6" r="BK181"/>
  <c i="4" r="BK367"/>
  <c r="J169"/>
  <c i="5" r="BK189"/>
  <c r="BK230"/>
  <c i="2" r="BK317"/>
  <c r="BK186"/>
  <c i="6" r="J126"/>
  <c i="2" r="BK326"/>
  <c i="4" r="BK464"/>
  <c i="3" r="BK99"/>
  <c i="4" r="J566"/>
  <c r="BK456"/>
  <c r="J131"/>
  <c i="5" r="J201"/>
  <c r="BK272"/>
  <c i="6" r="BK183"/>
  <c r="BK108"/>
  <c i="2" l="1" r="P113"/>
  <c r="P103"/>
  <c r="P102"/>
  <c r="T142"/>
  <c r="P188"/>
  <c r="P239"/>
  <c r="R239"/>
  <c r="P291"/>
  <c r="R310"/>
  <c r="P329"/>
  <c i="3" r="P133"/>
  <c r="P132"/>
  <c r="R217"/>
  <c i="4" r="P105"/>
  <c r="T137"/>
  <c r="T272"/>
  <c r="T308"/>
  <c r="T592"/>
  <c i="5" r="T157"/>
  <c r="P262"/>
  <c i="2" r="R113"/>
  <c r="R103"/>
  <c r="R102"/>
  <c r="R142"/>
  <c r="R188"/>
  <c r="T232"/>
  <c r="T239"/>
  <c r="BK291"/>
  <c r="J291"/>
  <c r="J74"/>
  <c r="BK310"/>
  <c r="J310"/>
  <c r="J75"/>
  <c r="BK329"/>
  <c r="J329"/>
  <c r="J77"/>
  <c i="3" r="R133"/>
  <c r="R132"/>
  <c i="4" r="T115"/>
  <c r="R137"/>
  <c r="P203"/>
  <c r="BK471"/>
  <c r="J471"/>
  <c r="J77"/>
  <c r="BK618"/>
  <c r="BK617"/>
  <c r="J617"/>
  <c r="J79"/>
  <c i="5" r="P182"/>
  <c r="T224"/>
  <c r="P279"/>
  <c i="2" r="BK151"/>
  <c r="J151"/>
  <c r="J69"/>
  <c r="BK256"/>
  <c r="J256"/>
  <c r="J73"/>
  <c r="R329"/>
  <c i="3" r="T106"/>
  <c r="T96"/>
  <c r="T95"/>
  <c r="R122"/>
  <c r="BK207"/>
  <c r="J207"/>
  <c r="J71"/>
  <c r="BK217"/>
  <c r="J217"/>
  <c r="J72"/>
  <c i="4" r="R105"/>
  <c r="BK213"/>
  <c r="J213"/>
  <c r="J71"/>
  <c r="R471"/>
  <c i="5" r="BK101"/>
  <c r="J101"/>
  <c r="J66"/>
  <c r="T101"/>
  <c r="T100"/>
  <c r="P235"/>
  <c i="2" r="BK113"/>
  <c r="BK103"/>
  <c r="J103"/>
  <c r="J65"/>
  <c r="BK142"/>
  <c r="J142"/>
  <c r="J68"/>
  <c r="BK188"/>
  <c r="J188"/>
  <c r="J70"/>
  <c r="BK232"/>
  <c r="J232"/>
  <c r="J71"/>
  <c r="P232"/>
  <c r="T256"/>
  <c r="T310"/>
  <c r="T329"/>
  <c i="3" r="BK133"/>
  <c r="J133"/>
  <c r="J69"/>
  <c r="T207"/>
  <c r="T206"/>
  <c i="4" r="T105"/>
  <c r="T104"/>
  <c r="T166"/>
  <c r="R272"/>
  <c r="T281"/>
  <c r="P308"/>
  <c r="BK592"/>
  <c r="J592"/>
  <c r="J78"/>
  <c r="R667"/>
  <c i="5" r="T182"/>
  <c r="T235"/>
  <c i="2" r="R151"/>
  <c r="BK239"/>
  <c r="J239"/>
  <c r="J72"/>
  <c r="R291"/>
  <c i="3" r="R106"/>
  <c r="R96"/>
  <c r="R95"/>
  <c r="T122"/>
  <c r="P217"/>
  <c i="4" r="BK115"/>
  <c r="BK166"/>
  <c r="J166"/>
  <c r="J69"/>
  <c r="R203"/>
  <c r="BK281"/>
  <c r="J281"/>
  <c r="J74"/>
  <c r="P363"/>
  <c r="P618"/>
  <c r="P617"/>
  <c i="5" r="BK182"/>
  <c r="J182"/>
  <c r="J69"/>
  <c r="BK262"/>
  <c r="J262"/>
  <c r="J75"/>
  <c i="4" r="BK137"/>
  <c r="J137"/>
  <c r="J67"/>
  <c r="R363"/>
  <c r="BK667"/>
  <c r="J667"/>
  <c r="J81"/>
  <c i="5" r="P101"/>
  <c r="P100"/>
  <c r="BK157"/>
  <c r="J157"/>
  <c r="J68"/>
  <c r="R224"/>
  <c i="4" r="R213"/>
  <c r="T363"/>
  <c r="T618"/>
  <c r="T617"/>
  <c i="5" r="R157"/>
  <c r="T262"/>
  <c i="6" r="T153"/>
  <c i="5" r="T111"/>
  <c r="BK279"/>
  <c r="J279"/>
  <c r="J76"/>
  <c i="6" r="R94"/>
  <c r="R147"/>
  <c r="R206"/>
  <c i="5" r="P111"/>
  <c r="BK224"/>
  <c r="J224"/>
  <c r="J73"/>
  <c r="R279"/>
  <c i="6" r="T94"/>
  <c r="P147"/>
  <c r="P206"/>
  <c i="2" r="T113"/>
  <c r="T103"/>
  <c r="T102"/>
  <c r="P142"/>
  <c r="T188"/>
  <c r="R232"/>
  <c r="R256"/>
  <c r="P310"/>
  <c i="3" r="P106"/>
  <c r="P96"/>
  <c r="P95"/>
  <c r="P122"/>
  <c r="R207"/>
  <c r="R206"/>
  <c i="4" r="R115"/>
  <c r="P137"/>
  <c r="BK203"/>
  <c r="J203"/>
  <c r="J70"/>
  <c r="P272"/>
  <c r="R281"/>
  <c r="R308"/>
  <c r="P592"/>
  <c r="T667"/>
  <c i="5" r="R111"/>
  <c r="R235"/>
  <c i="6" r="BK94"/>
  <c r="J94"/>
  <c r="J65"/>
  <c r="BK137"/>
  <c r="J137"/>
  <c r="J66"/>
  <c r="T137"/>
  <c r="BK147"/>
  <c r="J147"/>
  <c r="J67"/>
  <c r="T147"/>
  <c r="P200"/>
  <c i="2" r="T151"/>
  <c r="T291"/>
  <c i="3" r="BK106"/>
  <c r="J106"/>
  <c r="J66"/>
  <c r="BK122"/>
  <c r="J122"/>
  <c r="J67"/>
  <c r="P207"/>
  <c r="P206"/>
  <c i="4" r="P115"/>
  <c r="P104"/>
  <c r="T213"/>
  <c r="T471"/>
  <c i="5" r="R182"/>
  <c r="P224"/>
  <c r="P223"/>
  <c r="T279"/>
  <c i="6" r="BK153"/>
  <c r="J153"/>
  <c r="J68"/>
  <c r="T200"/>
  <c i="4" r="P166"/>
  <c r="BK272"/>
  <c r="J272"/>
  <c r="J73"/>
  <c r="P471"/>
  <c r="R618"/>
  <c r="R617"/>
  <c i="7" r="T94"/>
  <c r="BK114"/>
  <c r="T114"/>
  <c r="R131"/>
  <c r="P179"/>
  <c i="2" r="P151"/>
  <c r="P256"/>
  <c i="3" r="T133"/>
  <c r="T132"/>
  <c r="T217"/>
  <c i="4" r="BK105"/>
  <c r="J105"/>
  <c r="J65"/>
  <c r="R166"/>
  <c r="T203"/>
  <c r="BK363"/>
  <c r="J363"/>
  <c r="J76"/>
  <c i="5" r="R101"/>
  <c r="R100"/>
  <c r="R99"/>
  <c r="P157"/>
  <c r="BK235"/>
  <c r="J235"/>
  <c r="J74"/>
  <c r="R262"/>
  <c i="6" r="P94"/>
  <c r="R137"/>
  <c r="P153"/>
  <c r="BK200"/>
  <c r="J200"/>
  <c r="J69"/>
  <c r="T206"/>
  <c i="7" r="BK94"/>
  <c r="J94"/>
  <c r="J64"/>
  <c r="R94"/>
  <c r="R114"/>
  <c r="T131"/>
  <c r="T179"/>
  <c i="4" r="P213"/>
  <c r="P281"/>
  <c r="BK308"/>
  <c r="J308"/>
  <c r="J75"/>
  <c r="R592"/>
  <c r="P667"/>
  <c i="5" r="BK111"/>
  <c r="J111"/>
  <c r="J67"/>
  <c i="6" r="P137"/>
  <c r="R153"/>
  <c r="R200"/>
  <c r="BK206"/>
  <c r="J206"/>
  <c r="J70"/>
  <c i="7" r="P94"/>
  <c r="P114"/>
  <c r="BK131"/>
  <c r="J131"/>
  <c r="J68"/>
  <c r="P131"/>
  <c r="BK167"/>
  <c r="J167"/>
  <c r="J69"/>
  <c r="P167"/>
  <c r="R167"/>
  <c r="T167"/>
  <c r="BK179"/>
  <c r="J179"/>
  <c r="J70"/>
  <c r="R179"/>
  <c r="BK188"/>
  <c r="J188"/>
  <c r="J71"/>
  <c r="P188"/>
  <c r="R188"/>
  <c r="T188"/>
  <c i="2" r="BK325"/>
  <c r="J325"/>
  <c r="J76"/>
  <c r="BK346"/>
  <c r="BK345"/>
  <c r="J345"/>
  <c r="J78"/>
  <c i="5" r="BK216"/>
  <c r="J216"/>
  <c r="J70"/>
  <c i="7" r="BK127"/>
  <c r="J127"/>
  <c r="J67"/>
  <c i="5" r="BK219"/>
  <c r="J219"/>
  <c r="J71"/>
  <c i="7" r="E81"/>
  <c r="BE104"/>
  <c r="BE115"/>
  <c r="BE119"/>
  <c r="BE123"/>
  <c r="BE136"/>
  <c r="BE95"/>
  <c r="BE97"/>
  <c r="BE110"/>
  <c r="BE132"/>
  <c r="BE151"/>
  <c r="BE176"/>
  <c r="BE191"/>
  <c r="BE196"/>
  <c r="J56"/>
  <c r="BE102"/>
  <c r="BE108"/>
  <c r="BE128"/>
  <c r="BE143"/>
  <c r="BE147"/>
  <c r="BE155"/>
  <c r="BE159"/>
  <c r="BE163"/>
  <c r="BE168"/>
  <c r="BE172"/>
  <c r="BE180"/>
  <c r="BE193"/>
  <c r="F59"/>
  <c r="BE100"/>
  <c r="BE106"/>
  <c r="BE139"/>
  <c r="BE184"/>
  <c r="BE189"/>
  <c r="BE199"/>
  <c i="6" r="E50"/>
  <c r="F59"/>
  <c r="BE105"/>
  <c r="BE107"/>
  <c r="BE110"/>
  <c r="BE115"/>
  <c r="BE117"/>
  <c r="BE125"/>
  <c r="BE101"/>
  <c r="BE104"/>
  <c r="BE108"/>
  <c r="BE109"/>
  <c r="BE114"/>
  <c r="BE128"/>
  <c r="BE96"/>
  <c r="BE103"/>
  <c r="BE123"/>
  <c r="BE138"/>
  <c r="J56"/>
  <c r="BE148"/>
  <c r="BE151"/>
  <c r="BE95"/>
  <c r="BE121"/>
  <c r="BE122"/>
  <c r="BE124"/>
  <c r="BE131"/>
  <c r="BE143"/>
  <c r="BE144"/>
  <c r="BE146"/>
  <c r="BE160"/>
  <c r="BE163"/>
  <c r="BE165"/>
  <c r="BE178"/>
  <c r="BE102"/>
  <c r="BE116"/>
  <c r="BE126"/>
  <c r="BE130"/>
  <c r="BE152"/>
  <c r="BE157"/>
  <c r="BE202"/>
  <c r="BE111"/>
  <c r="BE119"/>
  <c r="BE134"/>
  <c r="BE136"/>
  <c r="BE140"/>
  <c r="BE141"/>
  <c r="BE142"/>
  <c r="BE149"/>
  <c r="BE154"/>
  <c r="BE158"/>
  <c r="BE168"/>
  <c r="BE174"/>
  <c r="BE177"/>
  <c r="BE183"/>
  <c r="BE185"/>
  <c r="BE188"/>
  <c r="BE191"/>
  <c r="BE192"/>
  <c r="BE194"/>
  <c r="BE203"/>
  <c r="BE204"/>
  <c r="BE207"/>
  <c r="BE210"/>
  <c r="BE166"/>
  <c r="BE180"/>
  <c r="BE181"/>
  <c r="BE182"/>
  <c r="BE97"/>
  <c r="BE98"/>
  <c r="BE99"/>
  <c r="BE100"/>
  <c r="BE106"/>
  <c r="BE112"/>
  <c r="BE113"/>
  <c r="BE118"/>
  <c r="BE120"/>
  <c r="BE127"/>
  <c r="BE129"/>
  <c r="BE133"/>
  <c r="BE145"/>
  <c r="BE161"/>
  <c r="BE162"/>
  <c r="BE164"/>
  <c r="BE167"/>
  <c r="BE176"/>
  <c r="BE179"/>
  <c r="BE196"/>
  <c r="BE132"/>
  <c r="BE135"/>
  <c r="BE139"/>
  <c r="BE150"/>
  <c r="BE156"/>
  <c r="BE170"/>
  <c r="BE172"/>
  <c r="BE189"/>
  <c r="BE190"/>
  <c r="BE193"/>
  <c r="BE197"/>
  <c r="BE199"/>
  <c r="BE184"/>
  <c r="BE187"/>
  <c r="BE195"/>
  <c r="BE198"/>
  <c r="BE205"/>
  <c r="BE209"/>
  <c r="BE201"/>
  <c r="BE211"/>
  <c i="5" r="J92"/>
  <c r="BE102"/>
  <c i="4" r="J115"/>
  <c r="J66"/>
  <c r="BK165"/>
  <c r="J165"/>
  <c r="J68"/>
  <c i="5" r="BE112"/>
  <c r="BE125"/>
  <c r="BE148"/>
  <c r="BE177"/>
  <c i="4" r="J618"/>
  <c r="J80"/>
  <c i="5" r="E50"/>
  <c r="BE120"/>
  <c r="BE130"/>
  <c r="BE160"/>
  <c r="BE171"/>
  <c r="BE186"/>
  <c r="BE251"/>
  <c r="BE257"/>
  <c r="BE233"/>
  <c r="BE239"/>
  <c r="BE242"/>
  <c r="BE260"/>
  <c r="BE272"/>
  <c r="BE115"/>
  <c r="BE151"/>
  <c r="BE183"/>
  <c r="BE189"/>
  <c r="BE204"/>
  <c r="BE220"/>
  <c r="BE227"/>
  <c r="BE248"/>
  <c r="BE266"/>
  <c r="BE283"/>
  <c r="BE289"/>
  <c r="F59"/>
  <c r="BE135"/>
  <c r="BE143"/>
  <c r="BE158"/>
  <c r="BE180"/>
  <c r="BE210"/>
  <c r="BE217"/>
  <c r="BE269"/>
  <c r="BE277"/>
  <c r="BE292"/>
  <c r="BE105"/>
  <c r="BE108"/>
  <c r="BE138"/>
  <c r="BE154"/>
  <c r="BE163"/>
  <c r="BE168"/>
  <c r="BE174"/>
  <c r="BE192"/>
  <c r="BE195"/>
  <c r="BE201"/>
  <c r="BE207"/>
  <c r="BE213"/>
  <c r="BE236"/>
  <c r="BE245"/>
  <c r="BE254"/>
  <c r="BE280"/>
  <c r="BE165"/>
  <c r="BE198"/>
  <c r="BE225"/>
  <c r="BE230"/>
  <c r="BE263"/>
  <c r="BE274"/>
  <c r="BE286"/>
  <c i="4" r="BE171"/>
  <c r="BE183"/>
  <c r="BE305"/>
  <c r="BE309"/>
  <c r="BE312"/>
  <c r="BE314"/>
  <c r="BE316"/>
  <c r="BE343"/>
  <c r="E91"/>
  <c r="BE194"/>
  <c r="BE198"/>
  <c r="BE291"/>
  <c r="BE328"/>
  <c r="BE334"/>
  <c i="3" r="BK206"/>
  <c r="J206"/>
  <c r="J70"/>
  <c i="4" r="BE125"/>
  <c r="BE128"/>
  <c r="BE153"/>
  <c r="BE256"/>
  <c r="BE262"/>
  <c r="BE265"/>
  <c r="BE285"/>
  <c r="BE293"/>
  <c r="BE323"/>
  <c r="BE360"/>
  <c r="J56"/>
  <c r="BE106"/>
  <c r="BE111"/>
  <c r="BE187"/>
  <c r="BE217"/>
  <c r="BE289"/>
  <c r="BE296"/>
  <c r="BE302"/>
  <c r="BE319"/>
  <c r="BE346"/>
  <c r="BE348"/>
  <c i="3" r="BK132"/>
  <c r="J132"/>
  <c r="J68"/>
  <c i="4" r="F59"/>
  <c r="BE162"/>
  <c r="BE173"/>
  <c r="BE175"/>
  <c r="BE179"/>
  <c r="BE181"/>
  <c r="BE185"/>
  <c r="BE196"/>
  <c r="BE236"/>
  <c r="BE244"/>
  <c r="BE247"/>
  <c r="BE273"/>
  <c r="BE275"/>
  <c r="BE282"/>
  <c r="BE369"/>
  <c r="BE382"/>
  <c r="BE396"/>
  <c r="BE407"/>
  <c i="3" r="BK96"/>
  <c r="BK95"/>
  <c r="J95"/>
  <c r="J64"/>
  <c i="4" r="BE119"/>
  <c r="BE222"/>
  <c r="BE250"/>
  <c r="BE278"/>
  <c r="BE287"/>
  <c r="BE321"/>
  <c r="BE325"/>
  <c r="BE351"/>
  <c r="BE356"/>
  <c r="BE364"/>
  <c r="BE367"/>
  <c r="BE134"/>
  <c r="BE192"/>
  <c r="BE200"/>
  <c r="BE214"/>
  <c r="BE230"/>
  <c r="BE331"/>
  <c r="BE425"/>
  <c r="BE434"/>
  <c r="BE446"/>
  <c r="BE468"/>
  <c r="BE474"/>
  <c r="BE476"/>
  <c r="BE131"/>
  <c r="BE138"/>
  <c r="BE211"/>
  <c r="BE113"/>
  <c r="BE144"/>
  <c r="BE156"/>
  <c r="BE169"/>
  <c r="BE259"/>
  <c r="BE268"/>
  <c r="BE387"/>
  <c r="BE456"/>
  <c r="BE464"/>
  <c r="BE484"/>
  <c r="BE490"/>
  <c r="BE496"/>
  <c r="BE508"/>
  <c r="BE569"/>
  <c r="BE575"/>
  <c r="BE116"/>
  <c r="BE147"/>
  <c r="BE239"/>
  <c r="BE253"/>
  <c r="BE371"/>
  <c r="BE428"/>
  <c r="BE437"/>
  <c r="BE443"/>
  <c r="BE458"/>
  <c r="BE462"/>
  <c r="BE514"/>
  <c r="BE545"/>
  <c r="BE548"/>
  <c r="BE578"/>
  <c r="BE602"/>
  <c r="BE682"/>
  <c r="BE189"/>
  <c r="BE241"/>
  <c r="BE554"/>
  <c r="BE581"/>
  <c r="BE584"/>
  <c r="BE597"/>
  <c r="BE628"/>
  <c r="BE631"/>
  <c r="BE637"/>
  <c r="BE649"/>
  <c r="BE661"/>
  <c r="BE109"/>
  <c r="BE122"/>
  <c r="BE141"/>
  <c r="BE159"/>
  <c r="BE204"/>
  <c r="BE206"/>
  <c r="BE227"/>
  <c r="BE233"/>
  <c r="BE376"/>
  <c r="BE402"/>
  <c r="BE431"/>
  <c r="BE502"/>
  <c r="BE533"/>
  <c r="BE625"/>
  <c r="BE167"/>
  <c r="BE177"/>
  <c r="BE440"/>
  <c r="BE454"/>
  <c r="BE466"/>
  <c r="BE505"/>
  <c r="BE517"/>
  <c r="BE519"/>
  <c r="BE536"/>
  <c r="BE542"/>
  <c r="BE551"/>
  <c r="BE557"/>
  <c r="BE560"/>
  <c r="BE566"/>
  <c r="BE572"/>
  <c r="BE600"/>
  <c r="BE615"/>
  <c r="BE652"/>
  <c r="BE668"/>
  <c r="BE685"/>
  <c r="BE693"/>
  <c r="BE695"/>
  <c r="BE622"/>
  <c r="BE640"/>
  <c r="BE646"/>
  <c r="BE671"/>
  <c r="BE674"/>
  <c r="BE679"/>
  <c r="BE691"/>
  <c r="BE299"/>
  <c r="BE482"/>
  <c r="BE499"/>
  <c r="BE511"/>
  <c r="BE522"/>
  <c r="BE524"/>
  <c r="BE530"/>
  <c r="BE539"/>
  <c r="BE563"/>
  <c r="BE593"/>
  <c r="BE604"/>
  <c r="BE606"/>
  <c r="BE612"/>
  <c r="BE634"/>
  <c r="BE643"/>
  <c r="BE655"/>
  <c r="BE658"/>
  <c r="BE664"/>
  <c r="BE676"/>
  <c r="BE699"/>
  <c r="BE701"/>
  <c r="BE703"/>
  <c r="BE150"/>
  <c r="BE337"/>
  <c r="BE340"/>
  <c r="BE353"/>
  <c r="BE390"/>
  <c r="BE411"/>
  <c r="BE416"/>
  <c r="BE420"/>
  <c r="BE449"/>
  <c r="BE452"/>
  <c r="BE460"/>
  <c r="BE472"/>
  <c r="BE480"/>
  <c r="BE487"/>
  <c r="BE493"/>
  <c r="BE527"/>
  <c r="BE586"/>
  <c r="BE589"/>
  <c r="BE595"/>
  <c r="BE609"/>
  <c r="BE619"/>
  <c r="BE688"/>
  <c r="BE697"/>
  <c i="2" r="J346"/>
  <c r="J79"/>
  <c i="3" r="E50"/>
  <c r="J88"/>
  <c r="BE117"/>
  <c r="BE112"/>
  <c r="BE128"/>
  <c r="BE134"/>
  <c r="BE110"/>
  <c r="BE115"/>
  <c r="BE126"/>
  <c r="BE107"/>
  <c r="BE164"/>
  <c i="2" r="BK102"/>
  <c i="3" r="BE192"/>
  <c i="2" r="J113"/>
  <c r="J66"/>
  <c i="3" r="BE161"/>
  <c r="BE183"/>
  <c r="BE198"/>
  <c r="BE218"/>
  <c r="F91"/>
  <c r="BE97"/>
  <c r="BE99"/>
  <c r="BE102"/>
  <c r="BE104"/>
  <c r="BE157"/>
  <c r="BE189"/>
  <c r="BE140"/>
  <c r="BE143"/>
  <c r="BE186"/>
  <c r="BE204"/>
  <c r="BE120"/>
  <c r="BE130"/>
  <c r="BE151"/>
  <c r="BE159"/>
  <c r="BE167"/>
  <c r="BE208"/>
  <c r="BE211"/>
  <c r="BE214"/>
  <c r="BE173"/>
  <c r="BE177"/>
  <c r="BE195"/>
  <c r="BE201"/>
  <c r="BE123"/>
  <c r="BE137"/>
  <c r="BE145"/>
  <c r="BE148"/>
  <c r="BE154"/>
  <c r="BE170"/>
  <c r="BE180"/>
  <c r="BE220"/>
  <c r="BE222"/>
  <c r="BE223"/>
  <c i="2" r="BE114"/>
  <c r="BE157"/>
  <c r="BE172"/>
  <c r="BE180"/>
  <c r="BE189"/>
  <c r="BE193"/>
  <c r="BE201"/>
  <c r="BE205"/>
  <c r="BE218"/>
  <c r="BE221"/>
  <c r="BE245"/>
  <c r="BE251"/>
  <c r="BE303"/>
  <c r="E89"/>
  <c r="BE129"/>
  <c r="BE143"/>
  <c r="BE197"/>
  <c r="BE259"/>
  <c r="BE339"/>
  <c r="BE342"/>
  <c r="BE347"/>
  <c r="J95"/>
  <c r="BE104"/>
  <c r="BE111"/>
  <c r="BE120"/>
  <c r="BE123"/>
  <c r="BE126"/>
  <c r="BE138"/>
  <c r="BE152"/>
  <c r="BE183"/>
  <c r="BE224"/>
  <c r="BE242"/>
  <c r="BE254"/>
  <c r="BE257"/>
  <c r="BE262"/>
  <c r="BE265"/>
  <c r="BE268"/>
  <c r="BE274"/>
  <c r="BE277"/>
  <c r="BE280"/>
  <c r="BE283"/>
  <c r="BE289"/>
  <c r="BE292"/>
  <c i="1" r="AW56"/>
  <c i="2" r="BE106"/>
  <c r="BE109"/>
  <c r="BE132"/>
  <c r="BE146"/>
  <c r="BE153"/>
  <c r="BE186"/>
  <c r="BE209"/>
  <c r="BE215"/>
  <c r="BE227"/>
  <c r="BE230"/>
  <c r="BE236"/>
  <c r="BE240"/>
  <c i="1" r="BC56"/>
  <c r="BB56"/>
  <c i="2" r="F98"/>
  <c r="BE117"/>
  <c r="BE149"/>
  <c r="BE162"/>
  <c r="BE212"/>
  <c r="BE248"/>
  <c r="BE293"/>
  <c r="BE298"/>
  <c r="BE308"/>
  <c r="BE311"/>
  <c r="BE314"/>
  <c r="BE317"/>
  <c r="BE320"/>
  <c r="BE323"/>
  <c r="BE326"/>
  <c r="BE333"/>
  <c r="BE336"/>
  <c r="BE135"/>
  <c r="BE167"/>
  <c r="BE177"/>
  <c r="BE191"/>
  <c r="BE233"/>
  <c r="BE271"/>
  <c r="BE286"/>
  <c r="BE330"/>
  <c i="1" r="BA56"/>
  <c r="BD56"/>
  <c i="3" r="F39"/>
  <c i="1" r="BD57"/>
  <c i="6" r="J36"/>
  <c i="1" r="AW60"/>
  <c i="6" r="F39"/>
  <c i="1" r="BD60"/>
  <c i="4" r="F37"/>
  <c i="1" r="BB58"/>
  <c i="6" r="F36"/>
  <c i="1" r="BA60"/>
  <c i="3" r="F37"/>
  <c i="1" r="BB57"/>
  <c i="5" r="F39"/>
  <c i="1" r="BD59"/>
  <c i="5" r="F38"/>
  <c i="1" r="BC59"/>
  <c i="6" r="F37"/>
  <c i="1" r="BB60"/>
  <c i="7" r="F39"/>
  <c i="1" r="BD61"/>
  <c i="5" r="F37"/>
  <c i="1" r="BB59"/>
  <c i="4" r="J36"/>
  <c i="1" r="AW58"/>
  <c i="3" r="J36"/>
  <c i="1" r="AW57"/>
  <c i="5" r="F36"/>
  <c i="1" r="BA59"/>
  <c i="4" r="F39"/>
  <c i="1" r="BD58"/>
  <c i="4" r="F38"/>
  <c i="1" r="BC58"/>
  <c i="4" r="F36"/>
  <c i="1" r="BA58"/>
  <c i="5" r="J36"/>
  <c i="1" r="AW59"/>
  <c i="3" r="F38"/>
  <c i="1" r="BC57"/>
  <c i="7" r="F36"/>
  <c i="1" r="BA61"/>
  <c i="7" r="F37"/>
  <c i="1" r="BB61"/>
  <c i="3" r="F36"/>
  <c i="1" r="BA57"/>
  <c r="AS54"/>
  <c i="6" r="F38"/>
  <c i="1" r="BC60"/>
  <c i="7" r="J36"/>
  <c i="1" r="AW61"/>
  <c i="7" r="F38"/>
  <c i="1" r="BC61"/>
  <c i="2" l="1" r="P141"/>
  <c r="P101"/>
  <c i="1" r="AU56"/>
  <c i="7" r="BK113"/>
  <c r="J113"/>
  <c r="J65"/>
  <c i="5" r="R223"/>
  <c r="R98"/>
  <c r="P99"/>
  <c r="P98"/>
  <c i="1" r="AU59"/>
  <c i="4" r="P165"/>
  <c r="P103"/>
  <c i="1" r="AU58"/>
  <c i="5" r="T99"/>
  <c i="6" r="R92"/>
  <c i="5" r="T223"/>
  <c i="2" r="R141"/>
  <c r="R101"/>
  <c i="7" r="P113"/>
  <c r="P93"/>
  <c i="1" r="AU61"/>
  <c i="6" r="P92"/>
  <c i="1" r="AU60"/>
  <c i="3" r="P94"/>
  <c i="1" r="AU57"/>
  <c i="7" r="R113"/>
  <c r="R93"/>
  <c i="3" r="T94"/>
  <c i="4" r="BK104"/>
  <c r="J104"/>
  <c r="J64"/>
  <c r="R165"/>
  <c i="7" r="T113"/>
  <c r="T93"/>
  <c i="6" r="T92"/>
  <c i="3" r="R94"/>
  <c i="4" r="T165"/>
  <c r="T103"/>
  <c r="R104"/>
  <c i="2" r="T141"/>
  <c r="T101"/>
  <c r="BK141"/>
  <c r="J141"/>
  <c r="J67"/>
  <c i="6" r="BK92"/>
  <c r="J92"/>
  <c r="J63"/>
  <c i="5" r="BK223"/>
  <c r="J223"/>
  <c r="J72"/>
  <c i="7" r="BK93"/>
  <c r="J93"/>
  <c r="J63"/>
  <c r="J114"/>
  <c r="J66"/>
  <c i="5" r="BK100"/>
  <c r="J100"/>
  <c r="J65"/>
  <c i="4" r="BK103"/>
  <c r="J103"/>
  <c r="J63"/>
  <c i="3" r="BK94"/>
  <c r="J94"/>
  <c r="J63"/>
  <c r="J96"/>
  <c r="J65"/>
  <c i="2" r="J102"/>
  <c r="J64"/>
  <c r="J35"/>
  <c i="1" r="AV56"/>
  <c r="AT56"/>
  <c i="3" r="J35"/>
  <c i="1" r="AV57"/>
  <c r="AT57"/>
  <c i="4" r="F35"/>
  <c i="1" r="AZ58"/>
  <c i="5" r="F35"/>
  <c i="1" r="AZ59"/>
  <c i="7" r="F35"/>
  <c i="1" r="AZ61"/>
  <c i="5" r="J35"/>
  <c i="1" r="AV59"/>
  <c r="AT59"/>
  <c i="2" r="F35"/>
  <c i="1" r="AZ56"/>
  <c i="6" r="F35"/>
  <c i="1" r="AZ60"/>
  <c i="3" r="F35"/>
  <c i="1" r="AZ57"/>
  <c i="7" r="J35"/>
  <c i="1" r="AV61"/>
  <c r="AT61"/>
  <c i="4" r="J35"/>
  <c i="1" r="AV58"/>
  <c r="AT58"/>
  <c r="BB55"/>
  <c r="BB54"/>
  <c r="W31"/>
  <c i="6" r="J35"/>
  <c i="1" r="AV60"/>
  <c r="AT60"/>
  <c r="BA55"/>
  <c r="AW55"/>
  <c r="BC55"/>
  <c r="AY55"/>
  <c r="BD55"/>
  <c r="BD54"/>
  <c r="W33"/>
  <c i="4" l="1" r="R103"/>
  <c i="5" r="T98"/>
  <c i="2" r="BK101"/>
  <c r="J101"/>
  <c r="J63"/>
  <c i="5" r="BK99"/>
  <c r="J99"/>
  <c r="J64"/>
  <c i="6" r="J32"/>
  <c i="1" r="AG60"/>
  <c i="4" r="J32"/>
  <c i="1" r="AG58"/>
  <c r="AN58"/>
  <c r="AX55"/>
  <c r="AZ55"/>
  <c r="AZ54"/>
  <c r="W29"/>
  <c i="3" r="J32"/>
  <c i="1" r="AG57"/>
  <c r="AN57"/>
  <c r="BA54"/>
  <c r="AW54"/>
  <c r="AK30"/>
  <c r="BC54"/>
  <c r="AY54"/>
  <c i="7" r="J32"/>
  <c i="1" r="AG61"/>
  <c r="AU55"/>
  <c r="AU54"/>
  <c r="AX54"/>
  <c i="6" l="1" r="J41"/>
  <c i="7" r="J41"/>
  <c i="5" r="BK98"/>
  <c r="J98"/>
  <c i="4" r="J41"/>
  <c i="3" r="J41"/>
  <c i="1" r="AN60"/>
  <c r="AN61"/>
  <c i="5" r="J32"/>
  <c i="1" r="AG59"/>
  <c r="AV54"/>
  <c r="AK29"/>
  <c r="W30"/>
  <c r="W32"/>
  <c i="2" r="J32"/>
  <c i="1" r="AG56"/>
  <c r="AN56"/>
  <c r="AV55"/>
  <c r="AT55"/>
  <c i="2" l="1" r="J41"/>
  <c i="5" r="J41"/>
  <c r="J63"/>
  <c i="1" r="AN59"/>
  <c r="AG55"/>
  <c r="AG54"/>
  <c r="AK26"/>
  <c r="AK35"/>
  <c r="AT54"/>
  <c r="AN54"/>
  <c l="1"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<sst xmlns="http://schemas.openxmlformats.org/spreadsheetml/2006/main">
  <si>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</si>
  <si>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</si>
  <si>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</si>
  <si>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</si>
  <si>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</si>
  <si>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{48b95a22-75c8-4727-ad3d-73415e64c10c}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</si>
  <si>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</si>
  <si>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</si>
  <si>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</si>
  <si>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</si>
  <si>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</si>
  <si>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</si>
  <si>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</si>
  <si>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</si>
  <si>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223040-68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</si>
  <si>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</si>
  <si>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</si>
  <si>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ČOV – Rekonstrukce kotelny včetně strojovny kotelny</t>
  </si>
  <si>
    <t>KSO:</t>
  </si>
  <si>
    <t/>
  </si>
  <si>
    <t>CC-CZ:</t>
  </si>
  <si>
    <t>Místo:</t>
  </si>
  <si>
    <t>Sokolov</t>
  </si>
  <si>
    <t>Datum:</t>
  </si>
  <si>
    <t>20. 4. 2024</t>
  </si>
  <si>
    <t>Zadavatel:</t>
  </si>
  <si>
    <t>IČ:</t>
  </si>
  <si>
    <t>00259586</t>
  </si>
  <si>
    <t>Město Sokolov</t>
  </si>
  <si>
    <t>DIČ:</t>
  </si>
  <si>
    <t>CZ00259586</t>
  </si>
  <si>
    <t>Účastník:</t>
  </si>
  <si>
    <t>Vyplň údaj</t>
  </si>
  <si>
    <t>Projektant:</t>
  </si>
  <si>
    <t>60734078</t>
  </si>
  <si>
    <t>UCHYTIL s.r.o.</t>
  </si>
  <si>
    <t>CZ60734078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</si>
  <si>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</si>
  <si>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</si>
  <si>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</si>
  <si>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</si>
  <si>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</si>
  <si>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</si>
  <si>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</si>
  <si>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</si>
  <si>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</si>
  <si>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</si>
  <si>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</si>
  <si>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</si>
  <si>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</si>
  <si>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</si>
  <si>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</si>
  <si>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</si>
  <si>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</si>
  <si>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</si>
  <si>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</si>
  <si>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</si>
  <si>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</si>
  <si>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</si>
  <si>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</si>
  <si>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</si>
  <si>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</si>
  <si>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</si>
  <si>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</si>
  <si>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</si>
  <si>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</si>
  <si>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</si>
  <si>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</si>
  <si>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</si>
  <si>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</si>
  <si>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</si>
  <si>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</si>
  <si>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</si>
  <si>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</si>
  <si>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</si>
  <si>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</si>
  <si>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</si>
  <si>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</si>
  <si>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</si>
  <si>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SO01</t>
  </si>
  <si>
    <t>Kotelna</t>
  </si>
  <si>
    <t>STA</t>
  </si>
  <si>
    <t>1</t>
  </si>
  <si>
    <t>{5fe19956-f644-4c0a-917c-cc9a8022a6e6}</t>
  </si>
  <si>
    <t>2</t>
  </si>
  <si>
    <t>/</t>
  </si>
  <si>
    <t>01</t>
  </si>
  <si>
    <t>Demontáže</t>
  </si>
  <si>
    <t>Soupis</t>
  </si>
  <si>
    <t>{e8cda487-cc58-4f09-b79a-a90c9005ac99}</t>
  </si>
  <si>
    <t>02</t>
  </si>
  <si>
    <t>Plynová odběrná zařízení - nový stav</t>
  </si>
  <si>
    <t>{1e667105-6665-42f7-8c09-15bf4b9945f2}</t>
  </si>
  <si>
    <t>03</t>
  </si>
  <si>
    <t>Vytápění - nový stav</t>
  </si>
  <si>
    <t>{fc781db5-0100-4efe-aca2-31c57aa19ff1}</t>
  </si>
  <si>
    <t>04</t>
  </si>
  <si>
    <t>Stavební část</t>
  </si>
  <si>
    <t>{cb0d5144-e4a5-43cc-bfe0-fb42e1433016}</t>
  </si>
  <si>
    <t>05</t>
  </si>
  <si>
    <t>SI a MaR</t>
  </si>
  <si>
    <t>{9dc5b8ab-0b8d-4b44-9f81-3326a0b0e89c}</t>
  </si>
  <si>
    <t>06</t>
  </si>
  <si>
    <t>Ostatní a vedlejší náklady</t>
  </si>
  <si>
    <t>{c8e3938e-1889-418e-980a-c5f2cb833384}</t>
  </si>
  <si>
    <t>KRYCÍ LIST SOUPISU PRACÍ</t>
  </si>
  <si>
    <t>Objekt:</t>
  </si>
  <si>
    <t>SO01 - Kotelna</t>
  </si>
  <si>
    <t>Soupis:</t>
  </si>
  <si>
    <t>01 - Demontáže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</si>
  <si>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</si>
  <si>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</si>
  <si>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</si>
  <si>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</si>
  <si>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</si>
  <si>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</si>
  <si>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  997 - Přesun sutě</t>
  </si>
  <si>
    <t>PSV - Práce a dodávky PSV</t>
  </si>
  <si>
    <t xml:space="preserve">    713 - Izolace tepelné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</si>
  <si>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</si>
  <si>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</si>
  <si>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</si>
  <si>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</si>
  <si>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</si>
  <si>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</si>
  <si>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</si>
  <si>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</si>
  <si>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751 - Vzduchotechnika</t>
  </si>
  <si>
    <t>M - Práce a dodávky M</t>
  </si>
  <si>
    <t xml:space="preserve">    58-M - Revize vyhrazených technických zařízení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</si>
  <si>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</si>
  <si>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</si>
  <si>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</si>
  <si>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</si>
  <si>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</si>
  <si>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</si>
  <si>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</si>
  <si>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</si>
  <si>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</si>
  <si>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</si>
  <si>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</si>
  <si>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</si>
  <si>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</si>
  <si>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</si>
  <si>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</si>
  <si>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</si>
  <si>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</si>
  <si>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</si>
  <si>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</si>
  <si>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941121111</t>
  </si>
  <si>
    <t>Lešení řadové trubkové těžké pracovní s podlahami z fošen nebo dílců min. tl. 38 mm, s provozním zatížením tř. 4 do 300 kg/m2 šířky tř. W15 od 1,5 do 1,8 m výšky do 10 m montáž</t>
  </si>
  <si>
    <t>m2</t>
  </si>
  <si>
    <t>CS ÚRS 2025 01</t>
  </si>
  <si>
    <t>4</t>
  </si>
  <si>
    <t>-1477313308</t>
  </si>
  <si>
    <t>Online PSC</t>
  </si>
  <si>
    <t>https://podminky.urs.cz/item/CS_URS_2025_01/941121111</t>
  </si>
  <si>
    <t>941121211</t>
  </si>
  <si>
    <t>Lešení řadové trubkové těžké pracovní s podlahami z fošen nebo dílců min. tl. 38 mm, s provozním zatížením tř. 4 do 300 kg/m2 šířky tř. W15 od 1,5 do 1,8 m výšky do 10 m příplatek za každý den použití</t>
  </si>
  <si>
    <t>1104611171</t>
  </si>
  <si>
    <t>https://podminky.urs.cz/item/CS_URS_2025_01/941121211</t>
  </si>
  <si>
    <t>VV</t>
  </si>
  <si>
    <t>50*30 'Přepočtené koeficientem množství</t>
  </si>
  <si>
    <t>3</t>
  </si>
  <si>
    <t>941121811</t>
  </si>
  <si>
    <t>Lešení řadové trubkové těžké pracovní s podlahami z fošen nebo dílců min. tl. 38 mm, s provozním zatížením tř. 4 do 300 kg/m2 šířky tř. W15 od 1,5 do 1,8 m výšky do 10 m demontáž</t>
  </si>
  <si>
    <t>1870292287</t>
  </si>
  <si>
    <t>https://podminky.urs.cz/item/CS_URS_2025_01/941121811</t>
  </si>
  <si>
    <t>993111111</t>
  </si>
  <si>
    <t>Dovoz a odvoz lešení včetně naložení a složení řadového, na vzdálenost do 10 km</t>
  </si>
  <si>
    <t>-813853276</t>
  </si>
  <si>
    <t>https://podminky.urs.cz/item/CS_URS_2025_01/993111111</t>
  </si>
  <si>
    <t>997</t>
  </si>
  <si>
    <t>Přesun sutě</t>
  </si>
  <si>
    <t>5</t>
  </si>
  <si>
    <t>997002611</t>
  </si>
  <si>
    <t>Nakládání suti a vybouraných hmot na dopravní prostředek pro vodorovné přemístění</t>
  </si>
  <si>
    <t>t</t>
  </si>
  <si>
    <t>2137362189</t>
  </si>
  <si>
    <t>https://podminky.urs.cz/item/CS_URS_2025_01/997002611</t>
  </si>
  <si>
    <t>21,023</t>
  </si>
  <si>
    <t>6</t>
  </si>
  <si>
    <t>997013211</t>
  </si>
  <si>
    <t>Vnitrostaveništní doprava suti a vybouraných hmot vodorovně do 50 m s naložením ručně pro budovy a haly výšky do 6 m</t>
  </si>
  <si>
    <t>-509447336</t>
  </si>
  <si>
    <t>https://podminky.urs.cz/item/CS_URS_2025_01/997013211</t>
  </si>
  <si>
    <t>7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</si>
  <si>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</si>
  <si>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</si>
  <si>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-1110133744</t>
  </si>
  <si>
    <t>https://podminky.urs.cz/item/CS_URS_2025_01/997013219</t>
  </si>
  <si>
    <t>8</t>
  </si>
  <si>
    <t>997013501</t>
  </si>
  <si>
    <t>Odvoz suti a vybouraných hmot na skládku nebo meziskládku se složením, na vzdálenost do 1 km</t>
  </si>
  <si>
    <t>-907559567</t>
  </si>
  <si>
    <t>https://podminky.urs.cz/item/CS_URS_2025_01/997013501</t>
  </si>
  <si>
    <t>0,1+0,045+2,175+18,703</t>
  </si>
  <si>
    <t>997013509</t>
  </si>
  <si>
    <t>Odvoz suti a vybouraných hmot na skládku nebo meziskládku se složením, na vzdálenost Příplatek k ceně za každý další započatý 1 km přes 1 km</t>
  </si>
  <si>
    <t>-2125944065</t>
  </si>
  <si>
    <t>https://podminky.urs.cz/item/CS_URS_2025_01/997013509</t>
  </si>
  <si>
    <t>21,023*35</t>
  </si>
  <si>
    <t>10</t>
  </si>
  <si>
    <t>997013631</t>
  </si>
  <si>
    <t>Poplatek za uložení stavebního odpadu na skládce (skládkovné) směsného stavebního a demoličního zatříděného do Katalogu odpadů pod kódem 17 09 04</t>
  </si>
  <si>
    <t>1444830198</t>
  </si>
  <si>
    <t>https://podminky.urs.cz/item/CS_URS_2025_01/997013631</t>
  </si>
  <si>
    <t>0,1</t>
  </si>
  <si>
    <t>11</t>
  </si>
  <si>
    <t>997013813</t>
  </si>
  <si>
    <t>Poplatek za uložení stavebního odpadu na skládce (skládkovné) z plastických hmot zatříděného do Katalogu odpadů pod kódem 17 02 03</t>
  </si>
  <si>
    <t>-428583706</t>
  </si>
  <si>
    <t>https://podminky.urs.cz/item/CS_URS_2025_01/997013813</t>
  </si>
  <si>
    <t>0,045</t>
  </si>
  <si>
    <t>997013814</t>
  </si>
  <si>
    <t>Poplatek za uložení stavebního odpadu na skládce (skládkovné) z izolačních materiálů zatříděného do Katalogu odpadů pod kódem 17 06 04</t>
  </si>
  <si>
    <t>2121129588</t>
  </si>
  <si>
    <t>https://podminky.urs.cz/item/CS_URS_2025_01/997013814</t>
  </si>
  <si>
    <t>2,175</t>
  </si>
  <si>
    <t>13</t>
  </si>
  <si>
    <t>997-02</t>
  </si>
  <si>
    <t>Výkup kovů železný šrot</t>
  </si>
  <si>
    <t>-1468236343</t>
  </si>
  <si>
    <t>P</t>
  </si>
  <si>
    <t>Poznámka k položce:_x000d_
Pro vyjádření výnosu ve prospěch zhotovitele je nutné jednotkovou cenu uvést se záporným znaménkem. (Získaná částka ponižuje náklad stavby.)</t>
  </si>
  <si>
    <t>18,703</t>
  </si>
  <si>
    <t>PSV</t>
  </si>
  <si>
    <t>Práce a dodávky PSV</t>
  </si>
  <si>
    <t>713</t>
  </si>
  <si>
    <t>Izolace tepelné</t>
  </si>
  <si>
    <t>14</t>
  </si>
  <si>
    <t>713410851</t>
  </si>
  <si>
    <t>Odstranění tepelné izolace potrubí a ohybů pásy nebo rohožemi s povrchovou úpravou hliníkovou fólií připevněnými ocelovým drátem do konstrukce z ocelových pásů potrubí, tloušťka izolace do 50 mm</t>
  </si>
  <si>
    <t>m</t>
  </si>
  <si>
    <t>16</t>
  </si>
  <si>
    <t>-531118846</t>
  </si>
  <si>
    <t>https://podminky.urs.cz/item/CS_URS_2025_01/713410851</t>
  </si>
  <si>
    <t>84,6+114,2</t>
  </si>
  <si>
    <t>15</t>
  </si>
  <si>
    <t>713410853</t>
  </si>
  <si>
    <t>Odstranění tepelné izolace potrubí a ohybů pásy nebo rohožemi s povrchovou úpravou hliníkovou fólií připevněnými ocelovým drátem do konstrukce z ocelových pásů potrubí, tloušťka izolace přes 50 mm</t>
  </si>
  <si>
    <t>1348485559</t>
  </si>
  <si>
    <t>https://podminky.urs.cz/item/CS_URS_2025_01/713410853</t>
  </si>
  <si>
    <t>100,05</t>
  </si>
  <si>
    <t>998713101</t>
  </si>
  <si>
    <t>Přesun hmot pro izolace tepelné stanovený z hmotnosti přesunovaného materiálu vodorovná dopravní vzdálenost do 50 m s užitím mechanizace v objektech výšky do 6 m</t>
  </si>
  <si>
    <t>893952668</t>
  </si>
  <si>
    <t>https://podminky.urs.cz/item/CS_URS_2025_01/998713101</t>
  </si>
  <si>
    <t>722</t>
  </si>
  <si>
    <t>Zdravotechnika - vnitřní vodovod</t>
  </si>
  <si>
    <t>17</t>
  </si>
  <si>
    <t>722-10</t>
  </si>
  <si>
    <t>Demontáž stávajícího uchycení potrubí</t>
  </si>
  <si>
    <t>soubor</t>
  </si>
  <si>
    <t>343803772</t>
  </si>
  <si>
    <t>18</t>
  </si>
  <si>
    <t>722130801</t>
  </si>
  <si>
    <t>Demontáž potrubí z ocelových trubek pozinkovaných závitových do DN 25</t>
  </si>
  <si>
    <t>-1206005315</t>
  </si>
  <si>
    <t>https://podminky.urs.cz/item/CS_URS_2025_01/722130801</t>
  </si>
  <si>
    <t>2*2,5</t>
  </si>
  <si>
    <t>Součet</t>
  </si>
  <si>
    <t>19</t>
  </si>
  <si>
    <t>722130802</t>
  </si>
  <si>
    <t>Demontáž potrubí z ocelových trubek pozinkovaných závitových přes 25 do DN 40</t>
  </si>
  <si>
    <t>1753404940</t>
  </si>
  <si>
    <t>https://podminky.urs.cz/item/CS_URS_2025_01/722130802</t>
  </si>
  <si>
    <t>12,5+12,5+5</t>
  </si>
  <si>
    <t>3+0,6</t>
  </si>
  <si>
    <t>20</t>
  </si>
  <si>
    <t>722130803</t>
  </si>
  <si>
    <t>Demontáž potrubí z ocelových trubek pozinkovaných závitových přes 40 do DN 50</t>
  </si>
  <si>
    <t>664458564</t>
  </si>
  <si>
    <t>https://podminky.urs.cz/item/CS_URS_2025_01/722130803</t>
  </si>
  <si>
    <t>5,6+7,9+12,2+12,5+3,7+8,4</t>
  </si>
  <si>
    <t>2*1,5+3+2*3+2,4</t>
  </si>
  <si>
    <t>722170804</t>
  </si>
  <si>
    <t>Demontáž rozvodů vody z plastů přes 25 do Ø 50 mm</t>
  </si>
  <si>
    <t>2027173138</t>
  </si>
  <si>
    <t>https://podminky.urs.cz/item/CS_URS_2025_01/722170804</t>
  </si>
  <si>
    <t>9,6+2</t>
  </si>
  <si>
    <t>2*1,5+3+1,2</t>
  </si>
  <si>
    <t>22</t>
  </si>
  <si>
    <t>722170807</t>
  </si>
  <si>
    <t>Demontáž rozvodů vody z plastů přes 50 do Ø 110 mm</t>
  </si>
  <si>
    <t>407743355</t>
  </si>
  <si>
    <t>https://podminky.urs.cz/item/CS_URS_2025_01/722170807</t>
  </si>
  <si>
    <t>5,2+4,2+1,9</t>
  </si>
  <si>
    <t>2*3+1,2</t>
  </si>
  <si>
    <t>23</t>
  </si>
  <si>
    <t>722181851</t>
  </si>
  <si>
    <t>Demontáž ochrany potrubí termoizolačních trubic z trub, průměru do 45 mm</t>
  </si>
  <si>
    <t>-1449887620</t>
  </si>
  <si>
    <t>https://podminky.urs.cz/item/CS_URS_2025_01/722181851</t>
  </si>
  <si>
    <t>5+33,6+64,7+18,8+18,5</t>
  </si>
  <si>
    <t>24</t>
  </si>
  <si>
    <t>722220864</t>
  </si>
  <si>
    <t>Demontáž armatur závitových se dvěma závity G 2</t>
  </si>
  <si>
    <t>kus</t>
  </si>
  <si>
    <t>1801807411</t>
  </si>
  <si>
    <t>https://podminky.urs.cz/item/CS_URS_2025_01/722220864</t>
  </si>
  <si>
    <t>25</t>
  </si>
  <si>
    <t>722260812</t>
  </si>
  <si>
    <t>Demontáž vodoměrů závitových G 3/4</t>
  </si>
  <si>
    <t>988633616</t>
  </si>
  <si>
    <t>https://podminky.urs.cz/item/CS_URS_2025_01/722260812</t>
  </si>
  <si>
    <t>26</t>
  </si>
  <si>
    <t>998722101</t>
  </si>
  <si>
    <t>Přesun hmot pro vnitřní vodovod stanovený z hmotnosti přesunovaného materiálu vodorovná dopravní vzdálenost do 50 m základní v objektech výšky do 6 m</t>
  </si>
  <si>
    <t>-234400789</t>
  </si>
  <si>
    <t>https://podminky.urs.cz/item/CS_URS_2025_01/998722101</t>
  </si>
  <si>
    <t>723</t>
  </si>
  <si>
    <t>Zdravotechnika - vnitřní plynovod</t>
  </si>
  <si>
    <t>27</t>
  </si>
  <si>
    <t>723-01</t>
  </si>
  <si>
    <t>Demontáž technologie - Plynový externí hořák do 1000 kW, včetně příslušenství</t>
  </si>
  <si>
    <t>674311541</t>
  </si>
  <si>
    <t>28</t>
  </si>
  <si>
    <t>723-10</t>
  </si>
  <si>
    <t>489101909</t>
  </si>
  <si>
    <t>29</t>
  </si>
  <si>
    <t>723120804</t>
  </si>
  <si>
    <t>Demontáž potrubí svařovaného z ocelových trubek závitových do DN 25</t>
  </si>
  <si>
    <t>1542633499</t>
  </si>
  <si>
    <t>https://podminky.urs.cz/item/CS_URS_2025_01/723120804</t>
  </si>
  <si>
    <t>2*(0,5+1,8+0,5)+1,8+2,6+0,5+2,1</t>
  </si>
  <si>
    <t>30</t>
  </si>
  <si>
    <t>723120805</t>
  </si>
  <si>
    <t>Demontáž potrubí svařovaného z ocelových trubek závitových přes 25 do DN 50</t>
  </si>
  <si>
    <t>1306297091</t>
  </si>
  <si>
    <t>https://podminky.urs.cz/item/CS_URS_2025_01/723120805</t>
  </si>
  <si>
    <t>2*2+0,8</t>
  </si>
  <si>
    <t>31</t>
  </si>
  <si>
    <t>723150804</t>
  </si>
  <si>
    <t>Demontáž potrubí svařovaného z ocelových trubek hladkých přes 76 do Ø 108</t>
  </si>
  <si>
    <t>-1501003476</t>
  </si>
  <si>
    <t>https://podminky.urs.cz/item/CS_URS_2025_01/723150804</t>
  </si>
  <si>
    <t>2*0,75+3+1,8+1,3</t>
  </si>
  <si>
    <t>32</t>
  </si>
  <si>
    <t>723150805</t>
  </si>
  <si>
    <t>Demontáž potrubí svařovaného z ocelových trubek hladkých přes 108 do Ø 159</t>
  </si>
  <si>
    <t>1802773162</t>
  </si>
  <si>
    <t>https://podminky.urs.cz/item/CS_URS_2025_01/723150805</t>
  </si>
  <si>
    <t>2*1,5+3,1+1,3</t>
  </si>
  <si>
    <t>33</t>
  </si>
  <si>
    <t>723190901</t>
  </si>
  <si>
    <t>Opravy plynovodního potrubí uzavření nebo otevření potrubí</t>
  </si>
  <si>
    <t>-618769655</t>
  </si>
  <si>
    <t>https://podminky.urs.cz/item/CS_URS_2025_01/723190901</t>
  </si>
  <si>
    <t>34</t>
  </si>
  <si>
    <t>723260818</t>
  </si>
  <si>
    <t>Demontáž plynoměrů maximální průtok Q (m3/hod) do 250 m3/h</t>
  </si>
  <si>
    <t>1652353260</t>
  </si>
  <si>
    <t>https://podminky.urs.cz/item/CS_URS_2025_01/723260818</t>
  </si>
  <si>
    <t>35</t>
  </si>
  <si>
    <t>734100823</t>
  </si>
  <si>
    <t>Demontáž armatur přírubových se třemi přírubami přes 100 do DN 150</t>
  </si>
  <si>
    <t>1643584573</t>
  </si>
  <si>
    <t>https://podminky.urs.cz/item/CS_URS_2025_01/734100823</t>
  </si>
  <si>
    <t>36</t>
  </si>
  <si>
    <t>734100812</t>
  </si>
  <si>
    <t>Demontáž armatur přírubových se dvěma přírubami přes 50 do DN 100</t>
  </si>
  <si>
    <t>631452798</t>
  </si>
  <si>
    <t>https://podminky.urs.cz/item/CS_URS_2025_01/734100812</t>
  </si>
  <si>
    <t>2+1+2</t>
  </si>
  <si>
    <t>37</t>
  </si>
  <si>
    <t>734200812</t>
  </si>
  <si>
    <t>Demontáž armatur závitových s jedním závitem přes 1/2 do G 1</t>
  </si>
  <si>
    <t>1179444540</t>
  </si>
  <si>
    <t>https://podminky.urs.cz/item/CS_URS_2025_01/734200812</t>
  </si>
  <si>
    <t>38</t>
  </si>
  <si>
    <t>734200822</t>
  </si>
  <si>
    <t>Demontáž armatur závitových se dvěma závity přes 1/2 do G 1</t>
  </si>
  <si>
    <t>-1770408712</t>
  </si>
  <si>
    <t>https://podminky.urs.cz/item/CS_URS_2025_01/734200822</t>
  </si>
  <si>
    <t>39</t>
  </si>
  <si>
    <t>734200814</t>
  </si>
  <si>
    <t>Demontáž armatur závitových s jedním závitem přes 6/4 do G 2</t>
  </si>
  <si>
    <t>2065647763</t>
  </si>
  <si>
    <t>https://podminky.urs.cz/item/CS_URS_2025_01/734200814</t>
  </si>
  <si>
    <t>40</t>
  </si>
  <si>
    <t>998723101</t>
  </si>
  <si>
    <t>Přesun hmot pro vnitřní plynovod stanovený z hmotnosti přesunovaného materiálu vodorovná dopravní vzdálenost do 50 m základní v objektech výšky do 6 m</t>
  </si>
  <si>
    <t>-1669382987</t>
  </si>
  <si>
    <t>https://podminky.urs.cz/item/CS_URS_2025_01/998723101</t>
  </si>
  <si>
    <t>725</t>
  </si>
  <si>
    <t>Zdravotechnika - zařizovací předměty</t>
  </si>
  <si>
    <t>41</t>
  </si>
  <si>
    <t>725530826</t>
  </si>
  <si>
    <t>Demontáž elektrických zásobníkových ohřívačů vody akumulačních do 800 l</t>
  </si>
  <si>
    <t>781563727</t>
  </si>
  <si>
    <t>https://podminky.urs.cz/item/CS_URS_2025_01/725530826</t>
  </si>
  <si>
    <t>42</t>
  </si>
  <si>
    <t>725820801</t>
  </si>
  <si>
    <t>Demontáž baterií nástěnných do G 3/4</t>
  </si>
  <si>
    <t>-1381328826</t>
  </si>
  <si>
    <t>https://podminky.urs.cz/item/CS_URS_2025_01/725820801</t>
  </si>
  <si>
    <t>731</t>
  </si>
  <si>
    <t>Ústřední vytápění - kotelny</t>
  </si>
  <si>
    <t>43</t>
  </si>
  <si>
    <t>731-01</t>
  </si>
  <si>
    <t>Demontáž příslušenství kotlů, odvodnění, odkal, pojistka proti nedostatku vody, atp.</t>
  </si>
  <si>
    <t>-553210713</t>
  </si>
  <si>
    <t>44</t>
  </si>
  <si>
    <t>731-02</t>
  </si>
  <si>
    <t>Demontáž technologie - Komín a kouřovod od kotlů do d400 mm</t>
  </si>
  <si>
    <t>1817471864</t>
  </si>
  <si>
    <t>Poznámka k položce:_x000d_
včetně veškerého příslušenství, viz technická zpráva a výkresová část</t>
  </si>
  <si>
    <t>45</t>
  </si>
  <si>
    <t>731201822</t>
  </si>
  <si>
    <t>Demontáž kotlů ocelových automatických, o výkonu přes 290 do 465 kW</t>
  </si>
  <si>
    <t>-612502150</t>
  </si>
  <si>
    <t>https://podminky.urs.cz/item/CS_URS_2025_01/731201822</t>
  </si>
  <si>
    <t>46</t>
  </si>
  <si>
    <t>731202820</t>
  </si>
  <si>
    <t>Demontáž kotlů ocelových rozřezání demontovaných kotlů ocelových, o hmotnosti přes 500 do 1 000 kg</t>
  </si>
  <si>
    <t>-284054628</t>
  </si>
  <si>
    <t>https://podminky.urs.cz/item/CS_URS_2025_01/731202820</t>
  </si>
  <si>
    <t>47</t>
  </si>
  <si>
    <t>731391812</t>
  </si>
  <si>
    <t>Vypuštění vody z kotlů do kanalizace samospádem o výhřevné ploše kotlů přes 5 do 10 m2</t>
  </si>
  <si>
    <t>-806533722</t>
  </si>
  <si>
    <t>https://podminky.urs.cz/item/CS_URS_2025_01/731391812</t>
  </si>
  <si>
    <t>48</t>
  </si>
  <si>
    <t>998731101</t>
  </si>
  <si>
    <t>Přesun hmot pro kotelny stanovený z hmotnosti přesunovaného materiálu vodorovná dopravní vzdálenost do 50 m základní v objektech výšky do 6 m</t>
  </si>
  <si>
    <t>-188006701</t>
  </si>
  <si>
    <t>https://podminky.urs.cz/item/CS_URS_2025_01/998731101</t>
  </si>
  <si>
    <t>732</t>
  </si>
  <si>
    <t>Ústřední vytápění - strojovny</t>
  </si>
  <si>
    <t>49</t>
  </si>
  <si>
    <t>732-07</t>
  </si>
  <si>
    <t>Demontáž technologie - Úpravna topné vody, včetně sestavy na dopouštění do OS</t>
  </si>
  <si>
    <t>-900948715</t>
  </si>
  <si>
    <t>50</t>
  </si>
  <si>
    <t>732110812</t>
  </si>
  <si>
    <t>Demontáž těles rozdělovačů a sběračů přes 100 do DN 200</t>
  </si>
  <si>
    <t>1578116801</t>
  </si>
  <si>
    <t>https://podminky.urs.cz/item/CS_URS_2025_01/732110812</t>
  </si>
  <si>
    <t>4*1,5</t>
  </si>
  <si>
    <t>51</t>
  </si>
  <si>
    <t>732293810</t>
  </si>
  <si>
    <t>Demontáž ostatní rozřezání podpěrných konstrukcí nádrží a nádob</t>
  </si>
  <si>
    <t>376037144</t>
  </si>
  <si>
    <t>https://podminky.urs.cz/item/CS_URS_2025_01/732293810</t>
  </si>
  <si>
    <t>52</t>
  </si>
  <si>
    <t>732320813</t>
  </si>
  <si>
    <t>Demontáž nádrží beztlakých nebo tlakových odpojení od rozvodů potrubí nádrže o obsahu přes 100 do 200 l</t>
  </si>
  <si>
    <t>1957794552</t>
  </si>
  <si>
    <t>https://podminky.urs.cz/item/CS_URS_2025_01/732320813</t>
  </si>
  <si>
    <t>53</t>
  </si>
  <si>
    <t>732320816</t>
  </si>
  <si>
    <t>Demontáž nádrží beztlakých nebo tlakových odpojení od rozvodů potrubí nádrže o obsahu přes 1 000 do 2 000 l</t>
  </si>
  <si>
    <t>1864358701</t>
  </si>
  <si>
    <t>https://podminky.urs.cz/item/CS_URS_2025_01/732320816</t>
  </si>
  <si>
    <t>54</t>
  </si>
  <si>
    <t>732324813</t>
  </si>
  <si>
    <t>Demontáž nádrží beztlakých nebo tlakových vypuštění vody z nádrží o obsahu přes 100 do 200 l</t>
  </si>
  <si>
    <t>-399549183</t>
  </si>
  <si>
    <t>https://podminky.urs.cz/item/CS_URS_2025_01/732324813</t>
  </si>
  <si>
    <t>55</t>
  </si>
  <si>
    <t>732324816</t>
  </si>
  <si>
    <t>Demontáž nádrží beztlakých nebo tlakových vypuštění vody z nádrží o obsahu přes 1 000 do 2 000 l</t>
  </si>
  <si>
    <t>-651503416</t>
  </si>
  <si>
    <t>https://podminky.urs.cz/item/CS_URS_2025_01/732324816</t>
  </si>
  <si>
    <t>56</t>
  </si>
  <si>
    <t>732393816</t>
  </si>
  <si>
    <t>Sejmutí nádrží z konzol, rozřezání nádrží rozřezání demontovaných nádrží o obsahu přes 1 000 do 2 000 l</t>
  </si>
  <si>
    <t>-667707536</t>
  </si>
  <si>
    <t>https://podminky.urs.cz/item/CS_URS_2025_01/732393816</t>
  </si>
  <si>
    <t>57</t>
  </si>
  <si>
    <t>732420811</t>
  </si>
  <si>
    <t>Demontáž čerpadel oběhových spirálních (do potrubí) DN 25</t>
  </si>
  <si>
    <t>992093284</t>
  </si>
  <si>
    <t>https://podminky.urs.cz/item/CS_URS_2025_01/732420811</t>
  </si>
  <si>
    <t>58</t>
  </si>
  <si>
    <t>732420813</t>
  </si>
  <si>
    <t>Demontáž čerpadel oběhových spirálních (do potrubí) DN 50</t>
  </si>
  <si>
    <t>924156223</t>
  </si>
  <si>
    <t>https://podminky.urs.cz/item/CS_URS_2025_01/732420813</t>
  </si>
  <si>
    <t>59</t>
  </si>
  <si>
    <t>732420814</t>
  </si>
  <si>
    <t>Demontáž čerpadel oběhových spirálních (do potrubí) DN 65</t>
  </si>
  <si>
    <t>-341115596</t>
  </si>
  <si>
    <t>https://podminky.urs.cz/item/CS_URS_2025_01/732420814</t>
  </si>
  <si>
    <t>60</t>
  </si>
  <si>
    <t>998732101</t>
  </si>
  <si>
    <t>Přesun hmot pro strojovny stanovený z hmotnosti přesunovaného materiálu vodorovná dopravní vzdálenost do 50 m základní v objektech výšky do 6 m</t>
  </si>
  <si>
    <t>-1953538407</t>
  </si>
  <si>
    <t>https://podminky.urs.cz/item/CS_URS_2025_01/998732101</t>
  </si>
  <si>
    <t>733</t>
  </si>
  <si>
    <t>Ústřední vytápění - rozvodné potrubí</t>
  </si>
  <si>
    <t>61</t>
  </si>
  <si>
    <t>733-10</t>
  </si>
  <si>
    <t>-1425178419</t>
  </si>
  <si>
    <t>62</t>
  </si>
  <si>
    <t>733110808</t>
  </si>
  <si>
    <t>Demontáž potrubí z trubek ocelových závitových DN přes 32 do 50</t>
  </si>
  <si>
    <t>961935805</t>
  </si>
  <si>
    <t>https://podminky.urs.cz/item/CS_URS_2025_01/733110808</t>
  </si>
  <si>
    <t>2*2*0,75+2*5,2+8,5+6,6+9,5+2,8+9,7+1,8+0,5+2,5+11,1</t>
  </si>
  <si>
    <t>4*1+4*3+2*3+2*3+4*3+7,8</t>
  </si>
  <si>
    <t>63</t>
  </si>
  <si>
    <t>733120826</t>
  </si>
  <si>
    <t>Demontáž potrubí z trubek ocelových hladkých Ø přes 60,3 do 89</t>
  </si>
  <si>
    <t>1735230241</t>
  </si>
  <si>
    <t>https://podminky.urs.cz/item/CS_URS_2025_01/733120826</t>
  </si>
  <si>
    <t>4,2+2,8+3,2+1,9+5,1+4,6+2,6+5,9+5,6+1,1+7,4</t>
  </si>
  <si>
    <t>3*1+2+2*3+2*3+2*3+7*1,5+6,7</t>
  </si>
  <si>
    <t>64</t>
  </si>
  <si>
    <t>733120832</t>
  </si>
  <si>
    <t>Demontáž potrubí z trubek ocelových hladkých Ø přes 89 do 133</t>
  </si>
  <si>
    <t>-578247178</t>
  </si>
  <si>
    <t>https://podminky.urs.cz/item/CS_URS_2025_01/733120832</t>
  </si>
  <si>
    <t>11,1+0,75+7,2+6,5+11,2+9,1+3*1,5+10,1</t>
  </si>
  <si>
    <t>6*2+2*3+2*3+2*3+3+6,6</t>
  </si>
  <si>
    <t>65</t>
  </si>
  <si>
    <t>998733101</t>
  </si>
  <si>
    <t>Přesun hmot pro rozvody potrubí stanovený z hmotnosti přesunovaného materiálu vodorovná dopravní vzdálenost do 50 m základní v objektech výšky do 6 m</t>
  </si>
  <si>
    <t>-1985027647</t>
  </si>
  <si>
    <t>https://podminky.urs.cz/item/CS_URS_2025_01/998733101</t>
  </si>
  <si>
    <t>734</t>
  </si>
  <si>
    <t>Ústřední vytápění - armatury</t>
  </si>
  <si>
    <t>66</t>
  </si>
  <si>
    <t>-2039159207</t>
  </si>
  <si>
    <t>2*3+8+50+10</t>
  </si>
  <si>
    <t>67</t>
  </si>
  <si>
    <t>734100813</t>
  </si>
  <si>
    <t>Demontáž armatur přírubových se dvěma přírubami přes 100 do DN 150</t>
  </si>
  <si>
    <t>228488357</t>
  </si>
  <si>
    <t>https://podminky.urs.cz/item/CS_URS_2025_01/734100813</t>
  </si>
  <si>
    <t>2+2</t>
  </si>
  <si>
    <t>68</t>
  </si>
  <si>
    <t>734200824</t>
  </si>
  <si>
    <t>Demontáž armatur závitových se dvěma závity přes 6/4 do G 2</t>
  </si>
  <si>
    <t>1213648605</t>
  </si>
  <si>
    <t>https://podminky.urs.cz/item/CS_URS_2025_01/734200824</t>
  </si>
  <si>
    <t>69</t>
  </si>
  <si>
    <t>734290816</t>
  </si>
  <si>
    <t>Demontáž armatur směšovacích přivařovacích trojcestných s přímým průtokem DN 65</t>
  </si>
  <si>
    <t>1851500890</t>
  </si>
  <si>
    <t>https://podminky.urs.cz/item/CS_URS_2025_01/734290816</t>
  </si>
  <si>
    <t>70</t>
  </si>
  <si>
    <t>998734101</t>
  </si>
  <si>
    <t>Přesun hmot pro armatury stanovený z hmotnosti přesunovaného materiálu vodorovná dopravní vzdálenost do 50 m základní v objektech výšky do 6 m</t>
  </si>
  <si>
    <t>723139949</t>
  </si>
  <si>
    <t>https://podminky.urs.cz/item/CS_URS_2025_01/998734101</t>
  </si>
  <si>
    <t>735</t>
  </si>
  <si>
    <t>Ústřední vytápění - otopná tělesa</t>
  </si>
  <si>
    <t>71</t>
  </si>
  <si>
    <t>735494811</t>
  </si>
  <si>
    <t>Vypuštění vody z otopných soustav bez kotlů, ohříváků, zásobníků a nádrží</t>
  </si>
  <si>
    <t>104122018</t>
  </si>
  <si>
    <t>https://podminky.urs.cz/item/CS_URS_2025_01/735494811</t>
  </si>
  <si>
    <t>245</t>
  </si>
  <si>
    <t>751</t>
  </si>
  <si>
    <t>Vzduchotechnika</t>
  </si>
  <si>
    <t>72</t>
  </si>
  <si>
    <t>751111813</t>
  </si>
  <si>
    <t>Demontáž ventilátoru axiálního nízkotlakého kruhové potrubí, průměru přes 400 do 600 mm</t>
  </si>
  <si>
    <t>321236640</t>
  </si>
  <si>
    <t>https://podminky.urs.cz/item/CS_URS_2025_01/751111813</t>
  </si>
  <si>
    <t>73</t>
  </si>
  <si>
    <t>751398824</t>
  </si>
  <si>
    <t>Demontáž ostatních zařízení větrací mřížky stěnové, průřezu přes 0,150 do 0,200 m2</t>
  </si>
  <si>
    <t>527957336</t>
  </si>
  <si>
    <t>https://podminky.urs.cz/item/CS_URS_2025_01/751398824</t>
  </si>
  <si>
    <t>74</t>
  </si>
  <si>
    <t>751398825</t>
  </si>
  <si>
    <t>Demontáž ostatních zařízení větrací mřížky stěnové, průřezu přes 0,200 m2</t>
  </si>
  <si>
    <t>-331421567</t>
  </si>
  <si>
    <t>https://podminky.urs.cz/item/CS_URS_2025_01/751398825</t>
  </si>
  <si>
    <t>75</t>
  </si>
  <si>
    <t>751510862</t>
  </si>
  <si>
    <t>Demontáž vzduchotechnického potrubí plechového do suti čtyřhranného s přírubou, průřezu přes 0,13 do 0,50 m2</t>
  </si>
  <si>
    <t>784313810</t>
  </si>
  <si>
    <t>https://podminky.urs.cz/item/CS_URS_2025_01/751510862</t>
  </si>
  <si>
    <t>2*1,5</t>
  </si>
  <si>
    <t>76</t>
  </si>
  <si>
    <t>751621811</t>
  </si>
  <si>
    <t>Demontáž vytápěcí a větrací přívodní jednotky s ohřevem plynovým, elektrickým nebo vodním nástěnné s výměnou vzduchu do 7000 m3/h</t>
  </si>
  <si>
    <t>-1626518191</t>
  </si>
  <si>
    <t>https://podminky.urs.cz/item/CS_URS_2025_01/751621811</t>
  </si>
  <si>
    <t>M</t>
  </si>
  <si>
    <t>Práce a dodávky M</t>
  </si>
  <si>
    <t>58-M</t>
  </si>
  <si>
    <t>Revize vyhrazených technických zařízení</t>
  </si>
  <si>
    <t>77</t>
  </si>
  <si>
    <t>580506033</t>
  </si>
  <si>
    <t>Domovní plynovody opakovaná tlaková zkouška kontrola před natlakováním spotřebiče odstavení z provozu</t>
  </si>
  <si>
    <t>-1396490471</t>
  </si>
  <si>
    <t>https://podminky.urs.cz/item/CS_URS_2025_01/580506033</t>
  </si>
  <si>
    <t>02 - Plynová odběrná zařízení - nový stav</t>
  </si>
  <si>
    <t>783 - Dokončovací práce - nátěry</t>
  </si>
  <si>
    <t>OST - Ostatní</t>
  </si>
  <si>
    <t>2086040652</t>
  </si>
  <si>
    <t>67574810</t>
  </si>
  <si>
    <t>10*15 'Přepočtené koeficientem množství</t>
  </si>
  <si>
    <t>-826348998</t>
  </si>
  <si>
    <t>-2134569603</t>
  </si>
  <si>
    <t>-864753028</t>
  </si>
  <si>
    <t>0,05</t>
  </si>
  <si>
    <t>-1869783824</t>
  </si>
  <si>
    <t>-1212005057</t>
  </si>
  <si>
    <t>0,05*23</t>
  </si>
  <si>
    <t>-1457618960</t>
  </si>
  <si>
    <t>1443400516</t>
  </si>
  <si>
    <t>0,05*15,3</t>
  </si>
  <si>
    <t>-923849006</t>
  </si>
  <si>
    <t>783</t>
  </si>
  <si>
    <t>Dokončovací práce - nátěry</t>
  </si>
  <si>
    <t>783601715</t>
  </si>
  <si>
    <t>Příprava podkladu armatur a kovových potrubí před provedením nátěru potrubí do DN 50 mm odmaštěním, odmašťovačem ředidlovým</t>
  </si>
  <si>
    <t>1933423381</t>
  </si>
  <si>
    <t>https://podminky.urs.cz/item/CS_URS_2025_01/783601715</t>
  </si>
  <si>
    <t>1,5+6,3+7,2+0,5+2,8+14,1+3,2</t>
  </si>
  <si>
    <t>783614653</t>
  </si>
  <si>
    <t>Základní antikorozní nátěr armatur a kovových potrubí jednonásobný potrubí do DN 50 mm syntetický samozákladující</t>
  </si>
  <si>
    <t>1151604608</t>
  </si>
  <si>
    <t>https://podminky.urs.cz/item/CS_URS_2025_01/783614653</t>
  </si>
  <si>
    <t>783615553</t>
  </si>
  <si>
    <t>Mezinátěr armatur a kovových potrubí potrubí do DN 50 mm syntetický samozákladující</t>
  </si>
  <si>
    <t>-190063872</t>
  </si>
  <si>
    <t>https://podminky.urs.cz/item/CS_URS_2025_01/783615553</t>
  </si>
  <si>
    <t>783617605</t>
  </si>
  <si>
    <t>Krycí nátěr (email) armatur a kovových potrubí potrubí do DN 50 mm jednonásobný syntetický tepelně odolný</t>
  </si>
  <si>
    <t>-1450471472</t>
  </si>
  <si>
    <t>https://podminky.urs.cz/item/CS_URS_2025_01/783617605</t>
  </si>
  <si>
    <t>734421111</t>
  </si>
  <si>
    <t>Tlakoměry s pevným stonkem a zpětnou klapkou zadní připojení (axiální) tlaku 0-16 bar průměru 50 mm</t>
  </si>
  <si>
    <t>151117201</t>
  </si>
  <si>
    <t>https://podminky.urs.cz/item/CS_URS_2025_01/734421111</t>
  </si>
  <si>
    <t>3+1</t>
  </si>
  <si>
    <t>Externí plynový hořák - WG40N/1-A, ZM-LN</t>
  </si>
  <si>
    <t>-1338489434</t>
  </si>
  <si>
    <t xml:space="preserve">Poznámka k položce:_x000d_
 - Připojovací tlak zemního plynu 3 kPa_x000d_
 - Součást dodávky hořáku:_x000d_
     ● Plynová řada / Příslušenství hořáku - Plynové armatury R 1 1/2" (zdvojený el. magnetický ventil W-MF 512 , stabilizační regulátor tlaku plynu, závitový filtr s vnitřním závitem R 1 1/2", vstupní tlak max. 50 kPa, kulový kohout a spojovací díly)_x000d_
     ● Montáž jednotlivých komponent_x000d_
     ● Nastavení komponent dodávky hořáku a uvedení do provozu smluvním servisem_x000d_
 - garance emisí do 80 mg/m3n NOx dle vyhlášky č. 415/2012 Sb.</t>
  </si>
  <si>
    <t>723-02</t>
  </si>
  <si>
    <t>Externí plynový hořák - WM-G10/3-A, ZM-3LN</t>
  </si>
  <si>
    <t>-2002303379</t>
  </si>
  <si>
    <t xml:space="preserve">Poznámka k položce:_x000d_
 - Připojovací tlak bioplynu 2,5 kPa_x000d_
 - Součást dodávky hořáku:_x000d_
     ● Plynová řada / Příslušenství hořáku - Plynové armatury DN65 (zdvojený el. magnetický ventil DMV-D 5065, stabilizační regulátor tlaku plynu, přírubový filtr, přírubový kulový kohout, čidlo min. tlaku plynu, oblouky, přechodové a spojovací díly)_x000d_
     ●  Stabilizační regulátor tlaku plynu typu FRS 5065, DN 65, přírubové provedení PN 16, spoj. material, vstupní tlak max. 50 kPa, modré zatěžovací pero, výstupní tlak 1-3 kPa_x000d_
     ● Plynový přírubový filtr WF 3065/1, DN 65, PN 16, vstup. tlak max. 400 kPa, včetně montážního materiálu pro jednu připojovací stranu_x000d_
     ● Plynový přírubový kulový kohout typ KSN 75-F, DN 65, PN16, vstupní tlak max. 1,6 MPa, včetně montážního materiálu pro jednu připojovací stranu _x000d_
     ● Montáž jednotlivých komponent_x000d_
     ● Nastavení komponent dodávky hořáku a uvedení do provozu smluvním servisem_x000d_
 - garance emisí do 100 mg/m3n NOx dle vyhlášky č. 415/2012 Sb.</t>
  </si>
  <si>
    <t>Ventil vzorkovací přímý, mosazný, vnitřní závit, DN 15, včetně dodávky materiálu</t>
  </si>
  <si>
    <t>638403924</t>
  </si>
  <si>
    <t>723111202</t>
  </si>
  <si>
    <t>Potrubí z ocelových trubek závitových černých spojovaných svařováním, bezešvých běžných DN 15</t>
  </si>
  <si>
    <t>-1537839957</t>
  </si>
  <si>
    <t>https://podminky.urs.cz/item/CS_URS_2025_01/723111202</t>
  </si>
  <si>
    <t>3*0,5</t>
  </si>
  <si>
    <t>723111204</t>
  </si>
  <si>
    <t>Potrubí z ocelových trubek závitových černých spojovaných svařováním, bezešvých běžných DN 25</t>
  </si>
  <si>
    <t>-1334928378</t>
  </si>
  <si>
    <t>https://podminky.urs.cz/item/CS_URS_2025_01/723111204</t>
  </si>
  <si>
    <t>3*2,1</t>
  </si>
  <si>
    <t>723111206</t>
  </si>
  <si>
    <t>Potrubí z ocelových trubek závitových černých spojovaných svařováním, bezešvých běžných DN 40</t>
  </si>
  <si>
    <t>440264203</t>
  </si>
  <si>
    <t>https://podminky.urs.cz/item/CS_URS_2025_01/723111206</t>
  </si>
  <si>
    <t>2*(0,5+2,5)+1,2</t>
  </si>
  <si>
    <t>723-05</t>
  </si>
  <si>
    <t>Samočinný uzavírací bezpečnostní ventil DN100, PN16, přírubový, s funkcí NC (bez napětí uzavřen)</t>
  </si>
  <si>
    <t>461750272</t>
  </si>
  <si>
    <t>Poznámka k položce:_x000d_
Samočinný uzávěr plynného paliva dle ČSN EN 161 - uzávěr instalovaný před vstupem plynovodu do kotelny dle ČSN 07 0703.</t>
  </si>
  <si>
    <t>723-06</t>
  </si>
  <si>
    <t>Rotační pístový plynoměr G40, DN40, PN16, Qmin=1,3 m3/h, Qmax=65 m3/h, přírubové provedení, samomazná ložiska</t>
  </si>
  <si>
    <t>-356983928</t>
  </si>
  <si>
    <t>723-07</t>
  </si>
  <si>
    <t>1416533903</t>
  </si>
  <si>
    <t>723150312</t>
  </si>
  <si>
    <t>Potrubí z ocelových trubek hladkých černých spojovaných svařováním tvářených za tepla Ø 57/3,2</t>
  </si>
  <si>
    <t>2125907404</t>
  </si>
  <si>
    <t>https://podminky.urs.cz/item/CS_URS_2025_01/723150312</t>
  </si>
  <si>
    <t>0,5</t>
  </si>
  <si>
    <t>723150313</t>
  </si>
  <si>
    <t>Potrubí z ocelových trubek hladkých černých spojovaných svařováním tvářených za tepla Ø 76/3,2</t>
  </si>
  <si>
    <t>2098252515</t>
  </si>
  <si>
    <t>https://podminky.urs.cz/item/CS_URS_2025_01/723150313</t>
  </si>
  <si>
    <t>2,8</t>
  </si>
  <si>
    <t>723150315</t>
  </si>
  <si>
    <t>Potrubí z ocelových trubek hladkých černých spojovaných svařováním tvářených za tepla Ø 108/4</t>
  </si>
  <si>
    <t>1357944355</t>
  </si>
  <si>
    <t>https://podminky.urs.cz/item/CS_URS_2025_01/723150315</t>
  </si>
  <si>
    <t>2*(1,1+0,9)+7,7+2,4</t>
  </si>
  <si>
    <t>723150317</t>
  </si>
  <si>
    <t>Potrubí z ocelových trubek hladkých černých spojovaných svařováním tvářených za tepla Ø 159/4,5</t>
  </si>
  <si>
    <t>1449727129</t>
  </si>
  <si>
    <t>https://podminky.urs.cz/item/CS_URS_2025_01/723150317</t>
  </si>
  <si>
    <t>1,8+0,8+0,6</t>
  </si>
  <si>
    <t>723190907</t>
  </si>
  <si>
    <t>Opravy plynovodního potrubí odvzdušnění a napuštění potrubí</t>
  </si>
  <si>
    <t>-285146037</t>
  </si>
  <si>
    <t>https://podminky.urs.cz/item/CS_URS_2025_01/723190907</t>
  </si>
  <si>
    <t>35,6*1,2 'Přepočtené koeficientem množství</t>
  </si>
  <si>
    <t>723-20</t>
  </si>
  <si>
    <t>Sada kotevní</t>
  </si>
  <si>
    <t>-478877321</t>
  </si>
  <si>
    <t>Poznámka k položce:_x000d_
 - Uchycení potrubí (závěsy typu U,L a objímky na potrubí)_x000d_
 - Objímky s tlumící vložkou pro upevnění plynovodního potrubí_x000d_
 - Maximální rozteče potrubních závěsů ležatých i svislých budou provedeny dle výrobce potrubí z uhlíkové oceli a výrobce uchycení</t>
  </si>
  <si>
    <t>723212106</t>
  </si>
  <si>
    <t>Armatury přírubové uzavírací klapky mezipřírubové DN 100</t>
  </si>
  <si>
    <t>-1231260255</t>
  </si>
  <si>
    <t>https://podminky.urs.cz/item/CS_URS_2025_01/723212106</t>
  </si>
  <si>
    <t>723212108</t>
  </si>
  <si>
    <t>Armatury přírubové uzavírací klapky mezipřírubové DN 150</t>
  </si>
  <si>
    <t>734768769</t>
  </si>
  <si>
    <t>https://podminky.urs.cz/item/CS_URS_2025_01/723212108</t>
  </si>
  <si>
    <t>723214139</t>
  </si>
  <si>
    <t>Armatury přírubové plynové filtry těleso uhlíková ocel s čístícím víkem nebo vypouštěcí zátkou PN 16 do 300°C (D 71 118 616) DN 100</t>
  </si>
  <si>
    <t>-580999283</t>
  </si>
  <si>
    <t>https://podminky.urs.cz/item/CS_URS_2025_01/723214139</t>
  </si>
  <si>
    <t>723219101</t>
  </si>
  <si>
    <t>Armatury přírubové montáž armatur přírubových ostatních typů DN 40</t>
  </si>
  <si>
    <t>-1840262172</t>
  </si>
  <si>
    <t>https://podminky.urs.cz/item/CS_URS_2025_01/723219101</t>
  </si>
  <si>
    <t>723219102</t>
  </si>
  <si>
    <t>Armatury přírubové montáž armatur přírubových ostatních typů DN 50</t>
  </si>
  <si>
    <t>-1742181986</t>
  </si>
  <si>
    <t>https://podminky.urs.cz/item/CS_URS_2025_01/723219102</t>
  </si>
  <si>
    <t>723219105</t>
  </si>
  <si>
    <t>Armatury přírubové montáž armatur přírubových ostatních typů DN 100</t>
  </si>
  <si>
    <t>-543619721</t>
  </si>
  <si>
    <t>https://podminky.urs.cz/item/CS_URS_2025_01/723219105</t>
  </si>
  <si>
    <t>723231162</t>
  </si>
  <si>
    <t>Armatury se dvěma závity kohouty kulové PN 42 do 650°C plnoprůtokové vnitřní závit těžká řada G 1/2"</t>
  </si>
  <si>
    <t>-496276396</t>
  </si>
  <si>
    <t>https://podminky.urs.cz/item/CS_URS_2025_01/723231162</t>
  </si>
  <si>
    <t>723231164</t>
  </si>
  <si>
    <t>Armatury se dvěma závity kohouty kulové PN 42 do 650°C plnoprůtokové vnitřní závit těžká řada G 1"</t>
  </si>
  <si>
    <t>-563633698</t>
  </si>
  <si>
    <t>https://podminky.urs.cz/item/CS_URS_2025_01/723231164</t>
  </si>
  <si>
    <t>1785063798</t>
  </si>
  <si>
    <t>580506113</t>
  </si>
  <si>
    <t>Nízkotlaké plynovody kontrola těsnosti pěnotvorným roztokem</t>
  </si>
  <si>
    <t>-1746786739</t>
  </si>
  <si>
    <t>https://podminky.urs.cz/item/CS_URS_2025_01/580506113</t>
  </si>
  <si>
    <t>580506114</t>
  </si>
  <si>
    <t>Nízkotlaké plynovody kontrola těsnosti detekčním přístrojem</t>
  </si>
  <si>
    <t>1317950790</t>
  </si>
  <si>
    <t>https://podminky.urs.cz/item/CS_URS_2025_01/580506114</t>
  </si>
  <si>
    <t>580506320</t>
  </si>
  <si>
    <t>Opakovaná tlaková zkouška plynovodu provedení tlakové zkoušky plynovodu nízkotlakého</t>
  </si>
  <si>
    <t>úsek</t>
  </si>
  <si>
    <t>1029547851</t>
  </si>
  <si>
    <t>https://podminky.urs.cz/item/CS_URS_2025_01/580506320</t>
  </si>
  <si>
    <t>OST</t>
  </si>
  <si>
    <t>Ostatní</t>
  </si>
  <si>
    <t>OST-01</t>
  </si>
  <si>
    <t>Napojení nového plynového potrubí na stávající</t>
  </si>
  <si>
    <t>262144</t>
  </si>
  <si>
    <t>1283161183</t>
  </si>
  <si>
    <t>Poznámka k položce:_x000d_
Viz TZ D.1.4.b-01, D.1.4.b-04, 05</t>
  </si>
  <si>
    <t>OST-02</t>
  </si>
  <si>
    <t>Napojení nového odfukového potrubí na stávající</t>
  </si>
  <si>
    <t>1132542342</t>
  </si>
  <si>
    <t>OST-03</t>
  </si>
  <si>
    <t>Stavební výpomoci a úpravy, např. drážky, průrazy, prostupy, zazdívky zapravení, přeložení, atd., včetně veškrého příslušenství, doplňků kotevních a spojovacích prvků, provrchové úpravy</t>
  </si>
  <si>
    <t>-1556652426</t>
  </si>
  <si>
    <t>OST-04</t>
  </si>
  <si>
    <t>Začištění, vyspravení a doplnění stávajících konstrukcí po provedení bouracích prací a prostupů</t>
  </si>
  <si>
    <t>631533303</t>
  </si>
  <si>
    <t>03 - Vytápění - nový stav</t>
  </si>
  <si>
    <t xml:space="preserve">    997 - Přesun sutě</t>
  </si>
  <si>
    <t xml:space="preserve">    721 - Zdravotechnika - vnitřní kanalizace</t>
  </si>
  <si>
    <t xml:space="preserve">    724 - Zdravotechnika - strojní vybavení</t>
  </si>
  <si>
    <t xml:space="preserve">    23-M - Montáže potrubí</t>
  </si>
  <si>
    <t>-1999395128</t>
  </si>
  <si>
    <t>372564415</t>
  </si>
  <si>
    <t>1539466519</t>
  </si>
  <si>
    <t>1539755799</t>
  </si>
  <si>
    <t>997002511</t>
  </si>
  <si>
    <t>Vodorovné přemístění suti a vybouraných hmot bez naložení, se složením a hrubým urovnáním na vzdálenost do 1 km</t>
  </si>
  <si>
    <t>1742305</t>
  </si>
  <si>
    <t>https://podminky.urs.cz/item/CS_URS_2025_01/997002511</t>
  </si>
  <si>
    <t>438363330</t>
  </si>
  <si>
    <t>98437876</t>
  </si>
  <si>
    <t>38285595</t>
  </si>
  <si>
    <t>76227083</t>
  </si>
  <si>
    <t>-66969151</t>
  </si>
  <si>
    <t>1620734905</t>
  </si>
  <si>
    <t>-1963214191</t>
  </si>
  <si>
    <t>42,5+4,2+22,5+3+25,4+59</t>
  </si>
  <si>
    <t>783614663</t>
  </si>
  <si>
    <t>Základní antikorozní nátěr armatur a kovových potrubí jednonásobný potrubí přes DN 50 do DN 100 mm syntetický samozákladující</t>
  </si>
  <si>
    <t>2098280562</t>
  </si>
  <si>
    <t>https://podminky.urs.cz/item/CS_URS_2025_01/783614663</t>
  </si>
  <si>
    <t>32,6+1,5+57,3</t>
  </si>
  <si>
    <t>783614673</t>
  </si>
  <si>
    <t>Základní antikorozní nátěr armatur a kovových potrubí jednonásobný potrubí přes DN 100 do DN 150 mm syntetický samozákladující</t>
  </si>
  <si>
    <t>1703758035</t>
  </si>
  <si>
    <t>https://podminky.urs.cz/item/CS_URS_2025_01/783614673</t>
  </si>
  <si>
    <t>6+30,7</t>
  </si>
  <si>
    <t>1335575222</t>
  </si>
  <si>
    <t>783615563</t>
  </si>
  <si>
    <t>Mezinátěr armatur a kovových potrubí potrubí přes DN 50 do DN 100 mm syntetický samozákladující</t>
  </si>
  <si>
    <t>1021933008</t>
  </si>
  <si>
    <t>https://podminky.urs.cz/item/CS_URS_2025_01/783615563</t>
  </si>
  <si>
    <t>783615573</t>
  </si>
  <si>
    <t>Mezinátěr armatur a kovových potrubí potrubí přes DN 100 do DN 150 mm syntetický samozákladující</t>
  </si>
  <si>
    <t>1193896976</t>
  </si>
  <si>
    <t>https://podminky.urs.cz/item/CS_URS_2025_01/783615573</t>
  </si>
  <si>
    <t>390556588</t>
  </si>
  <si>
    <t>783617625</t>
  </si>
  <si>
    <t>Krycí nátěr (email) armatur a kovových potrubí potrubí přes DN 50 do DN 100 mm jednonásobný syntetický tepelně odolný</t>
  </si>
  <si>
    <t>-838525363</t>
  </si>
  <si>
    <t>https://podminky.urs.cz/item/CS_URS_2025_01/783617625</t>
  </si>
  <si>
    <t>783617645</t>
  </si>
  <si>
    <t>Krycí nátěr (email) armatur a kovových potrubí potrubí přes DN 100 do DN 150 mm jednonásobný syntetický tepelně odolný</t>
  </si>
  <si>
    <t>-1934153901</t>
  </si>
  <si>
    <t>https://podminky.urs.cz/item/CS_URS_2025_01/783617645</t>
  </si>
  <si>
    <t>713-01</t>
  </si>
  <si>
    <t>Izolace potrubí pouzdry z minerální vlny s AL polepem DN15, tl. 30 mm vč. montáže</t>
  </si>
  <si>
    <t>1962050598</t>
  </si>
  <si>
    <t>42,5</t>
  </si>
  <si>
    <t>713-02</t>
  </si>
  <si>
    <t>Izolace potrubí pouzdry z minerální vlny s AL polepem DN20, tl. 30 mm vč. montáže</t>
  </si>
  <si>
    <t>2068948595</t>
  </si>
  <si>
    <t>4,2</t>
  </si>
  <si>
    <t>713-03</t>
  </si>
  <si>
    <t>Izolace potrubí pouzdry z minerální vlny s AL polepem DN25, tl. 30 mm vč. montáže</t>
  </si>
  <si>
    <t>1796383161</t>
  </si>
  <si>
    <t>22,25</t>
  </si>
  <si>
    <t>713-04</t>
  </si>
  <si>
    <t>Izolace potrubí pouzdry z minerální vlny s AL polepem DN32, tl. 40 mm vč. montáže</t>
  </si>
  <si>
    <t>1132339837</t>
  </si>
  <si>
    <t>713-05</t>
  </si>
  <si>
    <t>Izolace potrubí pouzdry z minerální vlny s AL polepem DN40, tl. 40 mm vč. montáže</t>
  </si>
  <si>
    <t>109601789</t>
  </si>
  <si>
    <t>25,4</t>
  </si>
  <si>
    <t>713-06</t>
  </si>
  <si>
    <t>Izolace potrubí pouzdry z minerální vlny s AL polepem DN50, tl. 50 mm vč. montáže</t>
  </si>
  <si>
    <t>143676151</t>
  </si>
  <si>
    <t>713-08</t>
  </si>
  <si>
    <t>Izolace potrubí pouzdry z minerální vlny s AL polepem vnitřní průměr 76 mm, tl. 50 mm, vč. montáže</t>
  </si>
  <si>
    <t>1340909516</t>
  </si>
  <si>
    <t>32,6</t>
  </si>
  <si>
    <t>713-09</t>
  </si>
  <si>
    <t>Izolace potrubí pouzdry z minerální vlny s AL polepem vnitřní průměr 89 mm, tl. 50 mm, vč. montáže</t>
  </si>
  <si>
    <t>-1686703452</t>
  </si>
  <si>
    <t>1,5</t>
  </si>
  <si>
    <t>713-10</t>
  </si>
  <si>
    <t>Izolace potrubí pouzdry z minerální vlny s AL polepem vnitřní průměr 108 mm, tl. 60 mm, vč. montáže</t>
  </si>
  <si>
    <t>-103602353</t>
  </si>
  <si>
    <t>57,3</t>
  </si>
  <si>
    <t>713-11</t>
  </si>
  <si>
    <t>Izolace potrubí pouzdry z minerální vlny s AL polepem vnitřní průměr 133 mm, tl. 80 mm, vč. montáže</t>
  </si>
  <si>
    <t>18893936</t>
  </si>
  <si>
    <t>713-12</t>
  </si>
  <si>
    <t>Izolace potrubí pouzdry z minerální vlny s AL polepem vnitřní průměr 159 mm, tl. 80 mm, vč. montáže</t>
  </si>
  <si>
    <t>-2020357847</t>
  </si>
  <si>
    <t>30,7</t>
  </si>
  <si>
    <t>713-14</t>
  </si>
  <si>
    <t>Izolace potrubí pouzdry z minerální vlny s AL polepem vnitřní průměr 273 mm, tl. 100 mm, vč. montáže</t>
  </si>
  <si>
    <t>1701883752</t>
  </si>
  <si>
    <t>Poznámka k položce:_x000d_
Zhotovení tepelné izolace tělesa rozdělovače a sběrače.</t>
  </si>
  <si>
    <t>2*3</t>
  </si>
  <si>
    <t>713-20</t>
  </si>
  <si>
    <t>Izolační pouzdro na armatury, DN 65, vč. montáže</t>
  </si>
  <si>
    <t>1731041031</t>
  </si>
  <si>
    <t>7+1+1</t>
  </si>
  <si>
    <t>713-21</t>
  </si>
  <si>
    <t>Izolační pouzdro na armatury, DN 80, vč. montáže</t>
  </si>
  <si>
    <t>138574335</t>
  </si>
  <si>
    <t>713-22</t>
  </si>
  <si>
    <t>Izolační pouzdro na armatury, DN 100, vč. montáže</t>
  </si>
  <si>
    <t>1779350357</t>
  </si>
  <si>
    <t>13+3+1+3</t>
  </si>
  <si>
    <t>713-24</t>
  </si>
  <si>
    <t>Izolační pouzdro na armatury, DN 150, vč. montáže</t>
  </si>
  <si>
    <t>-131990528</t>
  </si>
  <si>
    <t>386596941</t>
  </si>
  <si>
    <t>0,465</t>
  </si>
  <si>
    <t>721</t>
  </si>
  <si>
    <t>Zdravotechnika - vnitřní kanalizace</t>
  </si>
  <si>
    <t>721-01</t>
  </si>
  <si>
    <t>Nálevka se sifonem pro odkapávání odpadní vody včetně montáže</t>
  </si>
  <si>
    <t>-90150964</t>
  </si>
  <si>
    <t>3*3+3+2</t>
  </si>
  <si>
    <t>721174043</t>
  </si>
  <si>
    <t>Potrubí z trub polypropylenových připojovací DN 50</t>
  </si>
  <si>
    <t>-899018532</t>
  </si>
  <si>
    <t>https://podminky.urs.cz/item/CS_URS_2025_01/721174043</t>
  </si>
  <si>
    <t>2,5+2,5+2,7+2,43+7,8+1,2+2,2+1,9+1,6+2,3+5,5</t>
  </si>
  <si>
    <t>8*1,5+3*2+3,6</t>
  </si>
  <si>
    <t>998721101</t>
  </si>
  <si>
    <t>Přesun hmot pro vnitřní kanalizaci stanovený z hmotnosti přesunovaného materiálu vodorovná dopravní vzdálenost do 50 m základní v objektech výšky do 6 m</t>
  </si>
  <si>
    <t>2100076545</t>
  </si>
  <si>
    <t>https://podminky.urs.cz/item/CS_URS_2025_01/998721101</t>
  </si>
  <si>
    <t>722-01</t>
  </si>
  <si>
    <t>Uchycení vodovodního potrubí</t>
  </si>
  <si>
    <t>-1575356086</t>
  </si>
  <si>
    <t>Poznámka k položce:_x000d_
viz. technická zpráva a výkresová část dokumentace</t>
  </si>
  <si>
    <t>722175002</t>
  </si>
  <si>
    <t>Potrubí z plastových trubek z polypropylenu PP-RCT svařovaných polyfúzně D 20 x 2,8</t>
  </si>
  <si>
    <t>-284901289</t>
  </si>
  <si>
    <t>https://podminky.urs.cz/item/CS_URS_2025_01/722175002</t>
  </si>
  <si>
    <t>2,5+0,5</t>
  </si>
  <si>
    <t>3+2*1+1</t>
  </si>
  <si>
    <t>722175003</t>
  </si>
  <si>
    <t>Potrubí z plastových trubek z polypropylenu PP-RCT svařovaných polyfúzně D 25 x 3,5</t>
  </si>
  <si>
    <t>803223359</t>
  </si>
  <si>
    <t>https://podminky.urs.cz/item/CS_URS_2025_01/722175003</t>
  </si>
  <si>
    <t>3,6+1,7+1,1</t>
  </si>
  <si>
    <t>4+2*3+2</t>
  </si>
  <si>
    <t>722181221</t>
  </si>
  <si>
    <t>Ochrana potrubí termoizolačními trubicemi z pěnového polyetylenu PE přilepenými v příčných a podélných spojích, tloušťky izolace přes 6 do 9 mm, vnitřního průměru izolace DN do 22 mm</t>
  </si>
  <si>
    <t>-963581799</t>
  </si>
  <si>
    <t>https://podminky.urs.cz/item/CS_URS_2025_01/722181221</t>
  </si>
  <si>
    <t>7,2</t>
  </si>
  <si>
    <t>722181222</t>
  </si>
  <si>
    <t>Ochrana potrubí termoizolačními trubicemi z pěnového polyetylenu PE přilepenými v příčných a podélných spojích, tloušťky izolace přes 6 do 9 mm, vnitřního průměru izolace DN přes 22 do 45 mm</t>
  </si>
  <si>
    <t>149073410</t>
  </si>
  <si>
    <t>https://podminky.urs.cz/item/CS_URS_2025_01/722181222</t>
  </si>
  <si>
    <t>18,4</t>
  </si>
  <si>
    <t>722182011</t>
  </si>
  <si>
    <t>Podpůrný žlab pro potrubí průměru D 20</t>
  </si>
  <si>
    <t>2014401145</t>
  </si>
  <si>
    <t>https://podminky.urs.cz/item/CS_URS_2025_01/722182011</t>
  </si>
  <si>
    <t>722182012</t>
  </si>
  <si>
    <t>Podpůrný žlab pro potrubí průměru D 25</t>
  </si>
  <si>
    <t>-1947525083</t>
  </si>
  <si>
    <t>https://podminky.urs.cz/item/CS_URS_2025_01/722182012</t>
  </si>
  <si>
    <t>722-20</t>
  </si>
  <si>
    <t>Závitový pojistný ventil SV, TV, ot. tlak 8 bar, 1/2" x 3/4"</t>
  </si>
  <si>
    <t>549046564</t>
  </si>
  <si>
    <t>722224115</t>
  </si>
  <si>
    <t>Armatury s jedním závitem kohouty plnicí a vypouštěcí PN 10 G 1/2"</t>
  </si>
  <si>
    <t>-1608658206</t>
  </si>
  <si>
    <t>https://podminky.urs.cz/item/CS_URS_2025_01/722224115</t>
  </si>
  <si>
    <t>1+3</t>
  </si>
  <si>
    <t>722231072</t>
  </si>
  <si>
    <t>Armatury se dvěma závity ventily zpětné mosazné PN 10 do 110°C G 1/2"</t>
  </si>
  <si>
    <t>-1860986179</t>
  </si>
  <si>
    <t>https://podminky.urs.cz/item/CS_URS_2025_01/722231072</t>
  </si>
  <si>
    <t>722231073</t>
  </si>
  <si>
    <t>Armatury se dvěma závity ventily zpětné mosazné PN 10 do 110°C G 3/4"</t>
  </si>
  <si>
    <t>1024264477</t>
  </si>
  <si>
    <t>https://podminky.urs.cz/item/CS_URS_2025_01/722231073</t>
  </si>
  <si>
    <t>722231203</t>
  </si>
  <si>
    <t>Armatury se dvěma závity ventily redukční tlakové mosazné bez manometru PN 6 do 25 °C G 1"</t>
  </si>
  <si>
    <t>-2139241564</t>
  </si>
  <si>
    <t>https://podminky.urs.cz/item/CS_URS_2025_01/722231203</t>
  </si>
  <si>
    <t>722232043</t>
  </si>
  <si>
    <t>Armatury se dvěma závity kulové kohouty PN 42 do 185 °C přímé vnitřní závit G 1/2"</t>
  </si>
  <si>
    <t>-920520481</t>
  </si>
  <si>
    <t>https://podminky.urs.cz/item/CS_URS_2025_01/722232043</t>
  </si>
  <si>
    <t>722232044</t>
  </si>
  <si>
    <t>Armatury se dvěma závity kulové kohouty PN 42 do 185 °C přímé vnitřní závit G 3/4"</t>
  </si>
  <si>
    <t>273074770</t>
  </si>
  <si>
    <t>https://podminky.urs.cz/item/CS_URS_2025_01/722232044</t>
  </si>
  <si>
    <t>722234264</t>
  </si>
  <si>
    <t>Armatury se dvěma závity filtry mosazný PN 20 do 80 °C G 3/4"</t>
  </si>
  <si>
    <t>-2136259702</t>
  </si>
  <si>
    <t>https://podminky.urs.cz/item/CS_URS_2025_01/722234264</t>
  </si>
  <si>
    <t>722290234</t>
  </si>
  <si>
    <t>Zkoušky, proplach a desinfekce vodovodního potrubí proplach a desinfekce vodovodního potrubí do DN 80</t>
  </si>
  <si>
    <t>1753472994</t>
  </si>
  <si>
    <t>https://podminky.urs.cz/item/CS_URS_2025_01/722290234</t>
  </si>
  <si>
    <t>7,2+18,4</t>
  </si>
  <si>
    <t>722290246</t>
  </si>
  <si>
    <t>Zkoušky, proplach a desinfekce vodovodního potrubí zkoušky těsnosti vodovodního potrubí plastového do DN 40</t>
  </si>
  <si>
    <t>-2020349042</t>
  </si>
  <si>
    <t>https://podminky.urs.cz/item/CS_URS_2025_01/722290246</t>
  </si>
  <si>
    <t>1888007544</t>
  </si>
  <si>
    <t>0,188</t>
  </si>
  <si>
    <t>724</t>
  </si>
  <si>
    <t>Zdravotechnika - strojní vybavení</t>
  </si>
  <si>
    <t>55145615</t>
  </si>
  <si>
    <t>baterie umyvadlová nástěnná páková 150mm chrom</t>
  </si>
  <si>
    <t>128</t>
  </si>
  <si>
    <t>346974127</t>
  </si>
  <si>
    <t>725829121</t>
  </si>
  <si>
    <t>Baterie umyvadlové montáž ostatních typů nástěnných pákových nebo klasických</t>
  </si>
  <si>
    <t>441137592</t>
  </si>
  <si>
    <t>https://podminky.urs.cz/item/CS_URS_2025_01/725829121</t>
  </si>
  <si>
    <t>998725101</t>
  </si>
  <si>
    <t>Přesun hmot pro zařizovací předměty stanovený z hmotnosti přesunovaného materiálu vodorovná dopravní vzdálenost do 50 m základní v objektech výšky do 6 m</t>
  </si>
  <si>
    <t>644857169</t>
  </si>
  <si>
    <t>https://podminky.urs.cz/item/CS_URS_2025_01/998725101</t>
  </si>
  <si>
    <t>0,002</t>
  </si>
  <si>
    <t>Stacionární nerezový velkoobjemový kondenzační kotel SB625-510, o výkonu 90-466 kW při spádu 80/60°C, včetně montáže</t>
  </si>
  <si>
    <t>826202905</t>
  </si>
  <si>
    <t>Poznámka k položce:_x000d_
Včetně příslušenství:_x000d_
- hořáková deska pro daný typ kotle/hořáku_x000d_
- hluktlumící podložka pod kotel SB625-510_x000d_
- regulační přístroj Logamatic 5311 ve volbě MASTER/SLAVE dle řazení kotlů_x000d_
- modul pro zapojení havarijních stavů FM-SI_x000d_
- montáž jednotlivých komponent kompletu_x000d_
- uvedení do provozu smluvním servisem</t>
  </si>
  <si>
    <t>731-05</t>
  </si>
  <si>
    <t>Neutralizační zařízení kondenzátu pro max. výkon do 800 kW, včetně granulátu, pro daný typ kotle, včetně montáže</t>
  </si>
  <si>
    <t>1614873908</t>
  </si>
  <si>
    <t>731-06</t>
  </si>
  <si>
    <t>Doprava, balné, rozebrání, nastěhování a smontování kotle</t>
  </si>
  <si>
    <t>-559718114</t>
  </si>
  <si>
    <t>731-07</t>
  </si>
  <si>
    <t>Kaskádový modul FM-CM až pro 4 kotle, vč. čidla strategie, včetně montáže</t>
  </si>
  <si>
    <t>-633141818</t>
  </si>
  <si>
    <t>731-08</t>
  </si>
  <si>
    <t>Ponorná jímka pro čidlo strategie průměru 10 mm, R1/2", délka 100 mm, včetně montáže</t>
  </si>
  <si>
    <t>631354802</t>
  </si>
  <si>
    <t>731-09</t>
  </si>
  <si>
    <t>Bezpečnostní výbava dle ČSN EN 12 828, včetně montáže</t>
  </si>
  <si>
    <t>1399588927</t>
  </si>
  <si>
    <t>Poznámka k položce:_x000d_
Dodávka:_x000d_
 - Nosník armatur dle ČSN EN 12828, vč. manometru se zkušebním kohoutem a 3 připojkami pro hlídače min. a max._x000d_
 - Sada havarijního termostatu s hlídačem max. tlaku dle ČSN EN 12828 (místo separační nádoby)_x000d_
 - Omezovač max. tlaku DSH 143 F001_x000d_
 - Omezovač min. tlaku DSL 143 F001_x000d_
 - montáž jednotlivých komponent</t>
  </si>
  <si>
    <t>731-15</t>
  </si>
  <si>
    <t>Sestava odkouření, komín, v nerezovém provedení, včetně montáže odbornou firmou, pro kotel K1</t>
  </si>
  <si>
    <t>77466708</t>
  </si>
  <si>
    <t>Poznámka k položce:_x000d_
Celý systém odkouření viz. výkresová dokumentace. Systém odvodu kouře musí být v přetlakovém provedení - přetlak do 200 Pa, proveden výhradně v certifikovaném systému odkouření, teplota spalin nesmí přesáhnout 200°C a je určen pro kondenzační provoz kotlů._x000d_
Přesné rozměry budou upraveny dle výkresové dokumentace, a dle poměrů v místě realizace._x000d_
_x000d_
Obsahuje dodávku materiálu systému odkouření včetně krycího plechu, spojovací materiál, distanční objímky, těsnících příruba manžet, uchycení odkouření atp.</t>
  </si>
  <si>
    <t>731-16</t>
  </si>
  <si>
    <t>Sestava odkouření, komín, v nerezovém provedení, včetně montáže odbornou firmou, pro kotel K2</t>
  </si>
  <si>
    <t>1985770016</t>
  </si>
  <si>
    <t>731-17</t>
  </si>
  <si>
    <t>Sestava odkouření, komín, v nerezovém provedení, včetně montáže odbornou firmou, pro kotel K3</t>
  </si>
  <si>
    <t>-582259220</t>
  </si>
  <si>
    <t>-1671825731</t>
  </si>
  <si>
    <t>4,734</t>
  </si>
  <si>
    <t>724233011</t>
  </si>
  <si>
    <t>Nádoby expanzní tlakové pro rozvody pitné vody s membránou bez pojistného ventilu se závitovým připojením průtočné PN 1,0 o objemu 8 l</t>
  </si>
  <si>
    <t>180637925</t>
  </si>
  <si>
    <t>https://podminky.urs.cz/item/CS_URS_2025_01/724233011</t>
  </si>
  <si>
    <t>732-02</t>
  </si>
  <si>
    <t>Dávkovací nádoba na chemikálie DN 100, včetně montáže</t>
  </si>
  <si>
    <t>-1771059847</t>
  </si>
  <si>
    <t>732-03</t>
  </si>
  <si>
    <t>Odlučovač nečistot a kalů DN 100 - vertikální provedení, tmax=110°C, PN6, Q=47 m3/h s magentickou vložkou, včetně montáže</t>
  </si>
  <si>
    <t>-1805991605</t>
  </si>
  <si>
    <t>732-08</t>
  </si>
  <si>
    <t>Automatický změkčovač - objem pryskyřice 20 l, kapacita 80 m3x1°dH, včetně regenerační nádoby - objem soli 100 l, montážního bloku, filtru se zpětným proplachem, redukčním ventilem, oddělovacím členem, hadice a sady na měření tvrdosti, výkon doplňování 2 m3/h</t>
  </si>
  <si>
    <t>254435155</t>
  </si>
  <si>
    <t>Poznámka k položce:_x000d_
Dodávka obsahuje:_x000d_
 - změkčovací zařízení vč. náplně_x000d_
 - regenerační zařízení vč. náplně_x000d_
 - montážní blok 1" s obtokem a vzorkovacím kohoutem_x000d_
 - ovládací ventil_x000d_
 - sada pro měření tvrdosti_x000d_
 - potrubní oddělovač s ochrannou proti kontaminaci kapalin rizikové třídy 4, typ BA, 3/4"_x000d_
 - filtr se zpětným proplachem 3/4"_x000d_
 - propojovací hadice 1"_x000d_
 - doprava na místo osazení_x000d_
 - montáž jednotlivých komponent kompletu úpravny vody_x000d_
 - uvedení do provozu smluvním servisem</t>
  </si>
  <si>
    <t>732-10</t>
  </si>
  <si>
    <t>Oběhové čerpadlo se snímačem diferečního tlaku a teploty s automatickým přizpůsobením výkonu, závitové DN32, s vnějším závitem 2", PN6/10, Qnom=4,95 m3/h, při Hnom= 4,5m, Qnom=4,95 m3/h při Hmax=8 m, včetně montáže</t>
  </si>
  <si>
    <t>1250724719</t>
  </si>
  <si>
    <t>732-11</t>
  </si>
  <si>
    <t>Oběhové čerpadlo se snímačem diferečního tlaku a teploty s automatickým přizpůsobením výkonu, přírubové DN40, PN6/10, Qnom=6,5 m3/h, při Hnom=10 m, Qnom=6,5 m3/h při Hmax=12 m, včetně montáže</t>
  </si>
  <si>
    <t>1779263220</t>
  </si>
  <si>
    <t>78</t>
  </si>
  <si>
    <t>732-12</t>
  </si>
  <si>
    <t>Oběhové čerpadlo se snímačem diferečního tlaku a teploty s automatickým přizpůsobením výkonu, přírubové DN65, PN6/10, Qnom=17,2 m3/h, při Hnom=9,5 m, Qnom=17,2 m3/h při Hmax=12 m, včetně montáže</t>
  </si>
  <si>
    <t>-1774579652</t>
  </si>
  <si>
    <t>79</t>
  </si>
  <si>
    <t>732111142</t>
  </si>
  <si>
    <t>Rozdělovače a sběrače tělesa rozdělovačů a sběračů z ocelových trub bezešvých DN 250</t>
  </si>
  <si>
    <t>1779903832</t>
  </si>
  <si>
    <t>https://podminky.urs.cz/item/CS_URS_2025_01/732111142</t>
  </si>
  <si>
    <t>80</t>
  </si>
  <si>
    <t>732111242</t>
  </si>
  <si>
    <t>Rozdělovače a sběrače tělesa rozdělovačů a sběračů z ocelových trub bezešvých Příplatek k cenám za každých dalších i započatých 0,5 m délky tělesa DN 250</t>
  </si>
  <si>
    <t>1944795970</t>
  </si>
  <si>
    <t>https://podminky.urs.cz/item/CS_URS_2025_01/732111242</t>
  </si>
  <si>
    <t>3+3</t>
  </si>
  <si>
    <t>81</t>
  </si>
  <si>
    <t>732111318</t>
  </si>
  <si>
    <t>Rozdělovače a sběrače trubková hrdla rozdělovačů a sběračů bez přírub DN 50</t>
  </si>
  <si>
    <t>444805212</t>
  </si>
  <si>
    <t>https://podminky.urs.cz/item/CS_URS_2025_01/732111318</t>
  </si>
  <si>
    <t>82</t>
  </si>
  <si>
    <t>732111322</t>
  </si>
  <si>
    <t>Rozdělovače a sběrače trubková hrdla rozdělovačů a sběračů bez přírub DN 65</t>
  </si>
  <si>
    <t>1647055317</t>
  </si>
  <si>
    <t>https://podminky.urs.cz/item/CS_URS_2025_01/732111322</t>
  </si>
  <si>
    <t>83</t>
  </si>
  <si>
    <t>732111328</t>
  </si>
  <si>
    <t>Rozdělovače a sběrače trubková hrdla rozdělovačů a sběračů bez přírub DN 100</t>
  </si>
  <si>
    <t>867403618</t>
  </si>
  <si>
    <t>https://podminky.urs.cz/item/CS_URS_2025_01/732111328</t>
  </si>
  <si>
    <t>84</t>
  </si>
  <si>
    <t>732111335</t>
  </si>
  <si>
    <t>Rozdělovače a sběrače trubková hrdla rozdělovačů a sběračů bez přírub DN 150</t>
  </si>
  <si>
    <t>1727362941</t>
  </si>
  <si>
    <t>https://podminky.urs.cz/item/CS_URS_2025_01/732111335</t>
  </si>
  <si>
    <t>85</t>
  </si>
  <si>
    <t>732-15</t>
  </si>
  <si>
    <t>Přesun sestavy expanzního automatu do pozice dle projektové dokumentace, montáž, napojení na nové rozvody, uvedení do provozu</t>
  </si>
  <si>
    <t>113548214</t>
  </si>
  <si>
    <t>Poznámka k položce:_x000d_
Dodávka obsahuje:_x000d_
 - přesun sestavy expanzního automatu do nové pozice_x000d_
 - montáž dodaných technologických celků_x000d_
 - napojení na nové rozvody_x000d_
 - uvedení do provozu smluvním servisem (spuštění)_x000d_
_x000d_
Specifikace stávající sestava expanzního automatu - Expanzní automat o objemu 400 l, 2ks čerpadel, exp. nádoba 50 l, PN 6 beztlaká expanzní nádoba o objemu 400 l, Po &lt; 4,8 bar, max. teplota na membráně 70°C.</t>
  </si>
  <si>
    <t>86</t>
  </si>
  <si>
    <t>732-20</t>
  </si>
  <si>
    <t>Suchoběžný vodoměr na studenou vodu DN15, s M-BUS výstupem Q3=1,6 m3/h, s vnějším závitem G 1/2", l=110 mm, včetně příslušenství, včetně montáže</t>
  </si>
  <si>
    <t>787959683</t>
  </si>
  <si>
    <t>87</t>
  </si>
  <si>
    <t>732-25</t>
  </si>
  <si>
    <t>Kompaktní elektrický nástěnný zásobníkový ohřívač teplé vody o objemu 20 litrů</t>
  </si>
  <si>
    <t>-1178470887</t>
  </si>
  <si>
    <t xml:space="preserve">Poznámka k položce:_x000d_
- objem 20 litrů_x000d_
- příkon topného tělesa 2,2 W_x000d_
- výška ohřívače 585 mm_x000d_
- průměr ohřívače 516 mm_x000d_
- hloubka 254 mm_x000d_
- PN6_x000d_
- hmotnost oh bez vody 12 kg_x000d_
- el. řipojení - 1/N/PE ~ 230V/50Hz_x000d__x000d_
- el. krytí IP 44_x000d_
</t>
  </si>
  <si>
    <t>88</t>
  </si>
  <si>
    <t>732-30</t>
  </si>
  <si>
    <t>Cirkulační teplovzdušná jednotka, větrací-teplovodní, o výkonu 50 kW při teplotním spádu 80/60°C, průtok vzduchu 5630 m3/h, el. připojení 400V/50 Hz, včetně stavitelného nástěnného uchycení, veškerého příslušenství a montáže jednotlivých komponent</t>
  </si>
  <si>
    <t>-565469376</t>
  </si>
  <si>
    <t>89</t>
  </si>
  <si>
    <t>732331619</t>
  </si>
  <si>
    <t>Nádoby expanzní tlakové pro topné a chladicí soustavy s membránou bez pojistného ventilu se závitovým připojením PN 0,6 o objemu 140 l</t>
  </si>
  <si>
    <t>1256975435</t>
  </si>
  <si>
    <t>https://podminky.urs.cz/item/CS_URS_2025_01/732331619</t>
  </si>
  <si>
    <t>90</t>
  </si>
  <si>
    <t>732420922</t>
  </si>
  <si>
    <t>Opravy čerpadel oběhových spirálních (do potrubí) zpětná montáž DN 40</t>
  </si>
  <si>
    <t>-1110965032</t>
  </si>
  <si>
    <t>https://podminky.urs.cz/item/CS_URS_2025_01/732420922</t>
  </si>
  <si>
    <t>Poznámka k položce:_x000d_
Zpětná montáž dvojice oběhových čerpadel NMT SMART 32/120-180.</t>
  </si>
  <si>
    <t>91</t>
  </si>
  <si>
    <t>-218589253</t>
  </si>
  <si>
    <t>1,279</t>
  </si>
  <si>
    <t>92</t>
  </si>
  <si>
    <t>733-01</t>
  </si>
  <si>
    <t>Uchycení potrubí (závěsy typu U,L a objímky na potrubí)</t>
  </si>
  <si>
    <t>1036619649</t>
  </si>
  <si>
    <t>93</t>
  </si>
  <si>
    <t>Varné koleno ocelové 90° DN 100, včetně montáže</t>
  </si>
  <si>
    <t>-1483284122</t>
  </si>
  <si>
    <t>2+2+2*3+2*3</t>
  </si>
  <si>
    <t>94</t>
  </si>
  <si>
    <t>733-11</t>
  </si>
  <si>
    <t>Varné koleno ocelové 90° DN 125, včetně montáže</t>
  </si>
  <si>
    <t>-420330714</t>
  </si>
  <si>
    <t>2+2+2</t>
  </si>
  <si>
    <t>95</t>
  </si>
  <si>
    <t>733111113</t>
  </si>
  <si>
    <t>Potrubí z trubek ocelových závitových černých spojovaných svařováním bezešvých běžných nízkotlakých PN 16 do 115°C v kotelnách a strojovnách DN 15</t>
  </si>
  <si>
    <t>-1900102926</t>
  </si>
  <si>
    <t>https://podminky.urs.cz/item/CS_URS_2025_01/733111113</t>
  </si>
  <si>
    <t>3,5+2,3+3,3+4+2,7+2,7+2,7+3,1+4+2,9+6,3</t>
  </si>
  <si>
    <t>2*5*0,5</t>
  </si>
  <si>
    <t>96</t>
  </si>
  <si>
    <t>733111114</t>
  </si>
  <si>
    <t>Potrubí z trubek ocelových závitových černých spojovaných svařováním bezešvých běžných nízkotlakých PN 16 do 115°C v kotelnách a strojovnách DN 20</t>
  </si>
  <si>
    <t>1272106371</t>
  </si>
  <si>
    <t>https://podminky.urs.cz/item/CS_URS_2025_01/733111114</t>
  </si>
  <si>
    <t>0,75+0,15</t>
  </si>
  <si>
    <t>1,5+0,3</t>
  </si>
  <si>
    <t>97</t>
  </si>
  <si>
    <t>733111115</t>
  </si>
  <si>
    <t>Potrubí z trubek ocelových závitových černých spojovaných svařováním bezešvých běžných nízkotlakých PN 16 do 115°C v kotelnách a strojovnách DN 25</t>
  </si>
  <si>
    <t>1879745682</t>
  </si>
  <si>
    <t>https://podminky.urs.cz/item/CS_URS_2025_01/733111115</t>
  </si>
  <si>
    <t>3*1+2,9+2,7+1,75</t>
  </si>
  <si>
    <t>3*1,5+2*2,7+2</t>
  </si>
  <si>
    <t>98</t>
  </si>
  <si>
    <t>733111116</t>
  </si>
  <si>
    <t>Potrubí z trubek ocelových závitových černých spojovaných svařováním bezešvých běžných nízkotlakých PN 16 do 115°C v kotelnách a strojovnách DN 32</t>
  </si>
  <si>
    <t>2135011753</t>
  </si>
  <si>
    <t>https://podminky.urs.cz/item/CS_URS_2025_01/733111116</t>
  </si>
  <si>
    <t>2*3*0,5</t>
  </si>
  <si>
    <t>99</t>
  </si>
  <si>
    <t>733111117</t>
  </si>
  <si>
    <t>Potrubí z trubek ocelových závitových černých spojovaných svařováním bezešvých běžných nízkotlakých PN 16 do 115°C v kotelnách a strojovnách DN 40</t>
  </si>
  <si>
    <t>365547398</t>
  </si>
  <si>
    <t>https://podminky.urs.cz/item/CS_URS_2025_01/733111117</t>
  </si>
  <si>
    <t>2*7,8+3,2</t>
  </si>
  <si>
    <t>2*1,5+0,6</t>
  </si>
  <si>
    <t>2*0,5+0,5+3*0,5</t>
  </si>
  <si>
    <t>100</t>
  </si>
  <si>
    <t>733111118</t>
  </si>
  <si>
    <t>Potrubí z trubek ocelových závitových černých spojovaných svařováním bezešvých běžných nízkotlakých PN 16 do 115°C v kotelnách a strojovnách DN 50</t>
  </si>
  <si>
    <t>1147572428</t>
  </si>
  <si>
    <t>https://podminky.urs.cz/item/CS_URS_2025_01/733111118</t>
  </si>
  <si>
    <t>8,9+6,4+7,9+5+5,7</t>
  </si>
  <si>
    <t>2*(2,3+2,7)+2*4+3,6</t>
  </si>
  <si>
    <t>0,5+3*0,5+3*0,5</t>
  </si>
  <si>
    <t>101</t>
  </si>
  <si>
    <t>733121222</t>
  </si>
  <si>
    <t>Potrubí z trubek ocelových hladkých spojovaných svařováním černých bezešvých v kotelnách a strojovnách Ø 76/3,2</t>
  </si>
  <si>
    <t>-1567354330</t>
  </si>
  <si>
    <t>https://podminky.urs.cz/item/CS_URS_2025_01/733121222</t>
  </si>
  <si>
    <t>3,7+6,8+3*0,5+2*0,5+2,6</t>
  </si>
  <si>
    <t>3,3+3,1+2*1,3+2+3,1+2,9</t>
  </si>
  <si>
    <t>102</t>
  </si>
  <si>
    <t>733121225</t>
  </si>
  <si>
    <t>Potrubí z trubek ocelových hladkých spojovaných svařováním černých bezešvých v kotelnách a strojovnách Ø 89/3,6</t>
  </si>
  <si>
    <t>1081398070</t>
  </si>
  <si>
    <t>https://podminky.urs.cz/item/CS_URS_2025_01/733121225</t>
  </si>
  <si>
    <t>103</t>
  </si>
  <si>
    <t>733121228</t>
  </si>
  <si>
    <t>Potrubí z trubek ocelových hladkých spojovaných svařováním černých bezešvých v kotelnách a strojovnách Ø 108/4,0</t>
  </si>
  <si>
    <t>836820284</t>
  </si>
  <si>
    <t>https://podminky.urs.cz/item/CS_URS_2025_01/733121228</t>
  </si>
  <si>
    <t>2,8+8,6+2,1+2+3*0,5+3*1+4</t>
  </si>
  <si>
    <t>3*2*3+1,8+2*1,7+3+2*0,75+5,6</t>
  </si>
  <si>
    <t>104</t>
  </si>
  <si>
    <t>733121232</t>
  </si>
  <si>
    <t>Potrubí z trubek ocelových hladkých spojovaných svařováním černých bezešvých v kotelnách a strojovnách Ø 133/4,0</t>
  </si>
  <si>
    <t>-1334877046</t>
  </si>
  <si>
    <t>https://podminky.urs.cz/item/CS_URS_2025_01/733121232</t>
  </si>
  <si>
    <t>105</t>
  </si>
  <si>
    <t>733121235</t>
  </si>
  <si>
    <t>Potrubí z trubek ocelových hladkých spojovaných svařováním černých bezešvých v kotelnách a strojovnách Ø 159/4,5</t>
  </si>
  <si>
    <t>-358785952</t>
  </si>
  <si>
    <t>https://podminky.urs.cz/item/CS_URS_2025_01/733121235</t>
  </si>
  <si>
    <t>7,4+12,7+4,1</t>
  </si>
  <si>
    <t>2*2,7+1,1</t>
  </si>
  <si>
    <t>106</t>
  </si>
  <si>
    <t>733131133</t>
  </si>
  <si>
    <t>Kompenzátory pro ocelové potrubí pryžové PN 16 do 100°C přírubové DN 50</t>
  </si>
  <si>
    <t>1734897270</t>
  </si>
  <si>
    <t>https://podminky.urs.cz/item/CS_URS_2025_01/733131133</t>
  </si>
  <si>
    <t>2*2</t>
  </si>
  <si>
    <t>107</t>
  </si>
  <si>
    <t>733131134</t>
  </si>
  <si>
    <t>Kompenzátory pro ocelové potrubí pryžové PN 16 do 100°C přírubové DN 65</t>
  </si>
  <si>
    <t>-240180110</t>
  </si>
  <si>
    <t>https://podminky.urs.cz/item/CS_URS_2025_01/733131134</t>
  </si>
  <si>
    <t>108</t>
  </si>
  <si>
    <t>733131136</t>
  </si>
  <si>
    <t>Kompenzátory pro ocelové potrubí pryžové PN 16 do 100°C přírubové DN 100</t>
  </si>
  <si>
    <t>-1936463060</t>
  </si>
  <si>
    <t>https://podminky.urs.cz/item/CS_URS_2025_01/733131136</t>
  </si>
  <si>
    <t>109</t>
  </si>
  <si>
    <t>733141102</t>
  </si>
  <si>
    <t>Odvzdušňovací nádobky, odlučovače a odkalovače nádobky z trubek ocelových do DN 50</t>
  </si>
  <si>
    <t>-1569299500</t>
  </si>
  <si>
    <t>https://podminky.urs.cz/item/CS_URS_2025_01/733141102</t>
  </si>
  <si>
    <t>110</t>
  </si>
  <si>
    <t>733190107</t>
  </si>
  <si>
    <t>Zkoušky těsnosti potrubí, manžety prostupové z trubek ocelových zkoušky těsnosti potrubí (za provozu) z trubek ocelových závitových DN do 40</t>
  </si>
  <si>
    <t>1388568571</t>
  </si>
  <si>
    <t>https://podminky.urs.cz/item/CS_URS_2025_01/733190107</t>
  </si>
  <si>
    <t>42,5+4,2+22,5+3+25,4</t>
  </si>
  <si>
    <t>111</t>
  </si>
  <si>
    <t>733190108</t>
  </si>
  <si>
    <t>Zkoušky těsnosti potrubí, manžety prostupové z trubek ocelových zkoušky těsnosti potrubí (za provozu) z trubek ocelových závitových DN 40 do 50</t>
  </si>
  <si>
    <t>-447130322</t>
  </si>
  <si>
    <t>https://podminky.urs.cz/item/CS_URS_2025_01/733190108</t>
  </si>
  <si>
    <t>112</t>
  </si>
  <si>
    <t>733190225</t>
  </si>
  <si>
    <t>Zkoušky těsnosti potrubí, manžety prostupové z trubek ocelových zkoušky těsnosti potrubí (za provozu) z trubek ocelových hladkých Ø přes 60,3/2,9 do 89/5,0</t>
  </si>
  <si>
    <t>-723966527</t>
  </si>
  <si>
    <t>https://podminky.urs.cz/item/CS_URS_2025_01/733190225</t>
  </si>
  <si>
    <t>113</t>
  </si>
  <si>
    <t>733190232</t>
  </si>
  <si>
    <t>Zkoušky těsnosti potrubí, manžety prostupové z trubek ocelových zkoušky těsnosti potrubí (za provozu) z trubek ocelových hladkých Ø přes 89/5,0 do 133/5,0</t>
  </si>
  <si>
    <t>75026019</t>
  </si>
  <si>
    <t>https://podminky.urs.cz/item/CS_URS_2025_01/733190232</t>
  </si>
  <si>
    <t>1,5+57,3+6</t>
  </si>
  <si>
    <t>114</t>
  </si>
  <si>
    <t>733190235</t>
  </si>
  <si>
    <t>Zkoušky těsnosti potrubí, manžety prostupové z trubek ocelových zkoušky těsnosti potrubí (za provozu) z trubek ocelových hladkých Ø přes 133/5,0 do 159/6,3</t>
  </si>
  <si>
    <t>590022289</t>
  </si>
  <si>
    <t>https://podminky.urs.cz/item/CS_URS_2025_01/733190235</t>
  </si>
  <si>
    <t>115</t>
  </si>
  <si>
    <t>733-20</t>
  </si>
  <si>
    <t>Redukce ocelová varná DN 100/65, včetně montáže</t>
  </si>
  <si>
    <t>-1253578941</t>
  </si>
  <si>
    <t>3+2*2</t>
  </si>
  <si>
    <t>116</t>
  </si>
  <si>
    <t>733-21</t>
  </si>
  <si>
    <t>Redukce ocelová varná DN 100/80, včetně montáže</t>
  </si>
  <si>
    <t>440608463</t>
  </si>
  <si>
    <t>2*4</t>
  </si>
  <si>
    <t>117</t>
  </si>
  <si>
    <t>733-22</t>
  </si>
  <si>
    <t>Redukce ocelová varná DN 125/100, včetně montáže</t>
  </si>
  <si>
    <t>-1176075643</t>
  </si>
  <si>
    <t>118</t>
  </si>
  <si>
    <t>733-23</t>
  </si>
  <si>
    <t>Redukce ocelová varná DN 150/100, včetně montáže</t>
  </si>
  <si>
    <t>-293469209</t>
  </si>
  <si>
    <t>119</t>
  </si>
  <si>
    <t>733-24</t>
  </si>
  <si>
    <t>Redukce ocelová varná DN 150/125, včetně montáže</t>
  </si>
  <si>
    <t>-1231963585</t>
  </si>
  <si>
    <t>120</t>
  </si>
  <si>
    <t>733-41</t>
  </si>
  <si>
    <t>T-kus ocelový varný DN100/100/100, včetně montáže</t>
  </si>
  <si>
    <t>120072949</t>
  </si>
  <si>
    <t>2+1</t>
  </si>
  <si>
    <t>121</t>
  </si>
  <si>
    <t>733-42</t>
  </si>
  <si>
    <t>T-kus ocelový varný DN125/125/125, včetně montáže</t>
  </si>
  <si>
    <t>-2113404677</t>
  </si>
  <si>
    <t>122</t>
  </si>
  <si>
    <t>733-43</t>
  </si>
  <si>
    <t>T-kus ocelový varný DN150/150/150, včetně montáže</t>
  </si>
  <si>
    <t>-289220442</t>
  </si>
  <si>
    <t>123</t>
  </si>
  <si>
    <t>-1359941241</t>
  </si>
  <si>
    <t>3,209</t>
  </si>
  <si>
    <t>124</t>
  </si>
  <si>
    <t>48466559</t>
  </si>
  <si>
    <t>armatura uzavírací kulový kohout se zajištěním 3/4"</t>
  </si>
  <si>
    <t>260900810</t>
  </si>
  <si>
    <t>125</t>
  </si>
  <si>
    <t>48466560</t>
  </si>
  <si>
    <t>armatura uzavírací kulový kohout se zajištěním 1"</t>
  </si>
  <si>
    <t>-588138120</t>
  </si>
  <si>
    <t>126</t>
  </si>
  <si>
    <t>734-01</t>
  </si>
  <si>
    <t>Uzavírací mezipřírubová klapka, s ručním převodem, PN16, DN 100, včetně montáže</t>
  </si>
  <si>
    <t>2137846210</t>
  </si>
  <si>
    <t>1+4+2</t>
  </si>
  <si>
    <t>3*2</t>
  </si>
  <si>
    <t>127</t>
  </si>
  <si>
    <t>734-03</t>
  </si>
  <si>
    <t>Uzavírací mezipřírubová klapka, s ručním převodem, PN16, DN 150, včetně montáže</t>
  </si>
  <si>
    <t>-2130665675</t>
  </si>
  <si>
    <t>734-10</t>
  </si>
  <si>
    <t>Termomanometr technický 0-120°C, 0-4 bar, včetně montáže</t>
  </si>
  <si>
    <t>651028100</t>
  </si>
  <si>
    <t>129</t>
  </si>
  <si>
    <t>734109116</t>
  </si>
  <si>
    <t>Montáž armatur přírubových se dvěma přírubami PN 6 DN 80</t>
  </si>
  <si>
    <t>1795102164</t>
  </si>
  <si>
    <t>https://podminky.urs.cz/item/CS_URS_2025_01/734109116</t>
  </si>
  <si>
    <t>130</t>
  </si>
  <si>
    <t>734121456</t>
  </si>
  <si>
    <t>Ventily zpětné přírubové samočinné přímé do svislého potrubí PN 16 do 300°C (Z 35 117 516) DN 65</t>
  </si>
  <si>
    <t>1786342007</t>
  </si>
  <si>
    <t>https://podminky.urs.cz/item/CS_URS_2025_01/734121456</t>
  </si>
  <si>
    <t>131</t>
  </si>
  <si>
    <t>734121458</t>
  </si>
  <si>
    <t>Ventily zpětné přírubové samočinné přímé do svislého potrubí PN 16 do 300°C (Z 35 117 516) DN 100</t>
  </si>
  <si>
    <t>327468079</t>
  </si>
  <si>
    <t>https://podminky.urs.cz/item/CS_URS_2025_01/734121458</t>
  </si>
  <si>
    <t>132</t>
  </si>
  <si>
    <t>734163427</t>
  </si>
  <si>
    <t>Filtry z uhlíkové oceli s čístícím víkem nebo vypouštěcí zátkou PN 16 do 300°C DN 65</t>
  </si>
  <si>
    <t>-249476238</t>
  </si>
  <si>
    <t>https://podminky.urs.cz/item/CS_URS_2025_01/734163427</t>
  </si>
  <si>
    <t>133</t>
  </si>
  <si>
    <t>734163429</t>
  </si>
  <si>
    <t>Filtry z uhlíkové oceli s čístícím víkem nebo vypouštěcí zátkou PN 16 do 300°C DN 100</t>
  </si>
  <si>
    <t>-1158136602</t>
  </si>
  <si>
    <t>https://podminky.urs.cz/item/CS_URS_2025_01/734163429</t>
  </si>
  <si>
    <t>134</t>
  </si>
  <si>
    <t>734173213</t>
  </si>
  <si>
    <t>Mezikusy, přírubové spoje přírubové spoje PN 6/I, 200°C DN 40</t>
  </si>
  <si>
    <t>568978447</t>
  </si>
  <si>
    <t>https://podminky.urs.cz/item/CS_URS_2025_01/734173213</t>
  </si>
  <si>
    <t>135</t>
  </si>
  <si>
    <t>734173214</t>
  </si>
  <si>
    <t>Mezikusy, přírubové spoje přírubové spoje PN 6/I, 200°C DN 50</t>
  </si>
  <si>
    <t>-1516803775</t>
  </si>
  <si>
    <t>https://podminky.urs.cz/item/CS_URS_2025_01/734173214</t>
  </si>
  <si>
    <t>3+4</t>
  </si>
  <si>
    <t>136</t>
  </si>
  <si>
    <t>734173216</t>
  </si>
  <si>
    <t>Mezikusy, přírubové spoje přírubové spoje PN 6/I, 200°C DN 65</t>
  </si>
  <si>
    <t>232705776</t>
  </si>
  <si>
    <t>https://podminky.urs.cz/item/CS_URS_2025_01/734173216</t>
  </si>
  <si>
    <t>3+1+7+2+3+2</t>
  </si>
  <si>
    <t>137</t>
  </si>
  <si>
    <t>734173217</t>
  </si>
  <si>
    <t>Mezikusy, přírubové spoje přírubové spoje PN 6/I, 200°C DN 80</t>
  </si>
  <si>
    <t>-1935146799</t>
  </si>
  <si>
    <t>https://podminky.urs.cz/item/CS_URS_2025_01/734173217</t>
  </si>
  <si>
    <t>3+3+1</t>
  </si>
  <si>
    <t>138</t>
  </si>
  <si>
    <t>734173218</t>
  </si>
  <si>
    <t>Mezikusy, přírubové spoje přírubové spoje PN 6/I, 200°C DN 100</t>
  </si>
  <si>
    <t>1186322176</t>
  </si>
  <si>
    <t>https://podminky.urs.cz/item/CS_URS_2025_01/734173218</t>
  </si>
  <si>
    <t>13+3+1+2+3*2+3+3</t>
  </si>
  <si>
    <t>139</t>
  </si>
  <si>
    <t>734173222</t>
  </si>
  <si>
    <t>Mezikusy, přírubové spoje přírubové spoje PN 6/I, 200°C DN 150</t>
  </si>
  <si>
    <t>752101562</t>
  </si>
  <si>
    <t>https://podminky.urs.cz/item/CS_URS_2025_01/734173222</t>
  </si>
  <si>
    <t>140</t>
  </si>
  <si>
    <t>IMI.52181080</t>
  </si>
  <si>
    <t>Vyvažovací ventil STAF DN80 PN16 šedá litina</t>
  </si>
  <si>
    <t>-650361125</t>
  </si>
  <si>
    <t>141</t>
  </si>
  <si>
    <t>734193115</t>
  </si>
  <si>
    <t>Ostatní přírubové armatury klapky mezipřírubové uzavírací PN 16 do 120°C disk tvárná litina DN 65</t>
  </si>
  <si>
    <t>-1770840591</t>
  </si>
  <si>
    <t>https://podminky.urs.cz/item/CS_URS_2025_01/734193115</t>
  </si>
  <si>
    <t>142</t>
  </si>
  <si>
    <t>734-20</t>
  </si>
  <si>
    <t>Přírubový pružinový pojistný ventil ot. tlak 3,0 bar, DN40/65, včetně montáže</t>
  </si>
  <si>
    <t>-408986457</t>
  </si>
  <si>
    <t>143</t>
  </si>
  <si>
    <t>734209114</t>
  </si>
  <si>
    <t>Montáž závitových armatur se 2 závity G 3/4 (DN 20)</t>
  </si>
  <si>
    <t>-1885698257</t>
  </si>
  <si>
    <t>https://podminky.urs.cz/item/CS_URS_2025_01/734209114</t>
  </si>
  <si>
    <t>144</t>
  </si>
  <si>
    <t>734209115</t>
  </si>
  <si>
    <t>Montáž závitových armatur se 2 závity G 1 (DN 25)</t>
  </si>
  <si>
    <t>1520525026</t>
  </si>
  <si>
    <t>https://podminky.urs.cz/item/CS_URS_2025_01/734209115</t>
  </si>
  <si>
    <t>145</t>
  </si>
  <si>
    <t>734211120</t>
  </si>
  <si>
    <t>Ventily odvzdušňovací závitové automatické PN 14 do 120°C G 1/2</t>
  </si>
  <si>
    <t>-650126959</t>
  </si>
  <si>
    <t>https://podminky.urs.cz/item/CS_URS_2025_01/734211120</t>
  </si>
  <si>
    <t>146</t>
  </si>
  <si>
    <t>734220125</t>
  </si>
  <si>
    <t>Ventily regulační závitové vyvažovací přímé s vypouštěním PN 25 do 120°C G 5/4</t>
  </si>
  <si>
    <t>366265161</t>
  </si>
  <si>
    <t>https://podminky.urs.cz/item/CS_URS_2025_01/734220125</t>
  </si>
  <si>
    <t>147</t>
  </si>
  <si>
    <t>734220126</t>
  </si>
  <si>
    <t>Ventily regulační závitové vyvažovací přímé s vypouštěním PN 25 do 120°C G 6/4</t>
  </si>
  <si>
    <t>33194995</t>
  </si>
  <si>
    <t>https://podminky.urs.cz/item/CS_URS_2025_01/734220126</t>
  </si>
  <si>
    <t>148</t>
  </si>
  <si>
    <t>734220127</t>
  </si>
  <si>
    <t>Ventily regulační závitové vyvažovací přímé s vypouštěním PN 25 do 120°C G 2</t>
  </si>
  <si>
    <t>1059056266</t>
  </si>
  <si>
    <t>https://podminky.urs.cz/item/CS_URS_2025_01/734220127</t>
  </si>
  <si>
    <t>149</t>
  </si>
  <si>
    <t>734242417</t>
  </si>
  <si>
    <t>Ventily zpětné závitové PN 16 do 110°C přímé G 2</t>
  </si>
  <si>
    <t>672974457</t>
  </si>
  <si>
    <t>https://podminky.urs.cz/item/CS_URS_2025_01/734242417</t>
  </si>
  <si>
    <t>150</t>
  </si>
  <si>
    <t>734261233</t>
  </si>
  <si>
    <t>Šroubení topenářské PN 16 do 120°C přímé G 1/2</t>
  </si>
  <si>
    <t>-647829518</t>
  </si>
  <si>
    <t>https://podminky.urs.cz/item/CS_URS_2025_01/734261233</t>
  </si>
  <si>
    <t>151</t>
  </si>
  <si>
    <t>734261234</t>
  </si>
  <si>
    <t>Šroubení topenářské PN 16 do 120°C přímé G 3/4</t>
  </si>
  <si>
    <t>741817045</t>
  </si>
  <si>
    <t>https://podminky.urs.cz/item/CS_URS_2025_01/734261234</t>
  </si>
  <si>
    <t>2*4+1+2+1+2</t>
  </si>
  <si>
    <t>152</t>
  </si>
  <si>
    <t>734261235</t>
  </si>
  <si>
    <t>Šroubení topenářské PN 16 do 120°C přímé G 1</t>
  </si>
  <si>
    <t>-11060320</t>
  </si>
  <si>
    <t>https://podminky.urs.cz/item/CS_URS_2025_01/734261235</t>
  </si>
  <si>
    <t>2*2+2+3</t>
  </si>
  <si>
    <t>153</t>
  </si>
  <si>
    <t>734261236</t>
  </si>
  <si>
    <t>Šroubení topenářské PN 16 do 120°C přímé G 5/4</t>
  </si>
  <si>
    <t>-1477315799</t>
  </si>
  <si>
    <t>https://podminky.urs.cz/item/CS_URS_2025_01/734261236</t>
  </si>
  <si>
    <t>3+3+2</t>
  </si>
  <si>
    <t>154</t>
  </si>
  <si>
    <t>734261237</t>
  </si>
  <si>
    <t>Šroubení topenářské PN 16 do 120°C přímé G 6/4</t>
  </si>
  <si>
    <t>-536611939</t>
  </si>
  <si>
    <t>https://podminky.urs.cz/item/CS_URS_2025_01/734261237</t>
  </si>
  <si>
    <t>155</t>
  </si>
  <si>
    <t>734261238</t>
  </si>
  <si>
    <t>Šroubení topenářské PN 16 do 120°C přímé G 2</t>
  </si>
  <si>
    <t>-2087945187</t>
  </si>
  <si>
    <t>https://podminky.urs.cz/item/CS_URS_2025_01/734261238</t>
  </si>
  <si>
    <t>3+2+2+2*2+2*2</t>
  </si>
  <si>
    <t>156</t>
  </si>
  <si>
    <t>734291123</t>
  </si>
  <si>
    <t>Ostatní armatury kohouty plnicí a vypouštěcí PN 10 do 90°C G 1/2</t>
  </si>
  <si>
    <t>-895816453</t>
  </si>
  <si>
    <t>https://podminky.urs.cz/item/CS_URS_2025_01/734291123</t>
  </si>
  <si>
    <t>2*3+2+2</t>
  </si>
  <si>
    <t>157</t>
  </si>
  <si>
    <t>734291124</t>
  </si>
  <si>
    <t>Ostatní armatury kohouty plnicí a vypouštěcí PN 10 do 90°C G 3/4</t>
  </si>
  <si>
    <t>1633270621</t>
  </si>
  <si>
    <t>https://podminky.urs.cz/item/CS_URS_2025_01/734291124</t>
  </si>
  <si>
    <t>158</t>
  </si>
  <si>
    <t>734291258</t>
  </si>
  <si>
    <t>Ostatní armatury filtry závitové pro topné a chladicí systémy PN 16 do 160°C přímé s vnitřními závity G 2</t>
  </si>
  <si>
    <t>-1734746579</t>
  </si>
  <si>
    <t>https://podminky.urs.cz/item/CS_URS_2025_01/734291258</t>
  </si>
  <si>
    <t>159</t>
  </si>
  <si>
    <t>734292713</t>
  </si>
  <si>
    <t>Ostatní armatury kulové kohouty PN 42 do 185°C přímé vnitřní závit G 1/2</t>
  </si>
  <si>
    <t>-1371344253</t>
  </si>
  <si>
    <t>https://podminky.urs.cz/item/CS_URS_2025_01/734292713</t>
  </si>
  <si>
    <t>160</t>
  </si>
  <si>
    <t>734292714</t>
  </si>
  <si>
    <t>Ostatní armatury kulové kohouty PN 42 do 185°C přímé vnitřní závit G 3/4</t>
  </si>
  <si>
    <t>-1942200941</t>
  </si>
  <si>
    <t>https://podminky.urs.cz/item/CS_URS_2025_01/734292714</t>
  </si>
  <si>
    <t>161</t>
  </si>
  <si>
    <t>734292717</t>
  </si>
  <si>
    <t>Ostatní armatury kulové kohouty PN 42 do 185°C přímé vnitřní závit G 1 1/2</t>
  </si>
  <si>
    <t>-1237236993</t>
  </si>
  <si>
    <t>https://podminky.urs.cz/item/CS_URS_2025_01/734292717</t>
  </si>
  <si>
    <t>162</t>
  </si>
  <si>
    <t>734292718</t>
  </si>
  <si>
    <t>Ostatní armatury kulové kohouty PN 42 do 185°C přímé vnitřní závit G 2</t>
  </si>
  <si>
    <t>627312028</t>
  </si>
  <si>
    <t>https://podminky.urs.cz/item/CS_URS_2025_01/734292718</t>
  </si>
  <si>
    <t>163</t>
  </si>
  <si>
    <t>734411101.IVR</t>
  </si>
  <si>
    <t>Teploměr technický IVAR.TP 120 A s pevným stonkem a jímkou zadní připojení průměr 63 mm délky 50 mm</t>
  </si>
  <si>
    <t>1934447539</t>
  </si>
  <si>
    <t>3*2+4+2+1</t>
  </si>
  <si>
    <t>164</t>
  </si>
  <si>
    <t>1595010396</t>
  </si>
  <si>
    <t>6+3*2+2+1+1</t>
  </si>
  <si>
    <t>165</t>
  </si>
  <si>
    <t>-1345958074</t>
  </si>
  <si>
    <t>0,912</t>
  </si>
  <si>
    <t>166</t>
  </si>
  <si>
    <t>751111015</t>
  </si>
  <si>
    <t>Montáž ventilátoru axiálního nízkotlakého nástěnného základního, průměru přes 400 do 500 mm</t>
  </si>
  <si>
    <t>199523524</t>
  </si>
  <si>
    <t>https://podminky.urs.cz/item/CS_URS_2025_01/751111015</t>
  </si>
  <si>
    <t>167</t>
  </si>
  <si>
    <t>42914560</t>
  </si>
  <si>
    <t>ventilátor axiální nástěnný s oběžným kolem ze slitiny hliníku 6 pólů IP65 výkon 240-300W D 500mm</t>
  </si>
  <si>
    <t>1408955679</t>
  </si>
  <si>
    <t>168</t>
  </si>
  <si>
    <t>751398021</t>
  </si>
  <si>
    <t>Montáž ostatních zařízení větrací mřížky stěnové, průřezu do 0,040 m2</t>
  </si>
  <si>
    <t>1969989148</t>
  </si>
  <si>
    <t>https://podminky.urs.cz/item/CS_URS_2025_01/751398021</t>
  </si>
  <si>
    <t>169</t>
  </si>
  <si>
    <t>751-01</t>
  </si>
  <si>
    <t>Mřížka stěnová otevřená jednořadá kovová úhel lamel 0° 200x200mm</t>
  </si>
  <si>
    <t>-539962974</t>
  </si>
  <si>
    <t>170</t>
  </si>
  <si>
    <t>751-05</t>
  </si>
  <si>
    <t>Mřížka stěnová otevřená jednořadá kovová úhel lamel 0° 500x500mm</t>
  </si>
  <si>
    <t>1443309895</t>
  </si>
  <si>
    <t>171</t>
  </si>
  <si>
    <t>751-10</t>
  </si>
  <si>
    <t>Mřížka stěnová otevřená jednořadá kovová úhel lamel 0° 900x300mm</t>
  </si>
  <si>
    <t>1077900228</t>
  </si>
  <si>
    <t>172</t>
  </si>
  <si>
    <t>751398025</t>
  </si>
  <si>
    <t>Montáž ostatních zařízení větrací mřížky stěnové, průřezu přes 0,200 m2</t>
  </si>
  <si>
    <t>-689470458</t>
  </si>
  <si>
    <t>https://podminky.urs.cz/item/CS_URS_2025_01/751398025</t>
  </si>
  <si>
    <t>173</t>
  </si>
  <si>
    <t>751510012</t>
  </si>
  <si>
    <t>Vzduchotechnické potrubí z pozinkovaného plechu čtyřhranné s přírubou, průřezu přes 0,03 do 0,07 m2</t>
  </si>
  <si>
    <t>-458200447</t>
  </si>
  <si>
    <t>https://podminky.urs.cz/item/CS_URS_2025_01/751510012</t>
  </si>
  <si>
    <t>0,35*2</t>
  </si>
  <si>
    <t>174</t>
  </si>
  <si>
    <t>751510014</t>
  </si>
  <si>
    <t>Vzduchotechnické potrubí z pozinkovaného plechu čtyřhranné s přírubou, průřezu přes 0,13 do 0,28 m2</t>
  </si>
  <si>
    <t>1193849084</t>
  </si>
  <si>
    <t>https://podminky.urs.cz/item/CS_URS_2025_01/751510014</t>
  </si>
  <si>
    <t>175</t>
  </si>
  <si>
    <t>998751101</t>
  </si>
  <si>
    <t>Přesun hmot pro vzduchotechniku stanovený z hmotnosti přesunovaného materiálu vodorovná dopravní vzdálenost do 100 m základní v objektech výšky do 12 m</t>
  </si>
  <si>
    <t>361973640</t>
  </si>
  <si>
    <t>https://podminky.urs.cz/item/CS_URS_2025_01/998751101</t>
  </si>
  <si>
    <t>23-M</t>
  </si>
  <si>
    <t>Montáže potrubí</t>
  </si>
  <si>
    <t>176</t>
  </si>
  <si>
    <t>230120041</t>
  </si>
  <si>
    <t>Čištění potrubí profukováním nebo proplachováním DN 32</t>
  </si>
  <si>
    <t>-1510155161</t>
  </si>
  <si>
    <t>https://podminky.urs.cz/item/CS_URS_2025_01/230120041</t>
  </si>
  <si>
    <t>42,5+4,2+22,5+3</t>
  </si>
  <si>
    <t>177</t>
  </si>
  <si>
    <t>230120042</t>
  </si>
  <si>
    <t>Čištění potrubí profukováním nebo proplachováním DN 40</t>
  </si>
  <si>
    <t>989125873</t>
  </si>
  <si>
    <t>https://podminky.urs.cz/item/CS_URS_2025_01/230120042</t>
  </si>
  <si>
    <t>178</t>
  </si>
  <si>
    <t>230120043</t>
  </si>
  <si>
    <t>Čištění potrubí profukováním nebo proplachováním DN 50</t>
  </si>
  <si>
    <t>279526050</t>
  </si>
  <si>
    <t>https://podminky.urs.cz/item/CS_URS_2025_01/230120043</t>
  </si>
  <si>
    <t>179</t>
  </si>
  <si>
    <t>230120044</t>
  </si>
  <si>
    <t>Čištění potrubí profukováním nebo proplachováním DN 65</t>
  </si>
  <si>
    <t>-1762527419</t>
  </si>
  <si>
    <t>https://podminky.urs.cz/item/CS_URS_2025_01/230120044</t>
  </si>
  <si>
    <t>180</t>
  </si>
  <si>
    <t>230120045</t>
  </si>
  <si>
    <t>Čištění potrubí profukováním nebo proplachováním DN 80</t>
  </si>
  <si>
    <t>1962924806</t>
  </si>
  <si>
    <t>https://podminky.urs.cz/item/CS_URS_2025_01/230120045</t>
  </si>
  <si>
    <t>181</t>
  </si>
  <si>
    <t>230120046</t>
  </si>
  <si>
    <t>Čištění potrubí profukováním nebo proplachováním DN 100</t>
  </si>
  <si>
    <t>590039715</t>
  </si>
  <si>
    <t>https://podminky.urs.cz/item/CS_URS_2025_01/230120046</t>
  </si>
  <si>
    <t>182</t>
  </si>
  <si>
    <t>230120047</t>
  </si>
  <si>
    <t>Čištění potrubí profukováním nebo proplachováním DN 125</t>
  </si>
  <si>
    <t>-178311948</t>
  </si>
  <si>
    <t>https://podminky.urs.cz/item/CS_URS_2025_01/230120047</t>
  </si>
  <si>
    <t>183</t>
  </si>
  <si>
    <t>230120048</t>
  </si>
  <si>
    <t>Čištění potrubí profukováním nebo proplachováním DN 150</t>
  </si>
  <si>
    <t>-256700899</t>
  </si>
  <si>
    <t>https://podminky.urs.cz/item/CS_URS_2025_01/230120048</t>
  </si>
  <si>
    <t>184</t>
  </si>
  <si>
    <t>230170001</t>
  </si>
  <si>
    <t>Příprava pro zkoušku těsnosti potrubí DN do 40</t>
  </si>
  <si>
    <t>sada</t>
  </si>
  <si>
    <t>897145647</t>
  </si>
  <si>
    <t>https://podminky.urs.cz/item/CS_URS_2025_01/230170001</t>
  </si>
  <si>
    <t>185</t>
  </si>
  <si>
    <t>230170002</t>
  </si>
  <si>
    <t>Příprava pro zkoušku těsnosti potrubí DN přes 40 do 80</t>
  </si>
  <si>
    <t>-467323678</t>
  </si>
  <si>
    <t>https://podminky.urs.cz/item/CS_URS_2025_01/230170002</t>
  </si>
  <si>
    <t>186</t>
  </si>
  <si>
    <t>230170003</t>
  </si>
  <si>
    <t>Příprava pro zkoušku těsnosti potrubí DN přes 80 do 125</t>
  </si>
  <si>
    <t>1378391907</t>
  </si>
  <si>
    <t>https://podminky.urs.cz/item/CS_URS_2025_01/230170003</t>
  </si>
  <si>
    <t>187</t>
  </si>
  <si>
    <t>230170004</t>
  </si>
  <si>
    <t>Příprava pro zkoušku těsnosti potrubí DN přes 125 do 200</t>
  </si>
  <si>
    <t>1986733829</t>
  </si>
  <si>
    <t>https://podminky.urs.cz/item/CS_URS_2025_01/230170004</t>
  </si>
  <si>
    <t>188</t>
  </si>
  <si>
    <t>230170011</t>
  </si>
  <si>
    <t>Zkouška těsnosti potrubí DN do 40</t>
  </si>
  <si>
    <t>223319150</t>
  </si>
  <si>
    <t>https://podminky.urs.cz/item/CS_URS_2025_01/230170011</t>
  </si>
  <si>
    <t>189</t>
  </si>
  <si>
    <t>230170012</t>
  </si>
  <si>
    <t>Zkouška těsnosti potrubí DN přes 40 do 80</t>
  </si>
  <si>
    <t>-1949003010</t>
  </si>
  <si>
    <t>https://podminky.urs.cz/item/CS_URS_2025_01/230170012</t>
  </si>
  <si>
    <t>59+32,6+1,5</t>
  </si>
  <si>
    <t>190</t>
  </si>
  <si>
    <t>230170013</t>
  </si>
  <si>
    <t>Zkouška těsnosti potrubí DN přes 80 do 125</t>
  </si>
  <si>
    <t>-909900985</t>
  </si>
  <si>
    <t>https://podminky.urs.cz/item/CS_URS_2025_01/230170013</t>
  </si>
  <si>
    <t>57,3+6</t>
  </si>
  <si>
    <t>191</t>
  </si>
  <si>
    <t>230170014</t>
  </si>
  <si>
    <t>Zkouška těsnosti potrubí DN přes 125 do 200</t>
  </si>
  <si>
    <t>-134519666</t>
  </si>
  <si>
    <t>https://podminky.urs.cz/item/CS_URS_2025_01/230170014</t>
  </si>
  <si>
    <t>192</t>
  </si>
  <si>
    <t>Napojení nového potrubí ÚT na stávající</t>
  </si>
  <si>
    <t>-1788826236</t>
  </si>
  <si>
    <t>193</t>
  </si>
  <si>
    <t>Napojení nového potrubí SV, TV na stávající</t>
  </si>
  <si>
    <t>-1927396508</t>
  </si>
  <si>
    <t>194</t>
  </si>
  <si>
    <t>Napojení nového potrubí kanalizace na stávající</t>
  </si>
  <si>
    <t>-878678564</t>
  </si>
  <si>
    <t>195</t>
  </si>
  <si>
    <t>-1038418897</t>
  </si>
  <si>
    <t>196</t>
  </si>
  <si>
    <t>OST-05</t>
  </si>
  <si>
    <t>1953648075</t>
  </si>
  <si>
    <t>197</t>
  </si>
  <si>
    <t>OST-06</t>
  </si>
  <si>
    <t>Stavební přípomocné práce pro profese ÚT</t>
  </si>
  <si>
    <t>-264662444</t>
  </si>
  <si>
    <t>Poznámka k položce:_x000d_
viz technická zpráva</t>
  </si>
  <si>
    <t>198</t>
  </si>
  <si>
    <t>OST-07</t>
  </si>
  <si>
    <t>Stavební přípomocné práce pro profese ZTI</t>
  </si>
  <si>
    <t>1552912002</t>
  </si>
  <si>
    <t>199</t>
  </si>
  <si>
    <t>OST-08</t>
  </si>
  <si>
    <t>Stavební přípomocné práce pro profese MaR</t>
  </si>
  <si>
    <t>1368345070</t>
  </si>
  <si>
    <t>200</t>
  </si>
  <si>
    <t>OST-20</t>
  </si>
  <si>
    <t>Lékárnička</t>
  </si>
  <si>
    <t>57696391</t>
  </si>
  <si>
    <t>201</t>
  </si>
  <si>
    <t>OST-21</t>
  </si>
  <si>
    <t>Bateriová svítilna</t>
  </si>
  <si>
    <t>-1672283941</t>
  </si>
  <si>
    <t>202</t>
  </si>
  <si>
    <t>OST-30</t>
  </si>
  <si>
    <t>Přenosný hasicí přístroj CO2 s hasicí schopností min. 55B</t>
  </si>
  <si>
    <t>977474098</t>
  </si>
  <si>
    <t>203</t>
  </si>
  <si>
    <t>OST-31</t>
  </si>
  <si>
    <t>Detektor pro kontrolu těsnosti spojů</t>
  </si>
  <si>
    <t>983822786</t>
  </si>
  <si>
    <t>204</t>
  </si>
  <si>
    <t>OST-34</t>
  </si>
  <si>
    <t>Detektor oxidu uhelnatého</t>
  </si>
  <si>
    <t>-1774983812</t>
  </si>
  <si>
    <t>205</t>
  </si>
  <si>
    <t>OST-35</t>
  </si>
  <si>
    <t>Rozbor topné vody</t>
  </si>
  <si>
    <t>134823663</t>
  </si>
  <si>
    <t>206</t>
  </si>
  <si>
    <t>OST-36</t>
  </si>
  <si>
    <t>Přípravek pro obnovu systémů</t>
  </si>
  <si>
    <t>-72913691</t>
  </si>
  <si>
    <t>04 - Stavební část</t>
  </si>
  <si>
    <t xml:space="preserve">    3 - Svislé a kompletní konstrukce</t>
  </si>
  <si>
    <t xml:space="preserve">      31 - Zdi pozemních staveb</t>
  </si>
  <si>
    <t xml:space="preserve">    6 - Úpravy povrchů, podlahy a osazování výplní</t>
  </si>
  <si>
    <t xml:space="preserve">    998 - Přesun hmot</t>
  </si>
  <si>
    <t xml:space="preserve">    767 - Konstrukce zámečnické</t>
  </si>
  <si>
    <t xml:space="preserve">    771 - Podlahy z dlaždic</t>
  </si>
  <si>
    <t xml:space="preserve">    784 - Dokončovací práce - malby a tapety</t>
  </si>
  <si>
    <t>Svislé a kompletní konstrukce</t>
  </si>
  <si>
    <t>Zdi pozemních staveb</t>
  </si>
  <si>
    <t>310236241</t>
  </si>
  <si>
    <t>Zazdívka otvorů ve zdivu nadzákladovém cihlami pálenými plochy přes 0,0225 m2 do 0,09 m2, ve zdi tl. do 300 mm</t>
  </si>
  <si>
    <t>26811827</t>
  </si>
  <si>
    <t>https://podminky.urs.cz/item/CS_URS_2025_01/310236241</t>
  </si>
  <si>
    <t>310237241</t>
  </si>
  <si>
    <t>Zazdívka otvorů ve zdivu nadzákladovém cihlami pálenými plochy přes 0,09 m2 do 0,25 m2, ve zdi tl. do 300 mm</t>
  </si>
  <si>
    <t>-1020296503</t>
  </si>
  <si>
    <t>https://podminky.urs.cz/item/CS_URS_2025_01/310237241</t>
  </si>
  <si>
    <t>310238411</t>
  </si>
  <si>
    <t>Zazdívka otvorů ve zdivu nadzákladovém cihlami pálenými plochy přes 0,25 m2 do 1 m2 na maltu cementovou</t>
  </si>
  <si>
    <t>m3</t>
  </si>
  <si>
    <t>2104568578</t>
  </si>
  <si>
    <t>https://podminky.urs.cz/item/CS_URS_2025_01/310238411</t>
  </si>
  <si>
    <t>(0,3+0,4+0,4+0,15)*0,3+0,075</t>
  </si>
  <si>
    <t>Úpravy povrchů, podlahy a osazování výplní</t>
  </si>
  <si>
    <t>611325422</t>
  </si>
  <si>
    <t>Oprava vápenocementové omítky vnitřních ploch štukové dvouvrstvé, tl. jádrové omítky do 20 mm a tl. štuku do 3 mm stropů, v rozsahu opravované plochy přes 10 do 30%</t>
  </si>
  <si>
    <t>1261790870</t>
  </si>
  <si>
    <t>https://podminky.urs.cz/item/CS_URS_2025_01/611325422</t>
  </si>
  <si>
    <t>38,2+83,5+12,2</t>
  </si>
  <si>
    <t>612135011</t>
  </si>
  <si>
    <t>Vyrovnání nerovností podkladu vnitřních omítaných ploch tmelem, tl. do 2 mm stěn</t>
  </si>
  <si>
    <t>1195686806</t>
  </si>
  <si>
    <t>https://podminky.urs.cz/item/CS_URS_2025_01/612135011</t>
  </si>
  <si>
    <t>0,09*5*2+0,25*4+0,38</t>
  </si>
  <si>
    <t>0,3*2+0,4+0,4+0,15+0,31</t>
  </si>
  <si>
    <t>612142001</t>
  </si>
  <si>
    <t>Pletivo vnitřních ploch v ploše nebo pruzích, na plném podkladu sklovláknité vtlačené do tmelu včetně tmelu stěn</t>
  </si>
  <si>
    <t>43926364</t>
  </si>
  <si>
    <t>https://podminky.urs.cz/item/CS_URS_2025_01/612142001</t>
  </si>
  <si>
    <t>612321111</t>
  </si>
  <si>
    <t>Omítka vápenocementová vnitřních ploch nanášená ručně jednovrstvá, tloušťky do 10 mm hrubá zatřená svislých konstrukcí stěn</t>
  </si>
  <si>
    <t>236995624</t>
  </si>
  <si>
    <t>https://podminky.urs.cz/item/CS_URS_2025_01/612321111</t>
  </si>
  <si>
    <t>612321141</t>
  </si>
  <si>
    <t>Omítka vápenocementová vnitřních ploch nanášená ručně dvouvrstvá, tloušťky jádrové omítky do 10 mm a tloušťky štuku do 3 mm štuková svislých konstrukcí stěn</t>
  </si>
  <si>
    <t>-1486063063</t>
  </si>
  <si>
    <t>https://podminky.urs.cz/item/CS_URS_2025_01/612321141</t>
  </si>
  <si>
    <t>612325422</t>
  </si>
  <si>
    <t>Oprava vápenocementové omítky vnitřních ploch štukové dvouvrstvé, tl. jádrové omítky do 20 mm a tl. štuku do 3 mm stěn, v rozsahu opravované plochy přes 10 do 30%</t>
  </si>
  <si>
    <t>1553447266</t>
  </si>
  <si>
    <t>https://podminky.urs.cz/item/CS_URS_2025_01/612325422</t>
  </si>
  <si>
    <t>(27,4+52,9)*5+40,15</t>
  </si>
  <si>
    <t>622135011</t>
  </si>
  <si>
    <t>Vyrovnání nerovností podkladu vnějších omítaných ploch tmelem, tl. do 2 mm stěn</t>
  </si>
  <si>
    <t>-282280812</t>
  </si>
  <si>
    <t>https://podminky.urs.cz/item/CS_URS_2025_01/622135011</t>
  </si>
  <si>
    <t>0,25*2+0,1</t>
  </si>
  <si>
    <t>0,4+0,4+0,15+0,2</t>
  </si>
  <si>
    <t>622324111</t>
  </si>
  <si>
    <t>Omítka vápenocementová strukturální (břízolitová) vnějších ploch nanášená ručně škrábaná stěn</t>
  </si>
  <si>
    <t>-1664092201</t>
  </si>
  <si>
    <t>https://podminky.urs.cz/item/CS_URS_2025_01/622324111</t>
  </si>
  <si>
    <t>631311125</t>
  </si>
  <si>
    <t>Mazanina z betonu prostého bez zvýšených nároků na prostředí tl. přes 80 do 120 mm tř. C 20/25</t>
  </si>
  <si>
    <t>-2078188459</t>
  </si>
  <si>
    <t>https://podminky.urs.cz/item/CS_URS_2025_01/631311125</t>
  </si>
  <si>
    <t>5*0,15</t>
  </si>
  <si>
    <t>631362021</t>
  </si>
  <si>
    <t>Výztuž mazanin ze svařovaných sítí z drátů typu KARI</t>
  </si>
  <si>
    <t>663587014</t>
  </si>
  <si>
    <t>https://podminky.urs.cz/item/CS_URS_2025_01/631362021</t>
  </si>
  <si>
    <t>0,008*5</t>
  </si>
  <si>
    <t>771592011</t>
  </si>
  <si>
    <t>Čištění vnitřních ploch po položení dlažby podlah nebo schodišť chemickými prostředky</t>
  </si>
  <si>
    <t>654474685</t>
  </si>
  <si>
    <t>https://podminky.urs.cz/item/CS_URS_2025_01/771592011</t>
  </si>
  <si>
    <t>-555523755</t>
  </si>
  <si>
    <t>-343997452</t>
  </si>
  <si>
    <t>-2139931067</t>
  </si>
  <si>
    <t>965042221</t>
  </si>
  <si>
    <t>Bourání mazanin betonových nebo z litého asfaltu tl. přes 100 mm, plochy do 1 m2</t>
  </si>
  <si>
    <t>664418382</t>
  </si>
  <si>
    <t>https://podminky.urs.cz/item/CS_URS_2025_01/965042221</t>
  </si>
  <si>
    <t>1,8*0,2</t>
  </si>
  <si>
    <t>965081223</t>
  </si>
  <si>
    <t>Bourání podlah z dlaždic bez podkladního lože nebo mazaniny, s jakoukoliv výplní spár keramických nebo xylolitových tl. přes 10 mm plochy přes 1 m2</t>
  </si>
  <si>
    <t>-1515055297</t>
  </si>
  <si>
    <t>https://podminky.urs.cz/item/CS_URS_2025_01/965081223</t>
  </si>
  <si>
    <t>971033341</t>
  </si>
  <si>
    <t>Vybourání otvorů ve zdivu základovém nebo nadzákladovém z cihel, tvárnic, příčkovek z cihel pálených na maltu vápennou nebo vápenocementovou plochy do 0,09 m2, tl. do 300 mm</t>
  </si>
  <si>
    <t>-1151761635</t>
  </si>
  <si>
    <t>https://podminky.urs.cz/item/CS_URS_2025_01/971033341</t>
  </si>
  <si>
    <t>971033441</t>
  </si>
  <si>
    <t>Vybourání otvorů ve zdivu základovém nebo nadzákladovém z cihel, tvárnic, příčkovek z cihel pálených na maltu vápennou nebo vápenocementovou plochy do 0,25 m2, tl. do 300 mm</t>
  </si>
  <si>
    <t>-1805144651</t>
  </si>
  <si>
    <t>https://podminky.urs.cz/item/CS_URS_2025_01/971033441</t>
  </si>
  <si>
    <t>971033541</t>
  </si>
  <si>
    <t>Vybourání otvorů ve zdivu základovém nebo nadzákladovém z cihel, tvárnic, příčkovek z cihel pálených na maltu vápennou nebo vápenocementovou plochy do 1 m2, tl. do 300 mm</t>
  </si>
  <si>
    <t>-899575176</t>
  </si>
  <si>
    <t>https://podminky.urs.cz/item/CS_URS_2025_01/971033541</t>
  </si>
  <si>
    <t>0,36*0,3</t>
  </si>
  <si>
    <t>-2138401309</t>
  </si>
  <si>
    <t>-1022415594</t>
  </si>
  <si>
    <t>0,792+1,016+0,304+0,1+0,002</t>
  </si>
  <si>
    <t>-1546943640</t>
  </si>
  <si>
    <t>-1756333650</t>
  </si>
  <si>
    <t>1847017627</t>
  </si>
  <si>
    <t>-1354703282</t>
  </si>
  <si>
    <t>801611272</t>
  </si>
  <si>
    <t>2,214*35</t>
  </si>
  <si>
    <t>997013601</t>
  </si>
  <si>
    <t>Poplatek za uložení stavebního odpadu na skládce (skládkovné) z prostého betonu zatříděného do Katalogu odpadů pod kódem 17 01 01</t>
  </si>
  <si>
    <t>-2036879234</t>
  </si>
  <si>
    <t>https://podminky.urs.cz/item/CS_URS_2025_01/997013601</t>
  </si>
  <si>
    <t>0,792</t>
  </si>
  <si>
    <t>997013603</t>
  </si>
  <si>
    <t>Poplatek za uložení stavebního odpadu na skládce (skládkovné) cihelného zatříděného do Katalogu odpadů pod kódem 17 01 02</t>
  </si>
  <si>
    <t>1507224245</t>
  </si>
  <si>
    <t>https://podminky.urs.cz/item/CS_URS_2025_01/997013603</t>
  </si>
  <si>
    <t>0,27+0,552+0,194</t>
  </si>
  <si>
    <t>997013607</t>
  </si>
  <si>
    <t>Poplatek za uložení stavebního odpadu na skládce (skládkovné) z tašek a keramických výrobků zatříděného do Katalogu odpadů pod kódem 17 01 03</t>
  </si>
  <si>
    <t>1622703822</t>
  </si>
  <si>
    <t>https://podminky.urs.cz/item/CS_URS_2025_01/997013607</t>
  </si>
  <si>
    <t>0,285+0,019</t>
  </si>
  <si>
    <t>-824688323</t>
  </si>
  <si>
    <t>Výkup kovů železný šrot, tloušťky nad 4 mm</t>
  </si>
  <si>
    <t>1095167060</t>
  </si>
  <si>
    <t>998</t>
  </si>
  <si>
    <t>Přesun hmot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</si>
  <si>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</si>
  <si>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</si>
  <si>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-685417979</t>
  </si>
  <si>
    <t>https://podminky.urs.cz/item/CS_URS_2025_01/998011001</t>
  </si>
  <si>
    <t>783009421</t>
  </si>
  <si>
    <t>Bezpečnostní šrafování rohových hran stěnových nebo podlahových</t>
  </si>
  <si>
    <t>920873621</t>
  </si>
  <si>
    <t>https://podminky.urs.cz/item/CS_URS_2025_01/783009421</t>
  </si>
  <si>
    <t>5,9+3*6,2+4*4*0,15+2,7</t>
  </si>
  <si>
    <t>23151000</t>
  </si>
  <si>
    <t>tmel silikonový sanitární barevný</t>
  </si>
  <si>
    <t>litr</t>
  </si>
  <si>
    <t>1084278631</t>
  </si>
  <si>
    <t>0,2</t>
  </si>
  <si>
    <t>725210821</t>
  </si>
  <si>
    <t>Demontáž umyvadel bez výtokových armatur umyvadel</t>
  </si>
  <si>
    <t>-1112248491</t>
  </si>
  <si>
    <t>https://podminky.urs.cz/item/CS_URS_2025_01/725210821</t>
  </si>
  <si>
    <t>725211602</t>
  </si>
  <si>
    <t>Umyvadla keramická bílá bez výtokových armatur připevněná na stěnu šrouby bez sloupu nebo krytu na sifon, šířka umyvadla 550 mm</t>
  </si>
  <si>
    <t>-1749226529</t>
  </si>
  <si>
    <t>https://podminky.urs.cz/item/CS_URS_2025_01/725211602</t>
  </si>
  <si>
    <t>-1361649085</t>
  </si>
  <si>
    <t>767</t>
  </si>
  <si>
    <t>Konstrukce zámečnické</t>
  </si>
  <si>
    <t>767-01</t>
  </si>
  <si>
    <t>Nástěnná nerezová skříň o rozměrech 600x1300x600 mm, s dvířky, uzamykatelná, dodávka včetně montáže na fasádu objektu</t>
  </si>
  <si>
    <t>-1492516135</t>
  </si>
  <si>
    <t>Poznámka k položce:_x000d_
včetně prostupů pro potrubí</t>
  </si>
  <si>
    <t>783301303</t>
  </si>
  <si>
    <t>Příprava podkladu zámečnických konstrukcí před provedením nátěru odrezivění odrezovačem bezoplachovým</t>
  </si>
  <si>
    <t>1786764097</t>
  </si>
  <si>
    <t>https://podminky.urs.cz/item/CS_URS_2025_01/783301303</t>
  </si>
  <si>
    <t>2*(1+6,1+4,4+1,8)+5,4</t>
  </si>
  <si>
    <t>783301313</t>
  </si>
  <si>
    <t>Příprava podkladu zámečnických konstrukcí před provedením nátěru odmaštění odmašťovačem ředidlovým</t>
  </si>
  <si>
    <t>-1595083841</t>
  </si>
  <si>
    <t>https://podminky.urs.cz/item/CS_URS_2025_01/783301313</t>
  </si>
  <si>
    <t>783301401</t>
  </si>
  <si>
    <t>Příprava podkladu zámečnických konstrukcí před provedením nátěru ometení</t>
  </si>
  <si>
    <t>1133371107</t>
  </si>
  <si>
    <t>https://podminky.urs.cz/item/CS_URS_2025_01/783301401</t>
  </si>
  <si>
    <t>783306807</t>
  </si>
  <si>
    <t>Odstranění nátěrů ze zámečnických konstrukcí odstraňovačem nátěrů s obroušením</t>
  </si>
  <si>
    <t>1104342691</t>
  </si>
  <si>
    <t>https://podminky.urs.cz/item/CS_URS_2025_01/783306807</t>
  </si>
  <si>
    <t>783314203</t>
  </si>
  <si>
    <t>Základní antikorozní nátěr zámečnických konstrukcí jednonásobný syntetický samozákladující</t>
  </si>
  <si>
    <t>1158513672</t>
  </si>
  <si>
    <t>https://podminky.urs.cz/item/CS_URS_2025_01/783314203</t>
  </si>
  <si>
    <t>783315103</t>
  </si>
  <si>
    <t>Mezinátěr zámečnických konstrukcí jednonásobný syntetický samozákladující</t>
  </si>
  <si>
    <t>1017625500</t>
  </si>
  <si>
    <t>https://podminky.urs.cz/item/CS_URS_2025_01/783315103</t>
  </si>
  <si>
    <t>783317105</t>
  </si>
  <si>
    <t>Krycí nátěr (email) zámečnických konstrukcí jednonásobný syntetický samozákladující</t>
  </si>
  <si>
    <t>-252716928</t>
  </si>
  <si>
    <t>https://podminky.urs.cz/item/CS_URS_2025_01/783317105</t>
  </si>
  <si>
    <t>998767101</t>
  </si>
  <si>
    <t>Přesun hmot pro zámečnické konstrukce stanovený z hmotnosti přesunovaného materiálu vodorovná dopravní vzdálenost do 50 m základní v objektech výšky do 6 m</t>
  </si>
  <si>
    <t>-1970656827</t>
  </si>
  <si>
    <t>https://podminky.urs.cz/item/CS_URS_2025_01/998767101</t>
  </si>
  <si>
    <t>771</t>
  </si>
  <si>
    <t>Podlahy z dlaždic</t>
  </si>
  <si>
    <t>771111011</t>
  </si>
  <si>
    <t>Příprava podkladu před provedením dlažby vysátí podlah</t>
  </si>
  <si>
    <t>997650789</t>
  </si>
  <si>
    <t>https://podminky.urs.cz/item/CS_URS_2025_01/771111011</t>
  </si>
  <si>
    <t>1,5+0,5*3+4,2+1,5</t>
  </si>
  <si>
    <t>771121011</t>
  </si>
  <si>
    <t>Příprava podkladu před provedením dlažby nátěr penetrační na podlahu</t>
  </si>
  <si>
    <t>-350013818</t>
  </si>
  <si>
    <t>https://podminky.urs.cz/item/CS_URS_2025_01/771121011</t>
  </si>
  <si>
    <t>771574421</t>
  </si>
  <si>
    <t>Montáž podlah z dlaždic keramických lepených cementovým flexibilním lepidlem hladkých, tloušťky do 10 mm přes 35 do 45 ks/m2</t>
  </si>
  <si>
    <t>-1789792782</t>
  </si>
  <si>
    <t>https://podminky.urs.cz/item/CS_URS_2025_01/771574421</t>
  </si>
  <si>
    <t>59761134</t>
  </si>
  <si>
    <t>dlažba keramická slinutá nemrazuvzdorná povrch hladký/lesklý tl do 10mm přes 35 do 45ks/m2</t>
  </si>
  <si>
    <t>-2063331359</t>
  </si>
  <si>
    <t>783932163</t>
  </si>
  <si>
    <t>Vyrovnání podkladu betonových podlah v rozsahu opravované plochy, tloušťky do 3 mm modifikovanou cementovou stěrkou přes 10% do 30%</t>
  </si>
  <si>
    <t>-1058395871</t>
  </si>
  <si>
    <t>https://podminky.urs.cz/item/CS_URS_2025_01/783932163</t>
  </si>
  <si>
    <t>998771101</t>
  </si>
  <si>
    <t>Přesun hmot pro podlahy z dlaždic stanovený z hmotnosti přesunovaného materiálu vodorovná dopravní vzdálenost do 50 m základní v objektech výšky do 6 m</t>
  </si>
  <si>
    <t>832295412</t>
  </si>
  <si>
    <t>https://podminky.urs.cz/item/CS_URS_2025_01/998771101</t>
  </si>
  <si>
    <t>784</t>
  </si>
  <si>
    <t>Dokončovací práce - malby a tapety</t>
  </si>
  <si>
    <t>784181123</t>
  </si>
  <si>
    <t>Penetrace podkladu jednonásobná hloubková akrylátová bezbarvá v místnostech výšky přes 3,80 do 5,00 m</t>
  </si>
  <si>
    <t>1635084425</t>
  </si>
  <si>
    <t>https://podminky.urs.cz/item/CS_URS_2025_01/784181123</t>
  </si>
  <si>
    <t>133,9+441,65</t>
  </si>
  <si>
    <t>784221103</t>
  </si>
  <si>
    <t>Malby z malířských směsí otěruvzdorných za sucha dvojnásobné, bílé za sucha otěruvzdorné dobře v místnostech výšky přes 3,80 do 5,00 m</t>
  </si>
  <si>
    <t>-66850423</t>
  </si>
  <si>
    <t>https://podminky.urs.cz/item/CS_URS_2025_01/784221103</t>
  </si>
  <si>
    <t>(27,4+52,9)*3,2+25,7</t>
  </si>
  <si>
    <t>784321033</t>
  </si>
  <si>
    <t>Malby silikátové dvojnásobné, bílé v místnostech výšky přes 3,80 do 5,00 m</t>
  </si>
  <si>
    <t>1444892645</t>
  </si>
  <si>
    <t>https://podminky.urs.cz/item/CS_URS_2025_01/784321033</t>
  </si>
  <si>
    <t>(27,4+52,9)*1,8+14,5</t>
  </si>
  <si>
    <t>784321043</t>
  </si>
  <si>
    <t>Malby silikátové dvojnásobné, bílé Příplatek k cenám dvojnásobných silikátových bílých maleb za zvýšenou pracnost při provádění styku 2 barev</t>
  </si>
  <si>
    <t>771336508</t>
  </si>
  <si>
    <t>https://podminky.urs.cz/item/CS_URS_2025_01/784321043</t>
  </si>
  <si>
    <t>27,4+52,9+8</t>
  </si>
  <si>
    <t>784321055</t>
  </si>
  <si>
    <t>Malby silikátové dvojnásobné, bílé Příplatek k cenám dvojnásobných silikátových bílých maleb za provádění barevné malby za barevný odstín v tónu sytém</t>
  </si>
  <si>
    <t>221170130</t>
  </si>
  <si>
    <t>https://podminky.urs.cz/item/CS_URS_2025_01/784321055</t>
  </si>
  <si>
    <t>05 - SI a MaR</t>
  </si>
  <si>
    <t>742 - Elektroinstalace - slaboproud</t>
  </si>
  <si>
    <t>MaR-VP - Ventily a pohony</t>
  </si>
  <si>
    <t>MaR-SW - Software</t>
  </si>
  <si>
    <t>741 - Elektroinstalace - silnoproud</t>
  </si>
  <si>
    <t>9 - Ostatní konstrukce a práce, bourání</t>
  </si>
  <si>
    <t>HZS - Hodinové zúčtovací sazby</t>
  </si>
  <si>
    <t>742</t>
  </si>
  <si>
    <t>Elektroinstalace - slaboproud</t>
  </si>
  <si>
    <t>D-201</t>
  </si>
  <si>
    <t>Detektor oxid uhelnatý, stacionární, 4-20mA, 65ppm;130 ppm</t>
  </si>
  <si>
    <t>ks</t>
  </si>
  <si>
    <t>D-205</t>
  </si>
  <si>
    <t>Detektor hořlavých plynů, zemní plyn, biometan, bioplyn, stacionární, 4-20mA, 10%;20%;DMV</t>
  </si>
  <si>
    <t>222 61-1151.R00</t>
  </si>
  <si>
    <t>Montáž snímače plynů aktivního CO/Metan/Bioplyn</t>
  </si>
  <si>
    <t>D-209</t>
  </si>
  <si>
    <t>Snímač teploty venkovní, 4-20mA, měřící rozsah: -50 až +50 °C, IP65</t>
  </si>
  <si>
    <t>D-211</t>
  </si>
  <si>
    <t>Snímač teploty prostorový, 4-20mA, měřící rozsah: -50 až +50 °C</t>
  </si>
  <si>
    <t>D-216</t>
  </si>
  <si>
    <t>Snímač teploty do jímky ponor 100 se stonkem, 4-20mA, měřící rozsah: 0 až +150 °C</t>
  </si>
  <si>
    <t>D-217</t>
  </si>
  <si>
    <t>Snímač teploty příložný, 4-20mA, měřící rozsah: 0 až +150 °C</t>
  </si>
  <si>
    <t>222 61-1145.R00</t>
  </si>
  <si>
    <t>Montáž teploměru pasivního včetně zapojení</t>
  </si>
  <si>
    <t>405 91012.R</t>
  </si>
  <si>
    <t>Jímka nerezová,G1/2, 100mm</t>
  </si>
  <si>
    <t>222 61-1195.R00</t>
  </si>
  <si>
    <t>Montáž jímky do dl. 300 mm</t>
  </si>
  <si>
    <t>D-056</t>
  </si>
  <si>
    <t>Návarek s trubkovým závitem G 1/2"</t>
  </si>
  <si>
    <t>D-022</t>
  </si>
  <si>
    <t>Tlakový snímač; rozsah -1..8bar; 4..20mA</t>
  </si>
  <si>
    <t>222 61-1131.R00</t>
  </si>
  <si>
    <t>Montáž snímače tlaku aktivního 0-10 V/ 4-20 mA, včetně zapojení</t>
  </si>
  <si>
    <t>D-023</t>
  </si>
  <si>
    <t>3cestný mosazný manometrický kohout, M20x1,5 s navařovací smyčkou</t>
  </si>
  <si>
    <t>kpl</t>
  </si>
  <si>
    <t>D-024</t>
  </si>
  <si>
    <t>Montáž sestavy pro snímání tlaku</t>
  </si>
  <si>
    <t>D-603</t>
  </si>
  <si>
    <t>Diferenční tlakový spínač, 20-200Pa</t>
  </si>
  <si>
    <t>222 61-1122.R00</t>
  </si>
  <si>
    <t>Montáž manostatu diferenčního včetně zapojení</t>
  </si>
  <si>
    <t>222 61-1191.R00</t>
  </si>
  <si>
    <t>Montáž konzoly nebo držáku pro manostat, termostat, teploměr</t>
  </si>
  <si>
    <t>1744457</t>
  </si>
  <si>
    <t>SNIMAC HLADINY ZAPLAVENI DZ4</t>
  </si>
  <si>
    <t>D-020</t>
  </si>
  <si>
    <t>Montáž snímače zaplavení</t>
  </si>
  <si>
    <t>222 61-3131.R00</t>
  </si>
  <si>
    <t>Montáž zapojení vodoměru/plynoměru s komunikací Imp/M-Bus/Modbus/IP</t>
  </si>
  <si>
    <t>HW-003</t>
  </si>
  <si>
    <t>Elektroměr 3f, M-BUS výstup</t>
  </si>
  <si>
    <t>222 61-3113.R00</t>
  </si>
  <si>
    <t>Montáž elektroměru 3/f přímého, s komunikaci M-Bus/Modbus/IP</t>
  </si>
  <si>
    <t>HW-601</t>
  </si>
  <si>
    <t>Výstupní jednotka/modul 32DI, 24VDC - kompatibilní se stávajícím ŘS řady 1769 Allen Bradley</t>
  </si>
  <si>
    <t>HW-602</t>
  </si>
  <si>
    <t>Vstupní jednotka/modul 12AI, 4-20mA včetně patice TB, 24VDC - kompatibilní se stávajícím ŘS řady 1794 Allen Bradley</t>
  </si>
  <si>
    <t>HW-603</t>
  </si>
  <si>
    <t>Výstupní jednotka/modul 4AO, 4-20mA včetně patice TB, - kompatibilní se stávajícím ŘS4 řady 1794 Allen Bradley</t>
  </si>
  <si>
    <t>HW-311</t>
  </si>
  <si>
    <t>Montáž a zapojení IO modulu</t>
  </si>
  <si>
    <t>HW-611</t>
  </si>
  <si>
    <t>Datapanel dotykový technologie TEPLO 10", Ethernet IP, 24VDC, TFT, USB</t>
  </si>
  <si>
    <t>HW-012</t>
  </si>
  <si>
    <t>Montáž barevného displeje do dveří rozvaděče a zapojení</t>
  </si>
  <si>
    <t>HW-678</t>
  </si>
  <si>
    <t>Komunikační rozhraní Ethernet IP pro I/O stranu (Allen Bradley řada 1794)</t>
  </si>
  <si>
    <t>HW-679</t>
  </si>
  <si>
    <t>Montáž komunikačního rozhraní a konfigurace</t>
  </si>
  <si>
    <t>HW-675</t>
  </si>
  <si>
    <t>Převodník M-BUS/Ethernet IP (Allen Bradley)</t>
  </si>
  <si>
    <t>222 61-1415.R00</t>
  </si>
  <si>
    <t>Montáž koncentrátoru M-Bus do 20 zařízení</t>
  </si>
  <si>
    <t>34113148</t>
  </si>
  <si>
    <t>kabel ovládací průmyslový stíněný laminovanou Al fólií s příložným Cu drátem jádro Cu plné izolace PVC plášť PVC 250V (JYTY) 2x1,00mm2</t>
  </si>
  <si>
    <t>34113150</t>
  </si>
  <si>
    <t>kabel ovládací průmyslový stíněný laminovanou Al fólií s příložným Cu drátem jádro Cu plné izolace PVC plášť PVC 250V (JYTY) 4x1,00mm2</t>
  </si>
  <si>
    <t>34121556R</t>
  </si>
  <si>
    <t>Kabel sdělovací s Cu jádrem JYTY 7 x 1 mm</t>
  </si>
  <si>
    <t>34121580R</t>
  </si>
  <si>
    <t>Kabel sdělovací J-Y(St)Y 1x2x0,8</t>
  </si>
  <si>
    <t>10.049.259</t>
  </si>
  <si>
    <t>JYSTY 2x2x0,8 rot</t>
  </si>
  <si>
    <t>371201303R</t>
  </si>
  <si>
    <t>Kabel UTP dvojitý plášť Cat5e</t>
  </si>
  <si>
    <t>222 28-1301.R00</t>
  </si>
  <si>
    <t>JYTY 1 mm - CYKY do 2,5 mm, 2-5 žil ve žlabu vyvázaný/ v trubce nebo žlabu</t>
  </si>
  <si>
    <t>34571093</t>
  </si>
  <si>
    <t>trubka elektroinstalační tuhá z PVC D 22,1/25 mm, délka 3m</t>
  </si>
  <si>
    <t>222 26-0573.R00</t>
  </si>
  <si>
    <t>Trubka plast. tuhá 25 na příchytkách vč.příchytek</t>
  </si>
  <si>
    <t>MaR-VP</t>
  </si>
  <si>
    <t>Ventily a pohony</t>
  </si>
  <si>
    <t>V-215</t>
  </si>
  <si>
    <t>Třícestný směšovací ventil DN32, kvs 16, RP 5/4"</t>
  </si>
  <si>
    <t>V-216</t>
  </si>
  <si>
    <t>Třícestný směšovací ventil DN40, kvs 25, RP 6/4"</t>
  </si>
  <si>
    <t>V-217</t>
  </si>
  <si>
    <t>Třícestný směšovací ventil DN50, kvs 40, RP 2"</t>
  </si>
  <si>
    <t>V-218-B</t>
  </si>
  <si>
    <t>Třícestný směšovací ventil DN65, kvs 63, přírubový</t>
  </si>
  <si>
    <t>VK-050</t>
  </si>
  <si>
    <t>Mezipřírubová klapka DN100, PN16, nerez disk</t>
  </si>
  <si>
    <t>VS-213</t>
  </si>
  <si>
    <t>Servopohon, 24VAC/DC, 0-10V, zpětné hlášení polohy 2-10V, 20Nm</t>
  </si>
  <si>
    <t>VS-226-B</t>
  </si>
  <si>
    <t>Servopohon, 24VAC/DC, ON-OFF, 90s, 90Nm</t>
  </si>
  <si>
    <t>VS-108</t>
  </si>
  <si>
    <t>Servopohon PPK VZT 230V 2/3-bod., ON/OFF, HF</t>
  </si>
  <si>
    <t>751614110</t>
  </si>
  <si>
    <t>Montáž servopohonu</t>
  </si>
  <si>
    <t>MaR-SW</t>
  </si>
  <si>
    <t>Software</t>
  </si>
  <si>
    <t>222 61-2113.R00</t>
  </si>
  <si>
    <t>Definování řídícího systému (PLC, DDC)</t>
  </si>
  <si>
    <t>DB</t>
  </si>
  <si>
    <t>222 61-2111.R00</t>
  </si>
  <si>
    <t>Generace grafické obrazovky, historie poruch, trendy</t>
  </si>
  <si>
    <t>222 61-2112.R00</t>
  </si>
  <si>
    <t>Vizualizace na centálním dispečinku/grafická centrála</t>
  </si>
  <si>
    <t>222 61-2131.R00</t>
  </si>
  <si>
    <t>Programování měřiče spotřeb - generace DB do PLC/DDC</t>
  </si>
  <si>
    <t>222 61-2132.R00</t>
  </si>
  <si>
    <t>Programování měřiče spotřeb - generace DB do vizualizace</t>
  </si>
  <si>
    <t>741</t>
  </si>
  <si>
    <t>Elektroinstalace - silnoproud</t>
  </si>
  <si>
    <t>34113025</t>
  </si>
  <si>
    <t>kabel instalační flexibilní jádro Cu lanované izolace PVC plášť PVC 300/500V (H05VV-F) 4x2,50mm2</t>
  </si>
  <si>
    <t>853975107</t>
  </si>
  <si>
    <t xml:space="preserve">Poznámka k položce:_x000d_
kabel CYSY 4x2,5 </t>
  </si>
  <si>
    <t>358 22002313.R</t>
  </si>
  <si>
    <t>Jistič 16B/3</t>
  </si>
  <si>
    <t>843370614</t>
  </si>
  <si>
    <t>PKB.607607</t>
  </si>
  <si>
    <t>H07V-U 6 ZZ</t>
  </si>
  <si>
    <t>210801311</t>
  </si>
  <si>
    <t>Montáž izolovaných vodičů měděných do 1 kV bez ukončení uložených volně plných nebo laněných s PVC pláštěm, bezhalogenových, ohniodolných (např. CY, CHAH-V) průřezu žíly 1,5 až 16 mm2</t>
  </si>
  <si>
    <t>https://podminky.urs.cz/item/CS_URS_2025_01/210801311</t>
  </si>
  <si>
    <t>34111000R</t>
  </si>
  <si>
    <t>Kabel silový s Cu jádrem 750 V CYKY 2 x 1,5 mm2</t>
  </si>
  <si>
    <t>34111030</t>
  </si>
  <si>
    <t>kabel instalační jádro Cu plné izolace PVC plášť PVC 450/750V (CYKY) 3x1,5mm2</t>
  </si>
  <si>
    <t>34111036</t>
  </si>
  <si>
    <t>kabel instalační jádro Cu plné izolace PVC plášť PVC 450/750V (CYKY) 3x2,5mm2</t>
  </si>
  <si>
    <t>34111094</t>
  </si>
  <si>
    <t>kabel instalační jádro Cu plné izolace PVC plášť PVC 450/750V (CYKY) 5x2,5mm2</t>
  </si>
  <si>
    <t>220 26-4113.R00</t>
  </si>
  <si>
    <t>Kabel.žlab drátěný s integr.spojkou DZI 60x150 mm</t>
  </si>
  <si>
    <t>220 26-4112.R00</t>
  </si>
  <si>
    <t>Kabel.žlab drátěný s integr.spojkou DZI 60x100 mm</t>
  </si>
  <si>
    <t>220 26-4111.R00</t>
  </si>
  <si>
    <t>Kabel.žlab drátěný s integr.spojkou DZI 60x60 mm</t>
  </si>
  <si>
    <t>741-01</t>
  </si>
  <si>
    <t>El. topné těleso 6/4" 5-6 C 7,5kW 3x400V PWH</t>
  </si>
  <si>
    <t>1598211250</t>
  </si>
  <si>
    <t>Poznámka k položce:_x000d_
Včetně veškerého příslušenství pro dodatečnou montáž do stávajícího zásobníku Systherm AKU POLYWARM ST 800.</t>
  </si>
  <si>
    <t>741910412</t>
  </si>
  <si>
    <t>Montáž žlabů bez stojiny a výložníků kovových s podpěrkami a příslušenstvím bez víka, šířky do 100 mm</t>
  </si>
  <si>
    <t>https://podminky.urs.cz/item/CS_URS_2025_01/741910412</t>
  </si>
  <si>
    <t>741910414</t>
  </si>
  <si>
    <t>Montáž žlabů bez stojiny a výložníků kovových s podpěrkami a příslušenstvím bez víka, šířky do 250 mm</t>
  </si>
  <si>
    <t>https://podminky.urs.cz/item/CS_URS_2025_01/741910414</t>
  </si>
  <si>
    <t>210100001</t>
  </si>
  <si>
    <t>Ukončení vodičů izolovaných s označením a zapojením v rozváděči nebo na přístroji průřezu žíly do 2,5 mm2</t>
  </si>
  <si>
    <t>https://podminky.urs.cz/item/CS_URS_2025_01/210100001</t>
  </si>
  <si>
    <t>741-OE-201</t>
  </si>
  <si>
    <t>Čerpadlo oběhové, zapojení ovládání a napájení, konfigurace</t>
  </si>
  <si>
    <t>741-OE-206</t>
  </si>
  <si>
    <t>Připojení silového stroje a zařízení</t>
  </si>
  <si>
    <t>OE-004</t>
  </si>
  <si>
    <t>Drobný elektroinstalační a spojovací materiál (vazací pásky, hmoždinky, vruty, závitové tyče, wago svorky, instalační krabice, popisky, popisovače, barevné lepící pásky…)</t>
  </si>
  <si>
    <t>soub</t>
  </si>
  <si>
    <t>1132237</t>
  </si>
  <si>
    <t>STOP TLACITKO SIEMENS 3SB3801-2EG3</t>
  </si>
  <si>
    <t>OE-003</t>
  </si>
  <si>
    <t>Montáž stop tlačítko-hřib, krabice na povrch</t>
  </si>
  <si>
    <t>OE-LED-310</t>
  </si>
  <si>
    <t>LED svítidlo INNOVA 1.4ft PC 6400/840, 1x 36,1 W, 5750 lm, Ra 80, 4000K</t>
  </si>
  <si>
    <t>OE-LED-315</t>
  </si>
  <si>
    <t>LED svítidlo INNOVA 1.4ft ABC 2600/840, 1x 16,1 W, 2420 lm, Ra 80, 4000K</t>
  </si>
  <si>
    <t>210 20-1523.R00</t>
  </si>
  <si>
    <t>Svítidlo LED technické stropní závěsné 2 upev.body</t>
  </si>
  <si>
    <t>ABB.355306929B</t>
  </si>
  <si>
    <t>Přepínač střídavý, řazení 6, IP44 Praktik</t>
  </si>
  <si>
    <t>741310022</t>
  </si>
  <si>
    <t>Montáž spínačů jedno nebo dvoupólových nástěnných se zapojením vodičů, pro prostředí normální přepínačů, řazení 6-střídavých</t>
  </si>
  <si>
    <t>https://podminky.urs.cz/item/CS_URS_2025_01/741310022</t>
  </si>
  <si>
    <t>34555225</t>
  </si>
  <si>
    <t>zásuvka nástěnná dvojnásobná, IP44, šroubové svorky</t>
  </si>
  <si>
    <t>650 05-2611.R00</t>
  </si>
  <si>
    <t>Montáž zásuvka domovní nástěnná</t>
  </si>
  <si>
    <t>OE-020</t>
  </si>
  <si>
    <t>Zásuvková skříň</t>
  </si>
  <si>
    <t>OE-021</t>
  </si>
  <si>
    <t>Montáž zásuvkové skříně</t>
  </si>
  <si>
    <t>OE-101</t>
  </si>
  <si>
    <t>Doplňující ochranné pospojení</t>
  </si>
  <si>
    <t>R-001-DT-201</t>
  </si>
  <si>
    <t>Oddělovací transformátor 28VA, 230VAC/24VAC</t>
  </si>
  <si>
    <t>R-001-DT-202</t>
  </si>
  <si>
    <t>Galvanicky oddělený převodník U/I (4-20mA/0-10V)</t>
  </si>
  <si>
    <t>R-001-DT-203</t>
  </si>
  <si>
    <t>Přepěťová ochrana 24VAC 0,5A</t>
  </si>
  <si>
    <t>R-001-DT-204</t>
  </si>
  <si>
    <t>Analogový procesorový převodník izolovaný</t>
  </si>
  <si>
    <t>R-001-DT-205</t>
  </si>
  <si>
    <t>Pomocné relé 24DC včetně patice DIN</t>
  </si>
  <si>
    <t>R-001-DT-206</t>
  </si>
  <si>
    <t>Drobný elektroinstalační materiál pro úpravu rozváděče stávajícího DT4 (DIN lišty, jističe 2A, rozváděčový kanál, vodiče, příčníky, propojovací hřebeny, označení prvků a vodičů, spojovací materiál, dutinky, stahovací pásky, bezpečnostní polepy atd.</t>
  </si>
  <si>
    <t>R-001-DT01</t>
  </si>
  <si>
    <t>Rozváděč přisazený, volně stojící, oceloplechový, vystrojený, 2000x1200x400 IP 55/20, IN=40A, IkS=8,0kA, přívod a vývody vrchem, barva dle standardu investora, s hlavním vypínačem, přepěťovými ochranami, osvětlením rozvaděče a se zásuvkou 230V, s výzbrojí pro silové napojení všech připojených zařízení a jejich ovládání a jejich příslušenstvím a s výstrojí pro připojení všech periferií.</t>
  </si>
  <si>
    <t>210 19-0004.R00</t>
  </si>
  <si>
    <t>Montáž celoplechových rozvodnic do váhy 150 kg</t>
  </si>
  <si>
    <t>222 61-2121.R00</t>
  </si>
  <si>
    <t>Test 1:1 - Kompletní kontrola zapojení HW</t>
  </si>
  <si>
    <t>9-OE-200</t>
  </si>
  <si>
    <t>Stavební pomocné práce - sekání, průrazy, zazdívky, likvidace suti, úklid</t>
  </si>
  <si>
    <t>9-OE-107</t>
  </si>
  <si>
    <t>Zaškolení obsluhy</t>
  </si>
  <si>
    <t>9-OE-104</t>
  </si>
  <si>
    <t>Dílenská výrobní dokumentace rozváděče DT01</t>
  </si>
  <si>
    <t>9-OE-105</t>
  </si>
  <si>
    <t>Projektová dokumentace skutečného stavu</t>
  </si>
  <si>
    <t>HZS</t>
  </si>
  <si>
    <t>Hodinové zúčtovací sazby</t>
  </si>
  <si>
    <t>HZS2232</t>
  </si>
  <si>
    <t>Hodinové zúčtovací sazby profesí PSV provádění stavebních instalací elektrikář odborný</t>
  </si>
  <si>
    <t>hod</t>
  </si>
  <si>
    <t>https://podminky.urs.cz/item/CS_URS_2025_01/HZS2232</t>
  </si>
  <si>
    <t>HZS2232.1</t>
  </si>
  <si>
    <t>Hodinová zúčtovací sazba elektrikář odborný - úpravy, demontáže a vystrojení nových silových okruhů v silovém rozváděči</t>
  </si>
  <si>
    <t>HZS2232.2</t>
  </si>
  <si>
    <t>Hodinová zúčtovací sazba elektrikář odborný - Úpravy, demontáže a přepojení v rozváděči MaR</t>
  </si>
  <si>
    <t>HZS4211</t>
  </si>
  <si>
    <t>Hodinové zúčtovací sazby ostatních profesí revizní a kontrolní činnost revizní technik</t>
  </si>
  <si>
    <t>https://podminky.urs.cz/item/CS_URS_2025_01/HZS4211</t>
  </si>
  <si>
    <t>06 - Ostatní a vedlejší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</si>
  <si>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</si>
  <si>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</si>
  <si>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</si>
  <si>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</si>
  <si>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</si>
  <si>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</si>
  <si>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</si>
  <si>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OST-14</t>
  </si>
  <si>
    <t>Vypuštění a vyplachování systému</t>
  </si>
  <si>
    <t>-1250566530</t>
  </si>
  <si>
    <t>OST-15</t>
  </si>
  <si>
    <t>Označení štítky - popis zařízení, armatur a strojů</t>
  </si>
  <si>
    <t>235121801</t>
  </si>
  <si>
    <t>Poznámka k položce:_x000d_
U výrobků spojených se spotřebou energie, na které se vztahují požadavky na označování energetickými štítky a ekodesign bude doloženo splnění těchto požadavků (např. štítek, prohlášení o shodě, CE...)</t>
  </si>
  <si>
    <t>OST-16</t>
  </si>
  <si>
    <t>Označení potrubí podle ČSN 13 0072</t>
  </si>
  <si>
    <t>-1429548279</t>
  </si>
  <si>
    <t>OST-17</t>
  </si>
  <si>
    <t>Napuštění systému a úprava vody na výstupní parametry viz technická zpráva</t>
  </si>
  <si>
    <t>-198706672</t>
  </si>
  <si>
    <t>OST-24</t>
  </si>
  <si>
    <t>Spuštění kotle</t>
  </si>
  <si>
    <t>-1356070281</t>
  </si>
  <si>
    <t>OST-25</t>
  </si>
  <si>
    <t>Vyregulování a seřízení vyvažovacích armatur</t>
  </si>
  <si>
    <t>-360200162</t>
  </si>
  <si>
    <t>OST-27</t>
  </si>
  <si>
    <t>Odvzdušnění soustavy včetně koordinace s uživatelem napojených staveb na otopnou soustavu</t>
  </si>
  <si>
    <t>167903326</t>
  </si>
  <si>
    <t>Průběžná fotodokumentace stavby</t>
  </si>
  <si>
    <t>-1370857508</t>
  </si>
  <si>
    <t xml:space="preserve">Poznámka k položce:_x000d_
Podrobná fotodokumentace průběhu výstavby - položka zahrnuje náklady na zřízení foto nebo video dokumentace a jej archivaci. Fotodokumentace zachytí průběh výstavby výstavby objektu včetně přípojek a veškerých zakrývaných konstrukcí . Fotodokumentace bude členěna přehledně dle  definice TDS.</t>
  </si>
  <si>
    <t>VRN</t>
  </si>
  <si>
    <t>Vedlejší rozpočtové náklady</t>
  </si>
  <si>
    <t>VRN1</t>
  </si>
  <si>
    <t>Průzkumné, geodetické a projektové práce</t>
  </si>
  <si>
    <t>011002000</t>
  </si>
  <si>
    <t>Průzkumné práce</t>
  </si>
  <si>
    <t>CS ÚRS 2024 01</t>
  </si>
  <si>
    <t>1024</t>
  </si>
  <si>
    <t>-812603752</t>
  </si>
  <si>
    <t>https://podminky.urs.cz/item/CS_URS_2024_01/011002000</t>
  </si>
  <si>
    <t xml:space="preserve">Poznámka k položce:_x000d_
Náklady na provedení průzkumů nebo doplnění stávajících průzkumů, pokud je obchodní podmínky vyžadují a tyto průzkumy nejsou v dostatečném rozsahu součástí projektové dokumentace. </t>
  </si>
  <si>
    <t>013254000</t>
  </si>
  <si>
    <t>Dokumentace skutečného provedení stavby</t>
  </si>
  <si>
    <t>259024044</t>
  </si>
  <si>
    <t>https://podminky.urs.cz/item/CS_URS_2024_01/013254000</t>
  </si>
  <si>
    <t>Poznámka k položce:_x000d_
Náklady na vyhotovení dokumentace skutečného provedení stavby a její předání objednateli v požadované formě a požadovaném počtu.</t>
  </si>
  <si>
    <t>013294000</t>
  </si>
  <si>
    <t>Ostatní dokumentace - Provozní dokumentace včetně dokladové části.</t>
  </si>
  <si>
    <t>1341052851</t>
  </si>
  <si>
    <t>https://podminky.urs.cz/item/CS_URS_2024_01/013294000</t>
  </si>
  <si>
    <t>Poznámka k položce:_x000d_
Náklady spojené s vypracováním projektové dokumentace, většinou v obsahu a rozsahu projektové dokumentace pro provádění stavby, ale mohou zde být obsaženy i náklady na jiné stupně projektové dokumentace, pokud jsou součástí požadavků objednatele.</t>
  </si>
  <si>
    <t>VRN3</t>
  </si>
  <si>
    <t>Zařízení staveniště</t>
  </si>
  <si>
    <t>030001000</t>
  </si>
  <si>
    <t>1912827349</t>
  </si>
  <si>
    <t>Poznámka k položce:_x000d_
Veškeré náklady spojené s vybudováním, provozem a odstraněním zařízení staveniště. _x000d_
 - Zbudování ploch pro skladování materiálu, doprava a osazení kontejnerů pro skladování. _x000d_
 - Sociální zařízení staveniště a kanceláří stavby. Doprava a osazení mobilních buněk sociálního zařízení - umývárny, toalety, šatny._x000d_
 - Doprava a osazení dočasného oplocení zařízení staveniště. Doprava a osazení kanceláří stavby a technického dozoru. Doprava a osazení dočasného oplocení staveniště. _x000d_
 - Zřízení vnitrostaveništního rozvodu energie do 5 kV od připojení na hlavní přívod na staveništi včetně rozvaděčů pro připojení přenosných zásuvkových skříní, obecné osvětlení staveniště (včetně stožárů a osvětlovacích těles. Náhradní zdroj elektrické energie. _x000d_
 - Náklady na vybavení objektů zařízení staveniště, ostraha staveniště,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</si>
  <si>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VRN4</t>
  </si>
  <si>
    <t>Inženýrská činnost</t>
  </si>
  <si>
    <t>040001000</t>
  </si>
  <si>
    <t>-97944724</t>
  </si>
  <si>
    <t>https://podminky.urs.cz/item/CS_URS_2024_01/040001000</t>
  </si>
  <si>
    <t>Poznámka k položce:_x000d_
Inženýrská činnost pro uvedení celého díla do užívání.</t>
  </si>
  <si>
    <t>042503000</t>
  </si>
  <si>
    <t>Plán BOZP na staveništi</t>
  </si>
  <si>
    <t>-1493041784</t>
  </si>
  <si>
    <t>https://podminky.urs.cz/item/CS_URS_2024_01/042503000</t>
  </si>
  <si>
    <t>042703000</t>
  </si>
  <si>
    <t>Technické požadavky na výrobky</t>
  </si>
  <si>
    <t>-371405153</t>
  </si>
  <si>
    <t>https://podminky.urs.cz/item/CS_URS_2024_01/042703000</t>
  </si>
  <si>
    <t>Poznámka k položce:_x000d_
Předložení dodaných technologických celků a jednotlivých komponent stavby a vzorků před konečnou montáží.</t>
  </si>
  <si>
    <t>043002000</t>
  </si>
  <si>
    <t>Zkoušky a ostatní měření</t>
  </si>
  <si>
    <t>290585446</t>
  </si>
  <si>
    <t>https://podminky.urs.cz/item/CS_URS_2024_01/043002000</t>
  </si>
  <si>
    <t>Poznámka k položce:_x000d_
 - Vizuální kontrola svárů (ČSN EN ISO 17637)_x000d_
 - Požární hlídka po dokončení svářečských prací_x000d_
 - Topná zkouška_x000d_
 - Zkouška těsnosti dle ČSN 060310</t>
  </si>
  <si>
    <t>043203000</t>
  </si>
  <si>
    <t>Měření, monitoring, rozbory bez rozlišení</t>
  </si>
  <si>
    <t>-517139772</t>
  </si>
  <si>
    <t>https://podminky.urs.cz/item/CS_URS_2024_01/043203000</t>
  </si>
  <si>
    <t>Poznámka k položce:_x000d_
Měření emisí kotlů.</t>
  </si>
  <si>
    <t>044002000</t>
  </si>
  <si>
    <t>Revize</t>
  </si>
  <si>
    <t>-653976349</t>
  </si>
  <si>
    <t>https://podminky.urs.cz/item/CS_URS_2024_01/044002000</t>
  </si>
  <si>
    <t>Poznámka k položce:_x000d_
 - Náklady spojené s revizemi vyhrazených technických zařízení. _x000d_
 - Náklady spojené s revizemi spalinových cest.</t>
  </si>
  <si>
    <t>045002000</t>
  </si>
  <si>
    <t>Kompletační a koordinační činnost</t>
  </si>
  <si>
    <t>1281684059</t>
  </si>
  <si>
    <t>https://podminky.urs.cz/item/CS_URS_2024_01/045002000</t>
  </si>
  <si>
    <t>Poznámka k položce:_x000d_
Koordinace stavebních a technologických dodávek stavby.</t>
  </si>
  <si>
    <t>049002000</t>
  </si>
  <si>
    <t>Ostatní inženýrská činnost</t>
  </si>
  <si>
    <t>-2020513103</t>
  </si>
  <si>
    <t>https://podminky.urs.cz/item/CS_URS_2024_01/049002000</t>
  </si>
  <si>
    <t>Poznámka k položce:_x000d_
 - Zpracování plánu organizace výstavby. _x000d_
 - Zpracování technologických postupů jednotlivých prací včetně průběžné aktualizace a odsouhlasení</t>
  </si>
  <si>
    <t>049303000</t>
  </si>
  <si>
    <t>Náklady vzniklé v souvislosti s předáním stavby</t>
  </si>
  <si>
    <t>-1983966745</t>
  </si>
  <si>
    <t>https://podminky.urs.cz/item/CS_URS_2024_01/049303000</t>
  </si>
  <si>
    <t>Poznámka k položce:_x000d_
Náklady vzniklé v souvislosti s převzetím a předáním stavby.</t>
  </si>
  <si>
    <t>VRN6</t>
  </si>
  <si>
    <t>Územní vlivy</t>
  </si>
  <si>
    <t>060001000</t>
  </si>
  <si>
    <t>-1964119261</t>
  </si>
  <si>
    <t>https://podminky.urs.cz/item/CS_URS_2024_01/060001000</t>
  </si>
  <si>
    <t>Poznámka k položce:_x000d_
Náklady na ztížené podmínky provádění tam, kde se vyskytují omezující vlivy konkrétního prostředí, které mají prokazatelný vliv na provádění stavebních prací, Jedná se zejména o náklady související s extrémními podmínkami místa provádění._x000d_
_x000d_
Jedná se o arál ČOV Sokolov.</t>
  </si>
  <si>
    <t>062002000</t>
  </si>
  <si>
    <t>Ztížené dopravní podmínky</t>
  </si>
  <si>
    <t>1299414023</t>
  </si>
  <si>
    <t>https://podminky.urs.cz/item/CS_URS_2024_01/062002000</t>
  </si>
  <si>
    <t>Poznámka k položce:_x000d_
Jedná se o arál ČOV Sokolov.</t>
  </si>
  <si>
    <t>065002000</t>
  </si>
  <si>
    <t>Mimostaveništní doprava materiálů</t>
  </si>
  <si>
    <t>1963954549</t>
  </si>
  <si>
    <t>https://podminky.urs.cz/item/CS_URS_2024_01/065002000</t>
  </si>
  <si>
    <t>VRN7</t>
  </si>
  <si>
    <t>Provozní vlivy</t>
  </si>
  <si>
    <t>070001000</t>
  </si>
  <si>
    <t>-1536032531</t>
  </si>
  <si>
    <t>https://podminky.urs.cz/item/CS_URS_2024_01/070001000</t>
  </si>
  <si>
    <t>Poznámka k položce:_x000d_
Náklady na ztížené provádění stavebních prací v důsledku nepřerušeného provozu na staveništi nebo v případech nepřerušeného provozu v objektech v nichž se stavební práce provádí._x000d_
_x000d_
Jedná se o arál ČOV Sokolov.</t>
  </si>
  <si>
    <t>071002000</t>
  </si>
  <si>
    <t>Provoz investora, třetích osob</t>
  </si>
  <si>
    <t>-1126971956</t>
  </si>
  <si>
    <t>https://podminky.urs.cz/item/CS_URS_2024_01/071002000</t>
  </si>
  <si>
    <t>VRN9</t>
  </si>
  <si>
    <t>Ostatní náklady</t>
  </si>
  <si>
    <t>090001005</t>
  </si>
  <si>
    <t>Provozní řády</t>
  </si>
  <si>
    <t>1083290398</t>
  </si>
  <si>
    <t>090001006</t>
  </si>
  <si>
    <t>-1317727062</t>
  </si>
  <si>
    <t>092103001</t>
  </si>
  <si>
    <t>Náklady na zkušební provoz</t>
  </si>
  <si>
    <t>-582474538</t>
  </si>
  <si>
    <t>https://podminky.urs.cz/item/CS_URS_2024_01/092103001</t>
  </si>
  <si>
    <t>094103000</t>
  </si>
  <si>
    <t>Náklady na plánované vyklizení objektu</t>
  </si>
  <si>
    <t>-1263176629</t>
  </si>
  <si>
    <t>https://podminky.urs.cz/item/CS_URS_2024_01/094103000</t>
  </si>
  <si>
    <t>094104000</t>
  </si>
  <si>
    <t>Náklady na opatření BOZP</t>
  </si>
  <si>
    <t>2093758875</t>
  </si>
  <si>
    <t>https://podminky.urs.cz/item/CS_URS_2024_01/094104000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</si>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</sst>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1121111" TargetMode="External" /><Relationship Id="rId2" Type="http://schemas.openxmlformats.org/officeDocument/2006/relationships/hyperlink" Target="https://podminky.urs.cz/item/CS_URS_2025_01/941121211" TargetMode="External" /><Relationship Id="rId3" Type="http://schemas.openxmlformats.org/officeDocument/2006/relationships/hyperlink" Target="https://podminky.urs.cz/item/CS_URS_2025_01/941121811" TargetMode="External" /><Relationship Id="rId4" Type="http://schemas.openxmlformats.org/officeDocument/2006/relationships/hyperlink" Target="https://podminky.urs.cz/item/CS_URS_2025_01/993111111" TargetMode="External" /><Relationship Id="rId5" Type="http://schemas.openxmlformats.org/officeDocument/2006/relationships/hyperlink" Target="https://podminky.urs.cz/item/CS_URS_2025_01/997002611" TargetMode="External" /><Relationship Id="rId6" Type="http://schemas.openxmlformats.org/officeDocument/2006/relationships/hyperlink" Target="https://podminky.urs.cz/item/CS_URS_2025_01/997013211" TargetMode="External" /><Relationship Id="rId7" Type="http://schemas.openxmlformats.org/officeDocument/2006/relationships/hyperlink" Target="https://podminky.urs.cz/item/CS_URS_2025_01/997013219" TargetMode="External" /><Relationship Id="rId8" Type="http://schemas.openxmlformats.org/officeDocument/2006/relationships/hyperlink" Target="https://podminky.urs.cz/item/CS_URS_2025_01/997013501" TargetMode="External" /><Relationship Id="rId9" Type="http://schemas.openxmlformats.org/officeDocument/2006/relationships/hyperlink" Target="https://podminky.urs.cz/item/CS_URS_2025_01/997013509" TargetMode="External" /><Relationship Id="rId10" Type="http://schemas.openxmlformats.org/officeDocument/2006/relationships/hyperlink" Target="https://podminky.urs.cz/item/CS_URS_2025_01/997013631" TargetMode="External" /><Relationship Id="rId11" Type="http://schemas.openxmlformats.org/officeDocument/2006/relationships/hyperlink" Target="https://podminky.urs.cz/item/CS_URS_2025_01/997013813" TargetMode="External" /><Relationship Id="rId12" Type="http://schemas.openxmlformats.org/officeDocument/2006/relationships/hyperlink" Target="https://podminky.urs.cz/item/CS_URS_2025_01/997013814" TargetMode="External" /><Relationship Id="rId13" Type="http://schemas.openxmlformats.org/officeDocument/2006/relationships/hyperlink" Target="https://podminky.urs.cz/item/CS_URS_2025_01/713410851" TargetMode="External" /><Relationship Id="rId14" Type="http://schemas.openxmlformats.org/officeDocument/2006/relationships/hyperlink" Target="https://podminky.urs.cz/item/CS_URS_2025_01/713410853" TargetMode="External" /><Relationship Id="rId15" Type="http://schemas.openxmlformats.org/officeDocument/2006/relationships/hyperlink" Target="https://podminky.urs.cz/item/CS_URS_2025_01/998713101" TargetMode="External" /><Relationship Id="rId16" Type="http://schemas.openxmlformats.org/officeDocument/2006/relationships/hyperlink" Target="https://podminky.urs.cz/item/CS_URS_2025_01/722130801" TargetMode="External" /><Relationship Id="rId17" Type="http://schemas.openxmlformats.org/officeDocument/2006/relationships/hyperlink" Target="https://podminky.urs.cz/item/CS_URS_2025_01/722130802" TargetMode="External" /><Relationship Id="rId18" Type="http://schemas.openxmlformats.org/officeDocument/2006/relationships/hyperlink" Target="https://podminky.urs.cz/item/CS_URS_2025_01/722130803" TargetMode="External" /><Relationship Id="rId19" Type="http://schemas.openxmlformats.org/officeDocument/2006/relationships/hyperlink" Target="https://podminky.urs.cz/item/CS_URS_2025_01/722170804" TargetMode="External" /><Relationship Id="rId20" Type="http://schemas.openxmlformats.org/officeDocument/2006/relationships/hyperlink" Target="https://podminky.urs.cz/item/CS_URS_2025_01/722170807" TargetMode="External" /><Relationship Id="rId21" Type="http://schemas.openxmlformats.org/officeDocument/2006/relationships/hyperlink" Target="https://podminky.urs.cz/item/CS_URS_2025_01/722181851" TargetMode="External" /><Relationship Id="rId22" Type="http://schemas.openxmlformats.org/officeDocument/2006/relationships/hyperlink" Target="https://podminky.urs.cz/item/CS_URS_2025_01/722220864" TargetMode="External" /><Relationship Id="rId23" Type="http://schemas.openxmlformats.org/officeDocument/2006/relationships/hyperlink" Target="https://podminky.urs.cz/item/CS_URS_2025_01/722260812" TargetMode="External" /><Relationship Id="rId24" Type="http://schemas.openxmlformats.org/officeDocument/2006/relationships/hyperlink" Target="https://podminky.urs.cz/item/CS_URS_2025_01/998722101" TargetMode="External" /><Relationship Id="rId25" Type="http://schemas.openxmlformats.org/officeDocument/2006/relationships/hyperlink" Target="https://podminky.urs.cz/item/CS_URS_2025_01/723120804" TargetMode="External" /><Relationship Id="rId26" Type="http://schemas.openxmlformats.org/officeDocument/2006/relationships/hyperlink" Target="https://podminky.urs.cz/item/CS_URS_2025_01/723120805" TargetMode="External" /><Relationship Id="rId27" Type="http://schemas.openxmlformats.org/officeDocument/2006/relationships/hyperlink" Target="https://podminky.urs.cz/item/CS_URS_2025_01/723150804" TargetMode="External" /><Relationship Id="rId28" Type="http://schemas.openxmlformats.org/officeDocument/2006/relationships/hyperlink" Target="https://podminky.urs.cz/item/CS_URS_2025_01/723150805" TargetMode="External" /><Relationship Id="rId29" Type="http://schemas.openxmlformats.org/officeDocument/2006/relationships/hyperlink" Target="https://podminky.urs.cz/item/CS_URS_2025_01/723190901" TargetMode="External" /><Relationship Id="rId30" Type="http://schemas.openxmlformats.org/officeDocument/2006/relationships/hyperlink" Target="https://podminky.urs.cz/item/CS_URS_2025_01/723260818" TargetMode="External" /><Relationship Id="rId31" Type="http://schemas.openxmlformats.org/officeDocument/2006/relationships/hyperlink" Target="https://podminky.urs.cz/item/CS_URS_2025_01/734100823" TargetMode="External" /><Relationship Id="rId32" Type="http://schemas.openxmlformats.org/officeDocument/2006/relationships/hyperlink" Target="https://podminky.urs.cz/item/CS_URS_2025_01/734100812" TargetMode="External" /><Relationship Id="rId33" Type="http://schemas.openxmlformats.org/officeDocument/2006/relationships/hyperlink" Target="https://podminky.urs.cz/item/CS_URS_2025_01/734200812" TargetMode="External" /><Relationship Id="rId34" Type="http://schemas.openxmlformats.org/officeDocument/2006/relationships/hyperlink" Target="https://podminky.urs.cz/item/CS_URS_2025_01/734200822" TargetMode="External" /><Relationship Id="rId35" Type="http://schemas.openxmlformats.org/officeDocument/2006/relationships/hyperlink" Target="https://podminky.urs.cz/item/CS_URS_2025_01/734200814" TargetMode="External" /><Relationship Id="rId36" Type="http://schemas.openxmlformats.org/officeDocument/2006/relationships/hyperlink" Target="https://podminky.urs.cz/item/CS_URS_2025_01/998723101" TargetMode="External" /><Relationship Id="rId37" Type="http://schemas.openxmlformats.org/officeDocument/2006/relationships/hyperlink" Target="https://podminky.urs.cz/item/CS_URS_2025_01/725530826" TargetMode="External" /><Relationship Id="rId38" Type="http://schemas.openxmlformats.org/officeDocument/2006/relationships/hyperlink" Target="https://podminky.urs.cz/item/CS_URS_2025_01/725820801" TargetMode="External" /><Relationship Id="rId39" Type="http://schemas.openxmlformats.org/officeDocument/2006/relationships/hyperlink" Target="https://podminky.urs.cz/item/CS_URS_2025_01/731201822" TargetMode="External" /><Relationship Id="rId40" Type="http://schemas.openxmlformats.org/officeDocument/2006/relationships/hyperlink" Target="https://podminky.urs.cz/item/CS_URS_2025_01/731202820" TargetMode="External" /><Relationship Id="rId41" Type="http://schemas.openxmlformats.org/officeDocument/2006/relationships/hyperlink" Target="https://podminky.urs.cz/item/CS_URS_2025_01/731391812" TargetMode="External" /><Relationship Id="rId42" Type="http://schemas.openxmlformats.org/officeDocument/2006/relationships/hyperlink" Target="https://podminky.urs.cz/item/CS_URS_2025_01/998731101" TargetMode="External" /><Relationship Id="rId43" Type="http://schemas.openxmlformats.org/officeDocument/2006/relationships/hyperlink" Target="https://podminky.urs.cz/item/CS_URS_2025_01/732110812" TargetMode="External" /><Relationship Id="rId44" Type="http://schemas.openxmlformats.org/officeDocument/2006/relationships/hyperlink" Target="https://podminky.urs.cz/item/CS_URS_2025_01/732293810" TargetMode="External" /><Relationship Id="rId45" Type="http://schemas.openxmlformats.org/officeDocument/2006/relationships/hyperlink" Target="https://podminky.urs.cz/item/CS_URS_2025_01/732320813" TargetMode="External" /><Relationship Id="rId46" Type="http://schemas.openxmlformats.org/officeDocument/2006/relationships/hyperlink" Target="https://podminky.urs.cz/item/CS_URS_2025_01/732320816" TargetMode="External" /><Relationship Id="rId47" Type="http://schemas.openxmlformats.org/officeDocument/2006/relationships/hyperlink" Target="https://podminky.urs.cz/item/CS_URS_2025_01/732324813" TargetMode="External" /><Relationship Id="rId48" Type="http://schemas.openxmlformats.org/officeDocument/2006/relationships/hyperlink" Target="https://podminky.urs.cz/item/CS_URS_2025_01/732324816" TargetMode="External" /><Relationship Id="rId49" Type="http://schemas.openxmlformats.org/officeDocument/2006/relationships/hyperlink" Target="https://podminky.urs.cz/item/CS_URS_2025_01/732393816" TargetMode="External" /><Relationship Id="rId50" Type="http://schemas.openxmlformats.org/officeDocument/2006/relationships/hyperlink" Target="https://podminky.urs.cz/item/CS_URS_2025_01/732420811" TargetMode="External" /><Relationship Id="rId51" Type="http://schemas.openxmlformats.org/officeDocument/2006/relationships/hyperlink" Target="https://podminky.urs.cz/item/CS_URS_2025_01/732420813" TargetMode="External" /><Relationship Id="rId52" Type="http://schemas.openxmlformats.org/officeDocument/2006/relationships/hyperlink" Target="https://podminky.urs.cz/item/CS_URS_2025_01/732420814" TargetMode="External" /><Relationship Id="rId53" Type="http://schemas.openxmlformats.org/officeDocument/2006/relationships/hyperlink" Target="https://podminky.urs.cz/item/CS_URS_2025_01/998732101" TargetMode="External" /><Relationship Id="rId54" Type="http://schemas.openxmlformats.org/officeDocument/2006/relationships/hyperlink" Target="https://podminky.urs.cz/item/CS_URS_2025_01/733110808" TargetMode="External" /><Relationship Id="rId55" Type="http://schemas.openxmlformats.org/officeDocument/2006/relationships/hyperlink" Target="https://podminky.urs.cz/item/CS_URS_2025_01/733120826" TargetMode="External" /><Relationship Id="rId56" Type="http://schemas.openxmlformats.org/officeDocument/2006/relationships/hyperlink" Target="https://podminky.urs.cz/item/CS_URS_2025_01/733120832" TargetMode="External" /><Relationship Id="rId57" Type="http://schemas.openxmlformats.org/officeDocument/2006/relationships/hyperlink" Target="https://podminky.urs.cz/item/CS_URS_2025_01/998733101" TargetMode="External" /><Relationship Id="rId58" Type="http://schemas.openxmlformats.org/officeDocument/2006/relationships/hyperlink" Target="https://podminky.urs.cz/item/CS_URS_2025_01/734100812" TargetMode="External" /><Relationship Id="rId59" Type="http://schemas.openxmlformats.org/officeDocument/2006/relationships/hyperlink" Target="https://podminky.urs.cz/item/CS_URS_2025_01/734100813" TargetMode="External" /><Relationship Id="rId60" Type="http://schemas.openxmlformats.org/officeDocument/2006/relationships/hyperlink" Target="https://podminky.urs.cz/item/CS_URS_2025_01/734200824" TargetMode="External" /><Relationship Id="rId61" Type="http://schemas.openxmlformats.org/officeDocument/2006/relationships/hyperlink" Target="https://podminky.urs.cz/item/CS_URS_2025_01/734290816" TargetMode="External" /><Relationship Id="rId62" Type="http://schemas.openxmlformats.org/officeDocument/2006/relationships/hyperlink" Target="https://podminky.urs.cz/item/CS_URS_2025_01/998734101" TargetMode="External" /><Relationship Id="rId63" Type="http://schemas.openxmlformats.org/officeDocument/2006/relationships/hyperlink" Target="https://podminky.urs.cz/item/CS_URS_2025_01/735494811" TargetMode="External" /><Relationship Id="rId64" Type="http://schemas.openxmlformats.org/officeDocument/2006/relationships/hyperlink" Target="https://podminky.urs.cz/item/CS_URS_2025_01/751111813" TargetMode="External" /><Relationship Id="rId65" Type="http://schemas.openxmlformats.org/officeDocument/2006/relationships/hyperlink" Target="https://podminky.urs.cz/item/CS_URS_2025_01/751398824" TargetMode="External" /><Relationship Id="rId66" Type="http://schemas.openxmlformats.org/officeDocument/2006/relationships/hyperlink" Target="https://podminky.urs.cz/item/CS_URS_2025_01/751398825" TargetMode="External" /><Relationship Id="rId67" Type="http://schemas.openxmlformats.org/officeDocument/2006/relationships/hyperlink" Target="https://podminky.urs.cz/item/CS_URS_2025_01/751510862" TargetMode="External" /><Relationship Id="rId68" Type="http://schemas.openxmlformats.org/officeDocument/2006/relationships/hyperlink" Target="https://podminky.urs.cz/item/CS_URS_2025_01/751621811" TargetMode="External" /><Relationship Id="rId69" Type="http://schemas.openxmlformats.org/officeDocument/2006/relationships/hyperlink" Target="https://podminky.urs.cz/item/CS_URS_2025_01/580506033" TargetMode="External" /><Relationship Id="rId7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1121111" TargetMode="External" /><Relationship Id="rId2" Type="http://schemas.openxmlformats.org/officeDocument/2006/relationships/hyperlink" Target="https://podminky.urs.cz/item/CS_URS_2025_01/941121211" TargetMode="External" /><Relationship Id="rId3" Type="http://schemas.openxmlformats.org/officeDocument/2006/relationships/hyperlink" Target="https://podminky.urs.cz/item/CS_URS_2025_01/941121811" TargetMode="External" /><Relationship Id="rId4" Type="http://schemas.openxmlformats.org/officeDocument/2006/relationships/hyperlink" Target="https://podminky.urs.cz/item/CS_URS_2025_01/993111111" TargetMode="External" /><Relationship Id="rId5" Type="http://schemas.openxmlformats.org/officeDocument/2006/relationships/hyperlink" Target="https://podminky.urs.cz/item/CS_URS_2025_01/997002611" TargetMode="External" /><Relationship Id="rId6" Type="http://schemas.openxmlformats.org/officeDocument/2006/relationships/hyperlink" Target="https://podminky.urs.cz/item/CS_URS_2025_01/997013211" TargetMode="External" /><Relationship Id="rId7" Type="http://schemas.openxmlformats.org/officeDocument/2006/relationships/hyperlink" Target="https://podminky.urs.cz/item/CS_URS_2025_01/997013219" TargetMode="External" /><Relationship Id="rId8" Type="http://schemas.openxmlformats.org/officeDocument/2006/relationships/hyperlink" Target="https://podminky.urs.cz/item/CS_URS_2025_01/997013501" TargetMode="External" /><Relationship Id="rId9" Type="http://schemas.openxmlformats.org/officeDocument/2006/relationships/hyperlink" Target="https://podminky.urs.cz/item/CS_URS_2025_01/997013509" TargetMode="External" /><Relationship Id="rId10" Type="http://schemas.openxmlformats.org/officeDocument/2006/relationships/hyperlink" Target="https://podminky.urs.cz/item/CS_URS_2025_01/997013631" TargetMode="External" /><Relationship Id="rId11" Type="http://schemas.openxmlformats.org/officeDocument/2006/relationships/hyperlink" Target="https://podminky.urs.cz/item/CS_URS_2025_01/783601715" TargetMode="External" /><Relationship Id="rId12" Type="http://schemas.openxmlformats.org/officeDocument/2006/relationships/hyperlink" Target="https://podminky.urs.cz/item/CS_URS_2025_01/783614653" TargetMode="External" /><Relationship Id="rId13" Type="http://schemas.openxmlformats.org/officeDocument/2006/relationships/hyperlink" Target="https://podminky.urs.cz/item/CS_URS_2025_01/783615553" TargetMode="External" /><Relationship Id="rId14" Type="http://schemas.openxmlformats.org/officeDocument/2006/relationships/hyperlink" Target="https://podminky.urs.cz/item/CS_URS_2025_01/783617605" TargetMode="External" /><Relationship Id="rId15" Type="http://schemas.openxmlformats.org/officeDocument/2006/relationships/hyperlink" Target="https://podminky.urs.cz/item/CS_URS_2025_01/734421111" TargetMode="External" /><Relationship Id="rId16" Type="http://schemas.openxmlformats.org/officeDocument/2006/relationships/hyperlink" Target="https://podminky.urs.cz/item/CS_URS_2025_01/723111202" TargetMode="External" /><Relationship Id="rId17" Type="http://schemas.openxmlformats.org/officeDocument/2006/relationships/hyperlink" Target="https://podminky.urs.cz/item/CS_URS_2025_01/723111204" TargetMode="External" /><Relationship Id="rId18" Type="http://schemas.openxmlformats.org/officeDocument/2006/relationships/hyperlink" Target="https://podminky.urs.cz/item/CS_URS_2025_01/723111206" TargetMode="External" /><Relationship Id="rId19" Type="http://schemas.openxmlformats.org/officeDocument/2006/relationships/hyperlink" Target="https://podminky.urs.cz/item/CS_URS_2025_01/723150312" TargetMode="External" /><Relationship Id="rId20" Type="http://schemas.openxmlformats.org/officeDocument/2006/relationships/hyperlink" Target="https://podminky.urs.cz/item/CS_URS_2025_01/723150313" TargetMode="External" /><Relationship Id="rId21" Type="http://schemas.openxmlformats.org/officeDocument/2006/relationships/hyperlink" Target="https://podminky.urs.cz/item/CS_URS_2025_01/723150315" TargetMode="External" /><Relationship Id="rId22" Type="http://schemas.openxmlformats.org/officeDocument/2006/relationships/hyperlink" Target="https://podminky.urs.cz/item/CS_URS_2025_01/723150317" TargetMode="External" /><Relationship Id="rId23" Type="http://schemas.openxmlformats.org/officeDocument/2006/relationships/hyperlink" Target="https://podminky.urs.cz/item/CS_URS_2025_01/723190907" TargetMode="External" /><Relationship Id="rId24" Type="http://schemas.openxmlformats.org/officeDocument/2006/relationships/hyperlink" Target="https://podminky.urs.cz/item/CS_URS_2025_01/723212106" TargetMode="External" /><Relationship Id="rId25" Type="http://schemas.openxmlformats.org/officeDocument/2006/relationships/hyperlink" Target="https://podminky.urs.cz/item/CS_URS_2025_01/723212108" TargetMode="External" /><Relationship Id="rId26" Type="http://schemas.openxmlformats.org/officeDocument/2006/relationships/hyperlink" Target="https://podminky.urs.cz/item/CS_URS_2025_01/723214139" TargetMode="External" /><Relationship Id="rId27" Type="http://schemas.openxmlformats.org/officeDocument/2006/relationships/hyperlink" Target="https://podminky.urs.cz/item/CS_URS_2025_01/723219101" TargetMode="External" /><Relationship Id="rId28" Type="http://schemas.openxmlformats.org/officeDocument/2006/relationships/hyperlink" Target="https://podminky.urs.cz/item/CS_URS_2025_01/723219102" TargetMode="External" /><Relationship Id="rId29" Type="http://schemas.openxmlformats.org/officeDocument/2006/relationships/hyperlink" Target="https://podminky.urs.cz/item/CS_URS_2025_01/723219105" TargetMode="External" /><Relationship Id="rId30" Type="http://schemas.openxmlformats.org/officeDocument/2006/relationships/hyperlink" Target="https://podminky.urs.cz/item/CS_URS_2025_01/723231162" TargetMode="External" /><Relationship Id="rId31" Type="http://schemas.openxmlformats.org/officeDocument/2006/relationships/hyperlink" Target="https://podminky.urs.cz/item/CS_URS_2025_01/723231164" TargetMode="External" /><Relationship Id="rId32" Type="http://schemas.openxmlformats.org/officeDocument/2006/relationships/hyperlink" Target="https://podminky.urs.cz/item/CS_URS_2025_01/998723101" TargetMode="External" /><Relationship Id="rId33" Type="http://schemas.openxmlformats.org/officeDocument/2006/relationships/hyperlink" Target="https://podminky.urs.cz/item/CS_URS_2025_01/580506113" TargetMode="External" /><Relationship Id="rId34" Type="http://schemas.openxmlformats.org/officeDocument/2006/relationships/hyperlink" Target="https://podminky.urs.cz/item/CS_URS_2025_01/580506114" TargetMode="External" /><Relationship Id="rId35" Type="http://schemas.openxmlformats.org/officeDocument/2006/relationships/hyperlink" Target="https://podminky.urs.cz/item/CS_URS_2025_01/580506320" TargetMode="External" /><Relationship Id="rId3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1121211" TargetMode="External" /><Relationship Id="rId2" Type="http://schemas.openxmlformats.org/officeDocument/2006/relationships/hyperlink" Target="https://podminky.urs.cz/item/CS_URS_2025_01/941121811" TargetMode="External" /><Relationship Id="rId3" Type="http://schemas.openxmlformats.org/officeDocument/2006/relationships/hyperlink" Target="https://podminky.urs.cz/item/CS_URS_2025_01/941121811" TargetMode="External" /><Relationship Id="rId4" Type="http://schemas.openxmlformats.org/officeDocument/2006/relationships/hyperlink" Target="https://podminky.urs.cz/item/CS_URS_2025_01/993111111" TargetMode="External" /><Relationship Id="rId5" Type="http://schemas.openxmlformats.org/officeDocument/2006/relationships/hyperlink" Target="https://podminky.urs.cz/item/CS_URS_2025_01/997002511" TargetMode="External" /><Relationship Id="rId6" Type="http://schemas.openxmlformats.org/officeDocument/2006/relationships/hyperlink" Target="https://podminky.urs.cz/item/CS_URS_2025_01/997002611" TargetMode="External" /><Relationship Id="rId7" Type="http://schemas.openxmlformats.org/officeDocument/2006/relationships/hyperlink" Target="https://podminky.urs.cz/item/CS_URS_2025_01/997013211" TargetMode="External" /><Relationship Id="rId8" Type="http://schemas.openxmlformats.org/officeDocument/2006/relationships/hyperlink" Target="https://podminky.urs.cz/item/CS_URS_2025_01/997013219" TargetMode="External" /><Relationship Id="rId9" Type="http://schemas.openxmlformats.org/officeDocument/2006/relationships/hyperlink" Target="https://podminky.urs.cz/item/CS_URS_2025_01/997013501" TargetMode="External" /><Relationship Id="rId10" Type="http://schemas.openxmlformats.org/officeDocument/2006/relationships/hyperlink" Target="https://podminky.urs.cz/item/CS_URS_2025_01/997013509" TargetMode="External" /><Relationship Id="rId11" Type="http://schemas.openxmlformats.org/officeDocument/2006/relationships/hyperlink" Target="https://podminky.urs.cz/item/CS_URS_2025_01/997013631" TargetMode="External" /><Relationship Id="rId12" Type="http://schemas.openxmlformats.org/officeDocument/2006/relationships/hyperlink" Target="https://podminky.urs.cz/item/CS_URS_2025_01/783614653" TargetMode="External" /><Relationship Id="rId13" Type="http://schemas.openxmlformats.org/officeDocument/2006/relationships/hyperlink" Target="https://podminky.urs.cz/item/CS_URS_2025_01/783614663" TargetMode="External" /><Relationship Id="rId14" Type="http://schemas.openxmlformats.org/officeDocument/2006/relationships/hyperlink" Target="https://podminky.urs.cz/item/CS_URS_2025_01/783614673" TargetMode="External" /><Relationship Id="rId15" Type="http://schemas.openxmlformats.org/officeDocument/2006/relationships/hyperlink" Target="https://podminky.urs.cz/item/CS_URS_2025_01/783615553" TargetMode="External" /><Relationship Id="rId16" Type="http://schemas.openxmlformats.org/officeDocument/2006/relationships/hyperlink" Target="https://podminky.urs.cz/item/CS_URS_2025_01/783615563" TargetMode="External" /><Relationship Id="rId17" Type="http://schemas.openxmlformats.org/officeDocument/2006/relationships/hyperlink" Target="https://podminky.urs.cz/item/CS_URS_2025_01/783615573" TargetMode="External" /><Relationship Id="rId18" Type="http://schemas.openxmlformats.org/officeDocument/2006/relationships/hyperlink" Target="https://podminky.urs.cz/item/CS_URS_2025_01/783617605" TargetMode="External" /><Relationship Id="rId19" Type="http://schemas.openxmlformats.org/officeDocument/2006/relationships/hyperlink" Target="https://podminky.urs.cz/item/CS_URS_2025_01/783617625" TargetMode="External" /><Relationship Id="rId20" Type="http://schemas.openxmlformats.org/officeDocument/2006/relationships/hyperlink" Target="https://podminky.urs.cz/item/CS_URS_2025_01/783617645" TargetMode="External" /><Relationship Id="rId21" Type="http://schemas.openxmlformats.org/officeDocument/2006/relationships/hyperlink" Target="https://podminky.urs.cz/item/CS_URS_2025_01/998713101" TargetMode="External" /><Relationship Id="rId22" Type="http://schemas.openxmlformats.org/officeDocument/2006/relationships/hyperlink" Target="https://podminky.urs.cz/item/CS_URS_2025_01/721174043" TargetMode="External" /><Relationship Id="rId23" Type="http://schemas.openxmlformats.org/officeDocument/2006/relationships/hyperlink" Target="https://podminky.urs.cz/item/CS_URS_2025_01/998721101" TargetMode="External" /><Relationship Id="rId24" Type="http://schemas.openxmlformats.org/officeDocument/2006/relationships/hyperlink" Target="https://podminky.urs.cz/item/CS_URS_2025_01/722175002" TargetMode="External" /><Relationship Id="rId25" Type="http://schemas.openxmlformats.org/officeDocument/2006/relationships/hyperlink" Target="https://podminky.urs.cz/item/CS_URS_2025_01/722175003" TargetMode="External" /><Relationship Id="rId26" Type="http://schemas.openxmlformats.org/officeDocument/2006/relationships/hyperlink" Target="https://podminky.urs.cz/item/CS_URS_2025_01/722181221" TargetMode="External" /><Relationship Id="rId27" Type="http://schemas.openxmlformats.org/officeDocument/2006/relationships/hyperlink" Target="https://podminky.urs.cz/item/CS_URS_2025_01/722181222" TargetMode="External" /><Relationship Id="rId28" Type="http://schemas.openxmlformats.org/officeDocument/2006/relationships/hyperlink" Target="https://podminky.urs.cz/item/CS_URS_2025_01/722182011" TargetMode="External" /><Relationship Id="rId29" Type="http://schemas.openxmlformats.org/officeDocument/2006/relationships/hyperlink" Target="https://podminky.urs.cz/item/CS_URS_2025_01/722182012" TargetMode="External" /><Relationship Id="rId30" Type="http://schemas.openxmlformats.org/officeDocument/2006/relationships/hyperlink" Target="https://podminky.urs.cz/item/CS_URS_2025_01/722224115" TargetMode="External" /><Relationship Id="rId31" Type="http://schemas.openxmlformats.org/officeDocument/2006/relationships/hyperlink" Target="https://podminky.urs.cz/item/CS_URS_2025_01/722231072" TargetMode="External" /><Relationship Id="rId32" Type="http://schemas.openxmlformats.org/officeDocument/2006/relationships/hyperlink" Target="https://podminky.urs.cz/item/CS_URS_2025_01/722231073" TargetMode="External" /><Relationship Id="rId33" Type="http://schemas.openxmlformats.org/officeDocument/2006/relationships/hyperlink" Target="https://podminky.urs.cz/item/CS_URS_2025_01/722231203" TargetMode="External" /><Relationship Id="rId34" Type="http://schemas.openxmlformats.org/officeDocument/2006/relationships/hyperlink" Target="https://podminky.urs.cz/item/CS_URS_2025_01/722232043" TargetMode="External" /><Relationship Id="rId35" Type="http://schemas.openxmlformats.org/officeDocument/2006/relationships/hyperlink" Target="https://podminky.urs.cz/item/CS_URS_2025_01/722232044" TargetMode="External" /><Relationship Id="rId36" Type="http://schemas.openxmlformats.org/officeDocument/2006/relationships/hyperlink" Target="https://podminky.urs.cz/item/CS_URS_2025_01/722234264" TargetMode="External" /><Relationship Id="rId37" Type="http://schemas.openxmlformats.org/officeDocument/2006/relationships/hyperlink" Target="https://podminky.urs.cz/item/CS_URS_2025_01/722290234" TargetMode="External" /><Relationship Id="rId38" Type="http://schemas.openxmlformats.org/officeDocument/2006/relationships/hyperlink" Target="https://podminky.urs.cz/item/CS_URS_2025_01/722290246" TargetMode="External" /><Relationship Id="rId39" Type="http://schemas.openxmlformats.org/officeDocument/2006/relationships/hyperlink" Target="https://podminky.urs.cz/item/CS_URS_2025_01/998722101" TargetMode="External" /><Relationship Id="rId40" Type="http://schemas.openxmlformats.org/officeDocument/2006/relationships/hyperlink" Target="https://podminky.urs.cz/item/CS_URS_2025_01/725829121" TargetMode="External" /><Relationship Id="rId41" Type="http://schemas.openxmlformats.org/officeDocument/2006/relationships/hyperlink" Target="https://podminky.urs.cz/item/CS_URS_2025_01/998725101" TargetMode="External" /><Relationship Id="rId42" Type="http://schemas.openxmlformats.org/officeDocument/2006/relationships/hyperlink" Target="https://podminky.urs.cz/item/CS_URS_2025_01/998731101" TargetMode="External" /><Relationship Id="rId43" Type="http://schemas.openxmlformats.org/officeDocument/2006/relationships/hyperlink" Target="https://podminky.urs.cz/item/CS_URS_2025_01/724233011" TargetMode="External" /><Relationship Id="rId44" Type="http://schemas.openxmlformats.org/officeDocument/2006/relationships/hyperlink" Target="https://podminky.urs.cz/item/CS_URS_2025_01/732111142" TargetMode="External" /><Relationship Id="rId45" Type="http://schemas.openxmlformats.org/officeDocument/2006/relationships/hyperlink" Target="https://podminky.urs.cz/item/CS_URS_2025_01/732111242" TargetMode="External" /><Relationship Id="rId46" Type="http://schemas.openxmlformats.org/officeDocument/2006/relationships/hyperlink" Target="https://podminky.urs.cz/item/CS_URS_2025_01/732111318" TargetMode="External" /><Relationship Id="rId47" Type="http://schemas.openxmlformats.org/officeDocument/2006/relationships/hyperlink" Target="https://podminky.urs.cz/item/CS_URS_2025_01/732111322" TargetMode="External" /><Relationship Id="rId48" Type="http://schemas.openxmlformats.org/officeDocument/2006/relationships/hyperlink" Target="https://podminky.urs.cz/item/CS_URS_2025_01/732111328" TargetMode="External" /><Relationship Id="rId49" Type="http://schemas.openxmlformats.org/officeDocument/2006/relationships/hyperlink" Target="https://podminky.urs.cz/item/CS_URS_2025_01/732111335" TargetMode="External" /><Relationship Id="rId50" Type="http://schemas.openxmlformats.org/officeDocument/2006/relationships/hyperlink" Target="https://podminky.urs.cz/item/CS_URS_2025_01/732331619" TargetMode="External" /><Relationship Id="rId51" Type="http://schemas.openxmlformats.org/officeDocument/2006/relationships/hyperlink" Target="https://podminky.urs.cz/item/CS_URS_2025_01/732420922" TargetMode="External" /><Relationship Id="rId52" Type="http://schemas.openxmlformats.org/officeDocument/2006/relationships/hyperlink" Target="https://podminky.urs.cz/item/CS_URS_2025_01/998732101" TargetMode="External" /><Relationship Id="rId53" Type="http://schemas.openxmlformats.org/officeDocument/2006/relationships/hyperlink" Target="https://podminky.urs.cz/item/CS_URS_2025_01/733111113" TargetMode="External" /><Relationship Id="rId54" Type="http://schemas.openxmlformats.org/officeDocument/2006/relationships/hyperlink" Target="https://podminky.urs.cz/item/CS_URS_2025_01/733111114" TargetMode="External" /><Relationship Id="rId55" Type="http://schemas.openxmlformats.org/officeDocument/2006/relationships/hyperlink" Target="https://podminky.urs.cz/item/CS_URS_2025_01/733111115" TargetMode="External" /><Relationship Id="rId56" Type="http://schemas.openxmlformats.org/officeDocument/2006/relationships/hyperlink" Target="https://podminky.urs.cz/item/CS_URS_2025_01/733111116" TargetMode="External" /><Relationship Id="rId57" Type="http://schemas.openxmlformats.org/officeDocument/2006/relationships/hyperlink" Target="https://podminky.urs.cz/item/CS_URS_2025_01/733111117" TargetMode="External" /><Relationship Id="rId58" Type="http://schemas.openxmlformats.org/officeDocument/2006/relationships/hyperlink" Target="https://podminky.urs.cz/item/CS_URS_2025_01/733111118" TargetMode="External" /><Relationship Id="rId59" Type="http://schemas.openxmlformats.org/officeDocument/2006/relationships/hyperlink" Target="https://podminky.urs.cz/item/CS_URS_2025_01/733121222" TargetMode="External" /><Relationship Id="rId60" Type="http://schemas.openxmlformats.org/officeDocument/2006/relationships/hyperlink" Target="https://podminky.urs.cz/item/CS_URS_2025_01/733121225" TargetMode="External" /><Relationship Id="rId61" Type="http://schemas.openxmlformats.org/officeDocument/2006/relationships/hyperlink" Target="https://podminky.urs.cz/item/CS_URS_2025_01/733121228" TargetMode="External" /><Relationship Id="rId62" Type="http://schemas.openxmlformats.org/officeDocument/2006/relationships/hyperlink" Target="https://podminky.urs.cz/item/CS_URS_2025_01/733121232" TargetMode="External" /><Relationship Id="rId63" Type="http://schemas.openxmlformats.org/officeDocument/2006/relationships/hyperlink" Target="https://podminky.urs.cz/item/CS_URS_2025_01/733121235" TargetMode="External" /><Relationship Id="rId64" Type="http://schemas.openxmlformats.org/officeDocument/2006/relationships/hyperlink" Target="https://podminky.urs.cz/item/CS_URS_2025_01/733131133" TargetMode="External" /><Relationship Id="rId65" Type="http://schemas.openxmlformats.org/officeDocument/2006/relationships/hyperlink" Target="https://podminky.urs.cz/item/CS_URS_2025_01/733131134" TargetMode="External" /><Relationship Id="rId66" Type="http://schemas.openxmlformats.org/officeDocument/2006/relationships/hyperlink" Target="https://podminky.urs.cz/item/CS_URS_2025_01/733131136" TargetMode="External" /><Relationship Id="rId67" Type="http://schemas.openxmlformats.org/officeDocument/2006/relationships/hyperlink" Target="https://podminky.urs.cz/item/CS_URS_2025_01/733141102" TargetMode="External" /><Relationship Id="rId68" Type="http://schemas.openxmlformats.org/officeDocument/2006/relationships/hyperlink" Target="https://podminky.urs.cz/item/CS_URS_2025_01/733190107" TargetMode="External" /><Relationship Id="rId69" Type="http://schemas.openxmlformats.org/officeDocument/2006/relationships/hyperlink" Target="https://podminky.urs.cz/item/CS_URS_2025_01/733190108" TargetMode="External" /><Relationship Id="rId70" Type="http://schemas.openxmlformats.org/officeDocument/2006/relationships/hyperlink" Target="https://podminky.urs.cz/item/CS_URS_2025_01/733190225" TargetMode="External" /><Relationship Id="rId71" Type="http://schemas.openxmlformats.org/officeDocument/2006/relationships/hyperlink" Target="https://podminky.urs.cz/item/CS_URS_2025_01/733190232" TargetMode="External" /><Relationship Id="rId72" Type="http://schemas.openxmlformats.org/officeDocument/2006/relationships/hyperlink" Target="https://podminky.urs.cz/item/CS_URS_2025_01/733190235" TargetMode="External" /><Relationship Id="rId73" Type="http://schemas.openxmlformats.org/officeDocument/2006/relationships/hyperlink" Target="https://podminky.urs.cz/item/CS_URS_2025_01/998733101" TargetMode="External" /><Relationship Id="rId74" Type="http://schemas.openxmlformats.org/officeDocument/2006/relationships/hyperlink" Target="https://podminky.urs.cz/item/CS_URS_2025_01/734109116" TargetMode="External" /><Relationship Id="rId75" Type="http://schemas.openxmlformats.org/officeDocument/2006/relationships/hyperlink" Target="https://podminky.urs.cz/item/CS_URS_2025_01/734121456" TargetMode="External" /><Relationship Id="rId76" Type="http://schemas.openxmlformats.org/officeDocument/2006/relationships/hyperlink" Target="https://podminky.urs.cz/item/CS_URS_2025_01/734121458" TargetMode="External" /><Relationship Id="rId77" Type="http://schemas.openxmlformats.org/officeDocument/2006/relationships/hyperlink" Target="https://podminky.urs.cz/item/CS_URS_2025_01/734163427" TargetMode="External" /><Relationship Id="rId78" Type="http://schemas.openxmlformats.org/officeDocument/2006/relationships/hyperlink" Target="https://podminky.urs.cz/item/CS_URS_2025_01/734163429" TargetMode="External" /><Relationship Id="rId79" Type="http://schemas.openxmlformats.org/officeDocument/2006/relationships/hyperlink" Target="https://podminky.urs.cz/item/CS_URS_2025_01/734173213" TargetMode="External" /><Relationship Id="rId80" Type="http://schemas.openxmlformats.org/officeDocument/2006/relationships/hyperlink" Target="https://podminky.urs.cz/item/CS_URS_2025_01/734173214" TargetMode="External" /><Relationship Id="rId81" Type="http://schemas.openxmlformats.org/officeDocument/2006/relationships/hyperlink" Target="https://podminky.urs.cz/item/CS_URS_2025_01/734173216" TargetMode="External" /><Relationship Id="rId82" Type="http://schemas.openxmlformats.org/officeDocument/2006/relationships/hyperlink" Target="https://podminky.urs.cz/item/CS_URS_2025_01/734173217" TargetMode="External" /><Relationship Id="rId83" Type="http://schemas.openxmlformats.org/officeDocument/2006/relationships/hyperlink" Target="https://podminky.urs.cz/item/CS_URS_2025_01/734173218" TargetMode="External" /><Relationship Id="rId84" Type="http://schemas.openxmlformats.org/officeDocument/2006/relationships/hyperlink" Target="https://podminky.urs.cz/item/CS_URS_2025_01/734173222" TargetMode="External" /><Relationship Id="rId85" Type="http://schemas.openxmlformats.org/officeDocument/2006/relationships/hyperlink" Target="https://podminky.urs.cz/item/CS_URS_2025_01/734193115" TargetMode="External" /><Relationship Id="rId86" Type="http://schemas.openxmlformats.org/officeDocument/2006/relationships/hyperlink" Target="https://podminky.urs.cz/item/CS_URS_2025_01/734209114" TargetMode="External" /><Relationship Id="rId87" Type="http://schemas.openxmlformats.org/officeDocument/2006/relationships/hyperlink" Target="https://podminky.urs.cz/item/CS_URS_2025_01/734209115" TargetMode="External" /><Relationship Id="rId88" Type="http://schemas.openxmlformats.org/officeDocument/2006/relationships/hyperlink" Target="https://podminky.urs.cz/item/CS_URS_2025_01/734211120" TargetMode="External" /><Relationship Id="rId89" Type="http://schemas.openxmlformats.org/officeDocument/2006/relationships/hyperlink" Target="https://podminky.urs.cz/item/CS_URS_2025_01/734220125" TargetMode="External" /><Relationship Id="rId90" Type="http://schemas.openxmlformats.org/officeDocument/2006/relationships/hyperlink" Target="https://podminky.urs.cz/item/CS_URS_2025_01/734220126" TargetMode="External" /><Relationship Id="rId91" Type="http://schemas.openxmlformats.org/officeDocument/2006/relationships/hyperlink" Target="https://podminky.urs.cz/item/CS_URS_2025_01/734220127" TargetMode="External" /><Relationship Id="rId92" Type="http://schemas.openxmlformats.org/officeDocument/2006/relationships/hyperlink" Target="https://podminky.urs.cz/item/CS_URS_2025_01/734242417" TargetMode="External" /><Relationship Id="rId93" Type="http://schemas.openxmlformats.org/officeDocument/2006/relationships/hyperlink" Target="https://podminky.urs.cz/item/CS_URS_2025_01/734261233" TargetMode="External" /><Relationship Id="rId94" Type="http://schemas.openxmlformats.org/officeDocument/2006/relationships/hyperlink" Target="https://podminky.urs.cz/item/CS_URS_2025_01/734261234" TargetMode="External" /><Relationship Id="rId95" Type="http://schemas.openxmlformats.org/officeDocument/2006/relationships/hyperlink" Target="https://podminky.urs.cz/item/CS_URS_2025_01/734261235" TargetMode="External" /><Relationship Id="rId96" Type="http://schemas.openxmlformats.org/officeDocument/2006/relationships/hyperlink" Target="https://podminky.urs.cz/item/CS_URS_2025_01/734261236" TargetMode="External" /><Relationship Id="rId97" Type="http://schemas.openxmlformats.org/officeDocument/2006/relationships/hyperlink" Target="https://podminky.urs.cz/item/CS_URS_2025_01/734261237" TargetMode="External" /><Relationship Id="rId98" Type="http://schemas.openxmlformats.org/officeDocument/2006/relationships/hyperlink" Target="https://podminky.urs.cz/item/CS_URS_2025_01/734261238" TargetMode="External" /><Relationship Id="rId99" Type="http://schemas.openxmlformats.org/officeDocument/2006/relationships/hyperlink" Target="https://podminky.urs.cz/item/CS_URS_2025_01/734291123" TargetMode="External" /><Relationship Id="rId100" Type="http://schemas.openxmlformats.org/officeDocument/2006/relationships/hyperlink" Target="https://podminky.urs.cz/item/CS_URS_2025_01/734291124" TargetMode="External" /><Relationship Id="rId101" Type="http://schemas.openxmlformats.org/officeDocument/2006/relationships/hyperlink" Target="https://podminky.urs.cz/item/CS_URS_2025_01/734291258" TargetMode="External" /><Relationship Id="rId102" Type="http://schemas.openxmlformats.org/officeDocument/2006/relationships/hyperlink" Target="https://podminky.urs.cz/item/CS_URS_2025_01/734292713" TargetMode="External" /><Relationship Id="rId103" Type="http://schemas.openxmlformats.org/officeDocument/2006/relationships/hyperlink" Target="https://podminky.urs.cz/item/CS_URS_2025_01/734292714" TargetMode="External" /><Relationship Id="rId104" Type="http://schemas.openxmlformats.org/officeDocument/2006/relationships/hyperlink" Target="https://podminky.urs.cz/item/CS_URS_2025_01/734292717" TargetMode="External" /><Relationship Id="rId105" Type="http://schemas.openxmlformats.org/officeDocument/2006/relationships/hyperlink" Target="https://podminky.urs.cz/item/CS_URS_2025_01/734292718" TargetMode="External" /><Relationship Id="rId106" Type="http://schemas.openxmlformats.org/officeDocument/2006/relationships/hyperlink" Target="https://podminky.urs.cz/item/CS_URS_2025_01/734421111" TargetMode="External" /><Relationship Id="rId107" Type="http://schemas.openxmlformats.org/officeDocument/2006/relationships/hyperlink" Target="https://podminky.urs.cz/item/CS_URS_2025_01/998734101" TargetMode="External" /><Relationship Id="rId108" Type="http://schemas.openxmlformats.org/officeDocument/2006/relationships/hyperlink" Target="https://podminky.urs.cz/item/CS_URS_2025_01/751111015" TargetMode="External" /><Relationship Id="rId109" Type="http://schemas.openxmlformats.org/officeDocument/2006/relationships/hyperlink" Target="https://podminky.urs.cz/item/CS_URS_2025_01/751398021" TargetMode="External" /><Relationship Id="rId110" Type="http://schemas.openxmlformats.org/officeDocument/2006/relationships/hyperlink" Target="https://podminky.urs.cz/item/CS_URS_2025_01/751398025" TargetMode="External" /><Relationship Id="rId111" Type="http://schemas.openxmlformats.org/officeDocument/2006/relationships/hyperlink" Target="https://podminky.urs.cz/item/CS_URS_2025_01/751510012" TargetMode="External" /><Relationship Id="rId112" Type="http://schemas.openxmlformats.org/officeDocument/2006/relationships/hyperlink" Target="https://podminky.urs.cz/item/CS_URS_2025_01/751510014" TargetMode="External" /><Relationship Id="rId113" Type="http://schemas.openxmlformats.org/officeDocument/2006/relationships/hyperlink" Target="https://podminky.urs.cz/item/CS_URS_2025_01/998751101" TargetMode="External" /><Relationship Id="rId114" Type="http://schemas.openxmlformats.org/officeDocument/2006/relationships/hyperlink" Target="https://podminky.urs.cz/item/CS_URS_2025_01/230120041" TargetMode="External" /><Relationship Id="rId115" Type="http://schemas.openxmlformats.org/officeDocument/2006/relationships/hyperlink" Target="https://podminky.urs.cz/item/CS_URS_2025_01/230120042" TargetMode="External" /><Relationship Id="rId116" Type="http://schemas.openxmlformats.org/officeDocument/2006/relationships/hyperlink" Target="https://podminky.urs.cz/item/CS_URS_2025_01/230120043" TargetMode="External" /><Relationship Id="rId117" Type="http://schemas.openxmlformats.org/officeDocument/2006/relationships/hyperlink" Target="https://podminky.urs.cz/item/CS_URS_2025_01/230120044" TargetMode="External" /><Relationship Id="rId118" Type="http://schemas.openxmlformats.org/officeDocument/2006/relationships/hyperlink" Target="https://podminky.urs.cz/item/CS_URS_2025_01/230120045" TargetMode="External" /><Relationship Id="rId119" Type="http://schemas.openxmlformats.org/officeDocument/2006/relationships/hyperlink" Target="https://podminky.urs.cz/item/CS_URS_2025_01/230120046" TargetMode="External" /><Relationship Id="rId120" Type="http://schemas.openxmlformats.org/officeDocument/2006/relationships/hyperlink" Target="https://podminky.urs.cz/item/CS_URS_2025_01/230120047" TargetMode="External" /><Relationship Id="rId121" Type="http://schemas.openxmlformats.org/officeDocument/2006/relationships/hyperlink" Target="https://podminky.urs.cz/item/CS_URS_2025_01/230120048" TargetMode="External" /><Relationship Id="rId122" Type="http://schemas.openxmlformats.org/officeDocument/2006/relationships/hyperlink" Target="https://podminky.urs.cz/item/CS_URS_2025_01/230170001" TargetMode="External" /><Relationship Id="rId123" Type="http://schemas.openxmlformats.org/officeDocument/2006/relationships/hyperlink" Target="https://podminky.urs.cz/item/CS_URS_2025_01/230170002" TargetMode="External" /><Relationship Id="rId124" Type="http://schemas.openxmlformats.org/officeDocument/2006/relationships/hyperlink" Target="https://podminky.urs.cz/item/CS_URS_2025_01/230170003" TargetMode="External" /><Relationship Id="rId125" Type="http://schemas.openxmlformats.org/officeDocument/2006/relationships/hyperlink" Target="https://podminky.urs.cz/item/CS_URS_2025_01/230170004" TargetMode="External" /><Relationship Id="rId126" Type="http://schemas.openxmlformats.org/officeDocument/2006/relationships/hyperlink" Target="https://podminky.urs.cz/item/CS_URS_2025_01/230170011" TargetMode="External" /><Relationship Id="rId127" Type="http://schemas.openxmlformats.org/officeDocument/2006/relationships/hyperlink" Target="https://podminky.urs.cz/item/CS_URS_2025_01/230170012" TargetMode="External" /><Relationship Id="rId128" Type="http://schemas.openxmlformats.org/officeDocument/2006/relationships/hyperlink" Target="https://podminky.urs.cz/item/CS_URS_2025_01/230170013" TargetMode="External" /><Relationship Id="rId129" Type="http://schemas.openxmlformats.org/officeDocument/2006/relationships/hyperlink" Target="https://podminky.urs.cz/item/CS_URS_2025_01/230170014" TargetMode="External" /><Relationship Id="rId13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10236241" TargetMode="External" /><Relationship Id="rId2" Type="http://schemas.openxmlformats.org/officeDocument/2006/relationships/hyperlink" Target="https://podminky.urs.cz/item/CS_URS_2025_01/310237241" TargetMode="External" /><Relationship Id="rId3" Type="http://schemas.openxmlformats.org/officeDocument/2006/relationships/hyperlink" Target="https://podminky.urs.cz/item/CS_URS_2025_01/310238411" TargetMode="External" /><Relationship Id="rId4" Type="http://schemas.openxmlformats.org/officeDocument/2006/relationships/hyperlink" Target="https://podminky.urs.cz/item/CS_URS_2025_01/611325422" TargetMode="External" /><Relationship Id="rId5" Type="http://schemas.openxmlformats.org/officeDocument/2006/relationships/hyperlink" Target="https://podminky.urs.cz/item/CS_URS_2025_01/612135011" TargetMode="External" /><Relationship Id="rId6" Type="http://schemas.openxmlformats.org/officeDocument/2006/relationships/hyperlink" Target="https://podminky.urs.cz/item/CS_URS_2025_01/612142001" TargetMode="External" /><Relationship Id="rId7" Type="http://schemas.openxmlformats.org/officeDocument/2006/relationships/hyperlink" Target="https://podminky.urs.cz/item/CS_URS_2025_01/612321111" TargetMode="External" /><Relationship Id="rId8" Type="http://schemas.openxmlformats.org/officeDocument/2006/relationships/hyperlink" Target="https://podminky.urs.cz/item/CS_URS_2025_01/612321141" TargetMode="External" /><Relationship Id="rId9" Type="http://schemas.openxmlformats.org/officeDocument/2006/relationships/hyperlink" Target="https://podminky.urs.cz/item/CS_URS_2025_01/612325422" TargetMode="External" /><Relationship Id="rId10" Type="http://schemas.openxmlformats.org/officeDocument/2006/relationships/hyperlink" Target="https://podminky.urs.cz/item/CS_URS_2025_01/622135011" TargetMode="External" /><Relationship Id="rId11" Type="http://schemas.openxmlformats.org/officeDocument/2006/relationships/hyperlink" Target="https://podminky.urs.cz/item/CS_URS_2025_01/622324111" TargetMode="External" /><Relationship Id="rId12" Type="http://schemas.openxmlformats.org/officeDocument/2006/relationships/hyperlink" Target="https://podminky.urs.cz/item/CS_URS_2025_01/631311125" TargetMode="External" /><Relationship Id="rId13" Type="http://schemas.openxmlformats.org/officeDocument/2006/relationships/hyperlink" Target="https://podminky.urs.cz/item/CS_URS_2025_01/631362021" TargetMode="External" /><Relationship Id="rId14" Type="http://schemas.openxmlformats.org/officeDocument/2006/relationships/hyperlink" Target="https://podminky.urs.cz/item/CS_URS_2025_01/771592011" TargetMode="External" /><Relationship Id="rId15" Type="http://schemas.openxmlformats.org/officeDocument/2006/relationships/hyperlink" Target="https://podminky.urs.cz/item/CS_URS_2025_01/941121111" TargetMode="External" /><Relationship Id="rId16" Type="http://schemas.openxmlformats.org/officeDocument/2006/relationships/hyperlink" Target="https://podminky.urs.cz/item/CS_URS_2025_01/941121211" TargetMode="External" /><Relationship Id="rId17" Type="http://schemas.openxmlformats.org/officeDocument/2006/relationships/hyperlink" Target="https://podminky.urs.cz/item/CS_URS_2025_01/941121811" TargetMode="External" /><Relationship Id="rId18" Type="http://schemas.openxmlformats.org/officeDocument/2006/relationships/hyperlink" Target="https://podminky.urs.cz/item/CS_URS_2025_01/965042221" TargetMode="External" /><Relationship Id="rId19" Type="http://schemas.openxmlformats.org/officeDocument/2006/relationships/hyperlink" Target="https://podminky.urs.cz/item/CS_URS_2025_01/965081223" TargetMode="External" /><Relationship Id="rId20" Type="http://schemas.openxmlformats.org/officeDocument/2006/relationships/hyperlink" Target="https://podminky.urs.cz/item/CS_URS_2025_01/971033341" TargetMode="External" /><Relationship Id="rId21" Type="http://schemas.openxmlformats.org/officeDocument/2006/relationships/hyperlink" Target="https://podminky.urs.cz/item/CS_URS_2025_01/971033441" TargetMode="External" /><Relationship Id="rId22" Type="http://schemas.openxmlformats.org/officeDocument/2006/relationships/hyperlink" Target="https://podminky.urs.cz/item/CS_URS_2025_01/971033541" TargetMode="External" /><Relationship Id="rId23" Type="http://schemas.openxmlformats.org/officeDocument/2006/relationships/hyperlink" Target="https://podminky.urs.cz/item/CS_URS_2025_01/993111111" TargetMode="External" /><Relationship Id="rId24" Type="http://schemas.openxmlformats.org/officeDocument/2006/relationships/hyperlink" Target="https://podminky.urs.cz/item/CS_URS_2025_01/997002511" TargetMode="External" /><Relationship Id="rId25" Type="http://schemas.openxmlformats.org/officeDocument/2006/relationships/hyperlink" Target="https://podminky.urs.cz/item/CS_URS_2025_01/997002611" TargetMode="External" /><Relationship Id="rId26" Type="http://schemas.openxmlformats.org/officeDocument/2006/relationships/hyperlink" Target="https://podminky.urs.cz/item/CS_URS_2025_01/997013211" TargetMode="External" /><Relationship Id="rId27" Type="http://schemas.openxmlformats.org/officeDocument/2006/relationships/hyperlink" Target="https://podminky.urs.cz/item/CS_URS_2025_01/997013219" TargetMode="External" /><Relationship Id="rId28" Type="http://schemas.openxmlformats.org/officeDocument/2006/relationships/hyperlink" Target="https://podminky.urs.cz/item/CS_URS_2025_01/997013501" TargetMode="External" /><Relationship Id="rId29" Type="http://schemas.openxmlformats.org/officeDocument/2006/relationships/hyperlink" Target="https://podminky.urs.cz/item/CS_URS_2025_01/997013509" TargetMode="External" /><Relationship Id="rId30" Type="http://schemas.openxmlformats.org/officeDocument/2006/relationships/hyperlink" Target="https://podminky.urs.cz/item/CS_URS_2025_01/997013601" TargetMode="External" /><Relationship Id="rId31" Type="http://schemas.openxmlformats.org/officeDocument/2006/relationships/hyperlink" Target="https://podminky.urs.cz/item/CS_URS_2025_01/997013603" TargetMode="External" /><Relationship Id="rId32" Type="http://schemas.openxmlformats.org/officeDocument/2006/relationships/hyperlink" Target="https://podminky.urs.cz/item/CS_URS_2025_01/997013607" TargetMode="External" /><Relationship Id="rId33" Type="http://schemas.openxmlformats.org/officeDocument/2006/relationships/hyperlink" Target="https://podminky.urs.cz/item/CS_URS_2025_01/997013631" TargetMode="External" /><Relationship Id="rId34" Type="http://schemas.openxmlformats.org/officeDocument/2006/relationships/hyperlink" Target="https://podminky.urs.cz/item/CS_URS_2025_01/998011001" TargetMode="External" /><Relationship Id="rId35" Type="http://schemas.openxmlformats.org/officeDocument/2006/relationships/hyperlink" Target="https://podminky.urs.cz/item/CS_URS_2025_01/783009421" TargetMode="External" /><Relationship Id="rId36" Type="http://schemas.openxmlformats.org/officeDocument/2006/relationships/hyperlink" Target="https://podminky.urs.cz/item/CS_URS_2025_01/725210821" TargetMode="External" /><Relationship Id="rId37" Type="http://schemas.openxmlformats.org/officeDocument/2006/relationships/hyperlink" Target="https://podminky.urs.cz/item/CS_URS_2025_01/725211602" TargetMode="External" /><Relationship Id="rId38" Type="http://schemas.openxmlformats.org/officeDocument/2006/relationships/hyperlink" Target="https://podminky.urs.cz/item/CS_URS_2025_01/998725101" TargetMode="External" /><Relationship Id="rId39" Type="http://schemas.openxmlformats.org/officeDocument/2006/relationships/hyperlink" Target="https://podminky.urs.cz/item/CS_URS_2025_01/783301303" TargetMode="External" /><Relationship Id="rId40" Type="http://schemas.openxmlformats.org/officeDocument/2006/relationships/hyperlink" Target="https://podminky.urs.cz/item/CS_URS_2025_01/783301313" TargetMode="External" /><Relationship Id="rId41" Type="http://schemas.openxmlformats.org/officeDocument/2006/relationships/hyperlink" Target="https://podminky.urs.cz/item/CS_URS_2025_01/783301401" TargetMode="External" /><Relationship Id="rId42" Type="http://schemas.openxmlformats.org/officeDocument/2006/relationships/hyperlink" Target="https://podminky.urs.cz/item/CS_URS_2025_01/783306807" TargetMode="External" /><Relationship Id="rId43" Type="http://schemas.openxmlformats.org/officeDocument/2006/relationships/hyperlink" Target="https://podminky.urs.cz/item/CS_URS_2025_01/783314203" TargetMode="External" /><Relationship Id="rId44" Type="http://schemas.openxmlformats.org/officeDocument/2006/relationships/hyperlink" Target="https://podminky.urs.cz/item/CS_URS_2025_01/783315103" TargetMode="External" /><Relationship Id="rId45" Type="http://schemas.openxmlformats.org/officeDocument/2006/relationships/hyperlink" Target="https://podminky.urs.cz/item/CS_URS_2025_01/783317105" TargetMode="External" /><Relationship Id="rId46" Type="http://schemas.openxmlformats.org/officeDocument/2006/relationships/hyperlink" Target="https://podminky.urs.cz/item/CS_URS_2025_01/998767101" TargetMode="External" /><Relationship Id="rId47" Type="http://schemas.openxmlformats.org/officeDocument/2006/relationships/hyperlink" Target="https://podminky.urs.cz/item/CS_URS_2025_01/771111011" TargetMode="External" /><Relationship Id="rId48" Type="http://schemas.openxmlformats.org/officeDocument/2006/relationships/hyperlink" Target="https://podminky.urs.cz/item/CS_URS_2025_01/771121011" TargetMode="External" /><Relationship Id="rId49" Type="http://schemas.openxmlformats.org/officeDocument/2006/relationships/hyperlink" Target="https://podminky.urs.cz/item/CS_URS_2025_01/771574421" TargetMode="External" /><Relationship Id="rId50" Type="http://schemas.openxmlformats.org/officeDocument/2006/relationships/hyperlink" Target="https://podminky.urs.cz/item/CS_URS_2025_01/783932163" TargetMode="External" /><Relationship Id="rId51" Type="http://schemas.openxmlformats.org/officeDocument/2006/relationships/hyperlink" Target="https://podminky.urs.cz/item/CS_URS_2025_01/998771101" TargetMode="External" /><Relationship Id="rId52" Type="http://schemas.openxmlformats.org/officeDocument/2006/relationships/hyperlink" Target="https://podminky.urs.cz/item/CS_URS_2025_01/784181123" TargetMode="External" /><Relationship Id="rId53" Type="http://schemas.openxmlformats.org/officeDocument/2006/relationships/hyperlink" Target="https://podminky.urs.cz/item/CS_URS_2025_01/784221103" TargetMode="External" /><Relationship Id="rId54" Type="http://schemas.openxmlformats.org/officeDocument/2006/relationships/hyperlink" Target="https://podminky.urs.cz/item/CS_URS_2025_01/784321033" TargetMode="External" /><Relationship Id="rId55" Type="http://schemas.openxmlformats.org/officeDocument/2006/relationships/hyperlink" Target="https://podminky.urs.cz/item/CS_URS_2025_01/784321043" TargetMode="External" /><Relationship Id="rId56" Type="http://schemas.openxmlformats.org/officeDocument/2006/relationships/hyperlink" Target="https://podminky.urs.cz/item/CS_URS_2025_01/784321055" TargetMode="External" /><Relationship Id="rId57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210801311" TargetMode="External" /><Relationship Id="rId2" Type="http://schemas.openxmlformats.org/officeDocument/2006/relationships/hyperlink" Target="https://podminky.urs.cz/item/CS_URS_2025_01/741910412" TargetMode="External" /><Relationship Id="rId3" Type="http://schemas.openxmlformats.org/officeDocument/2006/relationships/hyperlink" Target="https://podminky.urs.cz/item/CS_URS_2025_01/741910414" TargetMode="External" /><Relationship Id="rId4" Type="http://schemas.openxmlformats.org/officeDocument/2006/relationships/hyperlink" Target="https://podminky.urs.cz/item/CS_URS_2025_01/210100001" TargetMode="External" /><Relationship Id="rId5" Type="http://schemas.openxmlformats.org/officeDocument/2006/relationships/hyperlink" Target="https://podminky.urs.cz/item/CS_URS_2025_01/741310022" TargetMode="External" /><Relationship Id="rId6" Type="http://schemas.openxmlformats.org/officeDocument/2006/relationships/hyperlink" Target="https://podminky.urs.cz/item/CS_URS_2025_01/HZS2232" TargetMode="External" /><Relationship Id="rId7" Type="http://schemas.openxmlformats.org/officeDocument/2006/relationships/hyperlink" Target="https://podminky.urs.cz/item/CS_URS_2025_01/HZS4211" TargetMode="External" /><Relationship Id="rId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1002000" TargetMode="External" /><Relationship Id="rId2" Type="http://schemas.openxmlformats.org/officeDocument/2006/relationships/hyperlink" Target="https://podminky.urs.cz/item/CS_URS_2024_01/013254000" TargetMode="External" /><Relationship Id="rId3" Type="http://schemas.openxmlformats.org/officeDocument/2006/relationships/hyperlink" Target="https://podminky.urs.cz/item/CS_URS_2024_01/013294000" TargetMode="External" /><Relationship Id="rId4" Type="http://schemas.openxmlformats.org/officeDocument/2006/relationships/hyperlink" Target="https://podminky.urs.cz/item/CS_URS_2024_01/040001000" TargetMode="External" /><Relationship Id="rId5" Type="http://schemas.openxmlformats.org/officeDocument/2006/relationships/hyperlink" Target="https://podminky.urs.cz/item/CS_URS_2024_01/042503000" TargetMode="External" /><Relationship Id="rId6" Type="http://schemas.openxmlformats.org/officeDocument/2006/relationships/hyperlink" Target="https://podminky.urs.cz/item/CS_URS_2024_01/042703000" TargetMode="External" /><Relationship Id="rId7" Type="http://schemas.openxmlformats.org/officeDocument/2006/relationships/hyperlink" Target="https://podminky.urs.cz/item/CS_URS_2024_01/043002000" TargetMode="External" /><Relationship Id="rId8" Type="http://schemas.openxmlformats.org/officeDocument/2006/relationships/hyperlink" Target="https://podminky.urs.cz/item/CS_URS_2024_01/043203000" TargetMode="External" /><Relationship Id="rId9" Type="http://schemas.openxmlformats.org/officeDocument/2006/relationships/hyperlink" Target="https://podminky.urs.cz/item/CS_URS_2024_01/044002000" TargetMode="External" /><Relationship Id="rId10" Type="http://schemas.openxmlformats.org/officeDocument/2006/relationships/hyperlink" Target="https://podminky.urs.cz/item/CS_URS_2024_01/045002000" TargetMode="External" /><Relationship Id="rId11" Type="http://schemas.openxmlformats.org/officeDocument/2006/relationships/hyperlink" Target="https://podminky.urs.cz/item/CS_URS_2024_01/049002000" TargetMode="External" /><Relationship Id="rId12" Type="http://schemas.openxmlformats.org/officeDocument/2006/relationships/hyperlink" Target="https://podminky.urs.cz/item/CS_URS_2024_01/049303000" TargetMode="External" /><Relationship Id="rId13" Type="http://schemas.openxmlformats.org/officeDocument/2006/relationships/hyperlink" Target="https://podminky.urs.cz/item/CS_URS_2024_01/060001000" TargetMode="External" /><Relationship Id="rId14" Type="http://schemas.openxmlformats.org/officeDocument/2006/relationships/hyperlink" Target="https://podminky.urs.cz/item/CS_URS_2024_01/062002000" TargetMode="External" /><Relationship Id="rId15" Type="http://schemas.openxmlformats.org/officeDocument/2006/relationships/hyperlink" Target="https://podminky.urs.cz/item/CS_URS_2024_01/065002000" TargetMode="External" /><Relationship Id="rId16" Type="http://schemas.openxmlformats.org/officeDocument/2006/relationships/hyperlink" Target="https://podminky.urs.cz/item/CS_URS_2024_01/070001000" TargetMode="External" /><Relationship Id="rId17" Type="http://schemas.openxmlformats.org/officeDocument/2006/relationships/hyperlink" Target="https://podminky.urs.cz/item/CS_URS_2024_01/071002000" TargetMode="External" /><Relationship Id="rId18" Type="http://schemas.openxmlformats.org/officeDocument/2006/relationships/hyperlink" Target="https://podminky.urs.cz/item/CS_URS_2024_01/092103001" TargetMode="External" /><Relationship Id="rId19" Type="http://schemas.openxmlformats.org/officeDocument/2006/relationships/hyperlink" Target="https://podminky.urs.cz/item/CS_URS_2024_01/094103000" TargetMode="External" /><Relationship Id="rId20" Type="http://schemas.openxmlformats.org/officeDocument/2006/relationships/hyperlink" Target="https://podminky.urs.cz/item/CS_URS_2024_01/094104000" TargetMode="External" /><Relationship Id="rId2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34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35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36</v>
      </c>
      <c r="AO17" s="23"/>
      <c r="AP17" s="23"/>
      <c r="AQ17" s="23"/>
      <c r="AR17" s="21"/>
      <c r="BE17" s="32"/>
      <c r="BS17" s="18" t="s">
        <v>37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34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36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40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41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42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43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44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45</v>
      </c>
      <c r="E29" s="48"/>
      <c r="F29" s="33" t="s">
        <v>46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47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48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49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50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51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52</v>
      </c>
      <c r="U35" s="55"/>
      <c r="V35" s="55"/>
      <c r="W35" s="55"/>
      <c r="X35" s="57" t="s">
        <v>53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54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223040-68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ČOV – Rekonstrukce kotelny včetně strojovny kotelny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Sokolov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20. 4. 2024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Sokolov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>UCHYTIL s.r.o.</v>
      </c>
      <c r="AN49" s="65"/>
      <c r="AO49" s="65"/>
      <c r="AP49" s="65"/>
      <c r="AQ49" s="41"/>
      <c r="AR49" s="45"/>
      <c r="AS49" s="75" t="s">
        <v>55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38</v>
      </c>
      <c r="AJ50" s="41"/>
      <c r="AK50" s="41"/>
      <c r="AL50" s="41"/>
      <c r="AM50" s="74" t="str">
        <f>IF(E20="","",E20)</f>
        <v>UCHYTIL s.r.o.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56</v>
      </c>
      <c r="D52" s="88"/>
      <c r="E52" s="88"/>
      <c r="F52" s="88"/>
      <c r="G52" s="88"/>
      <c r="H52" s="89"/>
      <c r="I52" s="90" t="s">
        <v>57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58</v>
      </c>
      <c r="AH52" s="88"/>
      <c r="AI52" s="88"/>
      <c r="AJ52" s="88"/>
      <c r="AK52" s="88"/>
      <c r="AL52" s="88"/>
      <c r="AM52" s="88"/>
      <c r="AN52" s="90" t="s">
        <v>59</v>
      </c>
      <c r="AO52" s="88"/>
      <c r="AP52" s="88"/>
      <c r="AQ52" s="92" t="s">
        <v>60</v>
      </c>
      <c r="AR52" s="45"/>
      <c r="AS52" s="93" t="s">
        <v>61</v>
      </c>
      <c r="AT52" s="94" t="s">
        <v>62</v>
      </c>
      <c r="AU52" s="94" t="s">
        <v>63</v>
      </c>
      <c r="AV52" s="94" t="s">
        <v>64</v>
      </c>
      <c r="AW52" s="94" t="s">
        <v>65</v>
      </c>
      <c r="AX52" s="94" t="s">
        <v>66</v>
      </c>
      <c r="AY52" s="94" t="s">
        <v>67</v>
      </c>
      <c r="AZ52" s="94" t="s">
        <v>68</v>
      </c>
      <c r="BA52" s="94" t="s">
        <v>69</v>
      </c>
      <c r="BB52" s="94" t="s">
        <v>70</v>
      </c>
      <c r="BC52" s="94" t="s">
        <v>71</v>
      </c>
      <c r="BD52" s="95" t="s">
        <v>72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73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74</v>
      </c>
      <c r="BT54" s="110" t="s">
        <v>75</v>
      </c>
      <c r="BU54" s="111" t="s">
        <v>76</v>
      </c>
      <c r="BV54" s="110" t="s">
        <v>77</v>
      </c>
      <c r="BW54" s="110" t="s">
        <v>5</v>
      </c>
      <c r="BX54" s="110" t="s">
        <v>78</v>
      </c>
      <c r="CL54" s="110" t="s">
        <v>19</v>
      </c>
    </row>
    <row r="55" s="7" customFormat="1" ht="16.5" customHeight="1">
      <c r="A55" s="7"/>
      <c r="B55" s="112"/>
      <c r="C55" s="113"/>
      <c r="D55" s="114" t="s">
        <v>79</v>
      </c>
      <c r="E55" s="114"/>
      <c r="F55" s="114"/>
      <c r="G55" s="114"/>
      <c r="H55" s="114"/>
      <c r="I55" s="115"/>
      <c r="J55" s="114" t="s">
        <v>80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ROUND(SUM(AG56:AG61),2)</f>
        <v>0</v>
      </c>
      <c r="AH55" s="115"/>
      <c r="AI55" s="115"/>
      <c r="AJ55" s="115"/>
      <c r="AK55" s="115"/>
      <c r="AL55" s="115"/>
      <c r="AM55" s="115"/>
      <c r="AN55" s="117">
        <f>SUM(AG55,AT55)</f>
        <v>0</v>
      </c>
      <c r="AO55" s="115"/>
      <c r="AP55" s="115"/>
      <c r="AQ55" s="118" t="s">
        <v>81</v>
      </c>
      <c r="AR55" s="119"/>
      <c r="AS55" s="120">
        <f>ROUND(SUM(AS56:AS61),2)</f>
        <v>0</v>
      </c>
      <c r="AT55" s="121">
        <f>ROUND(SUM(AV55:AW55),2)</f>
        <v>0</v>
      </c>
      <c r="AU55" s="122">
        <f>ROUND(SUM(AU56:AU61),5)</f>
        <v>0</v>
      </c>
      <c r="AV55" s="121">
        <f>ROUND(AZ55*L29,2)</f>
        <v>0</v>
      </c>
      <c r="AW55" s="121">
        <f>ROUND(BA55*L30,2)</f>
        <v>0</v>
      </c>
      <c r="AX55" s="121">
        <f>ROUND(BB55*L29,2)</f>
        <v>0</v>
      </c>
      <c r="AY55" s="121">
        <f>ROUND(BC55*L30,2)</f>
        <v>0</v>
      </c>
      <c r="AZ55" s="121">
        <f>ROUND(SUM(AZ56:AZ61),2)</f>
        <v>0</v>
      </c>
      <c r="BA55" s="121">
        <f>ROUND(SUM(BA56:BA61),2)</f>
        <v>0</v>
      </c>
      <c r="BB55" s="121">
        <f>ROUND(SUM(BB56:BB61),2)</f>
        <v>0</v>
      </c>
      <c r="BC55" s="121">
        <f>ROUND(SUM(BC56:BC61),2)</f>
        <v>0</v>
      </c>
      <c r="BD55" s="123">
        <f>ROUND(SUM(BD56:BD61),2)</f>
        <v>0</v>
      </c>
      <c r="BE55" s="7"/>
      <c r="BS55" s="124" t="s">
        <v>74</v>
      </c>
      <c r="BT55" s="124" t="s">
        <v>82</v>
      </c>
      <c r="BU55" s="124" t="s">
        <v>76</v>
      </c>
      <c r="BV55" s="124" t="s">
        <v>77</v>
      </c>
      <c r="BW55" s="124" t="s">
        <v>83</v>
      </c>
      <c r="BX55" s="124" t="s">
        <v>5</v>
      </c>
      <c r="CL55" s="124" t="s">
        <v>19</v>
      </c>
      <c r="CM55" s="124" t="s">
        <v>84</v>
      </c>
    </row>
    <row r="56" s="4" customFormat="1" ht="16.5" customHeight="1">
      <c r="A56" s="125" t="s">
        <v>85</v>
      </c>
      <c r="B56" s="64"/>
      <c r="C56" s="126"/>
      <c r="D56" s="126"/>
      <c r="E56" s="127" t="s">
        <v>86</v>
      </c>
      <c r="F56" s="127"/>
      <c r="G56" s="127"/>
      <c r="H56" s="127"/>
      <c r="I56" s="127"/>
      <c r="J56" s="126"/>
      <c r="K56" s="127" t="s">
        <v>87</v>
      </c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8">
        <f>'01 - Demontáže'!J32</f>
        <v>0</v>
      </c>
      <c r="AH56" s="126"/>
      <c r="AI56" s="126"/>
      <c r="AJ56" s="126"/>
      <c r="AK56" s="126"/>
      <c r="AL56" s="126"/>
      <c r="AM56" s="126"/>
      <c r="AN56" s="128">
        <f>SUM(AG56,AT56)</f>
        <v>0</v>
      </c>
      <c r="AO56" s="126"/>
      <c r="AP56" s="126"/>
      <c r="AQ56" s="129" t="s">
        <v>88</v>
      </c>
      <c r="AR56" s="66"/>
      <c r="AS56" s="130">
        <v>0</v>
      </c>
      <c r="AT56" s="131">
        <f>ROUND(SUM(AV56:AW56),2)</f>
        <v>0</v>
      </c>
      <c r="AU56" s="132">
        <f>'01 - Demontáže'!P101</f>
        <v>0</v>
      </c>
      <c r="AV56" s="131">
        <f>'01 - Demontáže'!J35</f>
        <v>0</v>
      </c>
      <c r="AW56" s="131">
        <f>'01 - Demontáže'!J36</f>
        <v>0</v>
      </c>
      <c r="AX56" s="131">
        <f>'01 - Demontáže'!J37</f>
        <v>0</v>
      </c>
      <c r="AY56" s="131">
        <f>'01 - Demontáže'!J38</f>
        <v>0</v>
      </c>
      <c r="AZ56" s="131">
        <f>'01 - Demontáže'!F35</f>
        <v>0</v>
      </c>
      <c r="BA56" s="131">
        <f>'01 - Demontáže'!F36</f>
        <v>0</v>
      </c>
      <c r="BB56" s="131">
        <f>'01 - Demontáže'!F37</f>
        <v>0</v>
      </c>
      <c r="BC56" s="131">
        <f>'01 - Demontáže'!F38</f>
        <v>0</v>
      </c>
      <c r="BD56" s="133">
        <f>'01 - Demontáže'!F39</f>
        <v>0</v>
      </c>
      <c r="BE56" s="4"/>
      <c r="BT56" s="134" t="s">
        <v>84</v>
      </c>
      <c r="BV56" s="134" t="s">
        <v>77</v>
      </c>
      <c r="BW56" s="134" t="s">
        <v>89</v>
      </c>
      <c r="BX56" s="134" t="s">
        <v>83</v>
      </c>
      <c r="CL56" s="134" t="s">
        <v>19</v>
      </c>
    </row>
    <row r="57" s="4" customFormat="1" ht="16.5" customHeight="1">
      <c r="A57" s="125" t="s">
        <v>85</v>
      </c>
      <c r="B57" s="64"/>
      <c r="C57" s="126"/>
      <c r="D57" s="126"/>
      <c r="E57" s="127" t="s">
        <v>90</v>
      </c>
      <c r="F57" s="127"/>
      <c r="G57" s="127"/>
      <c r="H57" s="127"/>
      <c r="I57" s="127"/>
      <c r="J57" s="126"/>
      <c r="K57" s="127" t="s">
        <v>91</v>
      </c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8">
        <f>'02 - Plynová odběrná zaří...'!J32</f>
        <v>0</v>
      </c>
      <c r="AH57" s="126"/>
      <c r="AI57" s="126"/>
      <c r="AJ57" s="126"/>
      <c r="AK57" s="126"/>
      <c r="AL57" s="126"/>
      <c r="AM57" s="126"/>
      <c r="AN57" s="128">
        <f>SUM(AG57,AT57)</f>
        <v>0</v>
      </c>
      <c r="AO57" s="126"/>
      <c r="AP57" s="126"/>
      <c r="AQ57" s="129" t="s">
        <v>88</v>
      </c>
      <c r="AR57" s="66"/>
      <c r="AS57" s="130">
        <v>0</v>
      </c>
      <c r="AT57" s="131">
        <f>ROUND(SUM(AV57:AW57),2)</f>
        <v>0</v>
      </c>
      <c r="AU57" s="132">
        <f>'02 - Plynová odběrná zaří...'!P94</f>
        <v>0</v>
      </c>
      <c r="AV57" s="131">
        <f>'02 - Plynová odběrná zaří...'!J35</f>
        <v>0</v>
      </c>
      <c r="AW57" s="131">
        <f>'02 - Plynová odběrná zaří...'!J36</f>
        <v>0</v>
      </c>
      <c r="AX57" s="131">
        <f>'02 - Plynová odběrná zaří...'!J37</f>
        <v>0</v>
      </c>
      <c r="AY57" s="131">
        <f>'02 - Plynová odběrná zaří...'!J38</f>
        <v>0</v>
      </c>
      <c r="AZ57" s="131">
        <f>'02 - Plynová odběrná zaří...'!F35</f>
        <v>0</v>
      </c>
      <c r="BA57" s="131">
        <f>'02 - Plynová odběrná zaří...'!F36</f>
        <v>0</v>
      </c>
      <c r="BB57" s="131">
        <f>'02 - Plynová odběrná zaří...'!F37</f>
        <v>0</v>
      </c>
      <c r="BC57" s="131">
        <f>'02 - Plynová odběrná zaří...'!F38</f>
        <v>0</v>
      </c>
      <c r="BD57" s="133">
        <f>'02 - Plynová odběrná zaří...'!F39</f>
        <v>0</v>
      </c>
      <c r="BE57" s="4"/>
      <c r="BT57" s="134" t="s">
        <v>84</v>
      </c>
      <c r="BV57" s="134" t="s">
        <v>77</v>
      </c>
      <c r="BW57" s="134" t="s">
        <v>92</v>
      </c>
      <c r="BX57" s="134" t="s">
        <v>83</v>
      </c>
      <c r="CL57" s="134" t="s">
        <v>19</v>
      </c>
    </row>
    <row r="58" s="4" customFormat="1" ht="16.5" customHeight="1">
      <c r="A58" s="125" t="s">
        <v>85</v>
      </c>
      <c r="B58" s="64"/>
      <c r="C58" s="126"/>
      <c r="D58" s="126"/>
      <c r="E58" s="127" t="s">
        <v>93</v>
      </c>
      <c r="F58" s="127"/>
      <c r="G58" s="127"/>
      <c r="H58" s="127"/>
      <c r="I58" s="127"/>
      <c r="J58" s="126"/>
      <c r="K58" s="127" t="s">
        <v>94</v>
      </c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8">
        <f>'03 - Vytápění - nový stav'!J32</f>
        <v>0</v>
      </c>
      <c r="AH58" s="126"/>
      <c r="AI58" s="126"/>
      <c r="AJ58" s="126"/>
      <c r="AK58" s="126"/>
      <c r="AL58" s="126"/>
      <c r="AM58" s="126"/>
      <c r="AN58" s="128">
        <f>SUM(AG58,AT58)</f>
        <v>0</v>
      </c>
      <c r="AO58" s="126"/>
      <c r="AP58" s="126"/>
      <c r="AQ58" s="129" t="s">
        <v>88</v>
      </c>
      <c r="AR58" s="66"/>
      <c r="AS58" s="130">
        <v>0</v>
      </c>
      <c r="AT58" s="131">
        <f>ROUND(SUM(AV58:AW58),2)</f>
        <v>0</v>
      </c>
      <c r="AU58" s="132">
        <f>'03 - Vytápění - nový stav'!P103</f>
        <v>0</v>
      </c>
      <c r="AV58" s="131">
        <f>'03 - Vytápění - nový stav'!J35</f>
        <v>0</v>
      </c>
      <c r="AW58" s="131">
        <f>'03 - Vytápění - nový stav'!J36</f>
        <v>0</v>
      </c>
      <c r="AX58" s="131">
        <f>'03 - Vytápění - nový stav'!J37</f>
        <v>0</v>
      </c>
      <c r="AY58" s="131">
        <f>'03 - Vytápění - nový stav'!J38</f>
        <v>0</v>
      </c>
      <c r="AZ58" s="131">
        <f>'03 - Vytápění - nový stav'!F35</f>
        <v>0</v>
      </c>
      <c r="BA58" s="131">
        <f>'03 - Vytápění - nový stav'!F36</f>
        <v>0</v>
      </c>
      <c r="BB58" s="131">
        <f>'03 - Vytápění - nový stav'!F37</f>
        <v>0</v>
      </c>
      <c r="BC58" s="131">
        <f>'03 - Vytápění - nový stav'!F38</f>
        <v>0</v>
      </c>
      <c r="BD58" s="133">
        <f>'03 - Vytápění - nový stav'!F39</f>
        <v>0</v>
      </c>
      <c r="BE58" s="4"/>
      <c r="BT58" s="134" t="s">
        <v>84</v>
      </c>
      <c r="BV58" s="134" t="s">
        <v>77</v>
      </c>
      <c r="BW58" s="134" t="s">
        <v>95</v>
      </c>
      <c r="BX58" s="134" t="s">
        <v>83</v>
      </c>
      <c r="CL58" s="134" t="s">
        <v>19</v>
      </c>
    </row>
    <row r="59" s="4" customFormat="1" ht="16.5" customHeight="1">
      <c r="A59" s="125" t="s">
        <v>85</v>
      </c>
      <c r="B59" s="64"/>
      <c r="C59" s="126"/>
      <c r="D59" s="126"/>
      <c r="E59" s="127" t="s">
        <v>96</v>
      </c>
      <c r="F59" s="127"/>
      <c r="G59" s="127"/>
      <c r="H59" s="127"/>
      <c r="I59" s="127"/>
      <c r="J59" s="126"/>
      <c r="K59" s="127" t="s">
        <v>97</v>
      </c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8">
        <f>'04 - Stavební část'!J32</f>
        <v>0</v>
      </c>
      <c r="AH59" s="126"/>
      <c r="AI59" s="126"/>
      <c r="AJ59" s="126"/>
      <c r="AK59" s="126"/>
      <c r="AL59" s="126"/>
      <c r="AM59" s="126"/>
      <c r="AN59" s="128">
        <f>SUM(AG59,AT59)</f>
        <v>0</v>
      </c>
      <c r="AO59" s="126"/>
      <c r="AP59" s="126"/>
      <c r="AQ59" s="129" t="s">
        <v>88</v>
      </c>
      <c r="AR59" s="66"/>
      <c r="AS59" s="130">
        <v>0</v>
      </c>
      <c r="AT59" s="131">
        <f>ROUND(SUM(AV59:AW59),2)</f>
        <v>0</v>
      </c>
      <c r="AU59" s="132">
        <f>'04 - Stavební část'!P98</f>
        <v>0</v>
      </c>
      <c r="AV59" s="131">
        <f>'04 - Stavební část'!J35</f>
        <v>0</v>
      </c>
      <c r="AW59" s="131">
        <f>'04 - Stavební část'!J36</f>
        <v>0</v>
      </c>
      <c r="AX59" s="131">
        <f>'04 - Stavební část'!J37</f>
        <v>0</v>
      </c>
      <c r="AY59" s="131">
        <f>'04 - Stavební část'!J38</f>
        <v>0</v>
      </c>
      <c r="AZ59" s="131">
        <f>'04 - Stavební část'!F35</f>
        <v>0</v>
      </c>
      <c r="BA59" s="131">
        <f>'04 - Stavební část'!F36</f>
        <v>0</v>
      </c>
      <c r="BB59" s="131">
        <f>'04 - Stavební část'!F37</f>
        <v>0</v>
      </c>
      <c r="BC59" s="131">
        <f>'04 - Stavební část'!F38</f>
        <v>0</v>
      </c>
      <c r="BD59" s="133">
        <f>'04 - Stavební část'!F39</f>
        <v>0</v>
      </c>
      <c r="BE59" s="4"/>
      <c r="BT59" s="134" t="s">
        <v>84</v>
      </c>
      <c r="BV59" s="134" t="s">
        <v>77</v>
      </c>
      <c r="BW59" s="134" t="s">
        <v>98</v>
      </c>
      <c r="BX59" s="134" t="s">
        <v>83</v>
      </c>
      <c r="CL59" s="134" t="s">
        <v>19</v>
      </c>
    </row>
    <row r="60" s="4" customFormat="1" ht="16.5" customHeight="1">
      <c r="A60" s="125" t="s">
        <v>85</v>
      </c>
      <c r="B60" s="64"/>
      <c r="C60" s="126"/>
      <c r="D60" s="126"/>
      <c r="E60" s="127" t="s">
        <v>99</v>
      </c>
      <c r="F60" s="127"/>
      <c r="G60" s="127"/>
      <c r="H60" s="127"/>
      <c r="I60" s="127"/>
      <c r="J60" s="126"/>
      <c r="K60" s="127" t="s">
        <v>100</v>
      </c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8">
        <f>'05 - SI a MaR'!J32</f>
        <v>0</v>
      </c>
      <c r="AH60" s="126"/>
      <c r="AI60" s="126"/>
      <c r="AJ60" s="126"/>
      <c r="AK60" s="126"/>
      <c r="AL60" s="126"/>
      <c r="AM60" s="126"/>
      <c r="AN60" s="128">
        <f>SUM(AG60,AT60)</f>
        <v>0</v>
      </c>
      <c r="AO60" s="126"/>
      <c r="AP60" s="126"/>
      <c r="AQ60" s="129" t="s">
        <v>88</v>
      </c>
      <c r="AR60" s="66"/>
      <c r="AS60" s="130">
        <v>0</v>
      </c>
      <c r="AT60" s="131">
        <f>ROUND(SUM(AV60:AW60),2)</f>
        <v>0</v>
      </c>
      <c r="AU60" s="132">
        <f>'05 - SI a MaR'!P92</f>
        <v>0</v>
      </c>
      <c r="AV60" s="131">
        <f>'05 - SI a MaR'!J35</f>
        <v>0</v>
      </c>
      <c r="AW60" s="131">
        <f>'05 - SI a MaR'!J36</f>
        <v>0</v>
      </c>
      <c r="AX60" s="131">
        <f>'05 - SI a MaR'!J37</f>
        <v>0</v>
      </c>
      <c r="AY60" s="131">
        <f>'05 - SI a MaR'!J38</f>
        <v>0</v>
      </c>
      <c r="AZ60" s="131">
        <f>'05 - SI a MaR'!F35</f>
        <v>0</v>
      </c>
      <c r="BA60" s="131">
        <f>'05 - SI a MaR'!F36</f>
        <v>0</v>
      </c>
      <c r="BB60" s="131">
        <f>'05 - SI a MaR'!F37</f>
        <v>0</v>
      </c>
      <c r="BC60" s="131">
        <f>'05 - SI a MaR'!F38</f>
        <v>0</v>
      </c>
      <c r="BD60" s="133">
        <f>'05 - SI a MaR'!F39</f>
        <v>0</v>
      </c>
      <c r="BE60" s="4"/>
      <c r="BT60" s="134" t="s">
        <v>84</v>
      </c>
      <c r="BV60" s="134" t="s">
        <v>77</v>
      </c>
      <c r="BW60" s="134" t="s">
        <v>101</v>
      </c>
      <c r="BX60" s="134" t="s">
        <v>83</v>
      </c>
      <c r="CL60" s="134" t="s">
        <v>19</v>
      </c>
    </row>
    <row r="61" s="4" customFormat="1" ht="16.5" customHeight="1">
      <c r="A61" s="125" t="s">
        <v>85</v>
      </c>
      <c r="B61" s="64"/>
      <c r="C61" s="126"/>
      <c r="D61" s="126"/>
      <c r="E61" s="127" t="s">
        <v>102</v>
      </c>
      <c r="F61" s="127"/>
      <c r="G61" s="127"/>
      <c r="H61" s="127"/>
      <c r="I61" s="127"/>
      <c r="J61" s="126"/>
      <c r="K61" s="127" t="s">
        <v>103</v>
      </c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8">
        <f>'06 - Ostatní a vedlejší n...'!J32</f>
        <v>0</v>
      </c>
      <c r="AH61" s="126"/>
      <c r="AI61" s="126"/>
      <c r="AJ61" s="126"/>
      <c r="AK61" s="126"/>
      <c r="AL61" s="126"/>
      <c r="AM61" s="126"/>
      <c r="AN61" s="128">
        <f>SUM(AG61,AT61)</f>
        <v>0</v>
      </c>
      <c r="AO61" s="126"/>
      <c r="AP61" s="126"/>
      <c r="AQ61" s="129" t="s">
        <v>88</v>
      </c>
      <c r="AR61" s="66"/>
      <c r="AS61" s="135">
        <v>0</v>
      </c>
      <c r="AT61" s="136">
        <f>ROUND(SUM(AV61:AW61),2)</f>
        <v>0</v>
      </c>
      <c r="AU61" s="137">
        <f>'06 - Ostatní a vedlejší n...'!P93</f>
        <v>0</v>
      </c>
      <c r="AV61" s="136">
        <f>'06 - Ostatní a vedlejší n...'!J35</f>
        <v>0</v>
      </c>
      <c r="AW61" s="136">
        <f>'06 - Ostatní a vedlejší n...'!J36</f>
        <v>0</v>
      </c>
      <c r="AX61" s="136">
        <f>'06 - Ostatní a vedlejší n...'!J37</f>
        <v>0</v>
      </c>
      <c r="AY61" s="136">
        <f>'06 - Ostatní a vedlejší n...'!J38</f>
        <v>0</v>
      </c>
      <c r="AZ61" s="136">
        <f>'06 - Ostatní a vedlejší n...'!F35</f>
        <v>0</v>
      </c>
      <c r="BA61" s="136">
        <f>'06 - Ostatní a vedlejší n...'!F36</f>
        <v>0</v>
      </c>
      <c r="BB61" s="136">
        <f>'06 - Ostatní a vedlejší n...'!F37</f>
        <v>0</v>
      </c>
      <c r="BC61" s="136">
        <f>'06 - Ostatní a vedlejší n...'!F38</f>
        <v>0</v>
      </c>
      <c r="BD61" s="138">
        <f>'06 - Ostatní a vedlejší n...'!F39</f>
        <v>0</v>
      </c>
      <c r="BE61" s="4"/>
      <c r="BT61" s="134" t="s">
        <v>84</v>
      </c>
      <c r="BV61" s="134" t="s">
        <v>77</v>
      </c>
      <c r="BW61" s="134" t="s">
        <v>104</v>
      </c>
      <c r="BX61" s="134" t="s">
        <v>83</v>
      </c>
      <c r="CL61" s="134" t="s">
        <v>19</v>
      </c>
    </row>
    <row r="62" s="2" customFormat="1" ht="30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5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45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</sheetData>
  <sheetProtection sheet="1" formatColumns="0" formatRows="0" objects="1" scenarios="1" spinCount="100000" saltValue="2NJx7/AWCtjIChsgYv+8HIkuq1wSLpQUqrp/7oPr8JgeMpxJJWBFNChz4NEQYLCW8MDASvPVFPEMWRB27F5uyA==" hashValue="WRjcyPwX6YgkzGhjJgmPE2ERuELCaUAK2AftuxwI72exzOYpXeMVua90xR0xHoCGRikt76gRZzWGyoNESD7BpQ==" algorithmName="SHA-512" password="CC35"/>
  <mergeCells count="66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E59:I59"/>
    <mergeCell ref="K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01 - Demontáže'!C2" display="/"/>
    <hyperlink ref="A57" location="'02 - Plynová odběrná zaří...'!C2" display="/"/>
    <hyperlink ref="A58" location="'03 - Vytápění - nový stav'!C2" display="/"/>
    <hyperlink ref="A59" location="'04 - Stavební část'!C2" display="/"/>
    <hyperlink ref="A60" location="'05 - SI a MaR'!C2" display="/"/>
    <hyperlink ref="A61" location="'06 - Ostatní a vedlejší n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105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ČOV – Rekonstrukce kotelny včetně strojovny kotelny</v>
      </c>
      <c r="F7" s="143"/>
      <c r="G7" s="143"/>
      <c r="H7" s="143"/>
      <c r="L7" s="21"/>
    </row>
    <row r="8" s="1" customFormat="1" ht="12" customHeight="1">
      <c r="B8" s="21"/>
      <c r="D8" s="143" t="s">
        <v>106</v>
      </c>
      <c r="L8" s="21"/>
    </row>
    <row r="9" s="2" customFormat="1" ht="16.5" customHeight="1">
      <c r="A9" s="39"/>
      <c r="B9" s="45"/>
      <c r="C9" s="39"/>
      <c r="D9" s="39"/>
      <c r="E9" s="144" t="s">
        <v>107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108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109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20. 4. 2024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27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30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">
        <v>34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35</v>
      </c>
      <c r="F23" s="39"/>
      <c r="G23" s="39"/>
      <c r="H23" s="39"/>
      <c r="I23" s="143" t="s">
        <v>29</v>
      </c>
      <c r="J23" s="134" t="s">
        <v>36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34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29</v>
      </c>
      <c r="J26" s="134" t="s">
        <v>36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39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41</v>
      </c>
      <c r="E32" s="39"/>
      <c r="F32" s="39"/>
      <c r="G32" s="39"/>
      <c r="H32" s="39"/>
      <c r="I32" s="39"/>
      <c r="J32" s="154">
        <f>ROUND(J101,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43</v>
      </c>
      <c r="G34" s="39"/>
      <c r="H34" s="39"/>
      <c r="I34" s="155" t="s">
        <v>42</v>
      </c>
      <c r="J34" s="155" t="s">
        <v>44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45</v>
      </c>
      <c r="E35" s="143" t="s">
        <v>46</v>
      </c>
      <c r="F35" s="157">
        <f>ROUND((SUM(BE101:BE349)),  2)</f>
        <v>0</v>
      </c>
      <c r="G35" s="39"/>
      <c r="H35" s="39"/>
      <c r="I35" s="158">
        <v>0.20999999999999999</v>
      </c>
      <c r="J35" s="157">
        <f>ROUND(((SUM(BE101:BE349))*I35),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47</v>
      </c>
      <c r="F36" s="157">
        <f>ROUND((SUM(BF101:BF349)),  2)</f>
        <v>0</v>
      </c>
      <c r="G36" s="39"/>
      <c r="H36" s="39"/>
      <c r="I36" s="158">
        <v>0.12</v>
      </c>
      <c r="J36" s="157">
        <f>ROUND(((SUM(BF101:BF349))*I36),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48</v>
      </c>
      <c r="F37" s="157">
        <f>ROUND((SUM(BG101:BG349)),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49</v>
      </c>
      <c r="F38" s="157">
        <f>ROUND((SUM(BH101:BH349)),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50</v>
      </c>
      <c r="F39" s="157">
        <f>ROUND((SUM(BI101:BI349)),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51</v>
      </c>
      <c r="E41" s="161"/>
      <c r="F41" s="161"/>
      <c r="G41" s="162" t="s">
        <v>52</v>
      </c>
      <c r="H41" s="163" t="s">
        <v>53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110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ČOV – Rekonstrukce kotelny včetně strojovny kotelny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106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107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108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01 - Demontáže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Sokolov</v>
      </c>
      <c r="G56" s="41"/>
      <c r="H56" s="41"/>
      <c r="I56" s="33" t="s">
        <v>23</v>
      </c>
      <c r="J56" s="73" t="str">
        <f>IF(J14="","",J14)</f>
        <v>20. 4. 2024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Město Sokolov</v>
      </c>
      <c r="G58" s="41"/>
      <c r="H58" s="41"/>
      <c r="I58" s="33" t="s">
        <v>33</v>
      </c>
      <c r="J58" s="37" t="str">
        <f>E23</f>
        <v>UCHYTIL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>UCHYTIL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111</v>
      </c>
      <c r="D61" s="172"/>
      <c r="E61" s="172"/>
      <c r="F61" s="172"/>
      <c r="G61" s="172"/>
      <c r="H61" s="172"/>
      <c r="I61" s="172"/>
      <c r="J61" s="173" t="s">
        <v>112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73</v>
      </c>
      <c r="D63" s="41"/>
      <c r="E63" s="41"/>
      <c r="F63" s="41"/>
      <c r="G63" s="41"/>
      <c r="H63" s="41"/>
      <c r="I63" s="41"/>
      <c r="J63" s="103">
        <f>J101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113</v>
      </c>
    </row>
    <row r="64" s="9" customFormat="1" ht="24.96" customHeight="1">
      <c r="A64" s="9"/>
      <c r="B64" s="175"/>
      <c r="C64" s="176"/>
      <c r="D64" s="177" t="s">
        <v>114</v>
      </c>
      <c r="E64" s="178"/>
      <c r="F64" s="178"/>
      <c r="G64" s="178"/>
      <c r="H64" s="178"/>
      <c r="I64" s="178"/>
      <c r="J64" s="179">
        <f>J102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115</v>
      </c>
      <c r="E65" s="183"/>
      <c r="F65" s="183"/>
      <c r="G65" s="183"/>
      <c r="H65" s="183"/>
      <c r="I65" s="183"/>
      <c r="J65" s="184">
        <f>J103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1"/>
      <c r="C66" s="126"/>
      <c r="D66" s="182" t="s">
        <v>116</v>
      </c>
      <c r="E66" s="183"/>
      <c r="F66" s="183"/>
      <c r="G66" s="183"/>
      <c r="H66" s="183"/>
      <c r="I66" s="183"/>
      <c r="J66" s="184">
        <f>J113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5"/>
      <c r="C67" s="176"/>
      <c r="D67" s="177" t="s">
        <v>117</v>
      </c>
      <c r="E67" s="178"/>
      <c r="F67" s="178"/>
      <c r="G67" s="178"/>
      <c r="H67" s="178"/>
      <c r="I67" s="178"/>
      <c r="J67" s="179">
        <f>J141</f>
        <v>0</v>
      </c>
      <c r="K67" s="176"/>
      <c r="L67" s="18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1"/>
      <c r="C68" s="126"/>
      <c r="D68" s="182" t="s">
        <v>118</v>
      </c>
      <c r="E68" s="183"/>
      <c r="F68" s="183"/>
      <c r="G68" s="183"/>
      <c r="H68" s="183"/>
      <c r="I68" s="183"/>
      <c r="J68" s="184">
        <f>J142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119</v>
      </c>
      <c r="E69" s="183"/>
      <c r="F69" s="183"/>
      <c r="G69" s="183"/>
      <c r="H69" s="183"/>
      <c r="I69" s="183"/>
      <c r="J69" s="184">
        <f>J151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120</v>
      </c>
      <c r="E70" s="183"/>
      <c r="F70" s="183"/>
      <c r="G70" s="183"/>
      <c r="H70" s="183"/>
      <c r="I70" s="183"/>
      <c r="J70" s="184">
        <f>J188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121</v>
      </c>
      <c r="E71" s="183"/>
      <c r="F71" s="183"/>
      <c r="G71" s="183"/>
      <c r="H71" s="183"/>
      <c r="I71" s="183"/>
      <c r="J71" s="184">
        <f>J232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1"/>
      <c r="C72" s="126"/>
      <c r="D72" s="182" t="s">
        <v>122</v>
      </c>
      <c r="E72" s="183"/>
      <c r="F72" s="183"/>
      <c r="G72" s="183"/>
      <c r="H72" s="183"/>
      <c r="I72" s="183"/>
      <c r="J72" s="184">
        <f>J239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1"/>
      <c r="C73" s="126"/>
      <c r="D73" s="182" t="s">
        <v>123</v>
      </c>
      <c r="E73" s="183"/>
      <c r="F73" s="183"/>
      <c r="G73" s="183"/>
      <c r="H73" s="183"/>
      <c r="I73" s="183"/>
      <c r="J73" s="184">
        <f>J256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1"/>
      <c r="C74" s="126"/>
      <c r="D74" s="182" t="s">
        <v>124</v>
      </c>
      <c r="E74" s="183"/>
      <c r="F74" s="183"/>
      <c r="G74" s="183"/>
      <c r="H74" s="183"/>
      <c r="I74" s="183"/>
      <c r="J74" s="184">
        <f>J291</f>
        <v>0</v>
      </c>
      <c r="K74" s="126"/>
      <c r="L74" s="185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1"/>
      <c r="C75" s="126"/>
      <c r="D75" s="182" t="s">
        <v>125</v>
      </c>
      <c r="E75" s="183"/>
      <c r="F75" s="183"/>
      <c r="G75" s="183"/>
      <c r="H75" s="183"/>
      <c r="I75" s="183"/>
      <c r="J75" s="184">
        <f>J310</f>
        <v>0</v>
      </c>
      <c r="K75" s="126"/>
      <c r="L75" s="185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1"/>
      <c r="C76" s="126"/>
      <c r="D76" s="182" t="s">
        <v>126</v>
      </c>
      <c r="E76" s="183"/>
      <c r="F76" s="183"/>
      <c r="G76" s="183"/>
      <c r="H76" s="183"/>
      <c r="I76" s="183"/>
      <c r="J76" s="184">
        <f>J325</f>
        <v>0</v>
      </c>
      <c r="K76" s="126"/>
      <c r="L76" s="185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1"/>
      <c r="C77" s="126"/>
      <c r="D77" s="182" t="s">
        <v>127</v>
      </c>
      <c r="E77" s="183"/>
      <c r="F77" s="183"/>
      <c r="G77" s="183"/>
      <c r="H77" s="183"/>
      <c r="I77" s="183"/>
      <c r="J77" s="184">
        <f>J329</f>
        <v>0</v>
      </c>
      <c r="K77" s="126"/>
      <c r="L77" s="185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9" customFormat="1" ht="24.96" customHeight="1">
      <c r="A78" s="9"/>
      <c r="B78" s="175"/>
      <c r="C78" s="176"/>
      <c r="D78" s="177" t="s">
        <v>128</v>
      </c>
      <c r="E78" s="178"/>
      <c r="F78" s="178"/>
      <c r="G78" s="178"/>
      <c r="H78" s="178"/>
      <c r="I78" s="178"/>
      <c r="J78" s="179">
        <f>J345</f>
        <v>0</v>
      </c>
      <c r="K78" s="176"/>
      <c r="L78" s="180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10" customFormat="1" ht="19.92" customHeight="1">
      <c r="A79" s="10"/>
      <c r="B79" s="181"/>
      <c r="C79" s="126"/>
      <c r="D79" s="182" t="s">
        <v>129</v>
      </c>
      <c r="E79" s="183"/>
      <c r="F79" s="183"/>
      <c r="G79" s="183"/>
      <c r="H79" s="183"/>
      <c r="I79" s="183"/>
      <c r="J79" s="184">
        <f>J346</f>
        <v>0</v>
      </c>
      <c r="K79" s="126"/>
      <c r="L79" s="185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2" customFormat="1" ht="21.84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5" s="2" customFormat="1" ht="6.96" customHeight="1">
      <c r="A85" s="39"/>
      <c r="B85" s="62"/>
      <c r="C85" s="63"/>
      <c r="D85" s="63"/>
      <c r="E85" s="63"/>
      <c r="F85" s="63"/>
      <c r="G85" s="63"/>
      <c r="H85" s="63"/>
      <c r="I85" s="63"/>
      <c r="J85" s="63"/>
      <c r="K85" s="63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24.96" customHeight="1">
      <c r="A86" s="39"/>
      <c r="B86" s="40"/>
      <c r="C86" s="24" t="s">
        <v>130</v>
      </c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16</v>
      </c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170" t="str">
        <f>E7</f>
        <v>ČOV – Rekonstrukce kotelny včetně strojovny kotelny</v>
      </c>
      <c r="F89" s="33"/>
      <c r="G89" s="33"/>
      <c r="H89" s="33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" customFormat="1" ht="12" customHeight="1">
      <c r="B90" s="22"/>
      <c r="C90" s="33" t="s">
        <v>106</v>
      </c>
      <c r="D90" s="23"/>
      <c r="E90" s="23"/>
      <c r="F90" s="23"/>
      <c r="G90" s="23"/>
      <c r="H90" s="23"/>
      <c r="I90" s="23"/>
      <c r="J90" s="23"/>
      <c r="K90" s="23"/>
      <c r="L90" s="21"/>
    </row>
    <row r="91" s="2" customFormat="1" ht="16.5" customHeight="1">
      <c r="A91" s="39"/>
      <c r="B91" s="40"/>
      <c r="C91" s="41"/>
      <c r="D91" s="41"/>
      <c r="E91" s="170" t="s">
        <v>107</v>
      </c>
      <c r="F91" s="41"/>
      <c r="G91" s="41"/>
      <c r="H91" s="41"/>
      <c r="I91" s="41"/>
      <c r="J91" s="41"/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2" customHeight="1">
      <c r="A92" s="39"/>
      <c r="B92" s="40"/>
      <c r="C92" s="33" t="s">
        <v>108</v>
      </c>
      <c r="D92" s="41"/>
      <c r="E92" s="41"/>
      <c r="F92" s="41"/>
      <c r="G92" s="41"/>
      <c r="H92" s="41"/>
      <c r="I92" s="41"/>
      <c r="J92" s="41"/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6.5" customHeight="1">
      <c r="A93" s="39"/>
      <c r="B93" s="40"/>
      <c r="C93" s="41"/>
      <c r="D93" s="41"/>
      <c r="E93" s="70" t="str">
        <f>E11</f>
        <v>01 - Demontáže</v>
      </c>
      <c r="F93" s="41"/>
      <c r="G93" s="41"/>
      <c r="H93" s="41"/>
      <c r="I93" s="41"/>
      <c r="J93" s="41"/>
      <c r="K93" s="4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14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2" customHeight="1">
      <c r="A95" s="39"/>
      <c r="B95" s="40"/>
      <c r="C95" s="33" t="s">
        <v>21</v>
      </c>
      <c r="D95" s="41"/>
      <c r="E95" s="41"/>
      <c r="F95" s="28" t="str">
        <f>F14</f>
        <v>Sokolov</v>
      </c>
      <c r="G95" s="41"/>
      <c r="H95" s="41"/>
      <c r="I95" s="33" t="s">
        <v>23</v>
      </c>
      <c r="J95" s="73" t="str">
        <f>IF(J14="","",J14)</f>
        <v>20. 4. 2024</v>
      </c>
      <c r="K95" s="41"/>
      <c r="L95" s="14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6.96" customHeight="1">
      <c r="A96" s="39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14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5.15" customHeight="1">
      <c r="A97" s="39"/>
      <c r="B97" s="40"/>
      <c r="C97" s="33" t="s">
        <v>25</v>
      </c>
      <c r="D97" s="41"/>
      <c r="E97" s="41"/>
      <c r="F97" s="28" t="str">
        <f>E17</f>
        <v>Město Sokolov</v>
      </c>
      <c r="G97" s="41"/>
      <c r="H97" s="41"/>
      <c r="I97" s="33" t="s">
        <v>33</v>
      </c>
      <c r="J97" s="37" t="str">
        <f>E23</f>
        <v>UCHYTIL s.r.o.</v>
      </c>
      <c r="K97" s="41"/>
      <c r="L97" s="14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15.15" customHeight="1">
      <c r="A98" s="39"/>
      <c r="B98" s="40"/>
      <c r="C98" s="33" t="s">
        <v>31</v>
      </c>
      <c r="D98" s="41"/>
      <c r="E98" s="41"/>
      <c r="F98" s="28" t="str">
        <f>IF(E20="","",E20)</f>
        <v>Vyplň údaj</v>
      </c>
      <c r="G98" s="41"/>
      <c r="H98" s="41"/>
      <c r="I98" s="33" t="s">
        <v>38</v>
      </c>
      <c r="J98" s="37" t="str">
        <f>E26</f>
        <v>UCHYTIL s.r.o.</v>
      </c>
      <c r="K98" s="41"/>
      <c r="L98" s="14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145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11" customFormat="1" ht="29.28" customHeight="1">
      <c r="A100" s="186"/>
      <c r="B100" s="187"/>
      <c r="C100" s="188" t="s">
        <v>131</v>
      </c>
      <c r="D100" s="189" t="s">
        <v>60</v>
      </c>
      <c r="E100" s="189" t="s">
        <v>56</v>
      </c>
      <c r="F100" s="189" t="s">
        <v>57</v>
      </c>
      <c r="G100" s="189" t="s">
        <v>132</v>
      </c>
      <c r="H100" s="189" t="s">
        <v>133</v>
      </c>
      <c r="I100" s="189" t="s">
        <v>134</v>
      </c>
      <c r="J100" s="189" t="s">
        <v>112</v>
      </c>
      <c r="K100" s="190" t="s">
        <v>135</v>
      </c>
      <c r="L100" s="191"/>
      <c r="M100" s="93" t="s">
        <v>19</v>
      </c>
      <c r="N100" s="94" t="s">
        <v>45</v>
      </c>
      <c r="O100" s="94" t="s">
        <v>136</v>
      </c>
      <c r="P100" s="94" t="s">
        <v>137</v>
      </c>
      <c r="Q100" s="94" t="s">
        <v>138</v>
      </c>
      <c r="R100" s="94" t="s">
        <v>139</v>
      </c>
      <c r="S100" s="94" t="s">
        <v>140</v>
      </c>
      <c r="T100" s="95" t="s">
        <v>141</v>
      </c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</row>
    <row r="101" s="2" customFormat="1" ht="22.8" customHeight="1">
      <c r="A101" s="39"/>
      <c r="B101" s="40"/>
      <c r="C101" s="100" t="s">
        <v>142</v>
      </c>
      <c r="D101" s="41"/>
      <c r="E101" s="41"/>
      <c r="F101" s="41"/>
      <c r="G101" s="41"/>
      <c r="H101" s="41"/>
      <c r="I101" s="41"/>
      <c r="J101" s="192">
        <f>BK101</f>
        <v>0</v>
      </c>
      <c r="K101" s="41"/>
      <c r="L101" s="45"/>
      <c r="M101" s="96"/>
      <c r="N101" s="193"/>
      <c r="O101" s="97"/>
      <c r="P101" s="194">
        <f>P102+P141+P345</f>
        <v>0</v>
      </c>
      <c r="Q101" s="97"/>
      <c r="R101" s="194">
        <f>R102+R141+R345</f>
        <v>0.14795900000000001</v>
      </c>
      <c r="S101" s="97"/>
      <c r="T101" s="195">
        <f>T102+T141+T345</f>
        <v>20.924348500000001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74</v>
      </c>
      <c r="AU101" s="18" t="s">
        <v>113</v>
      </c>
      <c r="BK101" s="196">
        <f>BK102+BK141+BK345</f>
        <v>0</v>
      </c>
    </row>
    <row r="102" s="12" customFormat="1" ht="25.92" customHeight="1">
      <c r="A102" s="12"/>
      <c r="B102" s="197"/>
      <c r="C102" s="198"/>
      <c r="D102" s="199" t="s">
        <v>74</v>
      </c>
      <c r="E102" s="200" t="s">
        <v>143</v>
      </c>
      <c r="F102" s="200" t="s">
        <v>144</v>
      </c>
      <c r="G102" s="198"/>
      <c r="H102" s="198"/>
      <c r="I102" s="201"/>
      <c r="J102" s="202">
        <f>BK102</f>
        <v>0</v>
      </c>
      <c r="K102" s="198"/>
      <c r="L102" s="203"/>
      <c r="M102" s="204"/>
      <c r="N102" s="205"/>
      <c r="O102" s="205"/>
      <c r="P102" s="206">
        <f>P103</f>
        <v>0</v>
      </c>
      <c r="Q102" s="205"/>
      <c r="R102" s="206">
        <f>R103</f>
        <v>0</v>
      </c>
      <c r="S102" s="205"/>
      <c r="T102" s="207">
        <f>T103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8" t="s">
        <v>82</v>
      </c>
      <c r="AT102" s="209" t="s">
        <v>74</v>
      </c>
      <c r="AU102" s="209" t="s">
        <v>75</v>
      </c>
      <c r="AY102" s="208" t="s">
        <v>145</v>
      </c>
      <c r="BK102" s="210">
        <f>BK103</f>
        <v>0</v>
      </c>
    </row>
    <row r="103" s="12" customFormat="1" ht="22.8" customHeight="1">
      <c r="A103" s="12"/>
      <c r="B103" s="197"/>
      <c r="C103" s="198"/>
      <c r="D103" s="199" t="s">
        <v>74</v>
      </c>
      <c r="E103" s="211" t="s">
        <v>146</v>
      </c>
      <c r="F103" s="211" t="s">
        <v>147</v>
      </c>
      <c r="G103" s="198"/>
      <c r="H103" s="198"/>
      <c r="I103" s="201"/>
      <c r="J103" s="212">
        <f>BK103</f>
        <v>0</v>
      </c>
      <c r="K103" s="198"/>
      <c r="L103" s="203"/>
      <c r="M103" s="204"/>
      <c r="N103" s="205"/>
      <c r="O103" s="205"/>
      <c r="P103" s="206">
        <f>P104+SUM(P105:P113)</f>
        <v>0</v>
      </c>
      <c r="Q103" s="205"/>
      <c r="R103" s="206">
        <f>R104+SUM(R105:R113)</f>
        <v>0</v>
      </c>
      <c r="S103" s="205"/>
      <c r="T103" s="207">
        <f>T104+SUM(T105:T113)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8" t="s">
        <v>82</v>
      </c>
      <c r="AT103" s="209" t="s">
        <v>74</v>
      </c>
      <c r="AU103" s="209" t="s">
        <v>82</v>
      </c>
      <c r="AY103" s="208" t="s">
        <v>145</v>
      </c>
      <c r="BK103" s="210">
        <f>BK104+SUM(BK105:BK113)</f>
        <v>0</v>
      </c>
    </row>
    <row r="104" s="2" customFormat="1" ht="33" customHeight="1">
      <c r="A104" s="39"/>
      <c r="B104" s="40"/>
      <c r="C104" s="213" t="s">
        <v>82</v>
      </c>
      <c r="D104" s="213" t="s">
        <v>148</v>
      </c>
      <c r="E104" s="214" t="s">
        <v>149</v>
      </c>
      <c r="F104" s="215" t="s">
        <v>150</v>
      </c>
      <c r="G104" s="216" t="s">
        <v>151</v>
      </c>
      <c r="H104" s="217">
        <v>50</v>
      </c>
      <c r="I104" s="218"/>
      <c r="J104" s="219">
        <f>ROUND(I104*H104,2)</f>
        <v>0</v>
      </c>
      <c r="K104" s="215" t="s">
        <v>152</v>
      </c>
      <c r="L104" s="45"/>
      <c r="M104" s="220" t="s">
        <v>19</v>
      </c>
      <c r="N104" s="221" t="s">
        <v>46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153</v>
      </c>
      <c r="AT104" s="224" t="s">
        <v>148</v>
      </c>
      <c r="AU104" s="224" t="s">
        <v>84</v>
      </c>
      <c r="AY104" s="18" t="s">
        <v>145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82</v>
      </c>
      <c r="BK104" s="225">
        <f>ROUND(I104*H104,2)</f>
        <v>0</v>
      </c>
      <c r="BL104" s="18" t="s">
        <v>153</v>
      </c>
      <c r="BM104" s="224" t="s">
        <v>154</v>
      </c>
    </row>
    <row r="105" s="2" customFormat="1">
      <c r="A105" s="39"/>
      <c r="B105" s="40"/>
      <c r="C105" s="41"/>
      <c r="D105" s="226" t="s">
        <v>155</v>
      </c>
      <c r="E105" s="41"/>
      <c r="F105" s="227" t="s">
        <v>156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155</v>
      </c>
      <c r="AU105" s="18" t="s">
        <v>84</v>
      </c>
    </row>
    <row r="106" s="2" customFormat="1" ht="33" customHeight="1">
      <c r="A106" s="39"/>
      <c r="B106" s="40"/>
      <c r="C106" s="213" t="s">
        <v>84</v>
      </c>
      <c r="D106" s="213" t="s">
        <v>148</v>
      </c>
      <c r="E106" s="214" t="s">
        <v>157</v>
      </c>
      <c r="F106" s="215" t="s">
        <v>158</v>
      </c>
      <c r="G106" s="216" t="s">
        <v>151</v>
      </c>
      <c r="H106" s="217">
        <v>1500</v>
      </c>
      <c r="I106" s="218"/>
      <c r="J106" s="219">
        <f>ROUND(I106*H106,2)</f>
        <v>0</v>
      </c>
      <c r="K106" s="215" t="s">
        <v>152</v>
      </c>
      <c r="L106" s="45"/>
      <c r="M106" s="220" t="s">
        <v>19</v>
      </c>
      <c r="N106" s="221" t="s">
        <v>46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153</v>
      </c>
      <c r="AT106" s="224" t="s">
        <v>148</v>
      </c>
      <c r="AU106" s="224" t="s">
        <v>84</v>
      </c>
      <c r="AY106" s="18" t="s">
        <v>145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82</v>
      </c>
      <c r="BK106" s="225">
        <f>ROUND(I106*H106,2)</f>
        <v>0</v>
      </c>
      <c r="BL106" s="18" t="s">
        <v>153</v>
      </c>
      <c r="BM106" s="224" t="s">
        <v>159</v>
      </c>
    </row>
    <row r="107" s="2" customFormat="1">
      <c r="A107" s="39"/>
      <c r="B107" s="40"/>
      <c r="C107" s="41"/>
      <c r="D107" s="226" t="s">
        <v>155</v>
      </c>
      <c r="E107" s="41"/>
      <c r="F107" s="227" t="s">
        <v>160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155</v>
      </c>
      <c r="AU107" s="18" t="s">
        <v>84</v>
      </c>
    </row>
    <row r="108" s="13" customFormat="1">
      <c r="A108" s="13"/>
      <c r="B108" s="231"/>
      <c r="C108" s="232"/>
      <c r="D108" s="233" t="s">
        <v>161</v>
      </c>
      <c r="E108" s="232"/>
      <c r="F108" s="234" t="s">
        <v>162</v>
      </c>
      <c r="G108" s="232"/>
      <c r="H108" s="235">
        <v>1500</v>
      </c>
      <c r="I108" s="236"/>
      <c r="J108" s="232"/>
      <c r="K108" s="232"/>
      <c r="L108" s="237"/>
      <c r="M108" s="238"/>
      <c r="N108" s="239"/>
      <c r="O108" s="239"/>
      <c r="P108" s="239"/>
      <c r="Q108" s="239"/>
      <c r="R108" s="239"/>
      <c r="S108" s="239"/>
      <c r="T108" s="24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1" t="s">
        <v>161</v>
      </c>
      <c r="AU108" s="241" t="s">
        <v>84</v>
      </c>
      <c r="AV108" s="13" t="s">
        <v>84</v>
      </c>
      <c r="AW108" s="13" t="s">
        <v>4</v>
      </c>
      <c r="AX108" s="13" t="s">
        <v>82</v>
      </c>
      <c r="AY108" s="241" t="s">
        <v>145</v>
      </c>
    </row>
    <row r="109" s="2" customFormat="1" ht="33" customHeight="1">
      <c r="A109" s="39"/>
      <c r="B109" s="40"/>
      <c r="C109" s="213" t="s">
        <v>163</v>
      </c>
      <c r="D109" s="213" t="s">
        <v>148</v>
      </c>
      <c r="E109" s="214" t="s">
        <v>164</v>
      </c>
      <c r="F109" s="215" t="s">
        <v>165</v>
      </c>
      <c r="G109" s="216" t="s">
        <v>151</v>
      </c>
      <c r="H109" s="217">
        <v>50</v>
      </c>
      <c r="I109" s="218"/>
      <c r="J109" s="219">
        <f>ROUND(I109*H109,2)</f>
        <v>0</v>
      </c>
      <c r="K109" s="215" t="s">
        <v>152</v>
      </c>
      <c r="L109" s="45"/>
      <c r="M109" s="220" t="s">
        <v>19</v>
      </c>
      <c r="N109" s="221" t="s">
        <v>46</v>
      </c>
      <c r="O109" s="85"/>
      <c r="P109" s="222">
        <f>O109*H109</f>
        <v>0</v>
      </c>
      <c r="Q109" s="222">
        <v>0</v>
      </c>
      <c r="R109" s="222">
        <f>Q109*H109</f>
        <v>0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153</v>
      </c>
      <c r="AT109" s="224" t="s">
        <v>148</v>
      </c>
      <c r="AU109" s="224" t="s">
        <v>84</v>
      </c>
      <c r="AY109" s="18" t="s">
        <v>145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82</v>
      </c>
      <c r="BK109" s="225">
        <f>ROUND(I109*H109,2)</f>
        <v>0</v>
      </c>
      <c r="BL109" s="18" t="s">
        <v>153</v>
      </c>
      <c r="BM109" s="224" t="s">
        <v>166</v>
      </c>
    </row>
    <row r="110" s="2" customFormat="1">
      <c r="A110" s="39"/>
      <c r="B110" s="40"/>
      <c r="C110" s="41"/>
      <c r="D110" s="226" t="s">
        <v>155</v>
      </c>
      <c r="E110" s="41"/>
      <c r="F110" s="227" t="s">
        <v>167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155</v>
      </c>
      <c r="AU110" s="18" t="s">
        <v>84</v>
      </c>
    </row>
    <row r="111" s="2" customFormat="1" ht="16.5" customHeight="1">
      <c r="A111" s="39"/>
      <c r="B111" s="40"/>
      <c r="C111" s="213" t="s">
        <v>153</v>
      </c>
      <c r="D111" s="213" t="s">
        <v>148</v>
      </c>
      <c r="E111" s="214" t="s">
        <v>168</v>
      </c>
      <c r="F111" s="215" t="s">
        <v>169</v>
      </c>
      <c r="G111" s="216" t="s">
        <v>151</v>
      </c>
      <c r="H111" s="217">
        <v>50</v>
      </c>
      <c r="I111" s="218"/>
      <c r="J111" s="219">
        <f>ROUND(I111*H111,2)</f>
        <v>0</v>
      </c>
      <c r="K111" s="215" t="s">
        <v>152</v>
      </c>
      <c r="L111" s="45"/>
      <c r="M111" s="220" t="s">
        <v>19</v>
      </c>
      <c r="N111" s="221" t="s">
        <v>46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153</v>
      </c>
      <c r="AT111" s="224" t="s">
        <v>148</v>
      </c>
      <c r="AU111" s="224" t="s">
        <v>84</v>
      </c>
      <c r="AY111" s="18" t="s">
        <v>145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82</v>
      </c>
      <c r="BK111" s="225">
        <f>ROUND(I111*H111,2)</f>
        <v>0</v>
      </c>
      <c r="BL111" s="18" t="s">
        <v>153</v>
      </c>
      <c r="BM111" s="224" t="s">
        <v>170</v>
      </c>
    </row>
    <row r="112" s="2" customFormat="1">
      <c r="A112" s="39"/>
      <c r="B112" s="40"/>
      <c r="C112" s="41"/>
      <c r="D112" s="226" t="s">
        <v>155</v>
      </c>
      <c r="E112" s="41"/>
      <c r="F112" s="227" t="s">
        <v>171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155</v>
      </c>
      <c r="AU112" s="18" t="s">
        <v>84</v>
      </c>
    </row>
    <row r="113" s="12" customFormat="1" ht="20.88" customHeight="1">
      <c r="A113" s="12"/>
      <c r="B113" s="197"/>
      <c r="C113" s="198"/>
      <c r="D113" s="199" t="s">
        <v>74</v>
      </c>
      <c r="E113" s="211" t="s">
        <v>172</v>
      </c>
      <c r="F113" s="211" t="s">
        <v>173</v>
      </c>
      <c r="G113" s="198"/>
      <c r="H113" s="198"/>
      <c r="I113" s="201"/>
      <c r="J113" s="212">
        <f>BK113</f>
        <v>0</v>
      </c>
      <c r="K113" s="198"/>
      <c r="L113" s="203"/>
      <c r="M113" s="204"/>
      <c r="N113" s="205"/>
      <c r="O113" s="205"/>
      <c r="P113" s="206">
        <f>SUM(P114:P140)</f>
        <v>0</v>
      </c>
      <c r="Q113" s="205"/>
      <c r="R113" s="206">
        <f>SUM(R114:R140)</f>
        <v>0</v>
      </c>
      <c r="S113" s="205"/>
      <c r="T113" s="207">
        <f>SUM(T114:T140)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8" t="s">
        <v>82</v>
      </c>
      <c r="AT113" s="209" t="s">
        <v>74</v>
      </c>
      <c r="AU113" s="209" t="s">
        <v>84</v>
      </c>
      <c r="AY113" s="208" t="s">
        <v>145</v>
      </c>
      <c r="BK113" s="210">
        <f>SUM(BK114:BK140)</f>
        <v>0</v>
      </c>
    </row>
    <row r="114" s="2" customFormat="1" ht="16.5" customHeight="1">
      <c r="A114" s="39"/>
      <c r="B114" s="40"/>
      <c r="C114" s="213" t="s">
        <v>174</v>
      </c>
      <c r="D114" s="213" t="s">
        <v>148</v>
      </c>
      <c r="E114" s="214" t="s">
        <v>175</v>
      </c>
      <c r="F114" s="215" t="s">
        <v>176</v>
      </c>
      <c r="G114" s="216" t="s">
        <v>177</v>
      </c>
      <c r="H114" s="217">
        <v>21.023</v>
      </c>
      <c r="I114" s="218"/>
      <c r="J114" s="219">
        <f>ROUND(I114*H114,2)</f>
        <v>0</v>
      </c>
      <c r="K114" s="215" t="s">
        <v>152</v>
      </c>
      <c r="L114" s="45"/>
      <c r="M114" s="220" t="s">
        <v>19</v>
      </c>
      <c r="N114" s="221" t="s">
        <v>46</v>
      </c>
      <c r="O114" s="85"/>
      <c r="P114" s="222">
        <f>O114*H114</f>
        <v>0</v>
      </c>
      <c r="Q114" s="222">
        <v>0</v>
      </c>
      <c r="R114" s="222">
        <f>Q114*H114</f>
        <v>0</v>
      </c>
      <c r="S114" s="222">
        <v>0</v>
      </c>
      <c r="T114" s="223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4" t="s">
        <v>153</v>
      </c>
      <c r="AT114" s="224" t="s">
        <v>148</v>
      </c>
      <c r="AU114" s="224" t="s">
        <v>163</v>
      </c>
      <c r="AY114" s="18" t="s">
        <v>145</v>
      </c>
      <c r="BE114" s="225">
        <f>IF(N114="základní",J114,0)</f>
        <v>0</v>
      </c>
      <c r="BF114" s="225">
        <f>IF(N114="snížená",J114,0)</f>
        <v>0</v>
      </c>
      <c r="BG114" s="225">
        <f>IF(N114="zákl. přenesená",J114,0)</f>
        <v>0</v>
      </c>
      <c r="BH114" s="225">
        <f>IF(N114="sníž. přenesená",J114,0)</f>
        <v>0</v>
      </c>
      <c r="BI114" s="225">
        <f>IF(N114="nulová",J114,0)</f>
        <v>0</v>
      </c>
      <c r="BJ114" s="18" t="s">
        <v>82</v>
      </c>
      <c r="BK114" s="225">
        <f>ROUND(I114*H114,2)</f>
        <v>0</v>
      </c>
      <c r="BL114" s="18" t="s">
        <v>153</v>
      </c>
      <c r="BM114" s="224" t="s">
        <v>178</v>
      </c>
    </row>
    <row r="115" s="2" customFormat="1">
      <c r="A115" s="39"/>
      <c r="B115" s="40"/>
      <c r="C115" s="41"/>
      <c r="D115" s="226" t="s">
        <v>155</v>
      </c>
      <c r="E115" s="41"/>
      <c r="F115" s="227" t="s">
        <v>179</v>
      </c>
      <c r="G115" s="41"/>
      <c r="H115" s="41"/>
      <c r="I115" s="228"/>
      <c r="J115" s="41"/>
      <c r="K115" s="41"/>
      <c r="L115" s="45"/>
      <c r="M115" s="229"/>
      <c r="N115" s="230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155</v>
      </c>
      <c r="AU115" s="18" t="s">
        <v>163</v>
      </c>
    </row>
    <row r="116" s="13" customFormat="1">
      <c r="A116" s="13"/>
      <c r="B116" s="231"/>
      <c r="C116" s="232"/>
      <c r="D116" s="233" t="s">
        <v>161</v>
      </c>
      <c r="E116" s="242" t="s">
        <v>19</v>
      </c>
      <c r="F116" s="234" t="s">
        <v>180</v>
      </c>
      <c r="G116" s="232"/>
      <c r="H116" s="235">
        <v>21.023</v>
      </c>
      <c r="I116" s="236"/>
      <c r="J116" s="232"/>
      <c r="K116" s="232"/>
      <c r="L116" s="237"/>
      <c r="M116" s="238"/>
      <c r="N116" s="239"/>
      <c r="O116" s="239"/>
      <c r="P116" s="239"/>
      <c r="Q116" s="239"/>
      <c r="R116" s="239"/>
      <c r="S116" s="239"/>
      <c r="T116" s="240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1" t="s">
        <v>161</v>
      </c>
      <c r="AU116" s="241" t="s">
        <v>163</v>
      </c>
      <c r="AV116" s="13" t="s">
        <v>84</v>
      </c>
      <c r="AW116" s="13" t="s">
        <v>37</v>
      </c>
      <c r="AX116" s="13" t="s">
        <v>82</v>
      </c>
      <c r="AY116" s="241" t="s">
        <v>145</v>
      </c>
    </row>
    <row r="117" s="2" customFormat="1" ht="24.15" customHeight="1">
      <c r="A117" s="39"/>
      <c r="B117" s="40"/>
      <c r="C117" s="213" t="s">
        <v>181</v>
      </c>
      <c r="D117" s="213" t="s">
        <v>148</v>
      </c>
      <c r="E117" s="214" t="s">
        <v>182</v>
      </c>
      <c r="F117" s="215" t="s">
        <v>183</v>
      </c>
      <c r="G117" s="216" t="s">
        <v>177</v>
      </c>
      <c r="H117" s="217">
        <v>21.023</v>
      </c>
      <c r="I117" s="218"/>
      <c r="J117" s="219">
        <f>ROUND(I117*H117,2)</f>
        <v>0</v>
      </c>
      <c r="K117" s="215" t="s">
        <v>152</v>
      </c>
      <c r="L117" s="45"/>
      <c r="M117" s="220" t="s">
        <v>19</v>
      </c>
      <c r="N117" s="221" t="s">
        <v>46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153</v>
      </c>
      <c r="AT117" s="224" t="s">
        <v>148</v>
      </c>
      <c r="AU117" s="224" t="s">
        <v>163</v>
      </c>
      <c r="AY117" s="18" t="s">
        <v>145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82</v>
      </c>
      <c r="BK117" s="225">
        <f>ROUND(I117*H117,2)</f>
        <v>0</v>
      </c>
      <c r="BL117" s="18" t="s">
        <v>153</v>
      </c>
      <c r="BM117" s="224" t="s">
        <v>184</v>
      </c>
    </row>
    <row r="118" s="2" customFormat="1">
      <c r="A118" s="39"/>
      <c r="B118" s="40"/>
      <c r="C118" s="41"/>
      <c r="D118" s="226" t="s">
        <v>155</v>
      </c>
      <c r="E118" s="41"/>
      <c r="F118" s="227" t="s">
        <v>185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155</v>
      </c>
      <c r="AU118" s="18" t="s">
        <v>163</v>
      </c>
    </row>
    <row r="119" s="13" customFormat="1">
      <c r="A119" s="13"/>
      <c r="B119" s="231"/>
      <c r="C119" s="232"/>
      <c r="D119" s="233" t="s">
        <v>161</v>
      </c>
      <c r="E119" s="242" t="s">
        <v>19</v>
      </c>
      <c r="F119" s="234" t="s">
        <v>180</v>
      </c>
      <c r="G119" s="232"/>
      <c r="H119" s="235">
        <v>21.023</v>
      </c>
      <c r="I119" s="236"/>
      <c r="J119" s="232"/>
      <c r="K119" s="232"/>
      <c r="L119" s="237"/>
      <c r="M119" s="238"/>
      <c r="N119" s="239"/>
      <c r="O119" s="239"/>
      <c r="P119" s="239"/>
      <c r="Q119" s="239"/>
      <c r="R119" s="239"/>
      <c r="S119" s="239"/>
      <c r="T119" s="24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1" t="s">
        <v>161</v>
      </c>
      <c r="AU119" s="241" t="s">
        <v>163</v>
      </c>
      <c r="AV119" s="13" t="s">
        <v>84</v>
      </c>
      <c r="AW119" s="13" t="s">
        <v>37</v>
      </c>
      <c r="AX119" s="13" t="s">
        <v>82</v>
      </c>
      <c r="AY119" s="241" t="s">
        <v>145</v>
      </c>
    </row>
    <row r="120" s="2" customFormat="1" ht="37.8" customHeight="1">
      <c r="A120" s="39"/>
      <c r="B120" s="40"/>
      <c r="C120" s="213" t="s">
        <v>186</v>
      </c>
      <c r="D120" s="213" t="s">
        <v>148</v>
      </c>
      <c r="E120" s="214" t="s">
        <v>187</v>
      </c>
      <c r="F120" s="215" t="s">
        <v>188</v>
      </c>
      <c r="G120" s="216" t="s">
        <v>177</v>
      </c>
      <c r="H120" s="217">
        <v>21.023</v>
      </c>
      <c r="I120" s="218"/>
      <c r="J120" s="219">
        <f>ROUND(I120*H120,2)</f>
        <v>0</v>
      </c>
      <c r="K120" s="215" t="s">
        <v>152</v>
      </c>
      <c r="L120" s="45"/>
      <c r="M120" s="220" t="s">
        <v>19</v>
      </c>
      <c r="N120" s="221" t="s">
        <v>46</v>
      </c>
      <c r="O120" s="85"/>
      <c r="P120" s="222">
        <f>O120*H120</f>
        <v>0</v>
      </c>
      <c r="Q120" s="222">
        <v>0</v>
      </c>
      <c r="R120" s="222">
        <f>Q120*H120</f>
        <v>0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153</v>
      </c>
      <c r="AT120" s="224" t="s">
        <v>148</v>
      </c>
      <c r="AU120" s="224" t="s">
        <v>163</v>
      </c>
      <c r="AY120" s="18" t="s">
        <v>145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82</v>
      </c>
      <c r="BK120" s="225">
        <f>ROUND(I120*H120,2)</f>
        <v>0</v>
      </c>
      <c r="BL120" s="18" t="s">
        <v>153</v>
      </c>
      <c r="BM120" s="224" t="s">
        <v>189</v>
      </c>
    </row>
    <row r="121" s="2" customFormat="1">
      <c r="A121" s="39"/>
      <c r="B121" s="40"/>
      <c r="C121" s="41"/>
      <c r="D121" s="226" t="s">
        <v>155</v>
      </c>
      <c r="E121" s="41"/>
      <c r="F121" s="227" t="s">
        <v>190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155</v>
      </c>
      <c r="AU121" s="18" t="s">
        <v>163</v>
      </c>
    </row>
    <row r="122" s="13" customFormat="1">
      <c r="A122" s="13"/>
      <c r="B122" s="231"/>
      <c r="C122" s="232"/>
      <c r="D122" s="233" t="s">
        <v>161</v>
      </c>
      <c r="E122" s="242" t="s">
        <v>19</v>
      </c>
      <c r="F122" s="234" t="s">
        <v>180</v>
      </c>
      <c r="G122" s="232"/>
      <c r="H122" s="235">
        <v>21.023</v>
      </c>
      <c r="I122" s="236"/>
      <c r="J122" s="232"/>
      <c r="K122" s="232"/>
      <c r="L122" s="237"/>
      <c r="M122" s="238"/>
      <c r="N122" s="239"/>
      <c r="O122" s="239"/>
      <c r="P122" s="239"/>
      <c r="Q122" s="239"/>
      <c r="R122" s="239"/>
      <c r="S122" s="239"/>
      <c r="T122" s="24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1" t="s">
        <v>161</v>
      </c>
      <c r="AU122" s="241" t="s">
        <v>163</v>
      </c>
      <c r="AV122" s="13" t="s">
        <v>84</v>
      </c>
      <c r="AW122" s="13" t="s">
        <v>37</v>
      </c>
      <c r="AX122" s="13" t="s">
        <v>82</v>
      </c>
      <c r="AY122" s="241" t="s">
        <v>145</v>
      </c>
    </row>
    <row r="123" s="2" customFormat="1" ht="21.75" customHeight="1">
      <c r="A123" s="39"/>
      <c r="B123" s="40"/>
      <c r="C123" s="213" t="s">
        <v>191</v>
      </c>
      <c r="D123" s="213" t="s">
        <v>148</v>
      </c>
      <c r="E123" s="214" t="s">
        <v>192</v>
      </c>
      <c r="F123" s="215" t="s">
        <v>193</v>
      </c>
      <c r="G123" s="216" t="s">
        <v>177</v>
      </c>
      <c r="H123" s="217">
        <v>21.023</v>
      </c>
      <c r="I123" s="218"/>
      <c r="J123" s="219">
        <f>ROUND(I123*H123,2)</f>
        <v>0</v>
      </c>
      <c r="K123" s="215" t="s">
        <v>152</v>
      </c>
      <c r="L123" s="45"/>
      <c r="M123" s="220" t="s">
        <v>19</v>
      </c>
      <c r="N123" s="221" t="s">
        <v>46</v>
      </c>
      <c r="O123" s="85"/>
      <c r="P123" s="222">
        <f>O123*H123</f>
        <v>0</v>
      </c>
      <c r="Q123" s="222">
        <v>0</v>
      </c>
      <c r="R123" s="222">
        <f>Q123*H123</f>
        <v>0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153</v>
      </c>
      <c r="AT123" s="224" t="s">
        <v>148</v>
      </c>
      <c r="AU123" s="224" t="s">
        <v>163</v>
      </c>
      <c r="AY123" s="18" t="s">
        <v>145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82</v>
      </c>
      <c r="BK123" s="225">
        <f>ROUND(I123*H123,2)</f>
        <v>0</v>
      </c>
      <c r="BL123" s="18" t="s">
        <v>153</v>
      </c>
      <c r="BM123" s="224" t="s">
        <v>194</v>
      </c>
    </row>
    <row r="124" s="2" customFormat="1">
      <c r="A124" s="39"/>
      <c r="B124" s="40"/>
      <c r="C124" s="41"/>
      <c r="D124" s="226" t="s">
        <v>155</v>
      </c>
      <c r="E124" s="41"/>
      <c r="F124" s="227" t="s">
        <v>195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155</v>
      </c>
      <c r="AU124" s="18" t="s">
        <v>163</v>
      </c>
    </row>
    <row r="125" s="13" customFormat="1">
      <c r="A125" s="13"/>
      <c r="B125" s="231"/>
      <c r="C125" s="232"/>
      <c r="D125" s="233" t="s">
        <v>161</v>
      </c>
      <c r="E125" s="242" t="s">
        <v>19</v>
      </c>
      <c r="F125" s="234" t="s">
        <v>196</v>
      </c>
      <c r="G125" s="232"/>
      <c r="H125" s="235">
        <v>21.023</v>
      </c>
      <c r="I125" s="236"/>
      <c r="J125" s="232"/>
      <c r="K125" s="232"/>
      <c r="L125" s="237"/>
      <c r="M125" s="238"/>
      <c r="N125" s="239"/>
      <c r="O125" s="239"/>
      <c r="P125" s="239"/>
      <c r="Q125" s="239"/>
      <c r="R125" s="239"/>
      <c r="S125" s="239"/>
      <c r="T125" s="24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1" t="s">
        <v>161</v>
      </c>
      <c r="AU125" s="241" t="s">
        <v>163</v>
      </c>
      <c r="AV125" s="13" t="s">
        <v>84</v>
      </c>
      <c r="AW125" s="13" t="s">
        <v>37</v>
      </c>
      <c r="AX125" s="13" t="s">
        <v>82</v>
      </c>
      <c r="AY125" s="241" t="s">
        <v>145</v>
      </c>
    </row>
    <row r="126" s="2" customFormat="1" ht="24.15" customHeight="1">
      <c r="A126" s="39"/>
      <c r="B126" s="40"/>
      <c r="C126" s="213" t="s">
        <v>146</v>
      </c>
      <c r="D126" s="213" t="s">
        <v>148</v>
      </c>
      <c r="E126" s="214" t="s">
        <v>197</v>
      </c>
      <c r="F126" s="215" t="s">
        <v>198</v>
      </c>
      <c r="G126" s="216" t="s">
        <v>177</v>
      </c>
      <c r="H126" s="217">
        <v>735.80499999999995</v>
      </c>
      <c r="I126" s="218"/>
      <c r="J126" s="219">
        <f>ROUND(I126*H126,2)</f>
        <v>0</v>
      </c>
      <c r="K126" s="215" t="s">
        <v>152</v>
      </c>
      <c r="L126" s="45"/>
      <c r="M126" s="220" t="s">
        <v>19</v>
      </c>
      <c r="N126" s="221" t="s">
        <v>46</v>
      </c>
      <c r="O126" s="85"/>
      <c r="P126" s="222">
        <f>O126*H126</f>
        <v>0</v>
      </c>
      <c r="Q126" s="222">
        <v>0</v>
      </c>
      <c r="R126" s="222">
        <f>Q126*H126</f>
        <v>0</v>
      </c>
      <c r="S126" s="222">
        <v>0</v>
      </c>
      <c r="T126" s="223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4" t="s">
        <v>153</v>
      </c>
      <c r="AT126" s="224" t="s">
        <v>148</v>
      </c>
      <c r="AU126" s="224" t="s">
        <v>163</v>
      </c>
      <c r="AY126" s="18" t="s">
        <v>145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8" t="s">
        <v>82</v>
      </c>
      <c r="BK126" s="225">
        <f>ROUND(I126*H126,2)</f>
        <v>0</v>
      </c>
      <c r="BL126" s="18" t="s">
        <v>153</v>
      </c>
      <c r="BM126" s="224" t="s">
        <v>199</v>
      </c>
    </row>
    <row r="127" s="2" customFormat="1">
      <c r="A127" s="39"/>
      <c r="B127" s="40"/>
      <c r="C127" s="41"/>
      <c r="D127" s="226" t="s">
        <v>155</v>
      </c>
      <c r="E127" s="41"/>
      <c r="F127" s="227" t="s">
        <v>200</v>
      </c>
      <c r="G127" s="41"/>
      <c r="H127" s="41"/>
      <c r="I127" s="228"/>
      <c r="J127" s="41"/>
      <c r="K127" s="41"/>
      <c r="L127" s="45"/>
      <c r="M127" s="229"/>
      <c r="N127" s="230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155</v>
      </c>
      <c r="AU127" s="18" t="s">
        <v>163</v>
      </c>
    </row>
    <row r="128" s="13" customFormat="1">
      <c r="A128" s="13"/>
      <c r="B128" s="231"/>
      <c r="C128" s="232"/>
      <c r="D128" s="233" t="s">
        <v>161</v>
      </c>
      <c r="E128" s="242" t="s">
        <v>19</v>
      </c>
      <c r="F128" s="234" t="s">
        <v>201</v>
      </c>
      <c r="G128" s="232"/>
      <c r="H128" s="235">
        <v>735.80499999999995</v>
      </c>
      <c r="I128" s="236"/>
      <c r="J128" s="232"/>
      <c r="K128" s="232"/>
      <c r="L128" s="237"/>
      <c r="M128" s="238"/>
      <c r="N128" s="239"/>
      <c r="O128" s="239"/>
      <c r="P128" s="239"/>
      <c r="Q128" s="239"/>
      <c r="R128" s="239"/>
      <c r="S128" s="239"/>
      <c r="T128" s="24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1" t="s">
        <v>161</v>
      </c>
      <c r="AU128" s="241" t="s">
        <v>163</v>
      </c>
      <c r="AV128" s="13" t="s">
        <v>84</v>
      </c>
      <c r="AW128" s="13" t="s">
        <v>37</v>
      </c>
      <c r="AX128" s="13" t="s">
        <v>82</v>
      </c>
      <c r="AY128" s="241" t="s">
        <v>145</v>
      </c>
    </row>
    <row r="129" s="2" customFormat="1" ht="24.15" customHeight="1">
      <c r="A129" s="39"/>
      <c r="B129" s="40"/>
      <c r="C129" s="213" t="s">
        <v>202</v>
      </c>
      <c r="D129" s="213" t="s">
        <v>148</v>
      </c>
      <c r="E129" s="214" t="s">
        <v>203</v>
      </c>
      <c r="F129" s="215" t="s">
        <v>204</v>
      </c>
      <c r="G129" s="216" t="s">
        <v>177</v>
      </c>
      <c r="H129" s="217">
        <v>0.10000000000000001</v>
      </c>
      <c r="I129" s="218"/>
      <c r="J129" s="219">
        <f>ROUND(I129*H129,2)</f>
        <v>0</v>
      </c>
      <c r="K129" s="215" t="s">
        <v>152</v>
      </c>
      <c r="L129" s="45"/>
      <c r="M129" s="220" t="s">
        <v>19</v>
      </c>
      <c r="N129" s="221" t="s">
        <v>46</v>
      </c>
      <c r="O129" s="85"/>
      <c r="P129" s="222">
        <f>O129*H129</f>
        <v>0</v>
      </c>
      <c r="Q129" s="222">
        <v>0</v>
      </c>
      <c r="R129" s="222">
        <f>Q129*H129</f>
        <v>0</v>
      </c>
      <c r="S129" s="222">
        <v>0</v>
      </c>
      <c r="T129" s="223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4" t="s">
        <v>153</v>
      </c>
      <c r="AT129" s="224" t="s">
        <v>148</v>
      </c>
      <c r="AU129" s="224" t="s">
        <v>163</v>
      </c>
      <c r="AY129" s="18" t="s">
        <v>145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8" t="s">
        <v>82</v>
      </c>
      <c r="BK129" s="225">
        <f>ROUND(I129*H129,2)</f>
        <v>0</v>
      </c>
      <c r="BL129" s="18" t="s">
        <v>153</v>
      </c>
      <c r="BM129" s="224" t="s">
        <v>205</v>
      </c>
    </row>
    <row r="130" s="2" customFormat="1">
      <c r="A130" s="39"/>
      <c r="B130" s="40"/>
      <c r="C130" s="41"/>
      <c r="D130" s="226" t="s">
        <v>155</v>
      </c>
      <c r="E130" s="41"/>
      <c r="F130" s="227" t="s">
        <v>206</v>
      </c>
      <c r="G130" s="41"/>
      <c r="H130" s="41"/>
      <c r="I130" s="228"/>
      <c r="J130" s="41"/>
      <c r="K130" s="41"/>
      <c r="L130" s="45"/>
      <c r="M130" s="229"/>
      <c r="N130" s="230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155</v>
      </c>
      <c r="AU130" s="18" t="s">
        <v>163</v>
      </c>
    </row>
    <row r="131" s="13" customFormat="1">
      <c r="A131" s="13"/>
      <c r="B131" s="231"/>
      <c r="C131" s="232"/>
      <c r="D131" s="233" t="s">
        <v>161</v>
      </c>
      <c r="E131" s="242" t="s">
        <v>19</v>
      </c>
      <c r="F131" s="234" t="s">
        <v>207</v>
      </c>
      <c r="G131" s="232"/>
      <c r="H131" s="235">
        <v>0.10000000000000001</v>
      </c>
      <c r="I131" s="236"/>
      <c r="J131" s="232"/>
      <c r="K131" s="232"/>
      <c r="L131" s="237"/>
      <c r="M131" s="238"/>
      <c r="N131" s="239"/>
      <c r="O131" s="239"/>
      <c r="P131" s="239"/>
      <c r="Q131" s="239"/>
      <c r="R131" s="239"/>
      <c r="S131" s="239"/>
      <c r="T131" s="24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1" t="s">
        <v>161</v>
      </c>
      <c r="AU131" s="241" t="s">
        <v>163</v>
      </c>
      <c r="AV131" s="13" t="s">
        <v>84</v>
      </c>
      <c r="AW131" s="13" t="s">
        <v>37</v>
      </c>
      <c r="AX131" s="13" t="s">
        <v>82</v>
      </c>
      <c r="AY131" s="241" t="s">
        <v>145</v>
      </c>
    </row>
    <row r="132" s="2" customFormat="1" ht="24.15" customHeight="1">
      <c r="A132" s="39"/>
      <c r="B132" s="40"/>
      <c r="C132" s="213" t="s">
        <v>208</v>
      </c>
      <c r="D132" s="213" t="s">
        <v>148</v>
      </c>
      <c r="E132" s="214" t="s">
        <v>209</v>
      </c>
      <c r="F132" s="215" t="s">
        <v>210</v>
      </c>
      <c r="G132" s="216" t="s">
        <v>177</v>
      </c>
      <c r="H132" s="217">
        <v>0.044999999999999998</v>
      </c>
      <c r="I132" s="218"/>
      <c r="J132" s="219">
        <f>ROUND(I132*H132,2)</f>
        <v>0</v>
      </c>
      <c r="K132" s="215" t="s">
        <v>152</v>
      </c>
      <c r="L132" s="45"/>
      <c r="M132" s="220" t="s">
        <v>19</v>
      </c>
      <c r="N132" s="221" t="s">
        <v>46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153</v>
      </c>
      <c r="AT132" s="224" t="s">
        <v>148</v>
      </c>
      <c r="AU132" s="224" t="s">
        <v>163</v>
      </c>
      <c r="AY132" s="18" t="s">
        <v>145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82</v>
      </c>
      <c r="BK132" s="225">
        <f>ROUND(I132*H132,2)</f>
        <v>0</v>
      </c>
      <c r="BL132" s="18" t="s">
        <v>153</v>
      </c>
      <c r="BM132" s="224" t="s">
        <v>211</v>
      </c>
    </row>
    <row r="133" s="2" customFormat="1">
      <c r="A133" s="39"/>
      <c r="B133" s="40"/>
      <c r="C133" s="41"/>
      <c r="D133" s="226" t="s">
        <v>155</v>
      </c>
      <c r="E133" s="41"/>
      <c r="F133" s="227" t="s">
        <v>212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155</v>
      </c>
      <c r="AU133" s="18" t="s">
        <v>163</v>
      </c>
    </row>
    <row r="134" s="13" customFormat="1">
      <c r="A134" s="13"/>
      <c r="B134" s="231"/>
      <c r="C134" s="232"/>
      <c r="D134" s="233" t="s">
        <v>161</v>
      </c>
      <c r="E134" s="242" t="s">
        <v>19</v>
      </c>
      <c r="F134" s="234" t="s">
        <v>213</v>
      </c>
      <c r="G134" s="232"/>
      <c r="H134" s="235">
        <v>0.044999999999999998</v>
      </c>
      <c r="I134" s="236"/>
      <c r="J134" s="232"/>
      <c r="K134" s="232"/>
      <c r="L134" s="237"/>
      <c r="M134" s="238"/>
      <c r="N134" s="239"/>
      <c r="O134" s="239"/>
      <c r="P134" s="239"/>
      <c r="Q134" s="239"/>
      <c r="R134" s="239"/>
      <c r="S134" s="239"/>
      <c r="T134" s="24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1" t="s">
        <v>161</v>
      </c>
      <c r="AU134" s="241" t="s">
        <v>163</v>
      </c>
      <c r="AV134" s="13" t="s">
        <v>84</v>
      </c>
      <c r="AW134" s="13" t="s">
        <v>37</v>
      </c>
      <c r="AX134" s="13" t="s">
        <v>82</v>
      </c>
      <c r="AY134" s="241" t="s">
        <v>145</v>
      </c>
    </row>
    <row r="135" s="2" customFormat="1" ht="24.15" customHeight="1">
      <c r="A135" s="39"/>
      <c r="B135" s="40"/>
      <c r="C135" s="213" t="s">
        <v>8</v>
      </c>
      <c r="D135" s="213" t="s">
        <v>148</v>
      </c>
      <c r="E135" s="214" t="s">
        <v>214</v>
      </c>
      <c r="F135" s="215" t="s">
        <v>215</v>
      </c>
      <c r="G135" s="216" t="s">
        <v>177</v>
      </c>
      <c r="H135" s="217">
        <v>2.1749999999999998</v>
      </c>
      <c r="I135" s="218"/>
      <c r="J135" s="219">
        <f>ROUND(I135*H135,2)</f>
        <v>0</v>
      </c>
      <c r="K135" s="215" t="s">
        <v>152</v>
      </c>
      <c r="L135" s="45"/>
      <c r="M135" s="220" t="s">
        <v>19</v>
      </c>
      <c r="N135" s="221" t="s">
        <v>46</v>
      </c>
      <c r="O135" s="85"/>
      <c r="P135" s="222">
        <f>O135*H135</f>
        <v>0</v>
      </c>
      <c r="Q135" s="222">
        <v>0</v>
      </c>
      <c r="R135" s="222">
        <f>Q135*H135</f>
        <v>0</v>
      </c>
      <c r="S135" s="222">
        <v>0</v>
      </c>
      <c r="T135" s="22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4" t="s">
        <v>153</v>
      </c>
      <c r="AT135" s="224" t="s">
        <v>148</v>
      </c>
      <c r="AU135" s="224" t="s">
        <v>163</v>
      </c>
      <c r="AY135" s="18" t="s">
        <v>145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8" t="s">
        <v>82</v>
      </c>
      <c r="BK135" s="225">
        <f>ROUND(I135*H135,2)</f>
        <v>0</v>
      </c>
      <c r="BL135" s="18" t="s">
        <v>153</v>
      </c>
      <c r="BM135" s="224" t="s">
        <v>216</v>
      </c>
    </row>
    <row r="136" s="2" customFormat="1">
      <c r="A136" s="39"/>
      <c r="B136" s="40"/>
      <c r="C136" s="41"/>
      <c r="D136" s="226" t="s">
        <v>155</v>
      </c>
      <c r="E136" s="41"/>
      <c r="F136" s="227" t="s">
        <v>217</v>
      </c>
      <c r="G136" s="41"/>
      <c r="H136" s="41"/>
      <c r="I136" s="228"/>
      <c r="J136" s="41"/>
      <c r="K136" s="41"/>
      <c r="L136" s="45"/>
      <c r="M136" s="229"/>
      <c r="N136" s="230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155</v>
      </c>
      <c r="AU136" s="18" t="s">
        <v>163</v>
      </c>
    </row>
    <row r="137" s="13" customFormat="1">
      <c r="A137" s="13"/>
      <c r="B137" s="231"/>
      <c r="C137" s="232"/>
      <c r="D137" s="233" t="s">
        <v>161</v>
      </c>
      <c r="E137" s="242" t="s">
        <v>19</v>
      </c>
      <c r="F137" s="234" t="s">
        <v>218</v>
      </c>
      <c r="G137" s="232"/>
      <c r="H137" s="235">
        <v>2.1749999999999998</v>
      </c>
      <c r="I137" s="236"/>
      <c r="J137" s="232"/>
      <c r="K137" s="232"/>
      <c r="L137" s="237"/>
      <c r="M137" s="238"/>
      <c r="N137" s="239"/>
      <c r="O137" s="239"/>
      <c r="P137" s="239"/>
      <c r="Q137" s="239"/>
      <c r="R137" s="239"/>
      <c r="S137" s="239"/>
      <c r="T137" s="24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1" t="s">
        <v>161</v>
      </c>
      <c r="AU137" s="241" t="s">
        <v>163</v>
      </c>
      <c r="AV137" s="13" t="s">
        <v>84</v>
      </c>
      <c r="AW137" s="13" t="s">
        <v>37</v>
      </c>
      <c r="AX137" s="13" t="s">
        <v>82</v>
      </c>
      <c r="AY137" s="241" t="s">
        <v>145</v>
      </c>
    </row>
    <row r="138" s="2" customFormat="1" ht="16.5" customHeight="1">
      <c r="A138" s="39"/>
      <c r="B138" s="40"/>
      <c r="C138" s="213" t="s">
        <v>219</v>
      </c>
      <c r="D138" s="213" t="s">
        <v>148</v>
      </c>
      <c r="E138" s="214" t="s">
        <v>220</v>
      </c>
      <c r="F138" s="215" t="s">
        <v>221</v>
      </c>
      <c r="G138" s="216" t="s">
        <v>177</v>
      </c>
      <c r="H138" s="217">
        <v>18.702999999999999</v>
      </c>
      <c r="I138" s="218"/>
      <c r="J138" s="219">
        <f>ROUND(I138*H138,2)</f>
        <v>0</v>
      </c>
      <c r="K138" s="215" t="s">
        <v>19</v>
      </c>
      <c r="L138" s="45"/>
      <c r="M138" s="220" t="s">
        <v>19</v>
      </c>
      <c r="N138" s="221" t="s">
        <v>46</v>
      </c>
      <c r="O138" s="85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153</v>
      </c>
      <c r="AT138" s="224" t="s">
        <v>148</v>
      </c>
      <c r="AU138" s="224" t="s">
        <v>163</v>
      </c>
      <c r="AY138" s="18" t="s">
        <v>145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82</v>
      </c>
      <c r="BK138" s="225">
        <f>ROUND(I138*H138,2)</f>
        <v>0</v>
      </c>
      <c r="BL138" s="18" t="s">
        <v>153</v>
      </c>
      <c r="BM138" s="224" t="s">
        <v>222</v>
      </c>
    </row>
    <row r="139" s="2" customFormat="1">
      <c r="A139" s="39"/>
      <c r="B139" s="40"/>
      <c r="C139" s="41"/>
      <c r="D139" s="233" t="s">
        <v>223</v>
      </c>
      <c r="E139" s="41"/>
      <c r="F139" s="243" t="s">
        <v>224</v>
      </c>
      <c r="G139" s="41"/>
      <c r="H139" s="41"/>
      <c r="I139" s="228"/>
      <c r="J139" s="41"/>
      <c r="K139" s="41"/>
      <c r="L139" s="45"/>
      <c r="M139" s="229"/>
      <c r="N139" s="230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223</v>
      </c>
      <c r="AU139" s="18" t="s">
        <v>163</v>
      </c>
    </row>
    <row r="140" s="13" customFormat="1">
      <c r="A140" s="13"/>
      <c r="B140" s="231"/>
      <c r="C140" s="232"/>
      <c r="D140" s="233" t="s">
        <v>161</v>
      </c>
      <c r="E140" s="242" t="s">
        <v>19</v>
      </c>
      <c r="F140" s="234" t="s">
        <v>225</v>
      </c>
      <c r="G140" s="232"/>
      <c r="H140" s="235">
        <v>18.702999999999999</v>
      </c>
      <c r="I140" s="236"/>
      <c r="J140" s="232"/>
      <c r="K140" s="232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161</v>
      </c>
      <c r="AU140" s="241" t="s">
        <v>163</v>
      </c>
      <c r="AV140" s="13" t="s">
        <v>84</v>
      </c>
      <c r="AW140" s="13" t="s">
        <v>37</v>
      </c>
      <c r="AX140" s="13" t="s">
        <v>82</v>
      </c>
      <c r="AY140" s="241" t="s">
        <v>145</v>
      </c>
    </row>
    <row r="141" s="12" customFormat="1" ht="25.92" customHeight="1">
      <c r="A141" s="12"/>
      <c r="B141" s="197"/>
      <c r="C141" s="198"/>
      <c r="D141" s="199" t="s">
        <v>74</v>
      </c>
      <c r="E141" s="200" t="s">
        <v>226</v>
      </c>
      <c r="F141" s="200" t="s">
        <v>227</v>
      </c>
      <c r="G141" s="198"/>
      <c r="H141" s="198"/>
      <c r="I141" s="201"/>
      <c r="J141" s="202">
        <f>BK141</f>
        <v>0</v>
      </c>
      <c r="K141" s="198"/>
      <c r="L141" s="203"/>
      <c r="M141" s="204"/>
      <c r="N141" s="205"/>
      <c r="O141" s="205"/>
      <c r="P141" s="206">
        <f>P142+P151+P188+P232+P239+P256+P291+P310+P325+P329</f>
        <v>0</v>
      </c>
      <c r="Q141" s="205"/>
      <c r="R141" s="206">
        <f>R142+R151+R188+R232+R239+R256+R291+R310+R325+R329</f>
        <v>0.14795900000000001</v>
      </c>
      <c r="S141" s="205"/>
      <c r="T141" s="207">
        <f>T142+T151+T188+T232+T239+T256+T291+T310+T325+T329</f>
        <v>20.924348500000001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8" t="s">
        <v>84</v>
      </c>
      <c r="AT141" s="209" t="s">
        <v>74</v>
      </c>
      <c r="AU141" s="209" t="s">
        <v>75</v>
      </c>
      <c r="AY141" s="208" t="s">
        <v>145</v>
      </c>
      <c r="BK141" s="210">
        <f>BK142+BK151+BK188+BK232+BK239+BK256+BK291+BK310+BK325+BK329</f>
        <v>0</v>
      </c>
    </row>
    <row r="142" s="12" customFormat="1" ht="22.8" customHeight="1">
      <c r="A142" s="12"/>
      <c r="B142" s="197"/>
      <c r="C142" s="198"/>
      <c r="D142" s="199" t="s">
        <v>74</v>
      </c>
      <c r="E142" s="211" t="s">
        <v>228</v>
      </c>
      <c r="F142" s="211" t="s">
        <v>229</v>
      </c>
      <c r="G142" s="198"/>
      <c r="H142" s="198"/>
      <c r="I142" s="201"/>
      <c r="J142" s="212">
        <f>BK142</f>
        <v>0</v>
      </c>
      <c r="K142" s="198"/>
      <c r="L142" s="203"/>
      <c r="M142" s="204"/>
      <c r="N142" s="205"/>
      <c r="O142" s="205"/>
      <c r="P142" s="206">
        <f>SUM(P143:P150)</f>
        <v>0</v>
      </c>
      <c r="Q142" s="205"/>
      <c r="R142" s="206">
        <f>SUM(R143:R150)</f>
        <v>0</v>
      </c>
      <c r="S142" s="205"/>
      <c r="T142" s="207">
        <f>SUM(T143:T150)</f>
        <v>2.1753944999999999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8" t="s">
        <v>84</v>
      </c>
      <c r="AT142" s="209" t="s">
        <v>74</v>
      </c>
      <c r="AU142" s="209" t="s">
        <v>82</v>
      </c>
      <c r="AY142" s="208" t="s">
        <v>145</v>
      </c>
      <c r="BK142" s="210">
        <f>SUM(BK143:BK150)</f>
        <v>0</v>
      </c>
    </row>
    <row r="143" s="2" customFormat="1" ht="33" customHeight="1">
      <c r="A143" s="39"/>
      <c r="B143" s="40"/>
      <c r="C143" s="213" t="s">
        <v>230</v>
      </c>
      <c r="D143" s="213" t="s">
        <v>148</v>
      </c>
      <c r="E143" s="214" t="s">
        <v>231</v>
      </c>
      <c r="F143" s="215" t="s">
        <v>232</v>
      </c>
      <c r="G143" s="216" t="s">
        <v>233</v>
      </c>
      <c r="H143" s="217">
        <v>198.80000000000001</v>
      </c>
      <c r="I143" s="218"/>
      <c r="J143" s="219">
        <f>ROUND(I143*H143,2)</f>
        <v>0</v>
      </c>
      <c r="K143" s="215" t="s">
        <v>152</v>
      </c>
      <c r="L143" s="45"/>
      <c r="M143" s="220" t="s">
        <v>19</v>
      </c>
      <c r="N143" s="221" t="s">
        <v>46</v>
      </c>
      <c r="O143" s="85"/>
      <c r="P143" s="222">
        <f>O143*H143</f>
        <v>0</v>
      </c>
      <c r="Q143" s="222">
        <v>0</v>
      </c>
      <c r="R143" s="222">
        <f>Q143*H143</f>
        <v>0</v>
      </c>
      <c r="S143" s="222">
        <v>0.0066899999999999998</v>
      </c>
      <c r="T143" s="223">
        <f>S143*H143</f>
        <v>1.3299719999999999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4" t="s">
        <v>234</v>
      </c>
      <c r="AT143" s="224" t="s">
        <v>148</v>
      </c>
      <c r="AU143" s="224" t="s">
        <v>84</v>
      </c>
      <c r="AY143" s="18" t="s">
        <v>145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8" t="s">
        <v>82</v>
      </c>
      <c r="BK143" s="225">
        <f>ROUND(I143*H143,2)</f>
        <v>0</v>
      </c>
      <c r="BL143" s="18" t="s">
        <v>234</v>
      </c>
      <c r="BM143" s="224" t="s">
        <v>235</v>
      </c>
    </row>
    <row r="144" s="2" customFormat="1">
      <c r="A144" s="39"/>
      <c r="B144" s="40"/>
      <c r="C144" s="41"/>
      <c r="D144" s="226" t="s">
        <v>155</v>
      </c>
      <c r="E144" s="41"/>
      <c r="F144" s="227" t="s">
        <v>236</v>
      </c>
      <c r="G144" s="41"/>
      <c r="H144" s="41"/>
      <c r="I144" s="228"/>
      <c r="J144" s="41"/>
      <c r="K144" s="41"/>
      <c r="L144" s="45"/>
      <c r="M144" s="229"/>
      <c r="N144" s="230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155</v>
      </c>
      <c r="AU144" s="18" t="s">
        <v>84</v>
      </c>
    </row>
    <row r="145" s="13" customFormat="1">
      <c r="A145" s="13"/>
      <c r="B145" s="231"/>
      <c r="C145" s="232"/>
      <c r="D145" s="233" t="s">
        <v>161</v>
      </c>
      <c r="E145" s="242" t="s">
        <v>19</v>
      </c>
      <c r="F145" s="234" t="s">
        <v>237</v>
      </c>
      <c r="G145" s="232"/>
      <c r="H145" s="235">
        <v>198.80000000000001</v>
      </c>
      <c r="I145" s="236"/>
      <c r="J145" s="232"/>
      <c r="K145" s="232"/>
      <c r="L145" s="237"/>
      <c r="M145" s="238"/>
      <c r="N145" s="239"/>
      <c r="O145" s="239"/>
      <c r="P145" s="239"/>
      <c r="Q145" s="239"/>
      <c r="R145" s="239"/>
      <c r="S145" s="239"/>
      <c r="T145" s="24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1" t="s">
        <v>161</v>
      </c>
      <c r="AU145" s="241" t="s">
        <v>84</v>
      </c>
      <c r="AV145" s="13" t="s">
        <v>84</v>
      </c>
      <c r="AW145" s="13" t="s">
        <v>37</v>
      </c>
      <c r="AX145" s="13" t="s">
        <v>82</v>
      </c>
      <c r="AY145" s="241" t="s">
        <v>145</v>
      </c>
    </row>
    <row r="146" s="2" customFormat="1" ht="33" customHeight="1">
      <c r="A146" s="39"/>
      <c r="B146" s="40"/>
      <c r="C146" s="213" t="s">
        <v>238</v>
      </c>
      <c r="D146" s="213" t="s">
        <v>148</v>
      </c>
      <c r="E146" s="214" t="s">
        <v>239</v>
      </c>
      <c r="F146" s="215" t="s">
        <v>240</v>
      </c>
      <c r="G146" s="216" t="s">
        <v>233</v>
      </c>
      <c r="H146" s="217">
        <v>100.05</v>
      </c>
      <c r="I146" s="218"/>
      <c r="J146" s="219">
        <f>ROUND(I146*H146,2)</f>
        <v>0</v>
      </c>
      <c r="K146" s="215" t="s">
        <v>152</v>
      </c>
      <c r="L146" s="45"/>
      <c r="M146" s="220" t="s">
        <v>19</v>
      </c>
      <c r="N146" s="221" t="s">
        <v>46</v>
      </c>
      <c r="O146" s="85"/>
      <c r="P146" s="222">
        <f>O146*H146</f>
        <v>0</v>
      </c>
      <c r="Q146" s="222">
        <v>0</v>
      </c>
      <c r="R146" s="222">
        <f>Q146*H146</f>
        <v>0</v>
      </c>
      <c r="S146" s="222">
        <v>0.0084499999999999992</v>
      </c>
      <c r="T146" s="223">
        <f>S146*H146</f>
        <v>0.84542249999999985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234</v>
      </c>
      <c r="AT146" s="224" t="s">
        <v>148</v>
      </c>
      <c r="AU146" s="224" t="s">
        <v>84</v>
      </c>
      <c r="AY146" s="18" t="s">
        <v>145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82</v>
      </c>
      <c r="BK146" s="225">
        <f>ROUND(I146*H146,2)</f>
        <v>0</v>
      </c>
      <c r="BL146" s="18" t="s">
        <v>234</v>
      </c>
      <c r="BM146" s="224" t="s">
        <v>241</v>
      </c>
    </row>
    <row r="147" s="2" customFormat="1">
      <c r="A147" s="39"/>
      <c r="B147" s="40"/>
      <c r="C147" s="41"/>
      <c r="D147" s="226" t="s">
        <v>155</v>
      </c>
      <c r="E147" s="41"/>
      <c r="F147" s="227" t="s">
        <v>242</v>
      </c>
      <c r="G147" s="41"/>
      <c r="H147" s="41"/>
      <c r="I147" s="228"/>
      <c r="J147" s="41"/>
      <c r="K147" s="41"/>
      <c r="L147" s="45"/>
      <c r="M147" s="229"/>
      <c r="N147" s="230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155</v>
      </c>
      <c r="AU147" s="18" t="s">
        <v>84</v>
      </c>
    </row>
    <row r="148" s="13" customFormat="1">
      <c r="A148" s="13"/>
      <c r="B148" s="231"/>
      <c r="C148" s="232"/>
      <c r="D148" s="233" t="s">
        <v>161</v>
      </c>
      <c r="E148" s="242" t="s">
        <v>19</v>
      </c>
      <c r="F148" s="234" t="s">
        <v>243</v>
      </c>
      <c r="G148" s="232"/>
      <c r="H148" s="235">
        <v>100.05</v>
      </c>
      <c r="I148" s="236"/>
      <c r="J148" s="232"/>
      <c r="K148" s="232"/>
      <c r="L148" s="237"/>
      <c r="M148" s="238"/>
      <c r="N148" s="239"/>
      <c r="O148" s="239"/>
      <c r="P148" s="239"/>
      <c r="Q148" s="239"/>
      <c r="R148" s="239"/>
      <c r="S148" s="239"/>
      <c r="T148" s="24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1" t="s">
        <v>161</v>
      </c>
      <c r="AU148" s="241" t="s">
        <v>84</v>
      </c>
      <c r="AV148" s="13" t="s">
        <v>84</v>
      </c>
      <c r="AW148" s="13" t="s">
        <v>37</v>
      </c>
      <c r="AX148" s="13" t="s">
        <v>82</v>
      </c>
      <c r="AY148" s="241" t="s">
        <v>145</v>
      </c>
    </row>
    <row r="149" s="2" customFormat="1" ht="24.15" customHeight="1">
      <c r="A149" s="39"/>
      <c r="B149" s="40"/>
      <c r="C149" s="213" t="s">
        <v>234</v>
      </c>
      <c r="D149" s="213" t="s">
        <v>148</v>
      </c>
      <c r="E149" s="214" t="s">
        <v>244</v>
      </c>
      <c r="F149" s="215" t="s">
        <v>245</v>
      </c>
      <c r="G149" s="216" t="s">
        <v>177</v>
      </c>
      <c r="H149" s="217">
        <v>2.1749999999999998</v>
      </c>
      <c r="I149" s="218"/>
      <c r="J149" s="219">
        <f>ROUND(I149*H149,2)</f>
        <v>0</v>
      </c>
      <c r="K149" s="215" t="s">
        <v>152</v>
      </c>
      <c r="L149" s="45"/>
      <c r="M149" s="220" t="s">
        <v>19</v>
      </c>
      <c r="N149" s="221" t="s">
        <v>46</v>
      </c>
      <c r="O149" s="85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234</v>
      </c>
      <c r="AT149" s="224" t="s">
        <v>148</v>
      </c>
      <c r="AU149" s="224" t="s">
        <v>84</v>
      </c>
      <c r="AY149" s="18" t="s">
        <v>145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82</v>
      </c>
      <c r="BK149" s="225">
        <f>ROUND(I149*H149,2)</f>
        <v>0</v>
      </c>
      <c r="BL149" s="18" t="s">
        <v>234</v>
      </c>
      <c r="BM149" s="224" t="s">
        <v>246</v>
      </c>
    </row>
    <row r="150" s="2" customFormat="1">
      <c r="A150" s="39"/>
      <c r="B150" s="40"/>
      <c r="C150" s="41"/>
      <c r="D150" s="226" t="s">
        <v>155</v>
      </c>
      <c r="E150" s="41"/>
      <c r="F150" s="227" t="s">
        <v>247</v>
      </c>
      <c r="G150" s="41"/>
      <c r="H150" s="41"/>
      <c r="I150" s="228"/>
      <c r="J150" s="41"/>
      <c r="K150" s="41"/>
      <c r="L150" s="45"/>
      <c r="M150" s="229"/>
      <c r="N150" s="230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155</v>
      </c>
      <c r="AU150" s="18" t="s">
        <v>84</v>
      </c>
    </row>
    <row r="151" s="12" customFormat="1" ht="22.8" customHeight="1">
      <c r="A151" s="12"/>
      <c r="B151" s="197"/>
      <c r="C151" s="198"/>
      <c r="D151" s="199" t="s">
        <v>74</v>
      </c>
      <c r="E151" s="211" t="s">
        <v>248</v>
      </c>
      <c r="F151" s="211" t="s">
        <v>249</v>
      </c>
      <c r="G151" s="198"/>
      <c r="H151" s="198"/>
      <c r="I151" s="201"/>
      <c r="J151" s="212">
        <f>BK151</f>
        <v>0</v>
      </c>
      <c r="K151" s="198"/>
      <c r="L151" s="203"/>
      <c r="M151" s="204"/>
      <c r="N151" s="205"/>
      <c r="O151" s="205"/>
      <c r="P151" s="206">
        <f>SUM(P152:P187)</f>
        <v>0</v>
      </c>
      <c r="Q151" s="205"/>
      <c r="R151" s="206">
        <f>SUM(R152:R187)</f>
        <v>0</v>
      </c>
      <c r="S151" s="205"/>
      <c r="T151" s="207">
        <f>SUM(T152:T187)</f>
        <v>0.78564800000000001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8" t="s">
        <v>84</v>
      </c>
      <c r="AT151" s="209" t="s">
        <v>74</v>
      </c>
      <c r="AU151" s="209" t="s">
        <v>82</v>
      </c>
      <c r="AY151" s="208" t="s">
        <v>145</v>
      </c>
      <c r="BK151" s="210">
        <f>SUM(BK152:BK187)</f>
        <v>0</v>
      </c>
    </row>
    <row r="152" s="2" customFormat="1" ht="16.5" customHeight="1">
      <c r="A152" s="39"/>
      <c r="B152" s="40"/>
      <c r="C152" s="213" t="s">
        <v>250</v>
      </c>
      <c r="D152" s="213" t="s">
        <v>148</v>
      </c>
      <c r="E152" s="214" t="s">
        <v>251</v>
      </c>
      <c r="F152" s="215" t="s">
        <v>252</v>
      </c>
      <c r="G152" s="216" t="s">
        <v>253</v>
      </c>
      <c r="H152" s="217">
        <v>1</v>
      </c>
      <c r="I152" s="218"/>
      <c r="J152" s="219">
        <f>ROUND(I152*H152,2)</f>
        <v>0</v>
      </c>
      <c r="K152" s="215" t="s">
        <v>19</v>
      </c>
      <c r="L152" s="45"/>
      <c r="M152" s="220" t="s">
        <v>19</v>
      </c>
      <c r="N152" s="221" t="s">
        <v>46</v>
      </c>
      <c r="O152" s="85"/>
      <c r="P152" s="222">
        <f>O152*H152</f>
        <v>0</v>
      </c>
      <c r="Q152" s="222">
        <v>0</v>
      </c>
      <c r="R152" s="222">
        <f>Q152*H152</f>
        <v>0</v>
      </c>
      <c r="S152" s="222">
        <v>0.074999999999999997</v>
      </c>
      <c r="T152" s="223">
        <f>S152*H152</f>
        <v>0.074999999999999997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4" t="s">
        <v>234</v>
      </c>
      <c r="AT152" s="224" t="s">
        <v>148</v>
      </c>
      <c r="AU152" s="224" t="s">
        <v>84</v>
      </c>
      <c r="AY152" s="18" t="s">
        <v>145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8" t="s">
        <v>82</v>
      </c>
      <c r="BK152" s="225">
        <f>ROUND(I152*H152,2)</f>
        <v>0</v>
      </c>
      <c r="BL152" s="18" t="s">
        <v>234</v>
      </c>
      <c r="BM152" s="224" t="s">
        <v>254</v>
      </c>
    </row>
    <row r="153" s="2" customFormat="1" ht="16.5" customHeight="1">
      <c r="A153" s="39"/>
      <c r="B153" s="40"/>
      <c r="C153" s="213" t="s">
        <v>255</v>
      </c>
      <c r="D153" s="213" t="s">
        <v>148</v>
      </c>
      <c r="E153" s="214" t="s">
        <v>256</v>
      </c>
      <c r="F153" s="215" t="s">
        <v>257</v>
      </c>
      <c r="G153" s="216" t="s">
        <v>233</v>
      </c>
      <c r="H153" s="217">
        <v>5</v>
      </c>
      <c r="I153" s="218"/>
      <c r="J153" s="219">
        <f>ROUND(I153*H153,2)</f>
        <v>0</v>
      </c>
      <c r="K153" s="215" t="s">
        <v>152</v>
      </c>
      <c r="L153" s="45"/>
      <c r="M153" s="220" t="s">
        <v>19</v>
      </c>
      <c r="N153" s="221" t="s">
        <v>46</v>
      </c>
      <c r="O153" s="85"/>
      <c r="P153" s="222">
        <f>O153*H153</f>
        <v>0</v>
      </c>
      <c r="Q153" s="222">
        <v>0</v>
      </c>
      <c r="R153" s="222">
        <f>Q153*H153</f>
        <v>0</v>
      </c>
      <c r="S153" s="222">
        <v>0.0021299999999999999</v>
      </c>
      <c r="T153" s="223">
        <f>S153*H153</f>
        <v>0.01065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4" t="s">
        <v>234</v>
      </c>
      <c r="AT153" s="224" t="s">
        <v>148</v>
      </c>
      <c r="AU153" s="224" t="s">
        <v>84</v>
      </c>
      <c r="AY153" s="18" t="s">
        <v>145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8" t="s">
        <v>82</v>
      </c>
      <c r="BK153" s="225">
        <f>ROUND(I153*H153,2)</f>
        <v>0</v>
      </c>
      <c r="BL153" s="18" t="s">
        <v>234</v>
      </c>
      <c r="BM153" s="224" t="s">
        <v>258</v>
      </c>
    </row>
    <row r="154" s="2" customFormat="1">
      <c r="A154" s="39"/>
      <c r="B154" s="40"/>
      <c r="C154" s="41"/>
      <c r="D154" s="226" t="s">
        <v>155</v>
      </c>
      <c r="E154" s="41"/>
      <c r="F154" s="227" t="s">
        <v>259</v>
      </c>
      <c r="G154" s="41"/>
      <c r="H154" s="41"/>
      <c r="I154" s="228"/>
      <c r="J154" s="41"/>
      <c r="K154" s="41"/>
      <c r="L154" s="45"/>
      <c r="M154" s="229"/>
      <c r="N154" s="230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155</v>
      </c>
      <c r="AU154" s="18" t="s">
        <v>84</v>
      </c>
    </row>
    <row r="155" s="13" customFormat="1">
      <c r="A155" s="13"/>
      <c r="B155" s="231"/>
      <c r="C155" s="232"/>
      <c r="D155" s="233" t="s">
        <v>161</v>
      </c>
      <c r="E155" s="242" t="s">
        <v>19</v>
      </c>
      <c r="F155" s="234" t="s">
        <v>260</v>
      </c>
      <c r="G155" s="232"/>
      <c r="H155" s="235">
        <v>5</v>
      </c>
      <c r="I155" s="236"/>
      <c r="J155" s="232"/>
      <c r="K155" s="232"/>
      <c r="L155" s="237"/>
      <c r="M155" s="238"/>
      <c r="N155" s="239"/>
      <c r="O155" s="239"/>
      <c r="P155" s="239"/>
      <c r="Q155" s="239"/>
      <c r="R155" s="239"/>
      <c r="S155" s="239"/>
      <c r="T155" s="24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1" t="s">
        <v>161</v>
      </c>
      <c r="AU155" s="241" t="s">
        <v>84</v>
      </c>
      <c r="AV155" s="13" t="s">
        <v>84</v>
      </c>
      <c r="AW155" s="13" t="s">
        <v>37</v>
      </c>
      <c r="AX155" s="13" t="s">
        <v>75</v>
      </c>
      <c r="AY155" s="241" t="s">
        <v>145</v>
      </c>
    </row>
    <row r="156" s="14" customFormat="1">
      <c r="A156" s="14"/>
      <c r="B156" s="244"/>
      <c r="C156" s="245"/>
      <c r="D156" s="233" t="s">
        <v>161</v>
      </c>
      <c r="E156" s="246" t="s">
        <v>19</v>
      </c>
      <c r="F156" s="247" t="s">
        <v>261</v>
      </c>
      <c r="G156" s="245"/>
      <c r="H156" s="248">
        <v>5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161</v>
      </c>
      <c r="AU156" s="254" t="s">
        <v>84</v>
      </c>
      <c r="AV156" s="14" t="s">
        <v>153</v>
      </c>
      <c r="AW156" s="14" t="s">
        <v>37</v>
      </c>
      <c r="AX156" s="14" t="s">
        <v>82</v>
      </c>
      <c r="AY156" s="254" t="s">
        <v>145</v>
      </c>
    </row>
    <row r="157" s="2" customFormat="1" ht="16.5" customHeight="1">
      <c r="A157" s="39"/>
      <c r="B157" s="40"/>
      <c r="C157" s="213" t="s">
        <v>262</v>
      </c>
      <c r="D157" s="213" t="s">
        <v>148</v>
      </c>
      <c r="E157" s="214" t="s">
        <v>263</v>
      </c>
      <c r="F157" s="215" t="s">
        <v>264</v>
      </c>
      <c r="G157" s="216" t="s">
        <v>233</v>
      </c>
      <c r="H157" s="217">
        <v>33.600000000000001</v>
      </c>
      <c r="I157" s="218"/>
      <c r="J157" s="219">
        <f>ROUND(I157*H157,2)</f>
        <v>0</v>
      </c>
      <c r="K157" s="215" t="s">
        <v>152</v>
      </c>
      <c r="L157" s="45"/>
      <c r="M157" s="220" t="s">
        <v>19</v>
      </c>
      <c r="N157" s="221" t="s">
        <v>46</v>
      </c>
      <c r="O157" s="85"/>
      <c r="P157" s="222">
        <f>O157*H157</f>
        <v>0</v>
      </c>
      <c r="Q157" s="222">
        <v>0</v>
      </c>
      <c r="R157" s="222">
        <f>Q157*H157</f>
        <v>0</v>
      </c>
      <c r="S157" s="222">
        <v>0.0049699999999999996</v>
      </c>
      <c r="T157" s="223">
        <f>S157*H157</f>
        <v>0.166992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4" t="s">
        <v>234</v>
      </c>
      <c r="AT157" s="224" t="s">
        <v>148</v>
      </c>
      <c r="AU157" s="224" t="s">
        <v>84</v>
      </c>
      <c r="AY157" s="18" t="s">
        <v>145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8" t="s">
        <v>82</v>
      </c>
      <c r="BK157" s="225">
        <f>ROUND(I157*H157,2)</f>
        <v>0</v>
      </c>
      <c r="BL157" s="18" t="s">
        <v>234</v>
      </c>
      <c r="BM157" s="224" t="s">
        <v>265</v>
      </c>
    </row>
    <row r="158" s="2" customFormat="1">
      <c r="A158" s="39"/>
      <c r="B158" s="40"/>
      <c r="C158" s="41"/>
      <c r="D158" s="226" t="s">
        <v>155</v>
      </c>
      <c r="E158" s="41"/>
      <c r="F158" s="227" t="s">
        <v>266</v>
      </c>
      <c r="G158" s="41"/>
      <c r="H158" s="41"/>
      <c r="I158" s="228"/>
      <c r="J158" s="41"/>
      <c r="K158" s="41"/>
      <c r="L158" s="45"/>
      <c r="M158" s="229"/>
      <c r="N158" s="230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155</v>
      </c>
      <c r="AU158" s="18" t="s">
        <v>84</v>
      </c>
    </row>
    <row r="159" s="13" customFormat="1">
      <c r="A159" s="13"/>
      <c r="B159" s="231"/>
      <c r="C159" s="232"/>
      <c r="D159" s="233" t="s">
        <v>161</v>
      </c>
      <c r="E159" s="242" t="s">
        <v>19</v>
      </c>
      <c r="F159" s="234" t="s">
        <v>267</v>
      </c>
      <c r="G159" s="232"/>
      <c r="H159" s="235">
        <v>30</v>
      </c>
      <c r="I159" s="236"/>
      <c r="J159" s="232"/>
      <c r="K159" s="232"/>
      <c r="L159" s="237"/>
      <c r="M159" s="238"/>
      <c r="N159" s="239"/>
      <c r="O159" s="239"/>
      <c r="P159" s="239"/>
      <c r="Q159" s="239"/>
      <c r="R159" s="239"/>
      <c r="S159" s="239"/>
      <c r="T159" s="24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1" t="s">
        <v>161</v>
      </c>
      <c r="AU159" s="241" t="s">
        <v>84</v>
      </c>
      <c r="AV159" s="13" t="s">
        <v>84</v>
      </c>
      <c r="AW159" s="13" t="s">
        <v>37</v>
      </c>
      <c r="AX159" s="13" t="s">
        <v>75</v>
      </c>
      <c r="AY159" s="241" t="s">
        <v>145</v>
      </c>
    </row>
    <row r="160" s="13" customFormat="1">
      <c r="A160" s="13"/>
      <c r="B160" s="231"/>
      <c r="C160" s="232"/>
      <c r="D160" s="233" t="s">
        <v>161</v>
      </c>
      <c r="E160" s="242" t="s">
        <v>19</v>
      </c>
      <c r="F160" s="234" t="s">
        <v>268</v>
      </c>
      <c r="G160" s="232"/>
      <c r="H160" s="235">
        <v>3.6000000000000001</v>
      </c>
      <c r="I160" s="236"/>
      <c r="J160" s="232"/>
      <c r="K160" s="232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161</v>
      </c>
      <c r="AU160" s="241" t="s">
        <v>84</v>
      </c>
      <c r="AV160" s="13" t="s">
        <v>84</v>
      </c>
      <c r="AW160" s="13" t="s">
        <v>37</v>
      </c>
      <c r="AX160" s="13" t="s">
        <v>75</v>
      </c>
      <c r="AY160" s="241" t="s">
        <v>145</v>
      </c>
    </row>
    <row r="161" s="14" customFormat="1">
      <c r="A161" s="14"/>
      <c r="B161" s="244"/>
      <c r="C161" s="245"/>
      <c r="D161" s="233" t="s">
        <v>161</v>
      </c>
      <c r="E161" s="246" t="s">
        <v>19</v>
      </c>
      <c r="F161" s="247" t="s">
        <v>261</v>
      </c>
      <c r="G161" s="245"/>
      <c r="H161" s="248">
        <v>33.600000000000001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161</v>
      </c>
      <c r="AU161" s="254" t="s">
        <v>84</v>
      </c>
      <c r="AV161" s="14" t="s">
        <v>153</v>
      </c>
      <c r="AW161" s="14" t="s">
        <v>37</v>
      </c>
      <c r="AX161" s="14" t="s">
        <v>82</v>
      </c>
      <c r="AY161" s="254" t="s">
        <v>145</v>
      </c>
    </row>
    <row r="162" s="2" customFormat="1" ht="16.5" customHeight="1">
      <c r="A162" s="39"/>
      <c r="B162" s="40"/>
      <c r="C162" s="213" t="s">
        <v>269</v>
      </c>
      <c r="D162" s="213" t="s">
        <v>148</v>
      </c>
      <c r="E162" s="214" t="s">
        <v>270</v>
      </c>
      <c r="F162" s="215" t="s">
        <v>271</v>
      </c>
      <c r="G162" s="216" t="s">
        <v>233</v>
      </c>
      <c r="H162" s="217">
        <v>64.700000000000003</v>
      </c>
      <c r="I162" s="218"/>
      <c r="J162" s="219">
        <f>ROUND(I162*H162,2)</f>
        <v>0</v>
      </c>
      <c r="K162" s="215" t="s">
        <v>152</v>
      </c>
      <c r="L162" s="45"/>
      <c r="M162" s="220" t="s">
        <v>19</v>
      </c>
      <c r="N162" s="221" t="s">
        <v>46</v>
      </c>
      <c r="O162" s="85"/>
      <c r="P162" s="222">
        <f>O162*H162</f>
        <v>0</v>
      </c>
      <c r="Q162" s="222">
        <v>0</v>
      </c>
      <c r="R162" s="222">
        <f>Q162*H162</f>
        <v>0</v>
      </c>
      <c r="S162" s="222">
        <v>0.0067000000000000002</v>
      </c>
      <c r="T162" s="223">
        <f>S162*H162</f>
        <v>0.43349000000000004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234</v>
      </c>
      <c r="AT162" s="224" t="s">
        <v>148</v>
      </c>
      <c r="AU162" s="224" t="s">
        <v>84</v>
      </c>
      <c r="AY162" s="18" t="s">
        <v>145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82</v>
      </c>
      <c r="BK162" s="225">
        <f>ROUND(I162*H162,2)</f>
        <v>0</v>
      </c>
      <c r="BL162" s="18" t="s">
        <v>234</v>
      </c>
      <c r="BM162" s="224" t="s">
        <v>272</v>
      </c>
    </row>
    <row r="163" s="2" customFormat="1">
      <c r="A163" s="39"/>
      <c r="B163" s="40"/>
      <c r="C163" s="41"/>
      <c r="D163" s="226" t="s">
        <v>155</v>
      </c>
      <c r="E163" s="41"/>
      <c r="F163" s="227" t="s">
        <v>273</v>
      </c>
      <c r="G163" s="41"/>
      <c r="H163" s="41"/>
      <c r="I163" s="228"/>
      <c r="J163" s="41"/>
      <c r="K163" s="41"/>
      <c r="L163" s="45"/>
      <c r="M163" s="229"/>
      <c r="N163" s="230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155</v>
      </c>
      <c r="AU163" s="18" t="s">
        <v>84</v>
      </c>
    </row>
    <row r="164" s="13" customFormat="1">
      <c r="A164" s="13"/>
      <c r="B164" s="231"/>
      <c r="C164" s="232"/>
      <c r="D164" s="233" t="s">
        <v>161</v>
      </c>
      <c r="E164" s="242" t="s">
        <v>19</v>
      </c>
      <c r="F164" s="234" t="s">
        <v>274</v>
      </c>
      <c r="G164" s="232"/>
      <c r="H164" s="235">
        <v>50.299999999999997</v>
      </c>
      <c r="I164" s="236"/>
      <c r="J164" s="232"/>
      <c r="K164" s="232"/>
      <c r="L164" s="237"/>
      <c r="M164" s="238"/>
      <c r="N164" s="239"/>
      <c r="O164" s="239"/>
      <c r="P164" s="239"/>
      <c r="Q164" s="239"/>
      <c r="R164" s="239"/>
      <c r="S164" s="239"/>
      <c r="T164" s="24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1" t="s">
        <v>161</v>
      </c>
      <c r="AU164" s="241" t="s">
        <v>84</v>
      </c>
      <c r="AV164" s="13" t="s">
        <v>84</v>
      </c>
      <c r="AW164" s="13" t="s">
        <v>37</v>
      </c>
      <c r="AX164" s="13" t="s">
        <v>75</v>
      </c>
      <c r="AY164" s="241" t="s">
        <v>145</v>
      </c>
    </row>
    <row r="165" s="13" customFormat="1">
      <c r="A165" s="13"/>
      <c r="B165" s="231"/>
      <c r="C165" s="232"/>
      <c r="D165" s="233" t="s">
        <v>161</v>
      </c>
      <c r="E165" s="242" t="s">
        <v>19</v>
      </c>
      <c r="F165" s="234" t="s">
        <v>275</v>
      </c>
      <c r="G165" s="232"/>
      <c r="H165" s="235">
        <v>14.4</v>
      </c>
      <c r="I165" s="236"/>
      <c r="J165" s="232"/>
      <c r="K165" s="232"/>
      <c r="L165" s="237"/>
      <c r="M165" s="238"/>
      <c r="N165" s="239"/>
      <c r="O165" s="239"/>
      <c r="P165" s="239"/>
      <c r="Q165" s="239"/>
      <c r="R165" s="239"/>
      <c r="S165" s="239"/>
      <c r="T165" s="24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1" t="s">
        <v>161</v>
      </c>
      <c r="AU165" s="241" t="s">
        <v>84</v>
      </c>
      <c r="AV165" s="13" t="s">
        <v>84</v>
      </c>
      <c r="AW165" s="13" t="s">
        <v>37</v>
      </c>
      <c r="AX165" s="13" t="s">
        <v>75</v>
      </c>
      <c r="AY165" s="241" t="s">
        <v>145</v>
      </c>
    </row>
    <row r="166" s="14" customFormat="1">
      <c r="A166" s="14"/>
      <c r="B166" s="244"/>
      <c r="C166" s="245"/>
      <c r="D166" s="233" t="s">
        <v>161</v>
      </c>
      <c r="E166" s="246" t="s">
        <v>19</v>
      </c>
      <c r="F166" s="247" t="s">
        <v>261</v>
      </c>
      <c r="G166" s="245"/>
      <c r="H166" s="248">
        <v>64.700000000000003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161</v>
      </c>
      <c r="AU166" s="254" t="s">
        <v>84</v>
      </c>
      <c r="AV166" s="14" t="s">
        <v>153</v>
      </c>
      <c r="AW166" s="14" t="s">
        <v>37</v>
      </c>
      <c r="AX166" s="14" t="s">
        <v>82</v>
      </c>
      <c r="AY166" s="254" t="s">
        <v>145</v>
      </c>
    </row>
    <row r="167" s="2" customFormat="1" ht="16.5" customHeight="1">
      <c r="A167" s="39"/>
      <c r="B167" s="40"/>
      <c r="C167" s="213" t="s">
        <v>7</v>
      </c>
      <c r="D167" s="213" t="s">
        <v>148</v>
      </c>
      <c r="E167" s="214" t="s">
        <v>276</v>
      </c>
      <c r="F167" s="215" t="s">
        <v>277</v>
      </c>
      <c r="G167" s="216" t="s">
        <v>233</v>
      </c>
      <c r="H167" s="217">
        <v>18.800000000000001</v>
      </c>
      <c r="I167" s="218"/>
      <c r="J167" s="219">
        <f>ROUND(I167*H167,2)</f>
        <v>0</v>
      </c>
      <c r="K167" s="215" t="s">
        <v>152</v>
      </c>
      <c r="L167" s="45"/>
      <c r="M167" s="220" t="s">
        <v>19</v>
      </c>
      <c r="N167" s="221" t="s">
        <v>46</v>
      </c>
      <c r="O167" s="85"/>
      <c r="P167" s="222">
        <f>O167*H167</f>
        <v>0</v>
      </c>
      <c r="Q167" s="222">
        <v>0</v>
      </c>
      <c r="R167" s="222">
        <f>Q167*H167</f>
        <v>0</v>
      </c>
      <c r="S167" s="222">
        <v>0.00029</v>
      </c>
      <c r="T167" s="223">
        <f>S167*H167</f>
        <v>0.0054520000000000002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234</v>
      </c>
      <c r="AT167" s="224" t="s">
        <v>148</v>
      </c>
      <c r="AU167" s="224" t="s">
        <v>84</v>
      </c>
      <c r="AY167" s="18" t="s">
        <v>145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82</v>
      </c>
      <c r="BK167" s="225">
        <f>ROUND(I167*H167,2)</f>
        <v>0</v>
      </c>
      <c r="BL167" s="18" t="s">
        <v>234</v>
      </c>
      <c r="BM167" s="224" t="s">
        <v>278</v>
      </c>
    </row>
    <row r="168" s="2" customFormat="1">
      <c r="A168" s="39"/>
      <c r="B168" s="40"/>
      <c r="C168" s="41"/>
      <c r="D168" s="226" t="s">
        <v>155</v>
      </c>
      <c r="E168" s="41"/>
      <c r="F168" s="227" t="s">
        <v>279</v>
      </c>
      <c r="G168" s="41"/>
      <c r="H168" s="41"/>
      <c r="I168" s="228"/>
      <c r="J168" s="41"/>
      <c r="K168" s="41"/>
      <c r="L168" s="45"/>
      <c r="M168" s="229"/>
      <c r="N168" s="230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155</v>
      </c>
      <c r="AU168" s="18" t="s">
        <v>84</v>
      </c>
    </row>
    <row r="169" s="13" customFormat="1">
      <c r="A169" s="13"/>
      <c r="B169" s="231"/>
      <c r="C169" s="232"/>
      <c r="D169" s="233" t="s">
        <v>161</v>
      </c>
      <c r="E169" s="242" t="s">
        <v>19</v>
      </c>
      <c r="F169" s="234" t="s">
        <v>280</v>
      </c>
      <c r="G169" s="232"/>
      <c r="H169" s="235">
        <v>11.6</v>
      </c>
      <c r="I169" s="236"/>
      <c r="J169" s="232"/>
      <c r="K169" s="232"/>
      <c r="L169" s="237"/>
      <c r="M169" s="238"/>
      <c r="N169" s="239"/>
      <c r="O169" s="239"/>
      <c r="P169" s="239"/>
      <c r="Q169" s="239"/>
      <c r="R169" s="239"/>
      <c r="S169" s="239"/>
      <c r="T169" s="24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1" t="s">
        <v>161</v>
      </c>
      <c r="AU169" s="241" t="s">
        <v>84</v>
      </c>
      <c r="AV169" s="13" t="s">
        <v>84</v>
      </c>
      <c r="AW169" s="13" t="s">
        <v>37</v>
      </c>
      <c r="AX169" s="13" t="s">
        <v>75</v>
      </c>
      <c r="AY169" s="241" t="s">
        <v>145</v>
      </c>
    </row>
    <row r="170" s="13" customFormat="1">
      <c r="A170" s="13"/>
      <c r="B170" s="231"/>
      <c r="C170" s="232"/>
      <c r="D170" s="233" t="s">
        <v>161</v>
      </c>
      <c r="E170" s="242" t="s">
        <v>19</v>
      </c>
      <c r="F170" s="234" t="s">
        <v>281</v>
      </c>
      <c r="G170" s="232"/>
      <c r="H170" s="235">
        <v>7.2000000000000002</v>
      </c>
      <c r="I170" s="236"/>
      <c r="J170" s="232"/>
      <c r="K170" s="232"/>
      <c r="L170" s="237"/>
      <c r="M170" s="238"/>
      <c r="N170" s="239"/>
      <c r="O170" s="239"/>
      <c r="P170" s="239"/>
      <c r="Q170" s="239"/>
      <c r="R170" s="239"/>
      <c r="S170" s="239"/>
      <c r="T170" s="24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1" t="s">
        <v>161</v>
      </c>
      <c r="AU170" s="241" t="s">
        <v>84</v>
      </c>
      <c r="AV170" s="13" t="s">
        <v>84</v>
      </c>
      <c r="AW170" s="13" t="s">
        <v>37</v>
      </c>
      <c r="AX170" s="13" t="s">
        <v>75</v>
      </c>
      <c r="AY170" s="241" t="s">
        <v>145</v>
      </c>
    </row>
    <row r="171" s="14" customFormat="1">
      <c r="A171" s="14"/>
      <c r="B171" s="244"/>
      <c r="C171" s="245"/>
      <c r="D171" s="233" t="s">
        <v>161</v>
      </c>
      <c r="E171" s="246" t="s">
        <v>19</v>
      </c>
      <c r="F171" s="247" t="s">
        <v>261</v>
      </c>
      <c r="G171" s="245"/>
      <c r="H171" s="248">
        <v>18.800000000000001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161</v>
      </c>
      <c r="AU171" s="254" t="s">
        <v>84</v>
      </c>
      <c r="AV171" s="14" t="s">
        <v>153</v>
      </c>
      <c r="AW171" s="14" t="s">
        <v>37</v>
      </c>
      <c r="AX171" s="14" t="s">
        <v>82</v>
      </c>
      <c r="AY171" s="254" t="s">
        <v>145</v>
      </c>
    </row>
    <row r="172" s="2" customFormat="1" ht="16.5" customHeight="1">
      <c r="A172" s="39"/>
      <c r="B172" s="40"/>
      <c r="C172" s="213" t="s">
        <v>282</v>
      </c>
      <c r="D172" s="213" t="s">
        <v>148</v>
      </c>
      <c r="E172" s="214" t="s">
        <v>283</v>
      </c>
      <c r="F172" s="215" t="s">
        <v>284</v>
      </c>
      <c r="G172" s="216" t="s">
        <v>233</v>
      </c>
      <c r="H172" s="217">
        <v>18.5</v>
      </c>
      <c r="I172" s="218"/>
      <c r="J172" s="219">
        <f>ROUND(I172*H172,2)</f>
        <v>0</v>
      </c>
      <c r="K172" s="215" t="s">
        <v>152</v>
      </c>
      <c r="L172" s="45"/>
      <c r="M172" s="220" t="s">
        <v>19</v>
      </c>
      <c r="N172" s="221" t="s">
        <v>46</v>
      </c>
      <c r="O172" s="85"/>
      <c r="P172" s="222">
        <f>O172*H172</f>
        <v>0</v>
      </c>
      <c r="Q172" s="222">
        <v>0</v>
      </c>
      <c r="R172" s="222">
        <f>Q172*H172</f>
        <v>0</v>
      </c>
      <c r="S172" s="222">
        <v>0.00032000000000000003</v>
      </c>
      <c r="T172" s="223">
        <f>S172*H172</f>
        <v>0.0059200000000000008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4" t="s">
        <v>234</v>
      </c>
      <c r="AT172" s="224" t="s">
        <v>148</v>
      </c>
      <c r="AU172" s="224" t="s">
        <v>84</v>
      </c>
      <c r="AY172" s="18" t="s">
        <v>145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8" t="s">
        <v>82</v>
      </c>
      <c r="BK172" s="225">
        <f>ROUND(I172*H172,2)</f>
        <v>0</v>
      </c>
      <c r="BL172" s="18" t="s">
        <v>234</v>
      </c>
      <c r="BM172" s="224" t="s">
        <v>285</v>
      </c>
    </row>
    <row r="173" s="2" customFormat="1">
      <c r="A173" s="39"/>
      <c r="B173" s="40"/>
      <c r="C173" s="41"/>
      <c r="D173" s="226" t="s">
        <v>155</v>
      </c>
      <c r="E173" s="41"/>
      <c r="F173" s="227" t="s">
        <v>286</v>
      </c>
      <c r="G173" s="41"/>
      <c r="H173" s="41"/>
      <c r="I173" s="228"/>
      <c r="J173" s="41"/>
      <c r="K173" s="41"/>
      <c r="L173" s="45"/>
      <c r="M173" s="229"/>
      <c r="N173" s="230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155</v>
      </c>
      <c r="AU173" s="18" t="s">
        <v>84</v>
      </c>
    </row>
    <row r="174" s="13" customFormat="1">
      <c r="A174" s="13"/>
      <c r="B174" s="231"/>
      <c r="C174" s="232"/>
      <c r="D174" s="233" t="s">
        <v>161</v>
      </c>
      <c r="E174" s="242" t="s">
        <v>19</v>
      </c>
      <c r="F174" s="234" t="s">
        <v>287</v>
      </c>
      <c r="G174" s="232"/>
      <c r="H174" s="235">
        <v>11.300000000000001</v>
      </c>
      <c r="I174" s="236"/>
      <c r="J174" s="232"/>
      <c r="K174" s="232"/>
      <c r="L174" s="237"/>
      <c r="M174" s="238"/>
      <c r="N174" s="239"/>
      <c r="O174" s="239"/>
      <c r="P174" s="239"/>
      <c r="Q174" s="239"/>
      <c r="R174" s="239"/>
      <c r="S174" s="239"/>
      <c r="T174" s="24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1" t="s">
        <v>161</v>
      </c>
      <c r="AU174" s="241" t="s">
        <v>84</v>
      </c>
      <c r="AV174" s="13" t="s">
        <v>84</v>
      </c>
      <c r="AW174" s="13" t="s">
        <v>37</v>
      </c>
      <c r="AX174" s="13" t="s">
        <v>75</v>
      </c>
      <c r="AY174" s="241" t="s">
        <v>145</v>
      </c>
    </row>
    <row r="175" s="13" customFormat="1">
      <c r="A175" s="13"/>
      <c r="B175" s="231"/>
      <c r="C175" s="232"/>
      <c r="D175" s="233" t="s">
        <v>161</v>
      </c>
      <c r="E175" s="242" t="s">
        <v>19</v>
      </c>
      <c r="F175" s="234" t="s">
        <v>288</v>
      </c>
      <c r="G175" s="232"/>
      <c r="H175" s="235">
        <v>7.2000000000000002</v>
      </c>
      <c r="I175" s="236"/>
      <c r="J175" s="232"/>
      <c r="K175" s="232"/>
      <c r="L175" s="237"/>
      <c r="M175" s="238"/>
      <c r="N175" s="239"/>
      <c r="O175" s="239"/>
      <c r="P175" s="239"/>
      <c r="Q175" s="239"/>
      <c r="R175" s="239"/>
      <c r="S175" s="239"/>
      <c r="T175" s="24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1" t="s">
        <v>161</v>
      </c>
      <c r="AU175" s="241" t="s">
        <v>84</v>
      </c>
      <c r="AV175" s="13" t="s">
        <v>84</v>
      </c>
      <c r="AW175" s="13" t="s">
        <v>37</v>
      </c>
      <c r="AX175" s="13" t="s">
        <v>75</v>
      </c>
      <c r="AY175" s="241" t="s">
        <v>145</v>
      </c>
    </row>
    <row r="176" s="14" customFormat="1">
      <c r="A176" s="14"/>
      <c r="B176" s="244"/>
      <c r="C176" s="245"/>
      <c r="D176" s="233" t="s">
        <v>161</v>
      </c>
      <c r="E176" s="246" t="s">
        <v>19</v>
      </c>
      <c r="F176" s="247" t="s">
        <v>261</v>
      </c>
      <c r="G176" s="245"/>
      <c r="H176" s="248">
        <v>18.5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161</v>
      </c>
      <c r="AU176" s="254" t="s">
        <v>84</v>
      </c>
      <c r="AV176" s="14" t="s">
        <v>153</v>
      </c>
      <c r="AW176" s="14" t="s">
        <v>37</v>
      </c>
      <c r="AX176" s="14" t="s">
        <v>82</v>
      </c>
      <c r="AY176" s="254" t="s">
        <v>145</v>
      </c>
    </row>
    <row r="177" s="2" customFormat="1" ht="16.5" customHeight="1">
      <c r="A177" s="39"/>
      <c r="B177" s="40"/>
      <c r="C177" s="213" t="s">
        <v>289</v>
      </c>
      <c r="D177" s="213" t="s">
        <v>148</v>
      </c>
      <c r="E177" s="214" t="s">
        <v>290</v>
      </c>
      <c r="F177" s="215" t="s">
        <v>291</v>
      </c>
      <c r="G177" s="216" t="s">
        <v>233</v>
      </c>
      <c r="H177" s="217">
        <v>140.59999999999999</v>
      </c>
      <c r="I177" s="218"/>
      <c r="J177" s="219">
        <f>ROUND(I177*H177,2)</f>
        <v>0</v>
      </c>
      <c r="K177" s="215" t="s">
        <v>152</v>
      </c>
      <c r="L177" s="45"/>
      <c r="M177" s="220" t="s">
        <v>19</v>
      </c>
      <c r="N177" s="221" t="s">
        <v>46</v>
      </c>
      <c r="O177" s="85"/>
      <c r="P177" s="222">
        <f>O177*H177</f>
        <v>0</v>
      </c>
      <c r="Q177" s="222">
        <v>0</v>
      </c>
      <c r="R177" s="222">
        <f>Q177*H177</f>
        <v>0</v>
      </c>
      <c r="S177" s="222">
        <v>0.00024000000000000001</v>
      </c>
      <c r="T177" s="223">
        <f>S177*H177</f>
        <v>0.033743999999999996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4" t="s">
        <v>234</v>
      </c>
      <c r="AT177" s="224" t="s">
        <v>148</v>
      </c>
      <c r="AU177" s="224" t="s">
        <v>84</v>
      </c>
      <c r="AY177" s="18" t="s">
        <v>145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8" t="s">
        <v>82</v>
      </c>
      <c r="BK177" s="225">
        <f>ROUND(I177*H177,2)</f>
        <v>0</v>
      </c>
      <c r="BL177" s="18" t="s">
        <v>234</v>
      </c>
      <c r="BM177" s="224" t="s">
        <v>292</v>
      </c>
    </row>
    <row r="178" s="2" customFormat="1">
      <c r="A178" s="39"/>
      <c r="B178" s="40"/>
      <c r="C178" s="41"/>
      <c r="D178" s="226" t="s">
        <v>155</v>
      </c>
      <c r="E178" s="41"/>
      <c r="F178" s="227" t="s">
        <v>293</v>
      </c>
      <c r="G178" s="41"/>
      <c r="H178" s="41"/>
      <c r="I178" s="228"/>
      <c r="J178" s="41"/>
      <c r="K178" s="41"/>
      <c r="L178" s="45"/>
      <c r="M178" s="229"/>
      <c r="N178" s="230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155</v>
      </c>
      <c r="AU178" s="18" t="s">
        <v>84</v>
      </c>
    </row>
    <row r="179" s="13" customFormat="1">
      <c r="A179" s="13"/>
      <c r="B179" s="231"/>
      <c r="C179" s="232"/>
      <c r="D179" s="233" t="s">
        <v>161</v>
      </c>
      <c r="E179" s="242" t="s">
        <v>19</v>
      </c>
      <c r="F179" s="234" t="s">
        <v>294</v>
      </c>
      <c r="G179" s="232"/>
      <c r="H179" s="235">
        <v>140.59999999999999</v>
      </c>
      <c r="I179" s="236"/>
      <c r="J179" s="232"/>
      <c r="K179" s="232"/>
      <c r="L179" s="237"/>
      <c r="M179" s="238"/>
      <c r="N179" s="239"/>
      <c r="O179" s="239"/>
      <c r="P179" s="239"/>
      <c r="Q179" s="239"/>
      <c r="R179" s="239"/>
      <c r="S179" s="239"/>
      <c r="T179" s="24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1" t="s">
        <v>161</v>
      </c>
      <c r="AU179" s="241" t="s">
        <v>84</v>
      </c>
      <c r="AV179" s="13" t="s">
        <v>84</v>
      </c>
      <c r="AW179" s="13" t="s">
        <v>37</v>
      </c>
      <c r="AX179" s="13" t="s">
        <v>82</v>
      </c>
      <c r="AY179" s="241" t="s">
        <v>145</v>
      </c>
    </row>
    <row r="180" s="2" customFormat="1" ht="16.5" customHeight="1">
      <c r="A180" s="39"/>
      <c r="B180" s="40"/>
      <c r="C180" s="213" t="s">
        <v>295</v>
      </c>
      <c r="D180" s="213" t="s">
        <v>148</v>
      </c>
      <c r="E180" s="214" t="s">
        <v>296</v>
      </c>
      <c r="F180" s="215" t="s">
        <v>297</v>
      </c>
      <c r="G180" s="216" t="s">
        <v>298</v>
      </c>
      <c r="H180" s="217">
        <v>20</v>
      </c>
      <c r="I180" s="218"/>
      <c r="J180" s="219">
        <f>ROUND(I180*H180,2)</f>
        <v>0</v>
      </c>
      <c r="K180" s="215" t="s">
        <v>152</v>
      </c>
      <c r="L180" s="45"/>
      <c r="M180" s="220" t="s">
        <v>19</v>
      </c>
      <c r="N180" s="221" t="s">
        <v>46</v>
      </c>
      <c r="O180" s="85"/>
      <c r="P180" s="222">
        <f>O180*H180</f>
        <v>0</v>
      </c>
      <c r="Q180" s="222">
        <v>0</v>
      </c>
      <c r="R180" s="222">
        <f>Q180*H180</f>
        <v>0</v>
      </c>
      <c r="S180" s="222">
        <v>0.0024399999999999999</v>
      </c>
      <c r="T180" s="223">
        <f>S180*H180</f>
        <v>0.048799999999999996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4" t="s">
        <v>234</v>
      </c>
      <c r="AT180" s="224" t="s">
        <v>148</v>
      </c>
      <c r="AU180" s="224" t="s">
        <v>84</v>
      </c>
      <c r="AY180" s="18" t="s">
        <v>145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8" t="s">
        <v>82</v>
      </c>
      <c r="BK180" s="225">
        <f>ROUND(I180*H180,2)</f>
        <v>0</v>
      </c>
      <c r="BL180" s="18" t="s">
        <v>234</v>
      </c>
      <c r="BM180" s="224" t="s">
        <v>299</v>
      </c>
    </row>
    <row r="181" s="2" customFormat="1">
      <c r="A181" s="39"/>
      <c r="B181" s="40"/>
      <c r="C181" s="41"/>
      <c r="D181" s="226" t="s">
        <v>155</v>
      </c>
      <c r="E181" s="41"/>
      <c r="F181" s="227" t="s">
        <v>300</v>
      </c>
      <c r="G181" s="41"/>
      <c r="H181" s="41"/>
      <c r="I181" s="228"/>
      <c r="J181" s="41"/>
      <c r="K181" s="41"/>
      <c r="L181" s="45"/>
      <c r="M181" s="229"/>
      <c r="N181" s="230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155</v>
      </c>
      <c r="AU181" s="18" t="s">
        <v>84</v>
      </c>
    </row>
    <row r="182" s="13" customFormat="1">
      <c r="A182" s="13"/>
      <c r="B182" s="231"/>
      <c r="C182" s="232"/>
      <c r="D182" s="233" t="s">
        <v>161</v>
      </c>
      <c r="E182" s="242" t="s">
        <v>19</v>
      </c>
      <c r="F182" s="234" t="s">
        <v>269</v>
      </c>
      <c r="G182" s="232"/>
      <c r="H182" s="235">
        <v>20</v>
      </c>
      <c r="I182" s="236"/>
      <c r="J182" s="232"/>
      <c r="K182" s="232"/>
      <c r="L182" s="237"/>
      <c r="M182" s="238"/>
      <c r="N182" s="239"/>
      <c r="O182" s="239"/>
      <c r="P182" s="239"/>
      <c r="Q182" s="239"/>
      <c r="R182" s="239"/>
      <c r="S182" s="239"/>
      <c r="T182" s="24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1" t="s">
        <v>161</v>
      </c>
      <c r="AU182" s="241" t="s">
        <v>84</v>
      </c>
      <c r="AV182" s="13" t="s">
        <v>84</v>
      </c>
      <c r="AW182" s="13" t="s">
        <v>37</v>
      </c>
      <c r="AX182" s="13" t="s">
        <v>82</v>
      </c>
      <c r="AY182" s="241" t="s">
        <v>145</v>
      </c>
    </row>
    <row r="183" s="2" customFormat="1" ht="16.5" customHeight="1">
      <c r="A183" s="39"/>
      <c r="B183" s="40"/>
      <c r="C183" s="213" t="s">
        <v>301</v>
      </c>
      <c r="D183" s="213" t="s">
        <v>148</v>
      </c>
      <c r="E183" s="214" t="s">
        <v>302</v>
      </c>
      <c r="F183" s="215" t="s">
        <v>303</v>
      </c>
      <c r="G183" s="216" t="s">
        <v>298</v>
      </c>
      <c r="H183" s="217">
        <v>1</v>
      </c>
      <c r="I183" s="218"/>
      <c r="J183" s="219">
        <f>ROUND(I183*H183,2)</f>
        <v>0</v>
      </c>
      <c r="K183" s="215" t="s">
        <v>152</v>
      </c>
      <c r="L183" s="45"/>
      <c r="M183" s="220" t="s">
        <v>19</v>
      </c>
      <c r="N183" s="221" t="s">
        <v>46</v>
      </c>
      <c r="O183" s="85"/>
      <c r="P183" s="222">
        <f>O183*H183</f>
        <v>0</v>
      </c>
      <c r="Q183" s="222">
        <v>0</v>
      </c>
      <c r="R183" s="222">
        <f>Q183*H183</f>
        <v>0</v>
      </c>
      <c r="S183" s="222">
        <v>0.0055999999999999999</v>
      </c>
      <c r="T183" s="223">
        <f>S183*H183</f>
        <v>0.0055999999999999999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4" t="s">
        <v>234</v>
      </c>
      <c r="AT183" s="224" t="s">
        <v>148</v>
      </c>
      <c r="AU183" s="224" t="s">
        <v>84</v>
      </c>
      <c r="AY183" s="18" t="s">
        <v>145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8" t="s">
        <v>82</v>
      </c>
      <c r="BK183" s="225">
        <f>ROUND(I183*H183,2)</f>
        <v>0</v>
      </c>
      <c r="BL183" s="18" t="s">
        <v>234</v>
      </c>
      <c r="BM183" s="224" t="s">
        <v>304</v>
      </c>
    </row>
    <row r="184" s="2" customFormat="1">
      <c r="A184" s="39"/>
      <c r="B184" s="40"/>
      <c r="C184" s="41"/>
      <c r="D184" s="226" t="s">
        <v>155</v>
      </c>
      <c r="E184" s="41"/>
      <c r="F184" s="227" t="s">
        <v>305</v>
      </c>
      <c r="G184" s="41"/>
      <c r="H184" s="41"/>
      <c r="I184" s="228"/>
      <c r="J184" s="41"/>
      <c r="K184" s="41"/>
      <c r="L184" s="45"/>
      <c r="M184" s="229"/>
      <c r="N184" s="230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155</v>
      </c>
      <c r="AU184" s="18" t="s">
        <v>84</v>
      </c>
    </row>
    <row r="185" s="13" customFormat="1">
      <c r="A185" s="13"/>
      <c r="B185" s="231"/>
      <c r="C185" s="232"/>
      <c r="D185" s="233" t="s">
        <v>161</v>
      </c>
      <c r="E185" s="242" t="s">
        <v>19</v>
      </c>
      <c r="F185" s="234" t="s">
        <v>82</v>
      </c>
      <c r="G185" s="232"/>
      <c r="H185" s="235">
        <v>1</v>
      </c>
      <c r="I185" s="236"/>
      <c r="J185" s="232"/>
      <c r="K185" s="232"/>
      <c r="L185" s="237"/>
      <c r="M185" s="238"/>
      <c r="N185" s="239"/>
      <c r="O185" s="239"/>
      <c r="P185" s="239"/>
      <c r="Q185" s="239"/>
      <c r="R185" s="239"/>
      <c r="S185" s="239"/>
      <c r="T185" s="24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1" t="s">
        <v>161</v>
      </c>
      <c r="AU185" s="241" t="s">
        <v>84</v>
      </c>
      <c r="AV185" s="13" t="s">
        <v>84</v>
      </c>
      <c r="AW185" s="13" t="s">
        <v>37</v>
      </c>
      <c r="AX185" s="13" t="s">
        <v>82</v>
      </c>
      <c r="AY185" s="241" t="s">
        <v>145</v>
      </c>
    </row>
    <row r="186" s="2" customFormat="1" ht="24.15" customHeight="1">
      <c r="A186" s="39"/>
      <c r="B186" s="40"/>
      <c r="C186" s="213" t="s">
        <v>306</v>
      </c>
      <c r="D186" s="213" t="s">
        <v>148</v>
      </c>
      <c r="E186" s="214" t="s">
        <v>307</v>
      </c>
      <c r="F186" s="215" t="s">
        <v>308</v>
      </c>
      <c r="G186" s="216" t="s">
        <v>177</v>
      </c>
      <c r="H186" s="217">
        <v>0.78600000000000003</v>
      </c>
      <c r="I186" s="218"/>
      <c r="J186" s="219">
        <f>ROUND(I186*H186,2)</f>
        <v>0</v>
      </c>
      <c r="K186" s="215" t="s">
        <v>152</v>
      </c>
      <c r="L186" s="45"/>
      <c r="M186" s="220" t="s">
        <v>19</v>
      </c>
      <c r="N186" s="221" t="s">
        <v>46</v>
      </c>
      <c r="O186" s="85"/>
      <c r="P186" s="222">
        <f>O186*H186</f>
        <v>0</v>
      </c>
      <c r="Q186" s="222">
        <v>0</v>
      </c>
      <c r="R186" s="222">
        <f>Q186*H186</f>
        <v>0</v>
      </c>
      <c r="S186" s="222">
        <v>0</v>
      </c>
      <c r="T186" s="223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4" t="s">
        <v>234</v>
      </c>
      <c r="AT186" s="224" t="s">
        <v>148</v>
      </c>
      <c r="AU186" s="224" t="s">
        <v>84</v>
      </c>
      <c r="AY186" s="18" t="s">
        <v>145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8" t="s">
        <v>82</v>
      </c>
      <c r="BK186" s="225">
        <f>ROUND(I186*H186,2)</f>
        <v>0</v>
      </c>
      <c r="BL186" s="18" t="s">
        <v>234</v>
      </c>
      <c r="BM186" s="224" t="s">
        <v>309</v>
      </c>
    </row>
    <row r="187" s="2" customFormat="1">
      <c r="A187" s="39"/>
      <c r="B187" s="40"/>
      <c r="C187" s="41"/>
      <c r="D187" s="226" t="s">
        <v>155</v>
      </c>
      <c r="E187" s="41"/>
      <c r="F187" s="227" t="s">
        <v>310</v>
      </c>
      <c r="G187" s="41"/>
      <c r="H187" s="41"/>
      <c r="I187" s="228"/>
      <c r="J187" s="41"/>
      <c r="K187" s="41"/>
      <c r="L187" s="45"/>
      <c r="M187" s="229"/>
      <c r="N187" s="230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155</v>
      </c>
      <c r="AU187" s="18" t="s">
        <v>84</v>
      </c>
    </row>
    <row r="188" s="12" customFormat="1" ht="22.8" customHeight="1">
      <c r="A188" s="12"/>
      <c r="B188" s="197"/>
      <c r="C188" s="198"/>
      <c r="D188" s="199" t="s">
        <v>74</v>
      </c>
      <c r="E188" s="211" t="s">
        <v>311</v>
      </c>
      <c r="F188" s="211" t="s">
        <v>312</v>
      </c>
      <c r="G188" s="198"/>
      <c r="H188" s="198"/>
      <c r="I188" s="201"/>
      <c r="J188" s="212">
        <f>BK188</f>
        <v>0</v>
      </c>
      <c r="K188" s="198"/>
      <c r="L188" s="203"/>
      <c r="M188" s="204"/>
      <c r="N188" s="205"/>
      <c r="O188" s="205"/>
      <c r="P188" s="206">
        <f>SUM(P189:P231)</f>
        <v>0</v>
      </c>
      <c r="Q188" s="205"/>
      <c r="R188" s="206">
        <f>SUM(R189:R231)</f>
        <v>0.067617999999999998</v>
      </c>
      <c r="S188" s="205"/>
      <c r="T188" s="207">
        <f>SUM(T189:T231)</f>
        <v>1.5284139999999999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8" t="s">
        <v>84</v>
      </c>
      <c r="AT188" s="209" t="s">
        <v>74</v>
      </c>
      <c r="AU188" s="209" t="s">
        <v>82</v>
      </c>
      <c r="AY188" s="208" t="s">
        <v>145</v>
      </c>
      <c r="BK188" s="210">
        <f>SUM(BK189:BK231)</f>
        <v>0</v>
      </c>
    </row>
    <row r="189" s="2" customFormat="1" ht="16.5" customHeight="1">
      <c r="A189" s="39"/>
      <c r="B189" s="40"/>
      <c r="C189" s="213" t="s">
        <v>313</v>
      </c>
      <c r="D189" s="213" t="s">
        <v>148</v>
      </c>
      <c r="E189" s="214" t="s">
        <v>314</v>
      </c>
      <c r="F189" s="215" t="s">
        <v>315</v>
      </c>
      <c r="G189" s="216" t="s">
        <v>253</v>
      </c>
      <c r="H189" s="217">
        <v>3</v>
      </c>
      <c r="I189" s="218"/>
      <c r="J189" s="219">
        <f>ROUND(I189*H189,2)</f>
        <v>0</v>
      </c>
      <c r="K189" s="215" t="s">
        <v>19</v>
      </c>
      <c r="L189" s="45"/>
      <c r="M189" s="220" t="s">
        <v>19</v>
      </c>
      <c r="N189" s="221" t="s">
        <v>46</v>
      </c>
      <c r="O189" s="85"/>
      <c r="P189" s="222">
        <f>O189*H189</f>
        <v>0</v>
      </c>
      <c r="Q189" s="222">
        <v>0</v>
      </c>
      <c r="R189" s="222">
        <f>Q189*H189</f>
        <v>0</v>
      </c>
      <c r="S189" s="222">
        <v>0.14999999999999999</v>
      </c>
      <c r="T189" s="223">
        <f>S189*H189</f>
        <v>0.44999999999999996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4" t="s">
        <v>234</v>
      </c>
      <c r="AT189" s="224" t="s">
        <v>148</v>
      </c>
      <c r="AU189" s="224" t="s">
        <v>84</v>
      </c>
      <c r="AY189" s="18" t="s">
        <v>145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8" t="s">
        <v>82</v>
      </c>
      <c r="BK189" s="225">
        <f>ROUND(I189*H189,2)</f>
        <v>0</v>
      </c>
      <c r="BL189" s="18" t="s">
        <v>234</v>
      </c>
      <c r="BM189" s="224" t="s">
        <v>316</v>
      </c>
    </row>
    <row r="190" s="13" customFormat="1">
      <c r="A190" s="13"/>
      <c r="B190" s="231"/>
      <c r="C190" s="232"/>
      <c r="D190" s="233" t="s">
        <v>161</v>
      </c>
      <c r="E190" s="242" t="s">
        <v>19</v>
      </c>
      <c r="F190" s="234" t="s">
        <v>163</v>
      </c>
      <c r="G190" s="232"/>
      <c r="H190" s="235">
        <v>3</v>
      </c>
      <c r="I190" s="236"/>
      <c r="J190" s="232"/>
      <c r="K190" s="232"/>
      <c r="L190" s="237"/>
      <c r="M190" s="238"/>
      <c r="N190" s="239"/>
      <c r="O190" s="239"/>
      <c r="P190" s="239"/>
      <c r="Q190" s="239"/>
      <c r="R190" s="239"/>
      <c r="S190" s="239"/>
      <c r="T190" s="24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1" t="s">
        <v>161</v>
      </c>
      <c r="AU190" s="241" t="s">
        <v>84</v>
      </c>
      <c r="AV190" s="13" t="s">
        <v>84</v>
      </c>
      <c r="AW190" s="13" t="s">
        <v>37</v>
      </c>
      <c r="AX190" s="13" t="s">
        <v>82</v>
      </c>
      <c r="AY190" s="241" t="s">
        <v>145</v>
      </c>
    </row>
    <row r="191" s="2" customFormat="1" ht="16.5" customHeight="1">
      <c r="A191" s="39"/>
      <c r="B191" s="40"/>
      <c r="C191" s="213" t="s">
        <v>317</v>
      </c>
      <c r="D191" s="213" t="s">
        <v>148</v>
      </c>
      <c r="E191" s="214" t="s">
        <v>318</v>
      </c>
      <c r="F191" s="215" t="s">
        <v>252</v>
      </c>
      <c r="G191" s="216" t="s">
        <v>253</v>
      </c>
      <c r="H191" s="217">
        <v>1</v>
      </c>
      <c r="I191" s="218"/>
      <c r="J191" s="219">
        <f>ROUND(I191*H191,2)</f>
        <v>0</v>
      </c>
      <c r="K191" s="215" t="s">
        <v>19</v>
      </c>
      <c r="L191" s="45"/>
      <c r="M191" s="220" t="s">
        <v>19</v>
      </c>
      <c r="N191" s="221" t="s">
        <v>46</v>
      </c>
      <c r="O191" s="85"/>
      <c r="P191" s="222">
        <f>O191*H191</f>
        <v>0</v>
      </c>
      <c r="Q191" s="222">
        <v>0</v>
      </c>
      <c r="R191" s="222">
        <f>Q191*H191</f>
        <v>0</v>
      </c>
      <c r="S191" s="222">
        <v>0.050000000000000003</v>
      </c>
      <c r="T191" s="223">
        <f>S191*H191</f>
        <v>0.050000000000000003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4" t="s">
        <v>234</v>
      </c>
      <c r="AT191" s="224" t="s">
        <v>148</v>
      </c>
      <c r="AU191" s="224" t="s">
        <v>84</v>
      </c>
      <c r="AY191" s="18" t="s">
        <v>145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8" t="s">
        <v>82</v>
      </c>
      <c r="BK191" s="225">
        <f>ROUND(I191*H191,2)</f>
        <v>0</v>
      </c>
      <c r="BL191" s="18" t="s">
        <v>234</v>
      </c>
      <c r="BM191" s="224" t="s">
        <v>319</v>
      </c>
    </row>
    <row r="192" s="13" customFormat="1">
      <c r="A192" s="13"/>
      <c r="B192" s="231"/>
      <c r="C192" s="232"/>
      <c r="D192" s="233" t="s">
        <v>161</v>
      </c>
      <c r="E192" s="242" t="s">
        <v>19</v>
      </c>
      <c r="F192" s="234" t="s">
        <v>82</v>
      </c>
      <c r="G192" s="232"/>
      <c r="H192" s="235">
        <v>1</v>
      </c>
      <c r="I192" s="236"/>
      <c r="J192" s="232"/>
      <c r="K192" s="232"/>
      <c r="L192" s="237"/>
      <c r="M192" s="238"/>
      <c r="N192" s="239"/>
      <c r="O192" s="239"/>
      <c r="P192" s="239"/>
      <c r="Q192" s="239"/>
      <c r="R192" s="239"/>
      <c r="S192" s="239"/>
      <c r="T192" s="24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1" t="s">
        <v>161</v>
      </c>
      <c r="AU192" s="241" t="s">
        <v>84</v>
      </c>
      <c r="AV192" s="13" t="s">
        <v>84</v>
      </c>
      <c r="AW192" s="13" t="s">
        <v>37</v>
      </c>
      <c r="AX192" s="13" t="s">
        <v>82</v>
      </c>
      <c r="AY192" s="241" t="s">
        <v>145</v>
      </c>
    </row>
    <row r="193" s="2" customFormat="1" ht="16.5" customHeight="1">
      <c r="A193" s="39"/>
      <c r="B193" s="40"/>
      <c r="C193" s="213" t="s">
        <v>320</v>
      </c>
      <c r="D193" s="213" t="s">
        <v>148</v>
      </c>
      <c r="E193" s="214" t="s">
        <v>321</v>
      </c>
      <c r="F193" s="215" t="s">
        <v>322</v>
      </c>
      <c r="G193" s="216" t="s">
        <v>233</v>
      </c>
      <c r="H193" s="217">
        <v>12.6</v>
      </c>
      <c r="I193" s="218"/>
      <c r="J193" s="219">
        <f>ROUND(I193*H193,2)</f>
        <v>0</v>
      </c>
      <c r="K193" s="215" t="s">
        <v>152</v>
      </c>
      <c r="L193" s="45"/>
      <c r="M193" s="220" t="s">
        <v>19</v>
      </c>
      <c r="N193" s="221" t="s">
        <v>46</v>
      </c>
      <c r="O193" s="85"/>
      <c r="P193" s="222">
        <f>O193*H193</f>
        <v>0</v>
      </c>
      <c r="Q193" s="222">
        <v>0.00011</v>
      </c>
      <c r="R193" s="222">
        <f>Q193*H193</f>
        <v>0.0013860000000000001</v>
      </c>
      <c r="S193" s="222">
        <v>0.00215</v>
      </c>
      <c r="T193" s="223">
        <f>S193*H193</f>
        <v>0.027089999999999999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4" t="s">
        <v>234</v>
      </c>
      <c r="AT193" s="224" t="s">
        <v>148</v>
      </c>
      <c r="AU193" s="224" t="s">
        <v>84</v>
      </c>
      <c r="AY193" s="18" t="s">
        <v>145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8" t="s">
        <v>82</v>
      </c>
      <c r="BK193" s="225">
        <f>ROUND(I193*H193,2)</f>
        <v>0</v>
      </c>
      <c r="BL193" s="18" t="s">
        <v>234</v>
      </c>
      <c r="BM193" s="224" t="s">
        <v>323</v>
      </c>
    </row>
    <row r="194" s="2" customFormat="1">
      <c r="A194" s="39"/>
      <c r="B194" s="40"/>
      <c r="C194" s="41"/>
      <c r="D194" s="226" t="s">
        <v>155</v>
      </c>
      <c r="E194" s="41"/>
      <c r="F194" s="227" t="s">
        <v>324</v>
      </c>
      <c r="G194" s="41"/>
      <c r="H194" s="41"/>
      <c r="I194" s="228"/>
      <c r="J194" s="41"/>
      <c r="K194" s="41"/>
      <c r="L194" s="45"/>
      <c r="M194" s="229"/>
      <c r="N194" s="230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155</v>
      </c>
      <c r="AU194" s="18" t="s">
        <v>84</v>
      </c>
    </row>
    <row r="195" s="13" customFormat="1">
      <c r="A195" s="13"/>
      <c r="B195" s="231"/>
      <c r="C195" s="232"/>
      <c r="D195" s="233" t="s">
        <v>161</v>
      </c>
      <c r="E195" s="242" t="s">
        <v>19</v>
      </c>
      <c r="F195" s="234" t="s">
        <v>325</v>
      </c>
      <c r="G195" s="232"/>
      <c r="H195" s="235">
        <v>12.6</v>
      </c>
      <c r="I195" s="236"/>
      <c r="J195" s="232"/>
      <c r="K195" s="232"/>
      <c r="L195" s="237"/>
      <c r="M195" s="238"/>
      <c r="N195" s="239"/>
      <c r="O195" s="239"/>
      <c r="P195" s="239"/>
      <c r="Q195" s="239"/>
      <c r="R195" s="239"/>
      <c r="S195" s="239"/>
      <c r="T195" s="24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1" t="s">
        <v>161</v>
      </c>
      <c r="AU195" s="241" t="s">
        <v>84</v>
      </c>
      <c r="AV195" s="13" t="s">
        <v>84</v>
      </c>
      <c r="AW195" s="13" t="s">
        <v>37</v>
      </c>
      <c r="AX195" s="13" t="s">
        <v>75</v>
      </c>
      <c r="AY195" s="241" t="s">
        <v>145</v>
      </c>
    </row>
    <row r="196" s="14" customFormat="1">
      <c r="A196" s="14"/>
      <c r="B196" s="244"/>
      <c r="C196" s="245"/>
      <c r="D196" s="233" t="s">
        <v>161</v>
      </c>
      <c r="E196" s="246" t="s">
        <v>19</v>
      </c>
      <c r="F196" s="247" t="s">
        <v>261</v>
      </c>
      <c r="G196" s="245"/>
      <c r="H196" s="248">
        <v>12.6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161</v>
      </c>
      <c r="AU196" s="254" t="s">
        <v>84</v>
      </c>
      <c r="AV196" s="14" t="s">
        <v>153</v>
      </c>
      <c r="AW196" s="14" t="s">
        <v>37</v>
      </c>
      <c r="AX196" s="14" t="s">
        <v>82</v>
      </c>
      <c r="AY196" s="254" t="s">
        <v>145</v>
      </c>
    </row>
    <row r="197" s="2" customFormat="1" ht="16.5" customHeight="1">
      <c r="A197" s="39"/>
      <c r="B197" s="40"/>
      <c r="C197" s="213" t="s">
        <v>326</v>
      </c>
      <c r="D197" s="213" t="s">
        <v>148</v>
      </c>
      <c r="E197" s="214" t="s">
        <v>327</v>
      </c>
      <c r="F197" s="215" t="s">
        <v>328</v>
      </c>
      <c r="G197" s="216" t="s">
        <v>233</v>
      </c>
      <c r="H197" s="217">
        <v>4.7999999999999998</v>
      </c>
      <c r="I197" s="218"/>
      <c r="J197" s="219">
        <f>ROUND(I197*H197,2)</f>
        <v>0</v>
      </c>
      <c r="K197" s="215" t="s">
        <v>152</v>
      </c>
      <c r="L197" s="45"/>
      <c r="M197" s="220" t="s">
        <v>19</v>
      </c>
      <c r="N197" s="221" t="s">
        <v>46</v>
      </c>
      <c r="O197" s="85"/>
      <c r="P197" s="222">
        <f>O197*H197</f>
        <v>0</v>
      </c>
      <c r="Q197" s="222">
        <v>0.00038999999999999999</v>
      </c>
      <c r="R197" s="222">
        <f>Q197*H197</f>
        <v>0.001872</v>
      </c>
      <c r="S197" s="222">
        <v>0.0034199999999999999</v>
      </c>
      <c r="T197" s="223">
        <f>S197*H197</f>
        <v>0.016416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24" t="s">
        <v>234</v>
      </c>
      <c r="AT197" s="224" t="s">
        <v>148</v>
      </c>
      <c r="AU197" s="224" t="s">
        <v>84</v>
      </c>
      <c r="AY197" s="18" t="s">
        <v>145</v>
      </c>
      <c r="BE197" s="225">
        <f>IF(N197="základní",J197,0)</f>
        <v>0</v>
      </c>
      <c r="BF197" s="225">
        <f>IF(N197="snížená",J197,0)</f>
        <v>0</v>
      </c>
      <c r="BG197" s="225">
        <f>IF(N197="zákl. přenesená",J197,0)</f>
        <v>0</v>
      </c>
      <c r="BH197" s="225">
        <f>IF(N197="sníž. přenesená",J197,0)</f>
        <v>0</v>
      </c>
      <c r="BI197" s="225">
        <f>IF(N197="nulová",J197,0)</f>
        <v>0</v>
      </c>
      <c r="BJ197" s="18" t="s">
        <v>82</v>
      </c>
      <c r="BK197" s="225">
        <f>ROUND(I197*H197,2)</f>
        <v>0</v>
      </c>
      <c r="BL197" s="18" t="s">
        <v>234</v>
      </c>
      <c r="BM197" s="224" t="s">
        <v>329</v>
      </c>
    </row>
    <row r="198" s="2" customFormat="1">
      <c r="A198" s="39"/>
      <c r="B198" s="40"/>
      <c r="C198" s="41"/>
      <c r="D198" s="226" t="s">
        <v>155</v>
      </c>
      <c r="E198" s="41"/>
      <c r="F198" s="227" t="s">
        <v>330</v>
      </c>
      <c r="G198" s="41"/>
      <c r="H198" s="41"/>
      <c r="I198" s="228"/>
      <c r="J198" s="41"/>
      <c r="K198" s="41"/>
      <c r="L198" s="45"/>
      <c r="M198" s="229"/>
      <c r="N198" s="230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155</v>
      </c>
      <c r="AU198" s="18" t="s">
        <v>84</v>
      </c>
    </row>
    <row r="199" s="13" customFormat="1">
      <c r="A199" s="13"/>
      <c r="B199" s="231"/>
      <c r="C199" s="232"/>
      <c r="D199" s="233" t="s">
        <v>161</v>
      </c>
      <c r="E199" s="242" t="s">
        <v>19</v>
      </c>
      <c r="F199" s="234" t="s">
        <v>331</v>
      </c>
      <c r="G199" s="232"/>
      <c r="H199" s="235">
        <v>4.7999999999999998</v>
      </c>
      <c r="I199" s="236"/>
      <c r="J199" s="232"/>
      <c r="K199" s="232"/>
      <c r="L199" s="237"/>
      <c r="M199" s="238"/>
      <c r="N199" s="239"/>
      <c r="O199" s="239"/>
      <c r="P199" s="239"/>
      <c r="Q199" s="239"/>
      <c r="R199" s="239"/>
      <c r="S199" s="239"/>
      <c r="T199" s="24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1" t="s">
        <v>161</v>
      </c>
      <c r="AU199" s="241" t="s">
        <v>84</v>
      </c>
      <c r="AV199" s="13" t="s">
        <v>84</v>
      </c>
      <c r="AW199" s="13" t="s">
        <v>37</v>
      </c>
      <c r="AX199" s="13" t="s">
        <v>75</v>
      </c>
      <c r="AY199" s="241" t="s">
        <v>145</v>
      </c>
    </row>
    <row r="200" s="14" customFormat="1">
      <c r="A200" s="14"/>
      <c r="B200" s="244"/>
      <c r="C200" s="245"/>
      <c r="D200" s="233" t="s">
        <v>161</v>
      </c>
      <c r="E200" s="246" t="s">
        <v>19</v>
      </c>
      <c r="F200" s="247" t="s">
        <v>261</v>
      </c>
      <c r="G200" s="245"/>
      <c r="H200" s="248">
        <v>4.7999999999999998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161</v>
      </c>
      <c r="AU200" s="254" t="s">
        <v>84</v>
      </c>
      <c r="AV200" s="14" t="s">
        <v>153</v>
      </c>
      <c r="AW200" s="14" t="s">
        <v>37</v>
      </c>
      <c r="AX200" s="14" t="s">
        <v>82</v>
      </c>
      <c r="AY200" s="254" t="s">
        <v>145</v>
      </c>
    </row>
    <row r="201" s="2" customFormat="1" ht="16.5" customHeight="1">
      <c r="A201" s="39"/>
      <c r="B201" s="40"/>
      <c r="C201" s="213" t="s">
        <v>332</v>
      </c>
      <c r="D201" s="213" t="s">
        <v>148</v>
      </c>
      <c r="E201" s="214" t="s">
        <v>333</v>
      </c>
      <c r="F201" s="215" t="s">
        <v>334</v>
      </c>
      <c r="G201" s="216" t="s">
        <v>233</v>
      </c>
      <c r="H201" s="217">
        <v>7.5999999999999996</v>
      </c>
      <c r="I201" s="218"/>
      <c r="J201" s="219">
        <f>ROUND(I201*H201,2)</f>
        <v>0</v>
      </c>
      <c r="K201" s="215" t="s">
        <v>152</v>
      </c>
      <c r="L201" s="45"/>
      <c r="M201" s="220" t="s">
        <v>19</v>
      </c>
      <c r="N201" s="221" t="s">
        <v>46</v>
      </c>
      <c r="O201" s="85"/>
      <c r="P201" s="222">
        <f>O201*H201</f>
        <v>0</v>
      </c>
      <c r="Q201" s="222">
        <v>0.00035</v>
      </c>
      <c r="R201" s="222">
        <f>Q201*H201</f>
        <v>0.00266</v>
      </c>
      <c r="S201" s="222">
        <v>0.0098099999999999993</v>
      </c>
      <c r="T201" s="223">
        <f>S201*H201</f>
        <v>0.074555999999999997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4" t="s">
        <v>234</v>
      </c>
      <c r="AT201" s="224" t="s">
        <v>148</v>
      </c>
      <c r="AU201" s="224" t="s">
        <v>84</v>
      </c>
      <c r="AY201" s="18" t="s">
        <v>145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8" t="s">
        <v>82</v>
      </c>
      <c r="BK201" s="225">
        <f>ROUND(I201*H201,2)</f>
        <v>0</v>
      </c>
      <c r="BL201" s="18" t="s">
        <v>234</v>
      </c>
      <c r="BM201" s="224" t="s">
        <v>335</v>
      </c>
    </row>
    <row r="202" s="2" customFormat="1">
      <c r="A202" s="39"/>
      <c r="B202" s="40"/>
      <c r="C202" s="41"/>
      <c r="D202" s="226" t="s">
        <v>155</v>
      </c>
      <c r="E202" s="41"/>
      <c r="F202" s="227" t="s">
        <v>336</v>
      </c>
      <c r="G202" s="41"/>
      <c r="H202" s="41"/>
      <c r="I202" s="228"/>
      <c r="J202" s="41"/>
      <c r="K202" s="41"/>
      <c r="L202" s="45"/>
      <c r="M202" s="229"/>
      <c r="N202" s="230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155</v>
      </c>
      <c r="AU202" s="18" t="s">
        <v>84</v>
      </c>
    </row>
    <row r="203" s="13" customFormat="1">
      <c r="A203" s="13"/>
      <c r="B203" s="231"/>
      <c r="C203" s="232"/>
      <c r="D203" s="233" t="s">
        <v>161</v>
      </c>
      <c r="E203" s="242" t="s">
        <v>19</v>
      </c>
      <c r="F203" s="234" t="s">
        <v>337</v>
      </c>
      <c r="G203" s="232"/>
      <c r="H203" s="235">
        <v>7.5999999999999996</v>
      </c>
      <c r="I203" s="236"/>
      <c r="J203" s="232"/>
      <c r="K203" s="232"/>
      <c r="L203" s="237"/>
      <c r="M203" s="238"/>
      <c r="N203" s="239"/>
      <c r="O203" s="239"/>
      <c r="P203" s="239"/>
      <c r="Q203" s="239"/>
      <c r="R203" s="239"/>
      <c r="S203" s="239"/>
      <c r="T203" s="24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1" t="s">
        <v>161</v>
      </c>
      <c r="AU203" s="241" t="s">
        <v>84</v>
      </c>
      <c r="AV203" s="13" t="s">
        <v>84</v>
      </c>
      <c r="AW203" s="13" t="s">
        <v>37</v>
      </c>
      <c r="AX203" s="13" t="s">
        <v>75</v>
      </c>
      <c r="AY203" s="241" t="s">
        <v>145</v>
      </c>
    </row>
    <row r="204" s="14" customFormat="1">
      <c r="A204" s="14"/>
      <c r="B204" s="244"/>
      <c r="C204" s="245"/>
      <c r="D204" s="233" t="s">
        <v>161</v>
      </c>
      <c r="E204" s="246" t="s">
        <v>19</v>
      </c>
      <c r="F204" s="247" t="s">
        <v>261</v>
      </c>
      <c r="G204" s="245"/>
      <c r="H204" s="248">
        <v>7.5999999999999996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4" t="s">
        <v>161</v>
      </c>
      <c r="AU204" s="254" t="s">
        <v>84</v>
      </c>
      <c r="AV204" s="14" t="s">
        <v>153</v>
      </c>
      <c r="AW204" s="14" t="s">
        <v>37</v>
      </c>
      <c r="AX204" s="14" t="s">
        <v>82</v>
      </c>
      <c r="AY204" s="254" t="s">
        <v>145</v>
      </c>
    </row>
    <row r="205" s="2" customFormat="1" ht="16.5" customHeight="1">
      <c r="A205" s="39"/>
      <c r="B205" s="40"/>
      <c r="C205" s="213" t="s">
        <v>338</v>
      </c>
      <c r="D205" s="213" t="s">
        <v>148</v>
      </c>
      <c r="E205" s="214" t="s">
        <v>339</v>
      </c>
      <c r="F205" s="215" t="s">
        <v>340</v>
      </c>
      <c r="G205" s="216" t="s">
        <v>233</v>
      </c>
      <c r="H205" s="217">
        <v>7.4000000000000004</v>
      </c>
      <c r="I205" s="218"/>
      <c r="J205" s="219">
        <f>ROUND(I205*H205,2)</f>
        <v>0</v>
      </c>
      <c r="K205" s="215" t="s">
        <v>152</v>
      </c>
      <c r="L205" s="45"/>
      <c r="M205" s="220" t="s">
        <v>19</v>
      </c>
      <c r="N205" s="221" t="s">
        <v>46</v>
      </c>
      <c r="O205" s="85"/>
      <c r="P205" s="222">
        <f>O205*H205</f>
        <v>0</v>
      </c>
      <c r="Q205" s="222">
        <v>0.00055000000000000003</v>
      </c>
      <c r="R205" s="222">
        <f>Q205*H205</f>
        <v>0.0040700000000000007</v>
      </c>
      <c r="S205" s="222">
        <v>0.016480000000000002</v>
      </c>
      <c r="T205" s="223">
        <f>S205*H205</f>
        <v>0.12195200000000002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24" t="s">
        <v>234</v>
      </c>
      <c r="AT205" s="224" t="s">
        <v>148</v>
      </c>
      <c r="AU205" s="224" t="s">
        <v>84</v>
      </c>
      <c r="AY205" s="18" t="s">
        <v>145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8" t="s">
        <v>82</v>
      </c>
      <c r="BK205" s="225">
        <f>ROUND(I205*H205,2)</f>
        <v>0</v>
      </c>
      <c r="BL205" s="18" t="s">
        <v>234</v>
      </c>
      <c r="BM205" s="224" t="s">
        <v>341</v>
      </c>
    </row>
    <row r="206" s="2" customFormat="1">
      <c r="A206" s="39"/>
      <c r="B206" s="40"/>
      <c r="C206" s="41"/>
      <c r="D206" s="226" t="s">
        <v>155</v>
      </c>
      <c r="E206" s="41"/>
      <c r="F206" s="227" t="s">
        <v>342</v>
      </c>
      <c r="G206" s="41"/>
      <c r="H206" s="41"/>
      <c r="I206" s="228"/>
      <c r="J206" s="41"/>
      <c r="K206" s="41"/>
      <c r="L206" s="45"/>
      <c r="M206" s="229"/>
      <c r="N206" s="230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155</v>
      </c>
      <c r="AU206" s="18" t="s">
        <v>84</v>
      </c>
    </row>
    <row r="207" s="13" customFormat="1">
      <c r="A207" s="13"/>
      <c r="B207" s="231"/>
      <c r="C207" s="232"/>
      <c r="D207" s="233" t="s">
        <v>161</v>
      </c>
      <c r="E207" s="242" t="s">
        <v>19</v>
      </c>
      <c r="F207" s="234" t="s">
        <v>343</v>
      </c>
      <c r="G207" s="232"/>
      <c r="H207" s="235">
        <v>7.4000000000000004</v>
      </c>
      <c r="I207" s="236"/>
      <c r="J207" s="232"/>
      <c r="K207" s="232"/>
      <c r="L207" s="237"/>
      <c r="M207" s="238"/>
      <c r="N207" s="239"/>
      <c r="O207" s="239"/>
      <c r="P207" s="239"/>
      <c r="Q207" s="239"/>
      <c r="R207" s="239"/>
      <c r="S207" s="239"/>
      <c r="T207" s="24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1" t="s">
        <v>161</v>
      </c>
      <c r="AU207" s="241" t="s">
        <v>84</v>
      </c>
      <c r="AV207" s="13" t="s">
        <v>84</v>
      </c>
      <c r="AW207" s="13" t="s">
        <v>37</v>
      </c>
      <c r="AX207" s="13" t="s">
        <v>75</v>
      </c>
      <c r="AY207" s="241" t="s">
        <v>145</v>
      </c>
    </row>
    <row r="208" s="14" customFormat="1">
      <c r="A208" s="14"/>
      <c r="B208" s="244"/>
      <c r="C208" s="245"/>
      <c r="D208" s="233" t="s">
        <v>161</v>
      </c>
      <c r="E208" s="246" t="s">
        <v>19</v>
      </c>
      <c r="F208" s="247" t="s">
        <v>261</v>
      </c>
      <c r="G208" s="245"/>
      <c r="H208" s="248">
        <v>7.4000000000000004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161</v>
      </c>
      <c r="AU208" s="254" t="s">
        <v>84</v>
      </c>
      <c r="AV208" s="14" t="s">
        <v>153</v>
      </c>
      <c r="AW208" s="14" t="s">
        <v>37</v>
      </c>
      <c r="AX208" s="14" t="s">
        <v>82</v>
      </c>
      <c r="AY208" s="254" t="s">
        <v>145</v>
      </c>
    </row>
    <row r="209" s="2" customFormat="1" ht="16.5" customHeight="1">
      <c r="A209" s="39"/>
      <c r="B209" s="40"/>
      <c r="C209" s="213" t="s">
        <v>344</v>
      </c>
      <c r="D209" s="213" t="s">
        <v>148</v>
      </c>
      <c r="E209" s="214" t="s">
        <v>345</v>
      </c>
      <c r="F209" s="215" t="s">
        <v>346</v>
      </c>
      <c r="G209" s="216" t="s">
        <v>298</v>
      </c>
      <c r="H209" s="217">
        <v>3</v>
      </c>
      <c r="I209" s="218"/>
      <c r="J209" s="219">
        <f>ROUND(I209*H209,2)</f>
        <v>0</v>
      </c>
      <c r="K209" s="215" t="s">
        <v>152</v>
      </c>
      <c r="L209" s="45"/>
      <c r="M209" s="220" t="s">
        <v>19</v>
      </c>
      <c r="N209" s="221" t="s">
        <v>46</v>
      </c>
      <c r="O209" s="85"/>
      <c r="P209" s="222">
        <f>O209*H209</f>
        <v>0</v>
      </c>
      <c r="Q209" s="222">
        <v>0</v>
      </c>
      <c r="R209" s="222">
        <f>Q209*H209</f>
        <v>0</v>
      </c>
      <c r="S209" s="222">
        <v>0</v>
      </c>
      <c r="T209" s="223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24" t="s">
        <v>234</v>
      </c>
      <c r="AT209" s="224" t="s">
        <v>148</v>
      </c>
      <c r="AU209" s="224" t="s">
        <v>84</v>
      </c>
      <c r="AY209" s="18" t="s">
        <v>145</v>
      </c>
      <c r="BE209" s="225">
        <f>IF(N209="základní",J209,0)</f>
        <v>0</v>
      </c>
      <c r="BF209" s="225">
        <f>IF(N209="snížená",J209,0)</f>
        <v>0</v>
      </c>
      <c r="BG209" s="225">
        <f>IF(N209="zákl. přenesená",J209,0)</f>
        <v>0</v>
      </c>
      <c r="BH209" s="225">
        <f>IF(N209="sníž. přenesená",J209,0)</f>
        <v>0</v>
      </c>
      <c r="BI209" s="225">
        <f>IF(N209="nulová",J209,0)</f>
        <v>0</v>
      </c>
      <c r="BJ209" s="18" t="s">
        <v>82</v>
      </c>
      <c r="BK209" s="225">
        <f>ROUND(I209*H209,2)</f>
        <v>0</v>
      </c>
      <c r="BL209" s="18" t="s">
        <v>234</v>
      </c>
      <c r="BM209" s="224" t="s">
        <v>347</v>
      </c>
    </row>
    <row r="210" s="2" customFormat="1">
      <c r="A210" s="39"/>
      <c r="B210" s="40"/>
      <c r="C210" s="41"/>
      <c r="D210" s="226" t="s">
        <v>155</v>
      </c>
      <c r="E210" s="41"/>
      <c r="F210" s="227" t="s">
        <v>348</v>
      </c>
      <c r="G210" s="41"/>
      <c r="H210" s="41"/>
      <c r="I210" s="228"/>
      <c r="J210" s="41"/>
      <c r="K210" s="41"/>
      <c r="L210" s="45"/>
      <c r="M210" s="229"/>
      <c r="N210" s="230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155</v>
      </c>
      <c r="AU210" s="18" t="s">
        <v>84</v>
      </c>
    </row>
    <row r="211" s="13" customFormat="1">
      <c r="A211" s="13"/>
      <c r="B211" s="231"/>
      <c r="C211" s="232"/>
      <c r="D211" s="233" t="s">
        <v>161</v>
      </c>
      <c r="E211" s="242" t="s">
        <v>19</v>
      </c>
      <c r="F211" s="234" t="s">
        <v>163</v>
      </c>
      <c r="G211" s="232"/>
      <c r="H211" s="235">
        <v>3</v>
      </c>
      <c r="I211" s="236"/>
      <c r="J211" s="232"/>
      <c r="K211" s="232"/>
      <c r="L211" s="237"/>
      <c r="M211" s="238"/>
      <c r="N211" s="239"/>
      <c r="O211" s="239"/>
      <c r="P211" s="239"/>
      <c r="Q211" s="239"/>
      <c r="R211" s="239"/>
      <c r="S211" s="239"/>
      <c r="T211" s="24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1" t="s">
        <v>161</v>
      </c>
      <c r="AU211" s="241" t="s">
        <v>84</v>
      </c>
      <c r="AV211" s="13" t="s">
        <v>84</v>
      </c>
      <c r="AW211" s="13" t="s">
        <v>37</v>
      </c>
      <c r="AX211" s="13" t="s">
        <v>82</v>
      </c>
      <c r="AY211" s="241" t="s">
        <v>145</v>
      </c>
    </row>
    <row r="212" s="2" customFormat="1" ht="16.5" customHeight="1">
      <c r="A212" s="39"/>
      <c r="B212" s="40"/>
      <c r="C212" s="213" t="s">
        <v>349</v>
      </c>
      <c r="D212" s="213" t="s">
        <v>148</v>
      </c>
      <c r="E212" s="214" t="s">
        <v>350</v>
      </c>
      <c r="F212" s="215" t="s">
        <v>351</v>
      </c>
      <c r="G212" s="216" t="s">
        <v>298</v>
      </c>
      <c r="H212" s="217">
        <v>3</v>
      </c>
      <c r="I212" s="218"/>
      <c r="J212" s="219">
        <f>ROUND(I212*H212,2)</f>
        <v>0</v>
      </c>
      <c r="K212" s="215" t="s">
        <v>152</v>
      </c>
      <c r="L212" s="45"/>
      <c r="M212" s="220" t="s">
        <v>19</v>
      </c>
      <c r="N212" s="221" t="s">
        <v>46</v>
      </c>
      <c r="O212" s="85"/>
      <c r="P212" s="222">
        <f>O212*H212</f>
        <v>0</v>
      </c>
      <c r="Q212" s="222">
        <v>0.01881</v>
      </c>
      <c r="R212" s="222">
        <f>Q212*H212</f>
        <v>0.056430000000000001</v>
      </c>
      <c r="S212" s="222">
        <v>0.14799999999999999</v>
      </c>
      <c r="T212" s="223">
        <f>S212*H212</f>
        <v>0.44399999999999995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24" t="s">
        <v>234</v>
      </c>
      <c r="AT212" s="224" t="s">
        <v>148</v>
      </c>
      <c r="AU212" s="224" t="s">
        <v>84</v>
      </c>
      <c r="AY212" s="18" t="s">
        <v>145</v>
      </c>
      <c r="BE212" s="225">
        <f>IF(N212="základní",J212,0)</f>
        <v>0</v>
      </c>
      <c r="BF212" s="225">
        <f>IF(N212="snížená",J212,0)</f>
        <v>0</v>
      </c>
      <c r="BG212" s="225">
        <f>IF(N212="zákl. přenesená",J212,0)</f>
        <v>0</v>
      </c>
      <c r="BH212" s="225">
        <f>IF(N212="sníž. přenesená",J212,0)</f>
        <v>0</v>
      </c>
      <c r="BI212" s="225">
        <f>IF(N212="nulová",J212,0)</f>
        <v>0</v>
      </c>
      <c r="BJ212" s="18" t="s">
        <v>82</v>
      </c>
      <c r="BK212" s="225">
        <f>ROUND(I212*H212,2)</f>
        <v>0</v>
      </c>
      <c r="BL212" s="18" t="s">
        <v>234</v>
      </c>
      <c r="BM212" s="224" t="s">
        <v>352</v>
      </c>
    </row>
    <row r="213" s="2" customFormat="1">
      <c r="A213" s="39"/>
      <c r="B213" s="40"/>
      <c r="C213" s="41"/>
      <c r="D213" s="226" t="s">
        <v>155</v>
      </c>
      <c r="E213" s="41"/>
      <c r="F213" s="227" t="s">
        <v>353</v>
      </c>
      <c r="G213" s="41"/>
      <c r="H213" s="41"/>
      <c r="I213" s="228"/>
      <c r="J213" s="41"/>
      <c r="K213" s="41"/>
      <c r="L213" s="45"/>
      <c r="M213" s="229"/>
      <c r="N213" s="230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155</v>
      </c>
      <c r="AU213" s="18" t="s">
        <v>84</v>
      </c>
    </row>
    <row r="214" s="13" customFormat="1">
      <c r="A214" s="13"/>
      <c r="B214" s="231"/>
      <c r="C214" s="232"/>
      <c r="D214" s="233" t="s">
        <v>161</v>
      </c>
      <c r="E214" s="242" t="s">
        <v>19</v>
      </c>
      <c r="F214" s="234" t="s">
        <v>163</v>
      </c>
      <c r="G214" s="232"/>
      <c r="H214" s="235">
        <v>3</v>
      </c>
      <c r="I214" s="236"/>
      <c r="J214" s="232"/>
      <c r="K214" s="232"/>
      <c r="L214" s="237"/>
      <c r="M214" s="238"/>
      <c r="N214" s="239"/>
      <c r="O214" s="239"/>
      <c r="P214" s="239"/>
      <c r="Q214" s="239"/>
      <c r="R214" s="239"/>
      <c r="S214" s="239"/>
      <c r="T214" s="24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1" t="s">
        <v>161</v>
      </c>
      <c r="AU214" s="241" t="s">
        <v>84</v>
      </c>
      <c r="AV214" s="13" t="s">
        <v>84</v>
      </c>
      <c r="AW214" s="13" t="s">
        <v>37</v>
      </c>
      <c r="AX214" s="13" t="s">
        <v>82</v>
      </c>
      <c r="AY214" s="241" t="s">
        <v>145</v>
      </c>
    </row>
    <row r="215" s="2" customFormat="1" ht="16.5" customHeight="1">
      <c r="A215" s="39"/>
      <c r="B215" s="40"/>
      <c r="C215" s="213" t="s">
        <v>354</v>
      </c>
      <c r="D215" s="213" t="s">
        <v>148</v>
      </c>
      <c r="E215" s="214" t="s">
        <v>355</v>
      </c>
      <c r="F215" s="215" t="s">
        <v>356</v>
      </c>
      <c r="G215" s="216" t="s">
        <v>298</v>
      </c>
      <c r="H215" s="217">
        <v>1</v>
      </c>
      <c r="I215" s="218"/>
      <c r="J215" s="219">
        <f>ROUND(I215*H215,2)</f>
        <v>0</v>
      </c>
      <c r="K215" s="215" t="s">
        <v>152</v>
      </c>
      <c r="L215" s="45"/>
      <c r="M215" s="220" t="s">
        <v>19</v>
      </c>
      <c r="N215" s="221" t="s">
        <v>46</v>
      </c>
      <c r="O215" s="85"/>
      <c r="P215" s="222">
        <f>O215*H215</f>
        <v>0</v>
      </c>
      <c r="Q215" s="222">
        <v>2.0000000000000002E-05</v>
      </c>
      <c r="R215" s="222">
        <f>Q215*H215</f>
        <v>2.0000000000000002E-05</v>
      </c>
      <c r="S215" s="222">
        <v>0.13400000000000001</v>
      </c>
      <c r="T215" s="223">
        <f>S215*H215</f>
        <v>0.13400000000000001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24" t="s">
        <v>234</v>
      </c>
      <c r="AT215" s="224" t="s">
        <v>148</v>
      </c>
      <c r="AU215" s="224" t="s">
        <v>84</v>
      </c>
      <c r="AY215" s="18" t="s">
        <v>145</v>
      </c>
      <c r="BE215" s="225">
        <f>IF(N215="základní",J215,0)</f>
        <v>0</v>
      </c>
      <c r="BF215" s="225">
        <f>IF(N215="snížená",J215,0)</f>
        <v>0</v>
      </c>
      <c r="BG215" s="225">
        <f>IF(N215="zákl. přenesená",J215,0)</f>
        <v>0</v>
      </c>
      <c r="BH215" s="225">
        <f>IF(N215="sníž. přenesená",J215,0)</f>
        <v>0</v>
      </c>
      <c r="BI215" s="225">
        <f>IF(N215="nulová",J215,0)</f>
        <v>0</v>
      </c>
      <c r="BJ215" s="18" t="s">
        <v>82</v>
      </c>
      <c r="BK215" s="225">
        <f>ROUND(I215*H215,2)</f>
        <v>0</v>
      </c>
      <c r="BL215" s="18" t="s">
        <v>234</v>
      </c>
      <c r="BM215" s="224" t="s">
        <v>357</v>
      </c>
    </row>
    <row r="216" s="2" customFormat="1">
      <c r="A216" s="39"/>
      <c r="B216" s="40"/>
      <c r="C216" s="41"/>
      <c r="D216" s="226" t="s">
        <v>155</v>
      </c>
      <c r="E216" s="41"/>
      <c r="F216" s="227" t="s">
        <v>358</v>
      </c>
      <c r="G216" s="41"/>
      <c r="H216" s="41"/>
      <c r="I216" s="228"/>
      <c r="J216" s="41"/>
      <c r="K216" s="41"/>
      <c r="L216" s="45"/>
      <c r="M216" s="229"/>
      <c r="N216" s="230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155</v>
      </c>
      <c r="AU216" s="18" t="s">
        <v>84</v>
      </c>
    </row>
    <row r="217" s="13" customFormat="1">
      <c r="A217" s="13"/>
      <c r="B217" s="231"/>
      <c r="C217" s="232"/>
      <c r="D217" s="233" t="s">
        <v>161</v>
      </c>
      <c r="E217" s="242" t="s">
        <v>19</v>
      </c>
      <c r="F217" s="234" t="s">
        <v>82</v>
      </c>
      <c r="G217" s="232"/>
      <c r="H217" s="235">
        <v>1</v>
      </c>
      <c r="I217" s="236"/>
      <c r="J217" s="232"/>
      <c r="K217" s="232"/>
      <c r="L217" s="237"/>
      <c r="M217" s="238"/>
      <c r="N217" s="239"/>
      <c r="O217" s="239"/>
      <c r="P217" s="239"/>
      <c r="Q217" s="239"/>
      <c r="R217" s="239"/>
      <c r="S217" s="239"/>
      <c r="T217" s="24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1" t="s">
        <v>161</v>
      </c>
      <c r="AU217" s="241" t="s">
        <v>84</v>
      </c>
      <c r="AV217" s="13" t="s">
        <v>84</v>
      </c>
      <c r="AW217" s="13" t="s">
        <v>37</v>
      </c>
      <c r="AX217" s="13" t="s">
        <v>82</v>
      </c>
      <c r="AY217" s="241" t="s">
        <v>145</v>
      </c>
    </row>
    <row r="218" s="2" customFormat="1" ht="16.5" customHeight="1">
      <c r="A218" s="39"/>
      <c r="B218" s="40"/>
      <c r="C218" s="213" t="s">
        <v>359</v>
      </c>
      <c r="D218" s="213" t="s">
        <v>148</v>
      </c>
      <c r="E218" s="214" t="s">
        <v>360</v>
      </c>
      <c r="F218" s="215" t="s">
        <v>361</v>
      </c>
      <c r="G218" s="216" t="s">
        <v>298</v>
      </c>
      <c r="H218" s="217">
        <v>5</v>
      </c>
      <c r="I218" s="218"/>
      <c r="J218" s="219">
        <f>ROUND(I218*H218,2)</f>
        <v>0</v>
      </c>
      <c r="K218" s="215" t="s">
        <v>152</v>
      </c>
      <c r="L218" s="45"/>
      <c r="M218" s="220" t="s">
        <v>19</v>
      </c>
      <c r="N218" s="221" t="s">
        <v>46</v>
      </c>
      <c r="O218" s="85"/>
      <c r="P218" s="222">
        <f>O218*H218</f>
        <v>0</v>
      </c>
      <c r="Q218" s="222">
        <v>2.0000000000000002E-05</v>
      </c>
      <c r="R218" s="222">
        <f>Q218*H218</f>
        <v>0.00010000000000000001</v>
      </c>
      <c r="S218" s="222">
        <v>0.039</v>
      </c>
      <c r="T218" s="223">
        <f>S218*H218</f>
        <v>0.19500000000000001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24" t="s">
        <v>234</v>
      </c>
      <c r="AT218" s="224" t="s">
        <v>148</v>
      </c>
      <c r="AU218" s="224" t="s">
        <v>84</v>
      </c>
      <c r="AY218" s="18" t="s">
        <v>145</v>
      </c>
      <c r="BE218" s="225">
        <f>IF(N218="základní",J218,0)</f>
        <v>0</v>
      </c>
      <c r="BF218" s="225">
        <f>IF(N218="snížená",J218,0)</f>
        <v>0</v>
      </c>
      <c r="BG218" s="225">
        <f>IF(N218="zákl. přenesená",J218,0)</f>
        <v>0</v>
      </c>
      <c r="BH218" s="225">
        <f>IF(N218="sníž. přenesená",J218,0)</f>
        <v>0</v>
      </c>
      <c r="BI218" s="225">
        <f>IF(N218="nulová",J218,0)</f>
        <v>0</v>
      </c>
      <c r="BJ218" s="18" t="s">
        <v>82</v>
      </c>
      <c r="BK218" s="225">
        <f>ROUND(I218*H218,2)</f>
        <v>0</v>
      </c>
      <c r="BL218" s="18" t="s">
        <v>234</v>
      </c>
      <c r="BM218" s="224" t="s">
        <v>362</v>
      </c>
    </row>
    <row r="219" s="2" customFormat="1">
      <c r="A219" s="39"/>
      <c r="B219" s="40"/>
      <c r="C219" s="41"/>
      <c r="D219" s="226" t="s">
        <v>155</v>
      </c>
      <c r="E219" s="41"/>
      <c r="F219" s="227" t="s">
        <v>363</v>
      </c>
      <c r="G219" s="41"/>
      <c r="H219" s="41"/>
      <c r="I219" s="228"/>
      <c r="J219" s="41"/>
      <c r="K219" s="41"/>
      <c r="L219" s="45"/>
      <c r="M219" s="229"/>
      <c r="N219" s="230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155</v>
      </c>
      <c r="AU219" s="18" t="s">
        <v>84</v>
      </c>
    </row>
    <row r="220" s="13" customFormat="1">
      <c r="A220" s="13"/>
      <c r="B220" s="231"/>
      <c r="C220" s="232"/>
      <c r="D220" s="233" t="s">
        <v>161</v>
      </c>
      <c r="E220" s="242" t="s">
        <v>19</v>
      </c>
      <c r="F220" s="234" t="s">
        <v>364</v>
      </c>
      <c r="G220" s="232"/>
      <c r="H220" s="235">
        <v>5</v>
      </c>
      <c r="I220" s="236"/>
      <c r="J220" s="232"/>
      <c r="K220" s="232"/>
      <c r="L220" s="237"/>
      <c r="M220" s="238"/>
      <c r="N220" s="239"/>
      <c r="O220" s="239"/>
      <c r="P220" s="239"/>
      <c r="Q220" s="239"/>
      <c r="R220" s="239"/>
      <c r="S220" s="239"/>
      <c r="T220" s="24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1" t="s">
        <v>161</v>
      </c>
      <c r="AU220" s="241" t="s">
        <v>84</v>
      </c>
      <c r="AV220" s="13" t="s">
        <v>84</v>
      </c>
      <c r="AW220" s="13" t="s">
        <v>37</v>
      </c>
      <c r="AX220" s="13" t="s">
        <v>82</v>
      </c>
      <c r="AY220" s="241" t="s">
        <v>145</v>
      </c>
    </row>
    <row r="221" s="2" customFormat="1" ht="16.5" customHeight="1">
      <c r="A221" s="39"/>
      <c r="B221" s="40"/>
      <c r="C221" s="213" t="s">
        <v>365</v>
      </c>
      <c r="D221" s="213" t="s">
        <v>148</v>
      </c>
      <c r="E221" s="214" t="s">
        <v>366</v>
      </c>
      <c r="F221" s="215" t="s">
        <v>367</v>
      </c>
      <c r="G221" s="216" t="s">
        <v>298</v>
      </c>
      <c r="H221" s="217">
        <v>5</v>
      </c>
      <c r="I221" s="218"/>
      <c r="J221" s="219">
        <f>ROUND(I221*H221,2)</f>
        <v>0</v>
      </c>
      <c r="K221" s="215" t="s">
        <v>152</v>
      </c>
      <c r="L221" s="45"/>
      <c r="M221" s="220" t="s">
        <v>19</v>
      </c>
      <c r="N221" s="221" t="s">
        <v>46</v>
      </c>
      <c r="O221" s="85"/>
      <c r="P221" s="222">
        <f>O221*H221</f>
        <v>0</v>
      </c>
      <c r="Q221" s="222">
        <v>6.0000000000000002E-05</v>
      </c>
      <c r="R221" s="222">
        <f>Q221*H221</f>
        <v>0.00030000000000000003</v>
      </c>
      <c r="S221" s="222">
        <v>0.0011000000000000001</v>
      </c>
      <c r="T221" s="223">
        <f>S221*H221</f>
        <v>0.0055000000000000005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24" t="s">
        <v>234</v>
      </c>
      <c r="AT221" s="224" t="s">
        <v>148</v>
      </c>
      <c r="AU221" s="224" t="s">
        <v>84</v>
      </c>
      <c r="AY221" s="18" t="s">
        <v>145</v>
      </c>
      <c r="BE221" s="225">
        <f>IF(N221="základní",J221,0)</f>
        <v>0</v>
      </c>
      <c r="BF221" s="225">
        <f>IF(N221="snížená",J221,0)</f>
        <v>0</v>
      </c>
      <c r="BG221" s="225">
        <f>IF(N221="zákl. přenesená",J221,0)</f>
        <v>0</v>
      </c>
      <c r="BH221" s="225">
        <f>IF(N221="sníž. přenesená",J221,0)</f>
        <v>0</v>
      </c>
      <c r="BI221" s="225">
        <f>IF(N221="nulová",J221,0)</f>
        <v>0</v>
      </c>
      <c r="BJ221" s="18" t="s">
        <v>82</v>
      </c>
      <c r="BK221" s="225">
        <f>ROUND(I221*H221,2)</f>
        <v>0</v>
      </c>
      <c r="BL221" s="18" t="s">
        <v>234</v>
      </c>
      <c r="BM221" s="224" t="s">
        <v>368</v>
      </c>
    </row>
    <row r="222" s="2" customFormat="1">
      <c r="A222" s="39"/>
      <c r="B222" s="40"/>
      <c r="C222" s="41"/>
      <c r="D222" s="226" t="s">
        <v>155</v>
      </c>
      <c r="E222" s="41"/>
      <c r="F222" s="227" t="s">
        <v>369</v>
      </c>
      <c r="G222" s="41"/>
      <c r="H222" s="41"/>
      <c r="I222" s="228"/>
      <c r="J222" s="41"/>
      <c r="K222" s="41"/>
      <c r="L222" s="45"/>
      <c r="M222" s="229"/>
      <c r="N222" s="230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155</v>
      </c>
      <c r="AU222" s="18" t="s">
        <v>84</v>
      </c>
    </row>
    <row r="223" s="13" customFormat="1">
      <c r="A223" s="13"/>
      <c r="B223" s="231"/>
      <c r="C223" s="232"/>
      <c r="D223" s="233" t="s">
        <v>161</v>
      </c>
      <c r="E223" s="242" t="s">
        <v>19</v>
      </c>
      <c r="F223" s="234" t="s">
        <v>174</v>
      </c>
      <c r="G223" s="232"/>
      <c r="H223" s="235">
        <v>5</v>
      </c>
      <c r="I223" s="236"/>
      <c r="J223" s="232"/>
      <c r="K223" s="232"/>
      <c r="L223" s="237"/>
      <c r="M223" s="238"/>
      <c r="N223" s="239"/>
      <c r="O223" s="239"/>
      <c r="P223" s="239"/>
      <c r="Q223" s="239"/>
      <c r="R223" s="239"/>
      <c r="S223" s="239"/>
      <c r="T223" s="24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1" t="s">
        <v>161</v>
      </c>
      <c r="AU223" s="241" t="s">
        <v>84</v>
      </c>
      <c r="AV223" s="13" t="s">
        <v>84</v>
      </c>
      <c r="AW223" s="13" t="s">
        <v>37</v>
      </c>
      <c r="AX223" s="13" t="s">
        <v>82</v>
      </c>
      <c r="AY223" s="241" t="s">
        <v>145</v>
      </c>
    </row>
    <row r="224" s="2" customFormat="1" ht="16.5" customHeight="1">
      <c r="A224" s="39"/>
      <c r="B224" s="40"/>
      <c r="C224" s="213" t="s">
        <v>370</v>
      </c>
      <c r="D224" s="213" t="s">
        <v>148</v>
      </c>
      <c r="E224" s="214" t="s">
        <v>371</v>
      </c>
      <c r="F224" s="215" t="s">
        <v>372</v>
      </c>
      <c r="G224" s="216" t="s">
        <v>298</v>
      </c>
      <c r="H224" s="217">
        <v>3</v>
      </c>
      <c r="I224" s="218"/>
      <c r="J224" s="219">
        <f>ROUND(I224*H224,2)</f>
        <v>0</v>
      </c>
      <c r="K224" s="215" t="s">
        <v>152</v>
      </c>
      <c r="L224" s="45"/>
      <c r="M224" s="220" t="s">
        <v>19</v>
      </c>
      <c r="N224" s="221" t="s">
        <v>46</v>
      </c>
      <c r="O224" s="85"/>
      <c r="P224" s="222">
        <f>O224*H224</f>
        <v>0</v>
      </c>
      <c r="Q224" s="222">
        <v>0.00012999999999999999</v>
      </c>
      <c r="R224" s="222">
        <f>Q224*H224</f>
        <v>0.00038999999999999994</v>
      </c>
      <c r="S224" s="222">
        <v>0.0011000000000000001</v>
      </c>
      <c r="T224" s="223">
        <f>S224*H224</f>
        <v>0.0033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24" t="s">
        <v>234</v>
      </c>
      <c r="AT224" s="224" t="s">
        <v>148</v>
      </c>
      <c r="AU224" s="224" t="s">
        <v>84</v>
      </c>
      <c r="AY224" s="18" t="s">
        <v>145</v>
      </c>
      <c r="BE224" s="225">
        <f>IF(N224="základní",J224,0)</f>
        <v>0</v>
      </c>
      <c r="BF224" s="225">
        <f>IF(N224="snížená",J224,0)</f>
        <v>0</v>
      </c>
      <c r="BG224" s="225">
        <f>IF(N224="zákl. přenesená",J224,0)</f>
        <v>0</v>
      </c>
      <c r="BH224" s="225">
        <f>IF(N224="sníž. přenesená",J224,0)</f>
        <v>0</v>
      </c>
      <c r="BI224" s="225">
        <f>IF(N224="nulová",J224,0)</f>
        <v>0</v>
      </c>
      <c r="BJ224" s="18" t="s">
        <v>82</v>
      </c>
      <c r="BK224" s="225">
        <f>ROUND(I224*H224,2)</f>
        <v>0</v>
      </c>
      <c r="BL224" s="18" t="s">
        <v>234</v>
      </c>
      <c r="BM224" s="224" t="s">
        <v>373</v>
      </c>
    </row>
    <row r="225" s="2" customFormat="1">
      <c r="A225" s="39"/>
      <c r="B225" s="40"/>
      <c r="C225" s="41"/>
      <c r="D225" s="226" t="s">
        <v>155</v>
      </c>
      <c r="E225" s="41"/>
      <c r="F225" s="227" t="s">
        <v>374</v>
      </c>
      <c r="G225" s="41"/>
      <c r="H225" s="41"/>
      <c r="I225" s="228"/>
      <c r="J225" s="41"/>
      <c r="K225" s="41"/>
      <c r="L225" s="45"/>
      <c r="M225" s="229"/>
      <c r="N225" s="230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155</v>
      </c>
      <c r="AU225" s="18" t="s">
        <v>84</v>
      </c>
    </row>
    <row r="226" s="13" customFormat="1">
      <c r="A226" s="13"/>
      <c r="B226" s="231"/>
      <c r="C226" s="232"/>
      <c r="D226" s="233" t="s">
        <v>161</v>
      </c>
      <c r="E226" s="242" t="s">
        <v>19</v>
      </c>
      <c r="F226" s="234" t="s">
        <v>163</v>
      </c>
      <c r="G226" s="232"/>
      <c r="H226" s="235">
        <v>3</v>
      </c>
      <c r="I226" s="236"/>
      <c r="J226" s="232"/>
      <c r="K226" s="232"/>
      <c r="L226" s="237"/>
      <c r="M226" s="238"/>
      <c r="N226" s="239"/>
      <c r="O226" s="239"/>
      <c r="P226" s="239"/>
      <c r="Q226" s="239"/>
      <c r="R226" s="239"/>
      <c r="S226" s="239"/>
      <c r="T226" s="24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1" t="s">
        <v>161</v>
      </c>
      <c r="AU226" s="241" t="s">
        <v>84</v>
      </c>
      <c r="AV226" s="13" t="s">
        <v>84</v>
      </c>
      <c r="AW226" s="13" t="s">
        <v>37</v>
      </c>
      <c r="AX226" s="13" t="s">
        <v>82</v>
      </c>
      <c r="AY226" s="241" t="s">
        <v>145</v>
      </c>
    </row>
    <row r="227" s="2" customFormat="1" ht="16.5" customHeight="1">
      <c r="A227" s="39"/>
      <c r="B227" s="40"/>
      <c r="C227" s="213" t="s">
        <v>375</v>
      </c>
      <c r="D227" s="213" t="s">
        <v>148</v>
      </c>
      <c r="E227" s="214" t="s">
        <v>376</v>
      </c>
      <c r="F227" s="215" t="s">
        <v>377</v>
      </c>
      <c r="G227" s="216" t="s">
        <v>298</v>
      </c>
      <c r="H227" s="217">
        <v>3</v>
      </c>
      <c r="I227" s="218"/>
      <c r="J227" s="219">
        <f>ROUND(I227*H227,2)</f>
        <v>0</v>
      </c>
      <c r="K227" s="215" t="s">
        <v>152</v>
      </c>
      <c r="L227" s="45"/>
      <c r="M227" s="220" t="s">
        <v>19</v>
      </c>
      <c r="N227" s="221" t="s">
        <v>46</v>
      </c>
      <c r="O227" s="85"/>
      <c r="P227" s="222">
        <f>O227*H227</f>
        <v>0</v>
      </c>
      <c r="Q227" s="222">
        <v>0.00012999999999999999</v>
      </c>
      <c r="R227" s="222">
        <f>Q227*H227</f>
        <v>0.00038999999999999994</v>
      </c>
      <c r="S227" s="222">
        <v>0.0022000000000000001</v>
      </c>
      <c r="T227" s="223">
        <f>S227*H227</f>
        <v>0.0066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24" t="s">
        <v>234</v>
      </c>
      <c r="AT227" s="224" t="s">
        <v>148</v>
      </c>
      <c r="AU227" s="224" t="s">
        <v>84</v>
      </c>
      <c r="AY227" s="18" t="s">
        <v>145</v>
      </c>
      <c r="BE227" s="225">
        <f>IF(N227="základní",J227,0)</f>
        <v>0</v>
      </c>
      <c r="BF227" s="225">
        <f>IF(N227="snížená",J227,0)</f>
        <v>0</v>
      </c>
      <c r="BG227" s="225">
        <f>IF(N227="zákl. přenesená",J227,0)</f>
        <v>0</v>
      </c>
      <c r="BH227" s="225">
        <f>IF(N227="sníž. přenesená",J227,0)</f>
        <v>0</v>
      </c>
      <c r="BI227" s="225">
        <f>IF(N227="nulová",J227,0)</f>
        <v>0</v>
      </c>
      <c r="BJ227" s="18" t="s">
        <v>82</v>
      </c>
      <c r="BK227" s="225">
        <f>ROUND(I227*H227,2)</f>
        <v>0</v>
      </c>
      <c r="BL227" s="18" t="s">
        <v>234</v>
      </c>
      <c r="BM227" s="224" t="s">
        <v>378</v>
      </c>
    </row>
    <row r="228" s="2" customFormat="1">
      <c r="A228" s="39"/>
      <c r="B228" s="40"/>
      <c r="C228" s="41"/>
      <c r="D228" s="226" t="s">
        <v>155</v>
      </c>
      <c r="E228" s="41"/>
      <c r="F228" s="227" t="s">
        <v>379</v>
      </c>
      <c r="G228" s="41"/>
      <c r="H228" s="41"/>
      <c r="I228" s="228"/>
      <c r="J228" s="41"/>
      <c r="K228" s="41"/>
      <c r="L228" s="45"/>
      <c r="M228" s="229"/>
      <c r="N228" s="230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155</v>
      </c>
      <c r="AU228" s="18" t="s">
        <v>84</v>
      </c>
    </row>
    <row r="229" s="13" customFormat="1">
      <c r="A229" s="13"/>
      <c r="B229" s="231"/>
      <c r="C229" s="232"/>
      <c r="D229" s="233" t="s">
        <v>161</v>
      </c>
      <c r="E229" s="242" t="s">
        <v>19</v>
      </c>
      <c r="F229" s="234" t="s">
        <v>163</v>
      </c>
      <c r="G229" s="232"/>
      <c r="H229" s="235">
        <v>3</v>
      </c>
      <c r="I229" s="236"/>
      <c r="J229" s="232"/>
      <c r="K229" s="232"/>
      <c r="L229" s="237"/>
      <c r="M229" s="238"/>
      <c r="N229" s="239"/>
      <c r="O229" s="239"/>
      <c r="P229" s="239"/>
      <c r="Q229" s="239"/>
      <c r="R229" s="239"/>
      <c r="S229" s="239"/>
      <c r="T229" s="24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1" t="s">
        <v>161</v>
      </c>
      <c r="AU229" s="241" t="s">
        <v>84</v>
      </c>
      <c r="AV229" s="13" t="s">
        <v>84</v>
      </c>
      <c r="AW229" s="13" t="s">
        <v>37</v>
      </c>
      <c r="AX229" s="13" t="s">
        <v>82</v>
      </c>
      <c r="AY229" s="241" t="s">
        <v>145</v>
      </c>
    </row>
    <row r="230" s="2" customFormat="1" ht="24.15" customHeight="1">
      <c r="A230" s="39"/>
      <c r="B230" s="40"/>
      <c r="C230" s="213" t="s">
        <v>380</v>
      </c>
      <c r="D230" s="213" t="s">
        <v>148</v>
      </c>
      <c r="E230" s="214" t="s">
        <v>381</v>
      </c>
      <c r="F230" s="215" t="s">
        <v>382</v>
      </c>
      <c r="G230" s="216" t="s">
        <v>177</v>
      </c>
      <c r="H230" s="217">
        <v>1.528</v>
      </c>
      <c r="I230" s="218"/>
      <c r="J230" s="219">
        <f>ROUND(I230*H230,2)</f>
        <v>0</v>
      </c>
      <c r="K230" s="215" t="s">
        <v>152</v>
      </c>
      <c r="L230" s="45"/>
      <c r="M230" s="220" t="s">
        <v>19</v>
      </c>
      <c r="N230" s="221" t="s">
        <v>46</v>
      </c>
      <c r="O230" s="85"/>
      <c r="P230" s="222">
        <f>O230*H230</f>
        <v>0</v>
      </c>
      <c r="Q230" s="222">
        <v>0</v>
      </c>
      <c r="R230" s="222">
        <f>Q230*H230</f>
        <v>0</v>
      </c>
      <c r="S230" s="222">
        <v>0</v>
      </c>
      <c r="T230" s="223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24" t="s">
        <v>234</v>
      </c>
      <c r="AT230" s="224" t="s">
        <v>148</v>
      </c>
      <c r="AU230" s="224" t="s">
        <v>84</v>
      </c>
      <c r="AY230" s="18" t="s">
        <v>145</v>
      </c>
      <c r="BE230" s="225">
        <f>IF(N230="základní",J230,0)</f>
        <v>0</v>
      </c>
      <c r="BF230" s="225">
        <f>IF(N230="snížená",J230,0)</f>
        <v>0</v>
      </c>
      <c r="BG230" s="225">
        <f>IF(N230="zákl. přenesená",J230,0)</f>
        <v>0</v>
      </c>
      <c r="BH230" s="225">
        <f>IF(N230="sníž. přenesená",J230,0)</f>
        <v>0</v>
      </c>
      <c r="BI230" s="225">
        <f>IF(N230="nulová",J230,0)</f>
        <v>0</v>
      </c>
      <c r="BJ230" s="18" t="s">
        <v>82</v>
      </c>
      <c r="BK230" s="225">
        <f>ROUND(I230*H230,2)</f>
        <v>0</v>
      </c>
      <c r="BL230" s="18" t="s">
        <v>234</v>
      </c>
      <c r="BM230" s="224" t="s">
        <v>383</v>
      </c>
    </row>
    <row r="231" s="2" customFormat="1">
      <c r="A231" s="39"/>
      <c r="B231" s="40"/>
      <c r="C231" s="41"/>
      <c r="D231" s="226" t="s">
        <v>155</v>
      </c>
      <c r="E231" s="41"/>
      <c r="F231" s="227" t="s">
        <v>384</v>
      </c>
      <c r="G231" s="41"/>
      <c r="H231" s="41"/>
      <c r="I231" s="228"/>
      <c r="J231" s="41"/>
      <c r="K231" s="41"/>
      <c r="L231" s="45"/>
      <c r="M231" s="229"/>
      <c r="N231" s="230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155</v>
      </c>
      <c r="AU231" s="18" t="s">
        <v>84</v>
      </c>
    </row>
    <row r="232" s="12" customFormat="1" ht="22.8" customHeight="1">
      <c r="A232" s="12"/>
      <c r="B232" s="197"/>
      <c r="C232" s="198"/>
      <c r="D232" s="199" t="s">
        <v>74</v>
      </c>
      <c r="E232" s="211" t="s">
        <v>385</v>
      </c>
      <c r="F232" s="211" t="s">
        <v>386</v>
      </c>
      <c r="G232" s="198"/>
      <c r="H232" s="198"/>
      <c r="I232" s="201"/>
      <c r="J232" s="212">
        <f>BK232</f>
        <v>0</v>
      </c>
      <c r="K232" s="198"/>
      <c r="L232" s="203"/>
      <c r="M232" s="204"/>
      <c r="N232" s="205"/>
      <c r="O232" s="205"/>
      <c r="P232" s="206">
        <f>SUM(P233:P238)</f>
        <v>0</v>
      </c>
      <c r="Q232" s="205"/>
      <c r="R232" s="206">
        <f>SUM(R233:R238)</f>
        <v>0</v>
      </c>
      <c r="S232" s="205"/>
      <c r="T232" s="207">
        <f>SUM(T233:T238)</f>
        <v>0.69503000000000004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8" t="s">
        <v>84</v>
      </c>
      <c r="AT232" s="209" t="s">
        <v>74</v>
      </c>
      <c r="AU232" s="209" t="s">
        <v>82</v>
      </c>
      <c r="AY232" s="208" t="s">
        <v>145</v>
      </c>
      <c r="BK232" s="210">
        <f>SUM(BK233:BK238)</f>
        <v>0</v>
      </c>
    </row>
    <row r="233" s="2" customFormat="1" ht="16.5" customHeight="1">
      <c r="A233" s="39"/>
      <c r="B233" s="40"/>
      <c r="C233" s="213" t="s">
        <v>387</v>
      </c>
      <c r="D233" s="213" t="s">
        <v>148</v>
      </c>
      <c r="E233" s="214" t="s">
        <v>388</v>
      </c>
      <c r="F233" s="215" t="s">
        <v>389</v>
      </c>
      <c r="G233" s="216" t="s">
        <v>253</v>
      </c>
      <c r="H233" s="217">
        <v>1</v>
      </c>
      <c r="I233" s="218"/>
      <c r="J233" s="219">
        <f>ROUND(I233*H233,2)</f>
        <v>0</v>
      </c>
      <c r="K233" s="215" t="s">
        <v>152</v>
      </c>
      <c r="L233" s="45"/>
      <c r="M233" s="220" t="s">
        <v>19</v>
      </c>
      <c r="N233" s="221" t="s">
        <v>46</v>
      </c>
      <c r="O233" s="85"/>
      <c r="P233" s="222">
        <f>O233*H233</f>
        <v>0</v>
      </c>
      <c r="Q233" s="222">
        <v>0</v>
      </c>
      <c r="R233" s="222">
        <f>Q233*H233</f>
        <v>0</v>
      </c>
      <c r="S233" s="222">
        <v>0.69347000000000003</v>
      </c>
      <c r="T233" s="223">
        <f>S233*H233</f>
        <v>0.69347000000000003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24" t="s">
        <v>234</v>
      </c>
      <c r="AT233" s="224" t="s">
        <v>148</v>
      </c>
      <c r="AU233" s="224" t="s">
        <v>84</v>
      </c>
      <c r="AY233" s="18" t="s">
        <v>145</v>
      </c>
      <c r="BE233" s="225">
        <f>IF(N233="základní",J233,0)</f>
        <v>0</v>
      </c>
      <c r="BF233" s="225">
        <f>IF(N233="snížená",J233,0)</f>
        <v>0</v>
      </c>
      <c r="BG233" s="225">
        <f>IF(N233="zákl. přenesená",J233,0)</f>
        <v>0</v>
      </c>
      <c r="BH233" s="225">
        <f>IF(N233="sníž. přenesená",J233,0)</f>
        <v>0</v>
      </c>
      <c r="BI233" s="225">
        <f>IF(N233="nulová",J233,0)</f>
        <v>0</v>
      </c>
      <c r="BJ233" s="18" t="s">
        <v>82</v>
      </c>
      <c r="BK233" s="225">
        <f>ROUND(I233*H233,2)</f>
        <v>0</v>
      </c>
      <c r="BL233" s="18" t="s">
        <v>234</v>
      </c>
      <c r="BM233" s="224" t="s">
        <v>390</v>
      </c>
    </row>
    <row r="234" s="2" customFormat="1">
      <c r="A234" s="39"/>
      <c r="B234" s="40"/>
      <c r="C234" s="41"/>
      <c r="D234" s="226" t="s">
        <v>155</v>
      </c>
      <c r="E234" s="41"/>
      <c r="F234" s="227" t="s">
        <v>391</v>
      </c>
      <c r="G234" s="41"/>
      <c r="H234" s="41"/>
      <c r="I234" s="228"/>
      <c r="J234" s="41"/>
      <c r="K234" s="41"/>
      <c r="L234" s="45"/>
      <c r="M234" s="229"/>
      <c r="N234" s="230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155</v>
      </c>
      <c r="AU234" s="18" t="s">
        <v>84</v>
      </c>
    </row>
    <row r="235" s="13" customFormat="1">
      <c r="A235" s="13"/>
      <c r="B235" s="231"/>
      <c r="C235" s="232"/>
      <c r="D235" s="233" t="s">
        <v>161</v>
      </c>
      <c r="E235" s="242" t="s">
        <v>19</v>
      </c>
      <c r="F235" s="234" t="s">
        <v>82</v>
      </c>
      <c r="G235" s="232"/>
      <c r="H235" s="235">
        <v>1</v>
      </c>
      <c r="I235" s="236"/>
      <c r="J235" s="232"/>
      <c r="K235" s="232"/>
      <c r="L235" s="237"/>
      <c r="M235" s="238"/>
      <c r="N235" s="239"/>
      <c r="O235" s="239"/>
      <c r="P235" s="239"/>
      <c r="Q235" s="239"/>
      <c r="R235" s="239"/>
      <c r="S235" s="239"/>
      <c r="T235" s="24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1" t="s">
        <v>161</v>
      </c>
      <c r="AU235" s="241" t="s">
        <v>84</v>
      </c>
      <c r="AV235" s="13" t="s">
        <v>84</v>
      </c>
      <c r="AW235" s="13" t="s">
        <v>37</v>
      </c>
      <c r="AX235" s="13" t="s">
        <v>82</v>
      </c>
      <c r="AY235" s="241" t="s">
        <v>145</v>
      </c>
    </row>
    <row r="236" s="2" customFormat="1" ht="16.5" customHeight="1">
      <c r="A236" s="39"/>
      <c r="B236" s="40"/>
      <c r="C236" s="213" t="s">
        <v>392</v>
      </c>
      <c r="D236" s="213" t="s">
        <v>148</v>
      </c>
      <c r="E236" s="214" t="s">
        <v>393</v>
      </c>
      <c r="F236" s="215" t="s">
        <v>394</v>
      </c>
      <c r="G236" s="216" t="s">
        <v>253</v>
      </c>
      <c r="H236" s="217">
        <v>1</v>
      </c>
      <c r="I236" s="218"/>
      <c r="J236" s="219">
        <f>ROUND(I236*H236,2)</f>
        <v>0</v>
      </c>
      <c r="K236" s="215" t="s">
        <v>152</v>
      </c>
      <c r="L236" s="45"/>
      <c r="M236" s="220" t="s">
        <v>19</v>
      </c>
      <c r="N236" s="221" t="s">
        <v>46</v>
      </c>
      <c r="O236" s="85"/>
      <c r="P236" s="222">
        <f>O236*H236</f>
        <v>0</v>
      </c>
      <c r="Q236" s="222">
        <v>0</v>
      </c>
      <c r="R236" s="222">
        <f>Q236*H236</f>
        <v>0</v>
      </c>
      <c r="S236" s="222">
        <v>0.00156</v>
      </c>
      <c r="T236" s="223">
        <f>S236*H236</f>
        <v>0.00156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24" t="s">
        <v>234</v>
      </c>
      <c r="AT236" s="224" t="s">
        <v>148</v>
      </c>
      <c r="AU236" s="224" t="s">
        <v>84</v>
      </c>
      <c r="AY236" s="18" t="s">
        <v>145</v>
      </c>
      <c r="BE236" s="225">
        <f>IF(N236="základní",J236,0)</f>
        <v>0</v>
      </c>
      <c r="BF236" s="225">
        <f>IF(N236="snížená",J236,0)</f>
        <v>0</v>
      </c>
      <c r="BG236" s="225">
        <f>IF(N236="zákl. přenesená",J236,0)</f>
        <v>0</v>
      </c>
      <c r="BH236" s="225">
        <f>IF(N236="sníž. přenesená",J236,0)</f>
        <v>0</v>
      </c>
      <c r="BI236" s="225">
        <f>IF(N236="nulová",J236,0)</f>
        <v>0</v>
      </c>
      <c r="BJ236" s="18" t="s">
        <v>82</v>
      </c>
      <c r="BK236" s="225">
        <f>ROUND(I236*H236,2)</f>
        <v>0</v>
      </c>
      <c r="BL236" s="18" t="s">
        <v>234</v>
      </c>
      <c r="BM236" s="224" t="s">
        <v>395</v>
      </c>
    </row>
    <row r="237" s="2" customFormat="1">
      <c r="A237" s="39"/>
      <c r="B237" s="40"/>
      <c r="C237" s="41"/>
      <c r="D237" s="226" t="s">
        <v>155</v>
      </c>
      <c r="E237" s="41"/>
      <c r="F237" s="227" t="s">
        <v>396</v>
      </c>
      <c r="G237" s="41"/>
      <c r="H237" s="41"/>
      <c r="I237" s="228"/>
      <c r="J237" s="41"/>
      <c r="K237" s="41"/>
      <c r="L237" s="45"/>
      <c r="M237" s="229"/>
      <c r="N237" s="230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155</v>
      </c>
      <c r="AU237" s="18" t="s">
        <v>84</v>
      </c>
    </row>
    <row r="238" s="13" customFormat="1">
      <c r="A238" s="13"/>
      <c r="B238" s="231"/>
      <c r="C238" s="232"/>
      <c r="D238" s="233" t="s">
        <v>161</v>
      </c>
      <c r="E238" s="242" t="s">
        <v>19</v>
      </c>
      <c r="F238" s="234" t="s">
        <v>82</v>
      </c>
      <c r="G238" s="232"/>
      <c r="H238" s="235">
        <v>1</v>
      </c>
      <c r="I238" s="236"/>
      <c r="J238" s="232"/>
      <c r="K238" s="232"/>
      <c r="L238" s="237"/>
      <c r="M238" s="238"/>
      <c r="N238" s="239"/>
      <c r="O238" s="239"/>
      <c r="P238" s="239"/>
      <c r="Q238" s="239"/>
      <c r="R238" s="239"/>
      <c r="S238" s="239"/>
      <c r="T238" s="24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1" t="s">
        <v>161</v>
      </c>
      <c r="AU238" s="241" t="s">
        <v>84</v>
      </c>
      <c r="AV238" s="13" t="s">
        <v>84</v>
      </c>
      <c r="AW238" s="13" t="s">
        <v>37</v>
      </c>
      <c r="AX238" s="13" t="s">
        <v>82</v>
      </c>
      <c r="AY238" s="241" t="s">
        <v>145</v>
      </c>
    </row>
    <row r="239" s="12" customFormat="1" ht="22.8" customHeight="1">
      <c r="A239" s="12"/>
      <c r="B239" s="197"/>
      <c r="C239" s="198"/>
      <c r="D239" s="199" t="s">
        <v>74</v>
      </c>
      <c r="E239" s="211" t="s">
        <v>397</v>
      </c>
      <c r="F239" s="211" t="s">
        <v>398</v>
      </c>
      <c r="G239" s="198"/>
      <c r="H239" s="198"/>
      <c r="I239" s="201"/>
      <c r="J239" s="212">
        <f>BK239</f>
        <v>0</v>
      </c>
      <c r="K239" s="198"/>
      <c r="L239" s="203"/>
      <c r="M239" s="204"/>
      <c r="N239" s="205"/>
      <c r="O239" s="205"/>
      <c r="P239" s="206">
        <f>SUM(P240:P255)</f>
        <v>0</v>
      </c>
      <c r="Q239" s="205"/>
      <c r="R239" s="206">
        <f>SUM(R240:R255)</f>
        <v>0.039420000000000004</v>
      </c>
      <c r="S239" s="205"/>
      <c r="T239" s="207">
        <f>SUM(T240:T255)</f>
        <v>7.7100000000000009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8" t="s">
        <v>84</v>
      </c>
      <c r="AT239" s="209" t="s">
        <v>74</v>
      </c>
      <c r="AU239" s="209" t="s">
        <v>82</v>
      </c>
      <c r="AY239" s="208" t="s">
        <v>145</v>
      </c>
      <c r="BK239" s="210">
        <f>SUM(BK240:BK255)</f>
        <v>0</v>
      </c>
    </row>
    <row r="240" s="2" customFormat="1" ht="16.5" customHeight="1">
      <c r="A240" s="39"/>
      <c r="B240" s="40"/>
      <c r="C240" s="213" t="s">
        <v>399</v>
      </c>
      <c r="D240" s="213" t="s">
        <v>148</v>
      </c>
      <c r="E240" s="214" t="s">
        <v>400</v>
      </c>
      <c r="F240" s="215" t="s">
        <v>401</v>
      </c>
      <c r="G240" s="216" t="s">
        <v>253</v>
      </c>
      <c r="H240" s="217">
        <v>3</v>
      </c>
      <c r="I240" s="218"/>
      <c r="J240" s="219">
        <f>ROUND(I240*H240,2)</f>
        <v>0</v>
      </c>
      <c r="K240" s="215" t="s">
        <v>19</v>
      </c>
      <c r="L240" s="45"/>
      <c r="M240" s="220" t="s">
        <v>19</v>
      </c>
      <c r="N240" s="221" t="s">
        <v>46</v>
      </c>
      <c r="O240" s="85"/>
      <c r="P240" s="222">
        <f>O240*H240</f>
        <v>0</v>
      </c>
      <c r="Q240" s="222">
        <v>0</v>
      </c>
      <c r="R240" s="222">
        <f>Q240*H240</f>
        <v>0</v>
      </c>
      <c r="S240" s="222">
        <v>0.050000000000000003</v>
      </c>
      <c r="T240" s="223">
        <f>S240*H240</f>
        <v>0.15000000000000002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4" t="s">
        <v>153</v>
      </c>
      <c r="AT240" s="224" t="s">
        <v>148</v>
      </c>
      <c r="AU240" s="224" t="s">
        <v>84</v>
      </c>
      <c r="AY240" s="18" t="s">
        <v>145</v>
      </c>
      <c r="BE240" s="225">
        <f>IF(N240="základní",J240,0)</f>
        <v>0</v>
      </c>
      <c r="BF240" s="225">
        <f>IF(N240="snížená",J240,0)</f>
        <v>0</v>
      </c>
      <c r="BG240" s="225">
        <f>IF(N240="zákl. přenesená",J240,0)</f>
        <v>0</v>
      </c>
      <c r="BH240" s="225">
        <f>IF(N240="sníž. přenesená",J240,0)</f>
        <v>0</v>
      </c>
      <c r="BI240" s="225">
        <f>IF(N240="nulová",J240,0)</f>
        <v>0</v>
      </c>
      <c r="BJ240" s="18" t="s">
        <v>82</v>
      </c>
      <c r="BK240" s="225">
        <f>ROUND(I240*H240,2)</f>
        <v>0</v>
      </c>
      <c r="BL240" s="18" t="s">
        <v>153</v>
      </c>
      <c r="BM240" s="224" t="s">
        <v>402</v>
      </c>
    </row>
    <row r="241" s="13" customFormat="1">
      <c r="A241" s="13"/>
      <c r="B241" s="231"/>
      <c r="C241" s="232"/>
      <c r="D241" s="233" t="s">
        <v>161</v>
      </c>
      <c r="E241" s="242" t="s">
        <v>19</v>
      </c>
      <c r="F241" s="234" t="s">
        <v>163</v>
      </c>
      <c r="G241" s="232"/>
      <c r="H241" s="235">
        <v>3</v>
      </c>
      <c r="I241" s="236"/>
      <c r="J241" s="232"/>
      <c r="K241" s="232"/>
      <c r="L241" s="237"/>
      <c r="M241" s="238"/>
      <c r="N241" s="239"/>
      <c r="O241" s="239"/>
      <c r="P241" s="239"/>
      <c r="Q241" s="239"/>
      <c r="R241" s="239"/>
      <c r="S241" s="239"/>
      <c r="T241" s="24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1" t="s">
        <v>161</v>
      </c>
      <c r="AU241" s="241" t="s">
        <v>84</v>
      </c>
      <c r="AV241" s="13" t="s">
        <v>84</v>
      </c>
      <c r="AW241" s="13" t="s">
        <v>37</v>
      </c>
      <c r="AX241" s="13" t="s">
        <v>82</v>
      </c>
      <c r="AY241" s="241" t="s">
        <v>145</v>
      </c>
    </row>
    <row r="242" s="2" customFormat="1" ht="16.5" customHeight="1">
      <c r="A242" s="39"/>
      <c r="B242" s="40"/>
      <c r="C242" s="213" t="s">
        <v>403</v>
      </c>
      <c r="D242" s="213" t="s">
        <v>148</v>
      </c>
      <c r="E242" s="214" t="s">
        <v>404</v>
      </c>
      <c r="F242" s="215" t="s">
        <v>405</v>
      </c>
      <c r="G242" s="216" t="s">
        <v>253</v>
      </c>
      <c r="H242" s="217">
        <v>3</v>
      </c>
      <c r="I242" s="218"/>
      <c r="J242" s="219">
        <f>ROUND(I242*H242,2)</f>
        <v>0</v>
      </c>
      <c r="K242" s="215" t="s">
        <v>19</v>
      </c>
      <c r="L242" s="45"/>
      <c r="M242" s="220" t="s">
        <v>19</v>
      </c>
      <c r="N242" s="221" t="s">
        <v>46</v>
      </c>
      <c r="O242" s="85"/>
      <c r="P242" s="222">
        <f>O242*H242</f>
        <v>0</v>
      </c>
      <c r="Q242" s="222">
        <v>0</v>
      </c>
      <c r="R242" s="222">
        <f>Q242*H242</f>
        <v>0</v>
      </c>
      <c r="S242" s="222">
        <v>0.14999999999999999</v>
      </c>
      <c r="T242" s="223">
        <f>S242*H242</f>
        <v>0.44999999999999996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24" t="s">
        <v>153</v>
      </c>
      <c r="AT242" s="224" t="s">
        <v>148</v>
      </c>
      <c r="AU242" s="224" t="s">
        <v>84</v>
      </c>
      <c r="AY242" s="18" t="s">
        <v>145</v>
      </c>
      <c r="BE242" s="225">
        <f>IF(N242="základní",J242,0)</f>
        <v>0</v>
      </c>
      <c r="BF242" s="225">
        <f>IF(N242="snížená",J242,0)</f>
        <v>0</v>
      </c>
      <c r="BG242" s="225">
        <f>IF(N242="zákl. přenesená",J242,0)</f>
        <v>0</v>
      </c>
      <c r="BH242" s="225">
        <f>IF(N242="sníž. přenesená",J242,0)</f>
        <v>0</v>
      </c>
      <c r="BI242" s="225">
        <f>IF(N242="nulová",J242,0)</f>
        <v>0</v>
      </c>
      <c r="BJ242" s="18" t="s">
        <v>82</v>
      </c>
      <c r="BK242" s="225">
        <f>ROUND(I242*H242,2)</f>
        <v>0</v>
      </c>
      <c r="BL242" s="18" t="s">
        <v>153</v>
      </c>
      <c r="BM242" s="224" t="s">
        <v>406</v>
      </c>
    </row>
    <row r="243" s="2" customFormat="1">
      <c r="A243" s="39"/>
      <c r="B243" s="40"/>
      <c r="C243" s="41"/>
      <c r="D243" s="233" t="s">
        <v>223</v>
      </c>
      <c r="E243" s="41"/>
      <c r="F243" s="243" t="s">
        <v>407</v>
      </c>
      <c r="G243" s="41"/>
      <c r="H243" s="41"/>
      <c r="I243" s="228"/>
      <c r="J243" s="41"/>
      <c r="K243" s="41"/>
      <c r="L243" s="45"/>
      <c r="M243" s="229"/>
      <c r="N243" s="230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223</v>
      </c>
      <c r="AU243" s="18" t="s">
        <v>84</v>
      </c>
    </row>
    <row r="244" s="13" customFormat="1">
      <c r="A244" s="13"/>
      <c r="B244" s="231"/>
      <c r="C244" s="232"/>
      <c r="D244" s="233" t="s">
        <v>161</v>
      </c>
      <c r="E244" s="242" t="s">
        <v>19</v>
      </c>
      <c r="F244" s="234" t="s">
        <v>163</v>
      </c>
      <c r="G244" s="232"/>
      <c r="H244" s="235">
        <v>3</v>
      </c>
      <c r="I244" s="236"/>
      <c r="J244" s="232"/>
      <c r="K244" s="232"/>
      <c r="L244" s="237"/>
      <c r="M244" s="238"/>
      <c r="N244" s="239"/>
      <c r="O244" s="239"/>
      <c r="P244" s="239"/>
      <c r="Q244" s="239"/>
      <c r="R244" s="239"/>
      <c r="S244" s="239"/>
      <c r="T244" s="24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1" t="s">
        <v>161</v>
      </c>
      <c r="AU244" s="241" t="s">
        <v>84</v>
      </c>
      <c r="AV244" s="13" t="s">
        <v>84</v>
      </c>
      <c r="AW244" s="13" t="s">
        <v>37</v>
      </c>
      <c r="AX244" s="13" t="s">
        <v>82</v>
      </c>
      <c r="AY244" s="241" t="s">
        <v>145</v>
      </c>
    </row>
    <row r="245" s="2" customFormat="1" ht="16.5" customHeight="1">
      <c r="A245" s="39"/>
      <c r="B245" s="40"/>
      <c r="C245" s="213" t="s">
        <v>408</v>
      </c>
      <c r="D245" s="213" t="s">
        <v>148</v>
      </c>
      <c r="E245" s="214" t="s">
        <v>409</v>
      </c>
      <c r="F245" s="215" t="s">
        <v>410</v>
      </c>
      <c r="G245" s="216" t="s">
        <v>298</v>
      </c>
      <c r="H245" s="217">
        <v>3</v>
      </c>
      <c r="I245" s="218"/>
      <c r="J245" s="219">
        <f>ROUND(I245*H245,2)</f>
        <v>0</v>
      </c>
      <c r="K245" s="215" t="s">
        <v>152</v>
      </c>
      <c r="L245" s="45"/>
      <c r="M245" s="220" t="s">
        <v>19</v>
      </c>
      <c r="N245" s="221" t="s">
        <v>46</v>
      </c>
      <c r="O245" s="85"/>
      <c r="P245" s="222">
        <f>O245*H245</f>
        <v>0</v>
      </c>
      <c r="Q245" s="222">
        <v>0.0040800000000000003</v>
      </c>
      <c r="R245" s="222">
        <f>Q245*H245</f>
        <v>0.012240000000000001</v>
      </c>
      <c r="S245" s="222">
        <v>2.3700000000000001</v>
      </c>
      <c r="T245" s="223">
        <f>S245*H245</f>
        <v>7.1100000000000003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24" t="s">
        <v>234</v>
      </c>
      <c r="AT245" s="224" t="s">
        <v>148</v>
      </c>
      <c r="AU245" s="224" t="s">
        <v>84</v>
      </c>
      <c r="AY245" s="18" t="s">
        <v>145</v>
      </c>
      <c r="BE245" s="225">
        <f>IF(N245="základní",J245,0)</f>
        <v>0</v>
      </c>
      <c r="BF245" s="225">
        <f>IF(N245="snížená",J245,0)</f>
        <v>0</v>
      </c>
      <c r="BG245" s="225">
        <f>IF(N245="zákl. přenesená",J245,0)</f>
        <v>0</v>
      </c>
      <c r="BH245" s="225">
        <f>IF(N245="sníž. přenesená",J245,0)</f>
        <v>0</v>
      </c>
      <c r="BI245" s="225">
        <f>IF(N245="nulová",J245,0)</f>
        <v>0</v>
      </c>
      <c r="BJ245" s="18" t="s">
        <v>82</v>
      </c>
      <c r="BK245" s="225">
        <f>ROUND(I245*H245,2)</f>
        <v>0</v>
      </c>
      <c r="BL245" s="18" t="s">
        <v>234</v>
      </c>
      <c r="BM245" s="224" t="s">
        <v>411</v>
      </c>
    </row>
    <row r="246" s="2" customFormat="1">
      <c r="A246" s="39"/>
      <c r="B246" s="40"/>
      <c r="C246" s="41"/>
      <c r="D246" s="226" t="s">
        <v>155</v>
      </c>
      <c r="E246" s="41"/>
      <c r="F246" s="227" t="s">
        <v>412</v>
      </c>
      <c r="G246" s="41"/>
      <c r="H246" s="41"/>
      <c r="I246" s="228"/>
      <c r="J246" s="41"/>
      <c r="K246" s="41"/>
      <c r="L246" s="45"/>
      <c r="M246" s="229"/>
      <c r="N246" s="230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155</v>
      </c>
      <c r="AU246" s="18" t="s">
        <v>84</v>
      </c>
    </row>
    <row r="247" s="13" customFormat="1">
      <c r="A247" s="13"/>
      <c r="B247" s="231"/>
      <c r="C247" s="232"/>
      <c r="D247" s="233" t="s">
        <v>161</v>
      </c>
      <c r="E247" s="242" t="s">
        <v>19</v>
      </c>
      <c r="F247" s="234" t="s">
        <v>163</v>
      </c>
      <c r="G247" s="232"/>
      <c r="H247" s="235">
        <v>3</v>
      </c>
      <c r="I247" s="236"/>
      <c r="J247" s="232"/>
      <c r="K247" s="232"/>
      <c r="L247" s="237"/>
      <c r="M247" s="238"/>
      <c r="N247" s="239"/>
      <c r="O247" s="239"/>
      <c r="P247" s="239"/>
      <c r="Q247" s="239"/>
      <c r="R247" s="239"/>
      <c r="S247" s="239"/>
      <c r="T247" s="24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1" t="s">
        <v>161</v>
      </c>
      <c r="AU247" s="241" t="s">
        <v>84</v>
      </c>
      <c r="AV247" s="13" t="s">
        <v>84</v>
      </c>
      <c r="AW247" s="13" t="s">
        <v>37</v>
      </c>
      <c r="AX247" s="13" t="s">
        <v>82</v>
      </c>
      <c r="AY247" s="241" t="s">
        <v>145</v>
      </c>
    </row>
    <row r="248" s="2" customFormat="1" ht="21.75" customHeight="1">
      <c r="A248" s="39"/>
      <c r="B248" s="40"/>
      <c r="C248" s="213" t="s">
        <v>413</v>
      </c>
      <c r="D248" s="213" t="s">
        <v>148</v>
      </c>
      <c r="E248" s="214" t="s">
        <v>414</v>
      </c>
      <c r="F248" s="215" t="s">
        <v>415</v>
      </c>
      <c r="G248" s="216" t="s">
        <v>298</v>
      </c>
      <c r="H248" s="217">
        <v>3</v>
      </c>
      <c r="I248" s="218"/>
      <c r="J248" s="219">
        <f>ROUND(I248*H248,2)</f>
        <v>0</v>
      </c>
      <c r="K248" s="215" t="s">
        <v>152</v>
      </c>
      <c r="L248" s="45"/>
      <c r="M248" s="220" t="s">
        <v>19</v>
      </c>
      <c r="N248" s="221" t="s">
        <v>46</v>
      </c>
      <c r="O248" s="85"/>
      <c r="P248" s="222">
        <f>O248*H248</f>
        <v>0</v>
      </c>
      <c r="Q248" s="222">
        <v>0.0090600000000000003</v>
      </c>
      <c r="R248" s="222">
        <f>Q248*H248</f>
        <v>0.027180000000000003</v>
      </c>
      <c r="S248" s="222">
        <v>0</v>
      </c>
      <c r="T248" s="223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24" t="s">
        <v>234</v>
      </c>
      <c r="AT248" s="224" t="s">
        <v>148</v>
      </c>
      <c r="AU248" s="224" t="s">
        <v>84</v>
      </c>
      <c r="AY248" s="18" t="s">
        <v>145</v>
      </c>
      <c r="BE248" s="225">
        <f>IF(N248="základní",J248,0)</f>
        <v>0</v>
      </c>
      <c r="BF248" s="225">
        <f>IF(N248="snížená",J248,0)</f>
        <v>0</v>
      </c>
      <c r="BG248" s="225">
        <f>IF(N248="zákl. přenesená",J248,0)</f>
        <v>0</v>
      </c>
      <c r="BH248" s="225">
        <f>IF(N248="sníž. přenesená",J248,0)</f>
        <v>0</v>
      </c>
      <c r="BI248" s="225">
        <f>IF(N248="nulová",J248,0)</f>
        <v>0</v>
      </c>
      <c r="BJ248" s="18" t="s">
        <v>82</v>
      </c>
      <c r="BK248" s="225">
        <f>ROUND(I248*H248,2)</f>
        <v>0</v>
      </c>
      <c r="BL248" s="18" t="s">
        <v>234</v>
      </c>
      <c r="BM248" s="224" t="s">
        <v>416</v>
      </c>
    </row>
    <row r="249" s="2" customFormat="1">
      <c r="A249" s="39"/>
      <c r="B249" s="40"/>
      <c r="C249" s="41"/>
      <c r="D249" s="226" t="s">
        <v>155</v>
      </c>
      <c r="E249" s="41"/>
      <c r="F249" s="227" t="s">
        <v>417</v>
      </c>
      <c r="G249" s="41"/>
      <c r="H249" s="41"/>
      <c r="I249" s="228"/>
      <c r="J249" s="41"/>
      <c r="K249" s="41"/>
      <c r="L249" s="45"/>
      <c r="M249" s="229"/>
      <c r="N249" s="230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155</v>
      </c>
      <c r="AU249" s="18" t="s">
        <v>84</v>
      </c>
    </row>
    <row r="250" s="13" customFormat="1">
      <c r="A250" s="13"/>
      <c r="B250" s="231"/>
      <c r="C250" s="232"/>
      <c r="D250" s="233" t="s">
        <v>161</v>
      </c>
      <c r="E250" s="242" t="s">
        <v>19</v>
      </c>
      <c r="F250" s="234" t="s">
        <v>163</v>
      </c>
      <c r="G250" s="232"/>
      <c r="H250" s="235">
        <v>3</v>
      </c>
      <c r="I250" s="236"/>
      <c r="J250" s="232"/>
      <c r="K250" s="232"/>
      <c r="L250" s="237"/>
      <c r="M250" s="238"/>
      <c r="N250" s="239"/>
      <c r="O250" s="239"/>
      <c r="P250" s="239"/>
      <c r="Q250" s="239"/>
      <c r="R250" s="239"/>
      <c r="S250" s="239"/>
      <c r="T250" s="24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1" t="s">
        <v>161</v>
      </c>
      <c r="AU250" s="241" t="s">
        <v>84</v>
      </c>
      <c r="AV250" s="13" t="s">
        <v>84</v>
      </c>
      <c r="AW250" s="13" t="s">
        <v>37</v>
      </c>
      <c r="AX250" s="13" t="s">
        <v>82</v>
      </c>
      <c r="AY250" s="241" t="s">
        <v>145</v>
      </c>
    </row>
    <row r="251" s="2" customFormat="1" ht="16.5" customHeight="1">
      <c r="A251" s="39"/>
      <c r="B251" s="40"/>
      <c r="C251" s="213" t="s">
        <v>418</v>
      </c>
      <c r="D251" s="213" t="s">
        <v>148</v>
      </c>
      <c r="E251" s="214" t="s">
        <v>419</v>
      </c>
      <c r="F251" s="215" t="s">
        <v>420</v>
      </c>
      <c r="G251" s="216" t="s">
        <v>298</v>
      </c>
      <c r="H251" s="217">
        <v>3</v>
      </c>
      <c r="I251" s="218"/>
      <c r="J251" s="219">
        <f>ROUND(I251*H251,2)</f>
        <v>0</v>
      </c>
      <c r="K251" s="215" t="s">
        <v>152</v>
      </c>
      <c r="L251" s="45"/>
      <c r="M251" s="220" t="s">
        <v>19</v>
      </c>
      <c r="N251" s="221" t="s">
        <v>46</v>
      </c>
      <c r="O251" s="85"/>
      <c r="P251" s="222">
        <f>O251*H251</f>
        <v>0</v>
      </c>
      <c r="Q251" s="222">
        <v>0</v>
      </c>
      <c r="R251" s="222">
        <f>Q251*H251</f>
        <v>0</v>
      </c>
      <c r="S251" s="222">
        <v>0</v>
      </c>
      <c r="T251" s="223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24" t="s">
        <v>234</v>
      </c>
      <c r="AT251" s="224" t="s">
        <v>148</v>
      </c>
      <c r="AU251" s="224" t="s">
        <v>84</v>
      </c>
      <c r="AY251" s="18" t="s">
        <v>145</v>
      </c>
      <c r="BE251" s="225">
        <f>IF(N251="základní",J251,0)</f>
        <v>0</v>
      </c>
      <c r="BF251" s="225">
        <f>IF(N251="snížená",J251,0)</f>
        <v>0</v>
      </c>
      <c r="BG251" s="225">
        <f>IF(N251="zákl. přenesená",J251,0)</f>
        <v>0</v>
      </c>
      <c r="BH251" s="225">
        <f>IF(N251="sníž. přenesená",J251,0)</f>
        <v>0</v>
      </c>
      <c r="BI251" s="225">
        <f>IF(N251="nulová",J251,0)</f>
        <v>0</v>
      </c>
      <c r="BJ251" s="18" t="s">
        <v>82</v>
      </c>
      <c r="BK251" s="225">
        <f>ROUND(I251*H251,2)</f>
        <v>0</v>
      </c>
      <c r="BL251" s="18" t="s">
        <v>234</v>
      </c>
      <c r="BM251" s="224" t="s">
        <v>421</v>
      </c>
    </row>
    <row r="252" s="2" customFormat="1">
      <c r="A252" s="39"/>
      <c r="B252" s="40"/>
      <c r="C252" s="41"/>
      <c r="D252" s="226" t="s">
        <v>155</v>
      </c>
      <c r="E252" s="41"/>
      <c r="F252" s="227" t="s">
        <v>422</v>
      </c>
      <c r="G252" s="41"/>
      <c r="H252" s="41"/>
      <c r="I252" s="228"/>
      <c r="J252" s="41"/>
      <c r="K252" s="41"/>
      <c r="L252" s="45"/>
      <c r="M252" s="229"/>
      <c r="N252" s="230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155</v>
      </c>
      <c r="AU252" s="18" t="s">
        <v>84</v>
      </c>
    </row>
    <row r="253" s="13" customFormat="1">
      <c r="A253" s="13"/>
      <c r="B253" s="231"/>
      <c r="C253" s="232"/>
      <c r="D253" s="233" t="s">
        <v>161</v>
      </c>
      <c r="E253" s="242" t="s">
        <v>19</v>
      </c>
      <c r="F253" s="234" t="s">
        <v>163</v>
      </c>
      <c r="G253" s="232"/>
      <c r="H253" s="235">
        <v>3</v>
      </c>
      <c r="I253" s="236"/>
      <c r="J253" s="232"/>
      <c r="K253" s="232"/>
      <c r="L253" s="237"/>
      <c r="M253" s="238"/>
      <c r="N253" s="239"/>
      <c r="O253" s="239"/>
      <c r="P253" s="239"/>
      <c r="Q253" s="239"/>
      <c r="R253" s="239"/>
      <c r="S253" s="239"/>
      <c r="T253" s="240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1" t="s">
        <v>161</v>
      </c>
      <c r="AU253" s="241" t="s">
        <v>84</v>
      </c>
      <c r="AV253" s="13" t="s">
        <v>84</v>
      </c>
      <c r="AW253" s="13" t="s">
        <v>37</v>
      </c>
      <c r="AX253" s="13" t="s">
        <v>82</v>
      </c>
      <c r="AY253" s="241" t="s">
        <v>145</v>
      </c>
    </row>
    <row r="254" s="2" customFormat="1" ht="24.15" customHeight="1">
      <c r="A254" s="39"/>
      <c r="B254" s="40"/>
      <c r="C254" s="213" t="s">
        <v>423</v>
      </c>
      <c r="D254" s="213" t="s">
        <v>148</v>
      </c>
      <c r="E254" s="214" t="s">
        <v>424</v>
      </c>
      <c r="F254" s="215" t="s">
        <v>425</v>
      </c>
      <c r="G254" s="216" t="s">
        <v>177</v>
      </c>
      <c r="H254" s="217">
        <v>7.1100000000000003</v>
      </c>
      <c r="I254" s="218"/>
      <c r="J254" s="219">
        <f>ROUND(I254*H254,2)</f>
        <v>0</v>
      </c>
      <c r="K254" s="215" t="s">
        <v>152</v>
      </c>
      <c r="L254" s="45"/>
      <c r="M254" s="220" t="s">
        <v>19</v>
      </c>
      <c r="N254" s="221" t="s">
        <v>46</v>
      </c>
      <c r="O254" s="85"/>
      <c r="P254" s="222">
        <f>O254*H254</f>
        <v>0</v>
      </c>
      <c r="Q254" s="222">
        <v>0</v>
      </c>
      <c r="R254" s="222">
        <f>Q254*H254</f>
        <v>0</v>
      </c>
      <c r="S254" s="222">
        <v>0</v>
      </c>
      <c r="T254" s="223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24" t="s">
        <v>234</v>
      </c>
      <c r="AT254" s="224" t="s">
        <v>148</v>
      </c>
      <c r="AU254" s="224" t="s">
        <v>84</v>
      </c>
      <c r="AY254" s="18" t="s">
        <v>145</v>
      </c>
      <c r="BE254" s="225">
        <f>IF(N254="základní",J254,0)</f>
        <v>0</v>
      </c>
      <c r="BF254" s="225">
        <f>IF(N254="snížená",J254,0)</f>
        <v>0</v>
      </c>
      <c r="BG254" s="225">
        <f>IF(N254="zákl. přenesená",J254,0)</f>
        <v>0</v>
      </c>
      <c r="BH254" s="225">
        <f>IF(N254="sníž. přenesená",J254,0)</f>
        <v>0</v>
      </c>
      <c r="BI254" s="225">
        <f>IF(N254="nulová",J254,0)</f>
        <v>0</v>
      </c>
      <c r="BJ254" s="18" t="s">
        <v>82</v>
      </c>
      <c r="BK254" s="225">
        <f>ROUND(I254*H254,2)</f>
        <v>0</v>
      </c>
      <c r="BL254" s="18" t="s">
        <v>234</v>
      </c>
      <c r="BM254" s="224" t="s">
        <v>426</v>
      </c>
    </row>
    <row r="255" s="2" customFormat="1">
      <c r="A255" s="39"/>
      <c r="B255" s="40"/>
      <c r="C255" s="41"/>
      <c r="D255" s="226" t="s">
        <v>155</v>
      </c>
      <c r="E255" s="41"/>
      <c r="F255" s="227" t="s">
        <v>427</v>
      </c>
      <c r="G255" s="41"/>
      <c r="H255" s="41"/>
      <c r="I255" s="228"/>
      <c r="J255" s="41"/>
      <c r="K255" s="41"/>
      <c r="L255" s="45"/>
      <c r="M255" s="229"/>
      <c r="N255" s="230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155</v>
      </c>
      <c r="AU255" s="18" t="s">
        <v>84</v>
      </c>
    </row>
    <row r="256" s="12" customFormat="1" ht="22.8" customHeight="1">
      <c r="A256" s="12"/>
      <c r="B256" s="197"/>
      <c r="C256" s="198"/>
      <c r="D256" s="199" t="s">
        <v>74</v>
      </c>
      <c r="E256" s="211" t="s">
        <v>428</v>
      </c>
      <c r="F256" s="211" t="s">
        <v>429</v>
      </c>
      <c r="G256" s="198"/>
      <c r="H256" s="198"/>
      <c r="I256" s="201"/>
      <c r="J256" s="212">
        <f>BK256</f>
        <v>0</v>
      </c>
      <c r="K256" s="198"/>
      <c r="L256" s="203"/>
      <c r="M256" s="204"/>
      <c r="N256" s="205"/>
      <c r="O256" s="205"/>
      <c r="P256" s="206">
        <f>SUM(P257:P290)</f>
        <v>0</v>
      </c>
      <c r="Q256" s="205"/>
      <c r="R256" s="206">
        <f>SUM(R257:R290)</f>
        <v>0.0092100000000000012</v>
      </c>
      <c r="S256" s="205"/>
      <c r="T256" s="207">
        <f>SUM(T257:T290)</f>
        <v>1.6963800000000002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08" t="s">
        <v>84</v>
      </c>
      <c r="AT256" s="209" t="s">
        <v>74</v>
      </c>
      <c r="AU256" s="209" t="s">
        <v>82</v>
      </c>
      <c r="AY256" s="208" t="s">
        <v>145</v>
      </c>
      <c r="BK256" s="210">
        <f>SUM(BK257:BK290)</f>
        <v>0</v>
      </c>
    </row>
    <row r="257" s="2" customFormat="1" ht="16.5" customHeight="1">
      <c r="A257" s="39"/>
      <c r="B257" s="40"/>
      <c r="C257" s="213" t="s">
        <v>430</v>
      </c>
      <c r="D257" s="213" t="s">
        <v>148</v>
      </c>
      <c r="E257" s="214" t="s">
        <v>431</v>
      </c>
      <c r="F257" s="215" t="s">
        <v>432</v>
      </c>
      <c r="G257" s="216" t="s">
        <v>253</v>
      </c>
      <c r="H257" s="217">
        <v>1</v>
      </c>
      <c r="I257" s="218"/>
      <c r="J257" s="219">
        <f>ROUND(I257*H257,2)</f>
        <v>0</v>
      </c>
      <c r="K257" s="215" t="s">
        <v>19</v>
      </c>
      <c r="L257" s="45"/>
      <c r="M257" s="220" t="s">
        <v>19</v>
      </c>
      <c r="N257" s="221" t="s">
        <v>46</v>
      </c>
      <c r="O257" s="85"/>
      <c r="P257" s="222">
        <f>O257*H257</f>
        <v>0</v>
      </c>
      <c r="Q257" s="222">
        <v>0</v>
      </c>
      <c r="R257" s="222">
        <f>Q257*H257</f>
        <v>0</v>
      </c>
      <c r="S257" s="222">
        <v>0.20000000000000001</v>
      </c>
      <c r="T257" s="223">
        <f>S257*H257</f>
        <v>0.20000000000000001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24" t="s">
        <v>234</v>
      </c>
      <c r="AT257" s="224" t="s">
        <v>148</v>
      </c>
      <c r="AU257" s="224" t="s">
        <v>84</v>
      </c>
      <c r="AY257" s="18" t="s">
        <v>145</v>
      </c>
      <c r="BE257" s="225">
        <f>IF(N257="základní",J257,0)</f>
        <v>0</v>
      </c>
      <c r="BF257" s="225">
        <f>IF(N257="snížená",J257,0)</f>
        <v>0</v>
      </c>
      <c r="BG257" s="225">
        <f>IF(N257="zákl. přenesená",J257,0)</f>
        <v>0</v>
      </c>
      <c r="BH257" s="225">
        <f>IF(N257="sníž. přenesená",J257,0)</f>
        <v>0</v>
      </c>
      <c r="BI257" s="225">
        <f>IF(N257="nulová",J257,0)</f>
        <v>0</v>
      </c>
      <c r="BJ257" s="18" t="s">
        <v>82</v>
      </c>
      <c r="BK257" s="225">
        <f>ROUND(I257*H257,2)</f>
        <v>0</v>
      </c>
      <c r="BL257" s="18" t="s">
        <v>234</v>
      </c>
      <c r="BM257" s="224" t="s">
        <v>433</v>
      </c>
    </row>
    <row r="258" s="13" customFormat="1">
      <c r="A258" s="13"/>
      <c r="B258" s="231"/>
      <c r="C258" s="232"/>
      <c r="D258" s="233" t="s">
        <v>161</v>
      </c>
      <c r="E258" s="242" t="s">
        <v>19</v>
      </c>
      <c r="F258" s="234" t="s">
        <v>82</v>
      </c>
      <c r="G258" s="232"/>
      <c r="H258" s="235">
        <v>1</v>
      </c>
      <c r="I258" s="236"/>
      <c r="J258" s="232"/>
      <c r="K258" s="232"/>
      <c r="L258" s="237"/>
      <c r="M258" s="238"/>
      <c r="N258" s="239"/>
      <c r="O258" s="239"/>
      <c r="P258" s="239"/>
      <c r="Q258" s="239"/>
      <c r="R258" s="239"/>
      <c r="S258" s="239"/>
      <c r="T258" s="24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1" t="s">
        <v>161</v>
      </c>
      <c r="AU258" s="241" t="s">
        <v>84</v>
      </c>
      <c r="AV258" s="13" t="s">
        <v>84</v>
      </c>
      <c r="AW258" s="13" t="s">
        <v>37</v>
      </c>
      <c r="AX258" s="13" t="s">
        <v>82</v>
      </c>
      <c r="AY258" s="241" t="s">
        <v>145</v>
      </c>
    </row>
    <row r="259" s="2" customFormat="1" ht="16.5" customHeight="1">
      <c r="A259" s="39"/>
      <c r="B259" s="40"/>
      <c r="C259" s="213" t="s">
        <v>434</v>
      </c>
      <c r="D259" s="213" t="s">
        <v>148</v>
      </c>
      <c r="E259" s="214" t="s">
        <v>435</v>
      </c>
      <c r="F259" s="215" t="s">
        <v>436</v>
      </c>
      <c r="G259" s="216" t="s">
        <v>233</v>
      </c>
      <c r="H259" s="217">
        <v>6</v>
      </c>
      <c r="I259" s="218"/>
      <c r="J259" s="219">
        <f>ROUND(I259*H259,2)</f>
        <v>0</v>
      </c>
      <c r="K259" s="215" t="s">
        <v>152</v>
      </c>
      <c r="L259" s="45"/>
      <c r="M259" s="220" t="s">
        <v>19</v>
      </c>
      <c r="N259" s="221" t="s">
        <v>46</v>
      </c>
      <c r="O259" s="85"/>
      <c r="P259" s="222">
        <f>O259*H259</f>
        <v>0</v>
      </c>
      <c r="Q259" s="222">
        <v>0</v>
      </c>
      <c r="R259" s="222">
        <f>Q259*H259</f>
        <v>0</v>
      </c>
      <c r="S259" s="222">
        <v>0.093579999999999997</v>
      </c>
      <c r="T259" s="223">
        <f>S259*H259</f>
        <v>0.56147999999999998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24" t="s">
        <v>234</v>
      </c>
      <c r="AT259" s="224" t="s">
        <v>148</v>
      </c>
      <c r="AU259" s="224" t="s">
        <v>84</v>
      </c>
      <c r="AY259" s="18" t="s">
        <v>145</v>
      </c>
      <c r="BE259" s="225">
        <f>IF(N259="základní",J259,0)</f>
        <v>0</v>
      </c>
      <c r="BF259" s="225">
        <f>IF(N259="snížená",J259,0)</f>
        <v>0</v>
      </c>
      <c r="BG259" s="225">
        <f>IF(N259="zákl. přenesená",J259,0)</f>
        <v>0</v>
      </c>
      <c r="BH259" s="225">
        <f>IF(N259="sníž. přenesená",J259,0)</f>
        <v>0</v>
      </c>
      <c r="BI259" s="225">
        <f>IF(N259="nulová",J259,0)</f>
        <v>0</v>
      </c>
      <c r="BJ259" s="18" t="s">
        <v>82</v>
      </c>
      <c r="BK259" s="225">
        <f>ROUND(I259*H259,2)</f>
        <v>0</v>
      </c>
      <c r="BL259" s="18" t="s">
        <v>234</v>
      </c>
      <c r="BM259" s="224" t="s">
        <v>437</v>
      </c>
    </row>
    <row r="260" s="2" customFormat="1">
      <c r="A260" s="39"/>
      <c r="B260" s="40"/>
      <c r="C260" s="41"/>
      <c r="D260" s="226" t="s">
        <v>155</v>
      </c>
      <c r="E260" s="41"/>
      <c r="F260" s="227" t="s">
        <v>438</v>
      </c>
      <c r="G260" s="41"/>
      <c r="H260" s="41"/>
      <c r="I260" s="228"/>
      <c r="J260" s="41"/>
      <c r="K260" s="41"/>
      <c r="L260" s="45"/>
      <c r="M260" s="229"/>
      <c r="N260" s="230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155</v>
      </c>
      <c r="AU260" s="18" t="s">
        <v>84</v>
      </c>
    </row>
    <row r="261" s="13" customFormat="1">
      <c r="A261" s="13"/>
      <c r="B261" s="231"/>
      <c r="C261" s="232"/>
      <c r="D261" s="233" t="s">
        <v>161</v>
      </c>
      <c r="E261" s="242" t="s">
        <v>19</v>
      </c>
      <c r="F261" s="234" t="s">
        <v>439</v>
      </c>
      <c r="G261" s="232"/>
      <c r="H261" s="235">
        <v>6</v>
      </c>
      <c r="I261" s="236"/>
      <c r="J261" s="232"/>
      <c r="K261" s="232"/>
      <c r="L261" s="237"/>
      <c r="M261" s="238"/>
      <c r="N261" s="239"/>
      <c r="O261" s="239"/>
      <c r="P261" s="239"/>
      <c r="Q261" s="239"/>
      <c r="R261" s="239"/>
      <c r="S261" s="239"/>
      <c r="T261" s="24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1" t="s">
        <v>161</v>
      </c>
      <c r="AU261" s="241" t="s">
        <v>84</v>
      </c>
      <c r="AV261" s="13" t="s">
        <v>84</v>
      </c>
      <c r="AW261" s="13" t="s">
        <v>37</v>
      </c>
      <c r="AX261" s="13" t="s">
        <v>82</v>
      </c>
      <c r="AY261" s="241" t="s">
        <v>145</v>
      </c>
    </row>
    <row r="262" s="2" customFormat="1" ht="16.5" customHeight="1">
      <c r="A262" s="39"/>
      <c r="B262" s="40"/>
      <c r="C262" s="213" t="s">
        <v>440</v>
      </c>
      <c r="D262" s="213" t="s">
        <v>148</v>
      </c>
      <c r="E262" s="214" t="s">
        <v>441</v>
      </c>
      <c r="F262" s="215" t="s">
        <v>442</v>
      </c>
      <c r="G262" s="216" t="s">
        <v>253</v>
      </c>
      <c r="H262" s="217">
        <v>2</v>
      </c>
      <c r="I262" s="218"/>
      <c r="J262" s="219">
        <f>ROUND(I262*H262,2)</f>
        <v>0</v>
      </c>
      <c r="K262" s="215" t="s">
        <v>152</v>
      </c>
      <c r="L262" s="45"/>
      <c r="M262" s="220" t="s">
        <v>19</v>
      </c>
      <c r="N262" s="221" t="s">
        <v>46</v>
      </c>
      <c r="O262" s="85"/>
      <c r="P262" s="222">
        <f>O262*H262</f>
        <v>0</v>
      </c>
      <c r="Q262" s="222">
        <v>6.0000000000000002E-05</v>
      </c>
      <c r="R262" s="222">
        <f>Q262*H262</f>
        <v>0.00012</v>
      </c>
      <c r="S262" s="222">
        <v>0.027</v>
      </c>
      <c r="T262" s="223">
        <f>S262*H262</f>
        <v>0.053999999999999999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24" t="s">
        <v>234</v>
      </c>
      <c r="AT262" s="224" t="s">
        <v>148</v>
      </c>
      <c r="AU262" s="224" t="s">
        <v>84</v>
      </c>
      <c r="AY262" s="18" t="s">
        <v>145</v>
      </c>
      <c r="BE262" s="225">
        <f>IF(N262="základní",J262,0)</f>
        <v>0</v>
      </c>
      <c r="BF262" s="225">
        <f>IF(N262="snížená",J262,0)</f>
        <v>0</v>
      </c>
      <c r="BG262" s="225">
        <f>IF(N262="zákl. přenesená",J262,0)</f>
        <v>0</v>
      </c>
      <c r="BH262" s="225">
        <f>IF(N262="sníž. přenesená",J262,0)</f>
        <v>0</v>
      </c>
      <c r="BI262" s="225">
        <f>IF(N262="nulová",J262,0)</f>
        <v>0</v>
      </c>
      <c r="BJ262" s="18" t="s">
        <v>82</v>
      </c>
      <c r="BK262" s="225">
        <f>ROUND(I262*H262,2)</f>
        <v>0</v>
      </c>
      <c r="BL262" s="18" t="s">
        <v>234</v>
      </c>
      <c r="BM262" s="224" t="s">
        <v>443</v>
      </c>
    </row>
    <row r="263" s="2" customFormat="1">
      <c r="A263" s="39"/>
      <c r="B263" s="40"/>
      <c r="C263" s="41"/>
      <c r="D263" s="226" t="s">
        <v>155</v>
      </c>
      <c r="E263" s="41"/>
      <c r="F263" s="227" t="s">
        <v>444</v>
      </c>
      <c r="G263" s="41"/>
      <c r="H263" s="41"/>
      <c r="I263" s="228"/>
      <c r="J263" s="41"/>
      <c r="K263" s="41"/>
      <c r="L263" s="45"/>
      <c r="M263" s="229"/>
      <c r="N263" s="230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155</v>
      </c>
      <c r="AU263" s="18" t="s">
        <v>84</v>
      </c>
    </row>
    <row r="264" s="13" customFormat="1">
      <c r="A264" s="13"/>
      <c r="B264" s="231"/>
      <c r="C264" s="232"/>
      <c r="D264" s="233" t="s">
        <v>161</v>
      </c>
      <c r="E264" s="242" t="s">
        <v>19</v>
      </c>
      <c r="F264" s="234" t="s">
        <v>84</v>
      </c>
      <c r="G264" s="232"/>
      <c r="H264" s="235">
        <v>2</v>
      </c>
      <c r="I264" s="236"/>
      <c r="J264" s="232"/>
      <c r="K264" s="232"/>
      <c r="L264" s="237"/>
      <c r="M264" s="238"/>
      <c r="N264" s="239"/>
      <c r="O264" s="239"/>
      <c r="P264" s="239"/>
      <c r="Q264" s="239"/>
      <c r="R264" s="239"/>
      <c r="S264" s="239"/>
      <c r="T264" s="24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1" t="s">
        <v>161</v>
      </c>
      <c r="AU264" s="241" t="s">
        <v>84</v>
      </c>
      <c r="AV264" s="13" t="s">
        <v>84</v>
      </c>
      <c r="AW264" s="13" t="s">
        <v>37</v>
      </c>
      <c r="AX264" s="13" t="s">
        <v>82</v>
      </c>
      <c r="AY264" s="241" t="s">
        <v>145</v>
      </c>
    </row>
    <row r="265" s="2" customFormat="1" ht="21.75" customHeight="1">
      <c r="A265" s="39"/>
      <c r="B265" s="40"/>
      <c r="C265" s="213" t="s">
        <v>445</v>
      </c>
      <c r="D265" s="213" t="s">
        <v>148</v>
      </c>
      <c r="E265" s="214" t="s">
        <v>446</v>
      </c>
      <c r="F265" s="215" t="s">
        <v>447</v>
      </c>
      <c r="G265" s="216" t="s">
        <v>298</v>
      </c>
      <c r="H265" s="217">
        <v>1</v>
      </c>
      <c r="I265" s="218"/>
      <c r="J265" s="219">
        <f>ROUND(I265*H265,2)</f>
        <v>0</v>
      </c>
      <c r="K265" s="215" t="s">
        <v>152</v>
      </c>
      <c r="L265" s="45"/>
      <c r="M265" s="220" t="s">
        <v>19</v>
      </c>
      <c r="N265" s="221" t="s">
        <v>46</v>
      </c>
      <c r="O265" s="85"/>
      <c r="P265" s="222">
        <f>O265*H265</f>
        <v>0</v>
      </c>
      <c r="Q265" s="222">
        <v>0</v>
      </c>
      <c r="R265" s="222">
        <f>Q265*H265</f>
        <v>0</v>
      </c>
      <c r="S265" s="222">
        <v>0.022200000000000001</v>
      </c>
      <c r="T265" s="223">
        <f>S265*H265</f>
        <v>0.022200000000000001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24" t="s">
        <v>234</v>
      </c>
      <c r="AT265" s="224" t="s">
        <v>148</v>
      </c>
      <c r="AU265" s="224" t="s">
        <v>84</v>
      </c>
      <c r="AY265" s="18" t="s">
        <v>145</v>
      </c>
      <c r="BE265" s="225">
        <f>IF(N265="základní",J265,0)</f>
        <v>0</v>
      </c>
      <c r="BF265" s="225">
        <f>IF(N265="snížená",J265,0)</f>
        <v>0</v>
      </c>
      <c r="BG265" s="225">
        <f>IF(N265="zákl. přenesená",J265,0)</f>
        <v>0</v>
      </c>
      <c r="BH265" s="225">
        <f>IF(N265="sníž. přenesená",J265,0)</f>
        <v>0</v>
      </c>
      <c r="BI265" s="225">
        <f>IF(N265="nulová",J265,0)</f>
        <v>0</v>
      </c>
      <c r="BJ265" s="18" t="s">
        <v>82</v>
      </c>
      <c r="BK265" s="225">
        <f>ROUND(I265*H265,2)</f>
        <v>0</v>
      </c>
      <c r="BL265" s="18" t="s">
        <v>234</v>
      </c>
      <c r="BM265" s="224" t="s">
        <v>448</v>
      </c>
    </row>
    <row r="266" s="2" customFormat="1">
      <c r="A266" s="39"/>
      <c r="B266" s="40"/>
      <c r="C266" s="41"/>
      <c r="D266" s="226" t="s">
        <v>155</v>
      </c>
      <c r="E266" s="41"/>
      <c r="F266" s="227" t="s">
        <v>449</v>
      </c>
      <c r="G266" s="41"/>
      <c r="H266" s="41"/>
      <c r="I266" s="228"/>
      <c r="J266" s="41"/>
      <c r="K266" s="41"/>
      <c r="L266" s="45"/>
      <c r="M266" s="229"/>
      <c r="N266" s="230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155</v>
      </c>
      <c r="AU266" s="18" t="s">
        <v>84</v>
      </c>
    </row>
    <row r="267" s="13" customFormat="1">
      <c r="A267" s="13"/>
      <c r="B267" s="231"/>
      <c r="C267" s="232"/>
      <c r="D267" s="233" t="s">
        <v>161</v>
      </c>
      <c r="E267" s="242" t="s">
        <v>19</v>
      </c>
      <c r="F267" s="234" t="s">
        <v>82</v>
      </c>
      <c r="G267" s="232"/>
      <c r="H267" s="235">
        <v>1</v>
      </c>
      <c r="I267" s="236"/>
      <c r="J267" s="232"/>
      <c r="K267" s="232"/>
      <c r="L267" s="237"/>
      <c r="M267" s="238"/>
      <c r="N267" s="239"/>
      <c r="O267" s="239"/>
      <c r="P267" s="239"/>
      <c r="Q267" s="239"/>
      <c r="R267" s="239"/>
      <c r="S267" s="239"/>
      <c r="T267" s="24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1" t="s">
        <v>161</v>
      </c>
      <c r="AU267" s="241" t="s">
        <v>84</v>
      </c>
      <c r="AV267" s="13" t="s">
        <v>84</v>
      </c>
      <c r="AW267" s="13" t="s">
        <v>37</v>
      </c>
      <c r="AX267" s="13" t="s">
        <v>82</v>
      </c>
      <c r="AY267" s="241" t="s">
        <v>145</v>
      </c>
    </row>
    <row r="268" s="2" customFormat="1" ht="24.15" customHeight="1">
      <c r="A268" s="39"/>
      <c r="B268" s="40"/>
      <c r="C268" s="213" t="s">
        <v>450</v>
      </c>
      <c r="D268" s="213" t="s">
        <v>148</v>
      </c>
      <c r="E268" s="214" t="s">
        <v>451</v>
      </c>
      <c r="F268" s="215" t="s">
        <v>452</v>
      </c>
      <c r="G268" s="216" t="s">
        <v>298</v>
      </c>
      <c r="H268" s="217">
        <v>1</v>
      </c>
      <c r="I268" s="218"/>
      <c r="J268" s="219">
        <f>ROUND(I268*H268,2)</f>
        <v>0</v>
      </c>
      <c r="K268" s="215" t="s">
        <v>152</v>
      </c>
      <c r="L268" s="45"/>
      <c r="M268" s="220" t="s">
        <v>19</v>
      </c>
      <c r="N268" s="221" t="s">
        <v>46</v>
      </c>
      <c r="O268" s="85"/>
      <c r="P268" s="222">
        <f>O268*H268</f>
        <v>0</v>
      </c>
      <c r="Q268" s="222">
        <v>0</v>
      </c>
      <c r="R268" s="222">
        <f>Q268*H268</f>
        <v>0</v>
      </c>
      <c r="S268" s="222">
        <v>0.37</v>
      </c>
      <c r="T268" s="223">
        <f>S268*H268</f>
        <v>0.37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24" t="s">
        <v>234</v>
      </c>
      <c r="AT268" s="224" t="s">
        <v>148</v>
      </c>
      <c r="AU268" s="224" t="s">
        <v>84</v>
      </c>
      <c r="AY268" s="18" t="s">
        <v>145</v>
      </c>
      <c r="BE268" s="225">
        <f>IF(N268="základní",J268,0)</f>
        <v>0</v>
      </c>
      <c r="BF268" s="225">
        <f>IF(N268="snížená",J268,0)</f>
        <v>0</v>
      </c>
      <c r="BG268" s="225">
        <f>IF(N268="zákl. přenesená",J268,0)</f>
        <v>0</v>
      </c>
      <c r="BH268" s="225">
        <f>IF(N268="sníž. přenesená",J268,0)</f>
        <v>0</v>
      </c>
      <c r="BI268" s="225">
        <f>IF(N268="nulová",J268,0)</f>
        <v>0</v>
      </c>
      <c r="BJ268" s="18" t="s">
        <v>82</v>
      </c>
      <c r="BK268" s="225">
        <f>ROUND(I268*H268,2)</f>
        <v>0</v>
      </c>
      <c r="BL268" s="18" t="s">
        <v>234</v>
      </c>
      <c r="BM268" s="224" t="s">
        <v>453</v>
      </c>
    </row>
    <row r="269" s="2" customFormat="1">
      <c r="A269" s="39"/>
      <c r="B269" s="40"/>
      <c r="C269" s="41"/>
      <c r="D269" s="226" t="s">
        <v>155</v>
      </c>
      <c r="E269" s="41"/>
      <c r="F269" s="227" t="s">
        <v>454</v>
      </c>
      <c r="G269" s="41"/>
      <c r="H269" s="41"/>
      <c r="I269" s="228"/>
      <c r="J269" s="41"/>
      <c r="K269" s="41"/>
      <c r="L269" s="45"/>
      <c r="M269" s="229"/>
      <c r="N269" s="230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155</v>
      </c>
      <c r="AU269" s="18" t="s">
        <v>84</v>
      </c>
    </row>
    <row r="270" s="13" customFormat="1">
      <c r="A270" s="13"/>
      <c r="B270" s="231"/>
      <c r="C270" s="232"/>
      <c r="D270" s="233" t="s">
        <v>161</v>
      </c>
      <c r="E270" s="242" t="s">
        <v>19</v>
      </c>
      <c r="F270" s="234" t="s">
        <v>82</v>
      </c>
      <c r="G270" s="232"/>
      <c r="H270" s="235">
        <v>1</v>
      </c>
      <c r="I270" s="236"/>
      <c r="J270" s="232"/>
      <c r="K270" s="232"/>
      <c r="L270" s="237"/>
      <c r="M270" s="238"/>
      <c r="N270" s="239"/>
      <c r="O270" s="239"/>
      <c r="P270" s="239"/>
      <c r="Q270" s="239"/>
      <c r="R270" s="239"/>
      <c r="S270" s="239"/>
      <c r="T270" s="240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1" t="s">
        <v>161</v>
      </c>
      <c r="AU270" s="241" t="s">
        <v>84</v>
      </c>
      <c r="AV270" s="13" t="s">
        <v>84</v>
      </c>
      <c r="AW270" s="13" t="s">
        <v>37</v>
      </c>
      <c r="AX270" s="13" t="s">
        <v>82</v>
      </c>
      <c r="AY270" s="241" t="s">
        <v>145</v>
      </c>
    </row>
    <row r="271" s="2" customFormat="1" ht="21.75" customHeight="1">
      <c r="A271" s="39"/>
      <c r="B271" s="40"/>
      <c r="C271" s="213" t="s">
        <v>455</v>
      </c>
      <c r="D271" s="213" t="s">
        <v>148</v>
      </c>
      <c r="E271" s="214" t="s">
        <v>456</v>
      </c>
      <c r="F271" s="215" t="s">
        <v>457</v>
      </c>
      <c r="G271" s="216" t="s">
        <v>298</v>
      </c>
      <c r="H271" s="217">
        <v>1</v>
      </c>
      <c r="I271" s="218"/>
      <c r="J271" s="219">
        <f>ROUND(I271*H271,2)</f>
        <v>0</v>
      </c>
      <c r="K271" s="215" t="s">
        <v>152</v>
      </c>
      <c r="L271" s="45"/>
      <c r="M271" s="220" t="s">
        <v>19</v>
      </c>
      <c r="N271" s="221" t="s">
        <v>46</v>
      </c>
      <c r="O271" s="85"/>
      <c r="P271" s="222">
        <f>O271*H271</f>
        <v>0</v>
      </c>
      <c r="Q271" s="222">
        <v>0</v>
      </c>
      <c r="R271" s="222">
        <f>Q271*H271</f>
        <v>0</v>
      </c>
      <c r="S271" s="222">
        <v>0.022200000000000001</v>
      </c>
      <c r="T271" s="223">
        <f>S271*H271</f>
        <v>0.022200000000000001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24" t="s">
        <v>234</v>
      </c>
      <c r="AT271" s="224" t="s">
        <v>148</v>
      </c>
      <c r="AU271" s="224" t="s">
        <v>84</v>
      </c>
      <c r="AY271" s="18" t="s">
        <v>145</v>
      </c>
      <c r="BE271" s="225">
        <f>IF(N271="základní",J271,0)</f>
        <v>0</v>
      </c>
      <c r="BF271" s="225">
        <f>IF(N271="snížená",J271,0)</f>
        <v>0</v>
      </c>
      <c r="BG271" s="225">
        <f>IF(N271="zákl. přenesená",J271,0)</f>
        <v>0</v>
      </c>
      <c r="BH271" s="225">
        <f>IF(N271="sníž. přenesená",J271,0)</f>
        <v>0</v>
      </c>
      <c r="BI271" s="225">
        <f>IF(N271="nulová",J271,0)</f>
        <v>0</v>
      </c>
      <c r="BJ271" s="18" t="s">
        <v>82</v>
      </c>
      <c r="BK271" s="225">
        <f>ROUND(I271*H271,2)</f>
        <v>0</v>
      </c>
      <c r="BL271" s="18" t="s">
        <v>234</v>
      </c>
      <c r="BM271" s="224" t="s">
        <v>458</v>
      </c>
    </row>
    <row r="272" s="2" customFormat="1">
      <c r="A272" s="39"/>
      <c r="B272" s="40"/>
      <c r="C272" s="41"/>
      <c r="D272" s="226" t="s">
        <v>155</v>
      </c>
      <c r="E272" s="41"/>
      <c r="F272" s="227" t="s">
        <v>459</v>
      </c>
      <c r="G272" s="41"/>
      <c r="H272" s="41"/>
      <c r="I272" s="228"/>
      <c r="J272" s="41"/>
      <c r="K272" s="41"/>
      <c r="L272" s="45"/>
      <c r="M272" s="229"/>
      <c r="N272" s="230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155</v>
      </c>
      <c r="AU272" s="18" t="s">
        <v>84</v>
      </c>
    </row>
    <row r="273" s="13" customFormat="1">
      <c r="A273" s="13"/>
      <c r="B273" s="231"/>
      <c r="C273" s="232"/>
      <c r="D273" s="233" t="s">
        <v>161</v>
      </c>
      <c r="E273" s="242" t="s">
        <v>19</v>
      </c>
      <c r="F273" s="234" t="s">
        <v>82</v>
      </c>
      <c r="G273" s="232"/>
      <c r="H273" s="235">
        <v>1</v>
      </c>
      <c r="I273" s="236"/>
      <c r="J273" s="232"/>
      <c r="K273" s="232"/>
      <c r="L273" s="237"/>
      <c r="M273" s="238"/>
      <c r="N273" s="239"/>
      <c r="O273" s="239"/>
      <c r="P273" s="239"/>
      <c r="Q273" s="239"/>
      <c r="R273" s="239"/>
      <c r="S273" s="239"/>
      <c r="T273" s="24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1" t="s">
        <v>161</v>
      </c>
      <c r="AU273" s="241" t="s">
        <v>84</v>
      </c>
      <c r="AV273" s="13" t="s">
        <v>84</v>
      </c>
      <c r="AW273" s="13" t="s">
        <v>37</v>
      </c>
      <c r="AX273" s="13" t="s">
        <v>82</v>
      </c>
      <c r="AY273" s="241" t="s">
        <v>145</v>
      </c>
    </row>
    <row r="274" s="2" customFormat="1" ht="21.75" customHeight="1">
      <c r="A274" s="39"/>
      <c r="B274" s="40"/>
      <c r="C274" s="213" t="s">
        <v>460</v>
      </c>
      <c r="D274" s="213" t="s">
        <v>148</v>
      </c>
      <c r="E274" s="214" t="s">
        <v>461</v>
      </c>
      <c r="F274" s="215" t="s">
        <v>462</v>
      </c>
      <c r="G274" s="216" t="s">
        <v>298</v>
      </c>
      <c r="H274" s="217">
        <v>1</v>
      </c>
      <c r="I274" s="218"/>
      <c r="J274" s="219">
        <f>ROUND(I274*H274,2)</f>
        <v>0</v>
      </c>
      <c r="K274" s="215" t="s">
        <v>152</v>
      </c>
      <c r="L274" s="45"/>
      <c r="M274" s="220" t="s">
        <v>19</v>
      </c>
      <c r="N274" s="221" t="s">
        <v>46</v>
      </c>
      <c r="O274" s="85"/>
      <c r="P274" s="222">
        <f>O274*H274</f>
        <v>0</v>
      </c>
      <c r="Q274" s="222">
        <v>0</v>
      </c>
      <c r="R274" s="222">
        <f>Q274*H274</f>
        <v>0</v>
      </c>
      <c r="S274" s="222">
        <v>0.37</v>
      </c>
      <c r="T274" s="223">
        <f>S274*H274</f>
        <v>0.37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24" t="s">
        <v>234</v>
      </c>
      <c r="AT274" s="224" t="s">
        <v>148</v>
      </c>
      <c r="AU274" s="224" t="s">
        <v>84</v>
      </c>
      <c r="AY274" s="18" t="s">
        <v>145</v>
      </c>
      <c r="BE274" s="225">
        <f>IF(N274="základní",J274,0)</f>
        <v>0</v>
      </c>
      <c r="BF274" s="225">
        <f>IF(N274="snížená",J274,0)</f>
        <v>0</v>
      </c>
      <c r="BG274" s="225">
        <f>IF(N274="zákl. přenesená",J274,0)</f>
        <v>0</v>
      </c>
      <c r="BH274" s="225">
        <f>IF(N274="sníž. přenesená",J274,0)</f>
        <v>0</v>
      </c>
      <c r="BI274" s="225">
        <f>IF(N274="nulová",J274,0)</f>
        <v>0</v>
      </c>
      <c r="BJ274" s="18" t="s">
        <v>82</v>
      </c>
      <c r="BK274" s="225">
        <f>ROUND(I274*H274,2)</f>
        <v>0</v>
      </c>
      <c r="BL274" s="18" t="s">
        <v>234</v>
      </c>
      <c r="BM274" s="224" t="s">
        <v>463</v>
      </c>
    </row>
    <row r="275" s="2" customFormat="1">
      <c r="A275" s="39"/>
      <c r="B275" s="40"/>
      <c r="C275" s="41"/>
      <c r="D275" s="226" t="s">
        <v>155</v>
      </c>
      <c r="E275" s="41"/>
      <c r="F275" s="227" t="s">
        <v>464</v>
      </c>
      <c r="G275" s="41"/>
      <c r="H275" s="41"/>
      <c r="I275" s="228"/>
      <c r="J275" s="41"/>
      <c r="K275" s="41"/>
      <c r="L275" s="45"/>
      <c r="M275" s="229"/>
      <c r="N275" s="230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155</v>
      </c>
      <c r="AU275" s="18" t="s">
        <v>84</v>
      </c>
    </row>
    <row r="276" s="13" customFormat="1">
      <c r="A276" s="13"/>
      <c r="B276" s="231"/>
      <c r="C276" s="232"/>
      <c r="D276" s="233" t="s">
        <v>161</v>
      </c>
      <c r="E276" s="242" t="s">
        <v>19</v>
      </c>
      <c r="F276" s="234" t="s">
        <v>82</v>
      </c>
      <c r="G276" s="232"/>
      <c r="H276" s="235">
        <v>1</v>
      </c>
      <c r="I276" s="236"/>
      <c r="J276" s="232"/>
      <c r="K276" s="232"/>
      <c r="L276" s="237"/>
      <c r="M276" s="238"/>
      <c r="N276" s="239"/>
      <c r="O276" s="239"/>
      <c r="P276" s="239"/>
      <c r="Q276" s="239"/>
      <c r="R276" s="239"/>
      <c r="S276" s="239"/>
      <c r="T276" s="240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1" t="s">
        <v>161</v>
      </c>
      <c r="AU276" s="241" t="s">
        <v>84</v>
      </c>
      <c r="AV276" s="13" t="s">
        <v>84</v>
      </c>
      <c r="AW276" s="13" t="s">
        <v>37</v>
      </c>
      <c r="AX276" s="13" t="s">
        <v>82</v>
      </c>
      <c r="AY276" s="241" t="s">
        <v>145</v>
      </c>
    </row>
    <row r="277" s="2" customFormat="1" ht="21.75" customHeight="1">
      <c r="A277" s="39"/>
      <c r="B277" s="40"/>
      <c r="C277" s="213" t="s">
        <v>465</v>
      </c>
      <c r="D277" s="213" t="s">
        <v>148</v>
      </c>
      <c r="E277" s="214" t="s">
        <v>466</v>
      </c>
      <c r="F277" s="215" t="s">
        <v>467</v>
      </c>
      <c r="G277" s="216" t="s">
        <v>298</v>
      </c>
      <c r="H277" s="217">
        <v>1</v>
      </c>
      <c r="I277" s="218"/>
      <c r="J277" s="219">
        <f>ROUND(I277*H277,2)</f>
        <v>0</v>
      </c>
      <c r="K277" s="215" t="s">
        <v>152</v>
      </c>
      <c r="L277" s="45"/>
      <c r="M277" s="220" t="s">
        <v>19</v>
      </c>
      <c r="N277" s="221" t="s">
        <v>46</v>
      </c>
      <c r="O277" s="85"/>
      <c r="P277" s="222">
        <f>O277*H277</f>
        <v>0</v>
      </c>
      <c r="Q277" s="222">
        <v>0.0087399999999999995</v>
      </c>
      <c r="R277" s="222">
        <f>Q277*H277</f>
        <v>0.0087399999999999995</v>
      </c>
      <c r="S277" s="222">
        <v>0</v>
      </c>
      <c r="T277" s="223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24" t="s">
        <v>234</v>
      </c>
      <c r="AT277" s="224" t="s">
        <v>148</v>
      </c>
      <c r="AU277" s="224" t="s">
        <v>84</v>
      </c>
      <c r="AY277" s="18" t="s">
        <v>145</v>
      </c>
      <c r="BE277" s="225">
        <f>IF(N277="základní",J277,0)</f>
        <v>0</v>
      </c>
      <c r="BF277" s="225">
        <f>IF(N277="snížená",J277,0)</f>
        <v>0</v>
      </c>
      <c r="BG277" s="225">
        <f>IF(N277="zákl. přenesená",J277,0)</f>
        <v>0</v>
      </c>
      <c r="BH277" s="225">
        <f>IF(N277="sníž. přenesená",J277,0)</f>
        <v>0</v>
      </c>
      <c r="BI277" s="225">
        <f>IF(N277="nulová",J277,0)</f>
        <v>0</v>
      </c>
      <c r="BJ277" s="18" t="s">
        <v>82</v>
      </c>
      <c r="BK277" s="225">
        <f>ROUND(I277*H277,2)</f>
        <v>0</v>
      </c>
      <c r="BL277" s="18" t="s">
        <v>234</v>
      </c>
      <c r="BM277" s="224" t="s">
        <v>468</v>
      </c>
    </row>
    <row r="278" s="2" customFormat="1">
      <c r="A278" s="39"/>
      <c r="B278" s="40"/>
      <c r="C278" s="41"/>
      <c r="D278" s="226" t="s">
        <v>155</v>
      </c>
      <c r="E278" s="41"/>
      <c r="F278" s="227" t="s">
        <v>469</v>
      </c>
      <c r="G278" s="41"/>
      <c r="H278" s="41"/>
      <c r="I278" s="228"/>
      <c r="J278" s="41"/>
      <c r="K278" s="41"/>
      <c r="L278" s="45"/>
      <c r="M278" s="229"/>
      <c r="N278" s="230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155</v>
      </c>
      <c r="AU278" s="18" t="s">
        <v>84</v>
      </c>
    </row>
    <row r="279" s="13" customFormat="1">
      <c r="A279" s="13"/>
      <c r="B279" s="231"/>
      <c r="C279" s="232"/>
      <c r="D279" s="233" t="s">
        <v>161</v>
      </c>
      <c r="E279" s="242" t="s">
        <v>19</v>
      </c>
      <c r="F279" s="234" t="s">
        <v>82</v>
      </c>
      <c r="G279" s="232"/>
      <c r="H279" s="235">
        <v>1</v>
      </c>
      <c r="I279" s="236"/>
      <c r="J279" s="232"/>
      <c r="K279" s="232"/>
      <c r="L279" s="237"/>
      <c r="M279" s="238"/>
      <c r="N279" s="239"/>
      <c r="O279" s="239"/>
      <c r="P279" s="239"/>
      <c r="Q279" s="239"/>
      <c r="R279" s="239"/>
      <c r="S279" s="239"/>
      <c r="T279" s="240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1" t="s">
        <v>161</v>
      </c>
      <c r="AU279" s="241" t="s">
        <v>84</v>
      </c>
      <c r="AV279" s="13" t="s">
        <v>84</v>
      </c>
      <c r="AW279" s="13" t="s">
        <v>37</v>
      </c>
      <c r="AX279" s="13" t="s">
        <v>82</v>
      </c>
      <c r="AY279" s="241" t="s">
        <v>145</v>
      </c>
    </row>
    <row r="280" s="2" customFormat="1" ht="16.5" customHeight="1">
      <c r="A280" s="39"/>
      <c r="B280" s="40"/>
      <c r="C280" s="213" t="s">
        <v>470</v>
      </c>
      <c r="D280" s="213" t="s">
        <v>148</v>
      </c>
      <c r="E280" s="214" t="s">
        <v>471</v>
      </c>
      <c r="F280" s="215" t="s">
        <v>472</v>
      </c>
      <c r="G280" s="216" t="s">
        <v>298</v>
      </c>
      <c r="H280" s="217">
        <v>1</v>
      </c>
      <c r="I280" s="218"/>
      <c r="J280" s="219">
        <f>ROUND(I280*H280,2)</f>
        <v>0</v>
      </c>
      <c r="K280" s="215" t="s">
        <v>152</v>
      </c>
      <c r="L280" s="45"/>
      <c r="M280" s="220" t="s">
        <v>19</v>
      </c>
      <c r="N280" s="221" t="s">
        <v>46</v>
      </c>
      <c r="O280" s="85"/>
      <c r="P280" s="222">
        <f>O280*H280</f>
        <v>0</v>
      </c>
      <c r="Q280" s="222">
        <v>6.9999999999999994E-05</v>
      </c>
      <c r="R280" s="222">
        <f>Q280*H280</f>
        <v>6.9999999999999994E-05</v>
      </c>
      <c r="S280" s="222">
        <v>0.0044999999999999997</v>
      </c>
      <c r="T280" s="223">
        <f>S280*H280</f>
        <v>0.0044999999999999997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24" t="s">
        <v>234</v>
      </c>
      <c r="AT280" s="224" t="s">
        <v>148</v>
      </c>
      <c r="AU280" s="224" t="s">
        <v>84</v>
      </c>
      <c r="AY280" s="18" t="s">
        <v>145</v>
      </c>
      <c r="BE280" s="225">
        <f>IF(N280="základní",J280,0)</f>
        <v>0</v>
      </c>
      <c r="BF280" s="225">
        <f>IF(N280="snížená",J280,0)</f>
        <v>0</v>
      </c>
      <c r="BG280" s="225">
        <f>IF(N280="zákl. přenesená",J280,0)</f>
        <v>0</v>
      </c>
      <c r="BH280" s="225">
        <f>IF(N280="sníž. přenesená",J280,0)</f>
        <v>0</v>
      </c>
      <c r="BI280" s="225">
        <f>IF(N280="nulová",J280,0)</f>
        <v>0</v>
      </c>
      <c r="BJ280" s="18" t="s">
        <v>82</v>
      </c>
      <c r="BK280" s="225">
        <f>ROUND(I280*H280,2)</f>
        <v>0</v>
      </c>
      <c r="BL280" s="18" t="s">
        <v>234</v>
      </c>
      <c r="BM280" s="224" t="s">
        <v>473</v>
      </c>
    </row>
    <row r="281" s="2" customFormat="1">
      <c r="A281" s="39"/>
      <c r="B281" s="40"/>
      <c r="C281" s="41"/>
      <c r="D281" s="226" t="s">
        <v>155</v>
      </c>
      <c r="E281" s="41"/>
      <c r="F281" s="227" t="s">
        <v>474</v>
      </c>
      <c r="G281" s="41"/>
      <c r="H281" s="41"/>
      <c r="I281" s="228"/>
      <c r="J281" s="41"/>
      <c r="K281" s="41"/>
      <c r="L281" s="45"/>
      <c r="M281" s="229"/>
      <c r="N281" s="230"/>
      <c r="O281" s="85"/>
      <c r="P281" s="85"/>
      <c r="Q281" s="85"/>
      <c r="R281" s="85"/>
      <c r="S281" s="85"/>
      <c r="T281" s="86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155</v>
      </c>
      <c r="AU281" s="18" t="s">
        <v>84</v>
      </c>
    </row>
    <row r="282" s="13" customFormat="1">
      <c r="A282" s="13"/>
      <c r="B282" s="231"/>
      <c r="C282" s="232"/>
      <c r="D282" s="233" t="s">
        <v>161</v>
      </c>
      <c r="E282" s="242" t="s">
        <v>19</v>
      </c>
      <c r="F282" s="234" t="s">
        <v>82</v>
      </c>
      <c r="G282" s="232"/>
      <c r="H282" s="235">
        <v>1</v>
      </c>
      <c r="I282" s="236"/>
      <c r="J282" s="232"/>
      <c r="K282" s="232"/>
      <c r="L282" s="237"/>
      <c r="M282" s="238"/>
      <c r="N282" s="239"/>
      <c r="O282" s="239"/>
      <c r="P282" s="239"/>
      <c r="Q282" s="239"/>
      <c r="R282" s="239"/>
      <c r="S282" s="239"/>
      <c r="T282" s="24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1" t="s">
        <v>161</v>
      </c>
      <c r="AU282" s="241" t="s">
        <v>84</v>
      </c>
      <c r="AV282" s="13" t="s">
        <v>84</v>
      </c>
      <c r="AW282" s="13" t="s">
        <v>37</v>
      </c>
      <c r="AX282" s="13" t="s">
        <v>82</v>
      </c>
      <c r="AY282" s="241" t="s">
        <v>145</v>
      </c>
    </row>
    <row r="283" s="2" customFormat="1" ht="16.5" customHeight="1">
      <c r="A283" s="39"/>
      <c r="B283" s="40"/>
      <c r="C283" s="213" t="s">
        <v>475</v>
      </c>
      <c r="D283" s="213" t="s">
        <v>148</v>
      </c>
      <c r="E283" s="214" t="s">
        <v>476</v>
      </c>
      <c r="F283" s="215" t="s">
        <v>477</v>
      </c>
      <c r="G283" s="216" t="s">
        <v>298</v>
      </c>
      <c r="H283" s="217">
        <v>2</v>
      </c>
      <c r="I283" s="218"/>
      <c r="J283" s="219">
        <f>ROUND(I283*H283,2)</f>
        <v>0</v>
      </c>
      <c r="K283" s="215" t="s">
        <v>152</v>
      </c>
      <c r="L283" s="45"/>
      <c r="M283" s="220" t="s">
        <v>19</v>
      </c>
      <c r="N283" s="221" t="s">
        <v>46</v>
      </c>
      <c r="O283" s="85"/>
      <c r="P283" s="222">
        <f>O283*H283</f>
        <v>0</v>
      </c>
      <c r="Q283" s="222">
        <v>6.9999999999999994E-05</v>
      </c>
      <c r="R283" s="222">
        <f>Q283*H283</f>
        <v>0.00013999999999999999</v>
      </c>
      <c r="S283" s="222">
        <v>0.021999999999999999</v>
      </c>
      <c r="T283" s="223">
        <f>S283*H283</f>
        <v>0.043999999999999997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24" t="s">
        <v>234</v>
      </c>
      <c r="AT283" s="224" t="s">
        <v>148</v>
      </c>
      <c r="AU283" s="224" t="s">
        <v>84</v>
      </c>
      <c r="AY283" s="18" t="s">
        <v>145</v>
      </c>
      <c r="BE283" s="225">
        <f>IF(N283="základní",J283,0)</f>
        <v>0</v>
      </c>
      <c r="BF283" s="225">
        <f>IF(N283="snížená",J283,0)</f>
        <v>0</v>
      </c>
      <c r="BG283" s="225">
        <f>IF(N283="zákl. přenesená",J283,0)</f>
        <v>0</v>
      </c>
      <c r="BH283" s="225">
        <f>IF(N283="sníž. přenesená",J283,0)</f>
        <v>0</v>
      </c>
      <c r="BI283" s="225">
        <f>IF(N283="nulová",J283,0)</f>
        <v>0</v>
      </c>
      <c r="BJ283" s="18" t="s">
        <v>82</v>
      </c>
      <c r="BK283" s="225">
        <f>ROUND(I283*H283,2)</f>
        <v>0</v>
      </c>
      <c r="BL283" s="18" t="s">
        <v>234</v>
      </c>
      <c r="BM283" s="224" t="s">
        <v>478</v>
      </c>
    </row>
    <row r="284" s="2" customFormat="1">
      <c r="A284" s="39"/>
      <c r="B284" s="40"/>
      <c r="C284" s="41"/>
      <c r="D284" s="226" t="s">
        <v>155</v>
      </c>
      <c r="E284" s="41"/>
      <c r="F284" s="227" t="s">
        <v>479</v>
      </c>
      <c r="G284" s="41"/>
      <c r="H284" s="41"/>
      <c r="I284" s="228"/>
      <c r="J284" s="41"/>
      <c r="K284" s="41"/>
      <c r="L284" s="45"/>
      <c r="M284" s="229"/>
      <c r="N284" s="230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155</v>
      </c>
      <c r="AU284" s="18" t="s">
        <v>84</v>
      </c>
    </row>
    <row r="285" s="13" customFormat="1">
      <c r="A285" s="13"/>
      <c r="B285" s="231"/>
      <c r="C285" s="232"/>
      <c r="D285" s="233" t="s">
        <v>161</v>
      </c>
      <c r="E285" s="242" t="s">
        <v>19</v>
      </c>
      <c r="F285" s="234" t="s">
        <v>84</v>
      </c>
      <c r="G285" s="232"/>
      <c r="H285" s="235">
        <v>2</v>
      </c>
      <c r="I285" s="236"/>
      <c r="J285" s="232"/>
      <c r="K285" s="232"/>
      <c r="L285" s="237"/>
      <c r="M285" s="238"/>
      <c r="N285" s="239"/>
      <c r="O285" s="239"/>
      <c r="P285" s="239"/>
      <c r="Q285" s="239"/>
      <c r="R285" s="239"/>
      <c r="S285" s="239"/>
      <c r="T285" s="240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1" t="s">
        <v>161</v>
      </c>
      <c r="AU285" s="241" t="s">
        <v>84</v>
      </c>
      <c r="AV285" s="13" t="s">
        <v>84</v>
      </c>
      <c r="AW285" s="13" t="s">
        <v>37</v>
      </c>
      <c r="AX285" s="13" t="s">
        <v>82</v>
      </c>
      <c r="AY285" s="241" t="s">
        <v>145</v>
      </c>
    </row>
    <row r="286" s="2" customFormat="1" ht="16.5" customHeight="1">
      <c r="A286" s="39"/>
      <c r="B286" s="40"/>
      <c r="C286" s="213" t="s">
        <v>480</v>
      </c>
      <c r="D286" s="213" t="s">
        <v>148</v>
      </c>
      <c r="E286" s="214" t="s">
        <v>481</v>
      </c>
      <c r="F286" s="215" t="s">
        <v>482</v>
      </c>
      <c r="G286" s="216" t="s">
        <v>298</v>
      </c>
      <c r="H286" s="217">
        <v>2</v>
      </c>
      <c r="I286" s="218"/>
      <c r="J286" s="219">
        <f>ROUND(I286*H286,2)</f>
        <v>0</v>
      </c>
      <c r="K286" s="215" t="s">
        <v>152</v>
      </c>
      <c r="L286" s="45"/>
      <c r="M286" s="220" t="s">
        <v>19</v>
      </c>
      <c r="N286" s="221" t="s">
        <v>46</v>
      </c>
      <c r="O286" s="85"/>
      <c r="P286" s="222">
        <f>O286*H286</f>
        <v>0</v>
      </c>
      <c r="Q286" s="222">
        <v>6.9999999999999994E-05</v>
      </c>
      <c r="R286" s="222">
        <f>Q286*H286</f>
        <v>0.00013999999999999999</v>
      </c>
      <c r="S286" s="222">
        <v>0.024</v>
      </c>
      <c r="T286" s="223">
        <f>S286*H286</f>
        <v>0.048000000000000001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24" t="s">
        <v>234</v>
      </c>
      <c r="AT286" s="224" t="s">
        <v>148</v>
      </c>
      <c r="AU286" s="224" t="s">
        <v>84</v>
      </c>
      <c r="AY286" s="18" t="s">
        <v>145</v>
      </c>
      <c r="BE286" s="225">
        <f>IF(N286="základní",J286,0)</f>
        <v>0</v>
      </c>
      <c r="BF286" s="225">
        <f>IF(N286="snížená",J286,0)</f>
        <v>0</v>
      </c>
      <c r="BG286" s="225">
        <f>IF(N286="zákl. přenesená",J286,0)</f>
        <v>0</v>
      </c>
      <c r="BH286" s="225">
        <f>IF(N286="sníž. přenesená",J286,0)</f>
        <v>0</v>
      </c>
      <c r="BI286" s="225">
        <f>IF(N286="nulová",J286,0)</f>
        <v>0</v>
      </c>
      <c r="BJ286" s="18" t="s">
        <v>82</v>
      </c>
      <c r="BK286" s="225">
        <f>ROUND(I286*H286,2)</f>
        <v>0</v>
      </c>
      <c r="BL286" s="18" t="s">
        <v>234</v>
      </c>
      <c r="BM286" s="224" t="s">
        <v>483</v>
      </c>
    </row>
    <row r="287" s="2" customFormat="1">
      <c r="A287" s="39"/>
      <c r="B287" s="40"/>
      <c r="C287" s="41"/>
      <c r="D287" s="226" t="s">
        <v>155</v>
      </c>
      <c r="E287" s="41"/>
      <c r="F287" s="227" t="s">
        <v>484</v>
      </c>
      <c r="G287" s="41"/>
      <c r="H287" s="41"/>
      <c r="I287" s="228"/>
      <c r="J287" s="41"/>
      <c r="K287" s="41"/>
      <c r="L287" s="45"/>
      <c r="M287" s="229"/>
      <c r="N287" s="230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155</v>
      </c>
      <c r="AU287" s="18" t="s">
        <v>84</v>
      </c>
    </row>
    <row r="288" s="13" customFormat="1">
      <c r="A288" s="13"/>
      <c r="B288" s="231"/>
      <c r="C288" s="232"/>
      <c r="D288" s="233" t="s">
        <v>161</v>
      </c>
      <c r="E288" s="242" t="s">
        <v>19</v>
      </c>
      <c r="F288" s="234" t="s">
        <v>84</v>
      </c>
      <c r="G288" s="232"/>
      <c r="H288" s="235">
        <v>2</v>
      </c>
      <c r="I288" s="236"/>
      <c r="J288" s="232"/>
      <c r="K288" s="232"/>
      <c r="L288" s="237"/>
      <c r="M288" s="238"/>
      <c r="N288" s="239"/>
      <c r="O288" s="239"/>
      <c r="P288" s="239"/>
      <c r="Q288" s="239"/>
      <c r="R288" s="239"/>
      <c r="S288" s="239"/>
      <c r="T288" s="240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1" t="s">
        <v>161</v>
      </c>
      <c r="AU288" s="241" t="s">
        <v>84</v>
      </c>
      <c r="AV288" s="13" t="s">
        <v>84</v>
      </c>
      <c r="AW288" s="13" t="s">
        <v>37</v>
      </c>
      <c r="AX288" s="13" t="s">
        <v>82</v>
      </c>
      <c r="AY288" s="241" t="s">
        <v>145</v>
      </c>
    </row>
    <row r="289" s="2" customFormat="1" ht="24.15" customHeight="1">
      <c r="A289" s="39"/>
      <c r="B289" s="40"/>
      <c r="C289" s="213" t="s">
        <v>485</v>
      </c>
      <c r="D289" s="213" t="s">
        <v>148</v>
      </c>
      <c r="E289" s="214" t="s">
        <v>486</v>
      </c>
      <c r="F289" s="215" t="s">
        <v>487</v>
      </c>
      <c r="G289" s="216" t="s">
        <v>177</v>
      </c>
      <c r="H289" s="217">
        <v>1.696</v>
      </c>
      <c r="I289" s="218"/>
      <c r="J289" s="219">
        <f>ROUND(I289*H289,2)</f>
        <v>0</v>
      </c>
      <c r="K289" s="215" t="s">
        <v>152</v>
      </c>
      <c r="L289" s="45"/>
      <c r="M289" s="220" t="s">
        <v>19</v>
      </c>
      <c r="N289" s="221" t="s">
        <v>46</v>
      </c>
      <c r="O289" s="85"/>
      <c r="P289" s="222">
        <f>O289*H289</f>
        <v>0</v>
      </c>
      <c r="Q289" s="222">
        <v>0</v>
      </c>
      <c r="R289" s="222">
        <f>Q289*H289</f>
        <v>0</v>
      </c>
      <c r="S289" s="222">
        <v>0</v>
      </c>
      <c r="T289" s="223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24" t="s">
        <v>234</v>
      </c>
      <c r="AT289" s="224" t="s">
        <v>148</v>
      </c>
      <c r="AU289" s="224" t="s">
        <v>84</v>
      </c>
      <c r="AY289" s="18" t="s">
        <v>145</v>
      </c>
      <c r="BE289" s="225">
        <f>IF(N289="základní",J289,0)</f>
        <v>0</v>
      </c>
      <c r="BF289" s="225">
        <f>IF(N289="snížená",J289,0)</f>
        <v>0</v>
      </c>
      <c r="BG289" s="225">
        <f>IF(N289="zákl. přenesená",J289,0)</f>
        <v>0</v>
      </c>
      <c r="BH289" s="225">
        <f>IF(N289="sníž. přenesená",J289,0)</f>
        <v>0</v>
      </c>
      <c r="BI289" s="225">
        <f>IF(N289="nulová",J289,0)</f>
        <v>0</v>
      </c>
      <c r="BJ289" s="18" t="s">
        <v>82</v>
      </c>
      <c r="BK289" s="225">
        <f>ROUND(I289*H289,2)</f>
        <v>0</v>
      </c>
      <c r="BL289" s="18" t="s">
        <v>234</v>
      </c>
      <c r="BM289" s="224" t="s">
        <v>488</v>
      </c>
    </row>
    <row r="290" s="2" customFormat="1">
      <c r="A290" s="39"/>
      <c r="B290" s="40"/>
      <c r="C290" s="41"/>
      <c r="D290" s="226" t="s">
        <v>155</v>
      </c>
      <c r="E290" s="41"/>
      <c r="F290" s="227" t="s">
        <v>489</v>
      </c>
      <c r="G290" s="41"/>
      <c r="H290" s="41"/>
      <c r="I290" s="228"/>
      <c r="J290" s="41"/>
      <c r="K290" s="41"/>
      <c r="L290" s="45"/>
      <c r="M290" s="229"/>
      <c r="N290" s="230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155</v>
      </c>
      <c r="AU290" s="18" t="s">
        <v>84</v>
      </c>
    </row>
    <row r="291" s="12" customFormat="1" ht="22.8" customHeight="1">
      <c r="A291" s="12"/>
      <c r="B291" s="197"/>
      <c r="C291" s="198"/>
      <c r="D291" s="199" t="s">
        <v>74</v>
      </c>
      <c r="E291" s="211" t="s">
        <v>490</v>
      </c>
      <c r="F291" s="211" t="s">
        <v>491</v>
      </c>
      <c r="G291" s="198"/>
      <c r="H291" s="198"/>
      <c r="I291" s="201"/>
      <c r="J291" s="212">
        <f>BK291</f>
        <v>0</v>
      </c>
      <c r="K291" s="198"/>
      <c r="L291" s="203"/>
      <c r="M291" s="204"/>
      <c r="N291" s="205"/>
      <c r="O291" s="205"/>
      <c r="P291" s="206">
        <f>SUM(P292:P309)</f>
        <v>0</v>
      </c>
      <c r="Q291" s="205"/>
      <c r="R291" s="206">
        <f>SUM(R292:R309)</f>
        <v>0.020791</v>
      </c>
      <c r="S291" s="205"/>
      <c r="T291" s="207">
        <f>SUM(T292:T309)</f>
        <v>2.828722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08" t="s">
        <v>84</v>
      </c>
      <c r="AT291" s="209" t="s">
        <v>74</v>
      </c>
      <c r="AU291" s="209" t="s">
        <v>82</v>
      </c>
      <c r="AY291" s="208" t="s">
        <v>145</v>
      </c>
      <c r="BK291" s="210">
        <f>SUM(BK292:BK309)</f>
        <v>0</v>
      </c>
    </row>
    <row r="292" s="2" customFormat="1" ht="16.5" customHeight="1">
      <c r="A292" s="39"/>
      <c r="B292" s="40"/>
      <c r="C292" s="213" t="s">
        <v>492</v>
      </c>
      <c r="D292" s="213" t="s">
        <v>148</v>
      </c>
      <c r="E292" s="214" t="s">
        <v>493</v>
      </c>
      <c r="F292" s="215" t="s">
        <v>252</v>
      </c>
      <c r="G292" s="216" t="s">
        <v>253</v>
      </c>
      <c r="H292" s="217">
        <v>1</v>
      </c>
      <c r="I292" s="218"/>
      <c r="J292" s="219">
        <f>ROUND(I292*H292,2)</f>
        <v>0</v>
      </c>
      <c r="K292" s="215" t="s">
        <v>19</v>
      </c>
      <c r="L292" s="45"/>
      <c r="M292" s="220" t="s">
        <v>19</v>
      </c>
      <c r="N292" s="221" t="s">
        <v>46</v>
      </c>
      <c r="O292" s="85"/>
      <c r="P292" s="222">
        <f>O292*H292</f>
        <v>0</v>
      </c>
      <c r="Q292" s="222">
        <v>0</v>
      </c>
      <c r="R292" s="222">
        <f>Q292*H292</f>
        <v>0</v>
      </c>
      <c r="S292" s="222">
        <v>0.125</v>
      </c>
      <c r="T292" s="223">
        <f>S292*H292</f>
        <v>0.125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24" t="s">
        <v>153</v>
      </c>
      <c r="AT292" s="224" t="s">
        <v>148</v>
      </c>
      <c r="AU292" s="224" t="s">
        <v>84</v>
      </c>
      <c r="AY292" s="18" t="s">
        <v>145</v>
      </c>
      <c r="BE292" s="225">
        <f>IF(N292="základní",J292,0)</f>
        <v>0</v>
      </c>
      <c r="BF292" s="225">
        <f>IF(N292="snížená",J292,0)</f>
        <v>0</v>
      </c>
      <c r="BG292" s="225">
        <f>IF(N292="zákl. přenesená",J292,0)</f>
        <v>0</v>
      </c>
      <c r="BH292" s="225">
        <f>IF(N292="sníž. přenesená",J292,0)</f>
        <v>0</v>
      </c>
      <c r="BI292" s="225">
        <f>IF(N292="nulová",J292,0)</f>
        <v>0</v>
      </c>
      <c r="BJ292" s="18" t="s">
        <v>82</v>
      </c>
      <c r="BK292" s="225">
        <f>ROUND(I292*H292,2)</f>
        <v>0</v>
      </c>
      <c r="BL292" s="18" t="s">
        <v>153</v>
      </c>
      <c r="BM292" s="224" t="s">
        <v>494</v>
      </c>
    </row>
    <row r="293" s="2" customFormat="1" ht="16.5" customHeight="1">
      <c r="A293" s="39"/>
      <c r="B293" s="40"/>
      <c r="C293" s="213" t="s">
        <v>495</v>
      </c>
      <c r="D293" s="213" t="s">
        <v>148</v>
      </c>
      <c r="E293" s="214" t="s">
        <v>496</v>
      </c>
      <c r="F293" s="215" t="s">
        <v>497</v>
      </c>
      <c r="G293" s="216" t="s">
        <v>233</v>
      </c>
      <c r="H293" s="217">
        <v>114.2</v>
      </c>
      <c r="I293" s="218"/>
      <c r="J293" s="219">
        <f>ROUND(I293*H293,2)</f>
        <v>0</v>
      </c>
      <c r="K293" s="215" t="s">
        <v>152</v>
      </c>
      <c r="L293" s="45"/>
      <c r="M293" s="220" t="s">
        <v>19</v>
      </c>
      <c r="N293" s="221" t="s">
        <v>46</v>
      </c>
      <c r="O293" s="85"/>
      <c r="P293" s="222">
        <f>O293*H293</f>
        <v>0</v>
      </c>
      <c r="Q293" s="222">
        <v>5.0000000000000002E-05</v>
      </c>
      <c r="R293" s="222">
        <f>Q293*H293</f>
        <v>0.0057100000000000007</v>
      </c>
      <c r="S293" s="222">
        <v>0.0053200000000000001</v>
      </c>
      <c r="T293" s="223">
        <f>S293*H293</f>
        <v>0.60754399999999997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24" t="s">
        <v>234</v>
      </c>
      <c r="AT293" s="224" t="s">
        <v>148</v>
      </c>
      <c r="AU293" s="224" t="s">
        <v>84</v>
      </c>
      <c r="AY293" s="18" t="s">
        <v>145</v>
      </c>
      <c r="BE293" s="225">
        <f>IF(N293="základní",J293,0)</f>
        <v>0</v>
      </c>
      <c r="BF293" s="225">
        <f>IF(N293="snížená",J293,0)</f>
        <v>0</v>
      </c>
      <c r="BG293" s="225">
        <f>IF(N293="zákl. přenesená",J293,0)</f>
        <v>0</v>
      </c>
      <c r="BH293" s="225">
        <f>IF(N293="sníž. přenesená",J293,0)</f>
        <v>0</v>
      </c>
      <c r="BI293" s="225">
        <f>IF(N293="nulová",J293,0)</f>
        <v>0</v>
      </c>
      <c r="BJ293" s="18" t="s">
        <v>82</v>
      </c>
      <c r="BK293" s="225">
        <f>ROUND(I293*H293,2)</f>
        <v>0</v>
      </c>
      <c r="BL293" s="18" t="s">
        <v>234</v>
      </c>
      <c r="BM293" s="224" t="s">
        <v>498</v>
      </c>
    </row>
    <row r="294" s="2" customFormat="1">
      <c r="A294" s="39"/>
      <c r="B294" s="40"/>
      <c r="C294" s="41"/>
      <c r="D294" s="226" t="s">
        <v>155</v>
      </c>
      <c r="E294" s="41"/>
      <c r="F294" s="227" t="s">
        <v>499</v>
      </c>
      <c r="G294" s="41"/>
      <c r="H294" s="41"/>
      <c r="I294" s="228"/>
      <c r="J294" s="41"/>
      <c r="K294" s="41"/>
      <c r="L294" s="45"/>
      <c r="M294" s="229"/>
      <c r="N294" s="230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155</v>
      </c>
      <c r="AU294" s="18" t="s">
        <v>84</v>
      </c>
    </row>
    <row r="295" s="13" customFormat="1">
      <c r="A295" s="13"/>
      <c r="B295" s="231"/>
      <c r="C295" s="232"/>
      <c r="D295" s="233" t="s">
        <v>161</v>
      </c>
      <c r="E295" s="242" t="s">
        <v>19</v>
      </c>
      <c r="F295" s="234" t="s">
        <v>500</v>
      </c>
      <c r="G295" s="232"/>
      <c r="H295" s="235">
        <v>66.400000000000006</v>
      </c>
      <c r="I295" s="236"/>
      <c r="J295" s="232"/>
      <c r="K295" s="232"/>
      <c r="L295" s="237"/>
      <c r="M295" s="238"/>
      <c r="N295" s="239"/>
      <c r="O295" s="239"/>
      <c r="P295" s="239"/>
      <c r="Q295" s="239"/>
      <c r="R295" s="239"/>
      <c r="S295" s="239"/>
      <c r="T295" s="240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1" t="s">
        <v>161</v>
      </c>
      <c r="AU295" s="241" t="s">
        <v>84</v>
      </c>
      <c r="AV295" s="13" t="s">
        <v>84</v>
      </c>
      <c r="AW295" s="13" t="s">
        <v>37</v>
      </c>
      <c r="AX295" s="13" t="s">
        <v>75</v>
      </c>
      <c r="AY295" s="241" t="s">
        <v>145</v>
      </c>
    </row>
    <row r="296" s="13" customFormat="1">
      <c r="A296" s="13"/>
      <c r="B296" s="231"/>
      <c r="C296" s="232"/>
      <c r="D296" s="233" t="s">
        <v>161</v>
      </c>
      <c r="E296" s="242" t="s">
        <v>19</v>
      </c>
      <c r="F296" s="234" t="s">
        <v>501</v>
      </c>
      <c r="G296" s="232"/>
      <c r="H296" s="235">
        <v>47.799999999999997</v>
      </c>
      <c r="I296" s="236"/>
      <c r="J296" s="232"/>
      <c r="K296" s="232"/>
      <c r="L296" s="237"/>
      <c r="M296" s="238"/>
      <c r="N296" s="239"/>
      <c r="O296" s="239"/>
      <c r="P296" s="239"/>
      <c r="Q296" s="239"/>
      <c r="R296" s="239"/>
      <c r="S296" s="239"/>
      <c r="T296" s="24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1" t="s">
        <v>161</v>
      </c>
      <c r="AU296" s="241" t="s">
        <v>84</v>
      </c>
      <c r="AV296" s="13" t="s">
        <v>84</v>
      </c>
      <c r="AW296" s="13" t="s">
        <v>37</v>
      </c>
      <c r="AX296" s="13" t="s">
        <v>75</v>
      </c>
      <c r="AY296" s="241" t="s">
        <v>145</v>
      </c>
    </row>
    <row r="297" s="14" customFormat="1">
      <c r="A297" s="14"/>
      <c r="B297" s="244"/>
      <c r="C297" s="245"/>
      <c r="D297" s="233" t="s">
        <v>161</v>
      </c>
      <c r="E297" s="246" t="s">
        <v>19</v>
      </c>
      <c r="F297" s="247" t="s">
        <v>261</v>
      </c>
      <c r="G297" s="245"/>
      <c r="H297" s="248">
        <v>114.2</v>
      </c>
      <c r="I297" s="249"/>
      <c r="J297" s="245"/>
      <c r="K297" s="245"/>
      <c r="L297" s="250"/>
      <c r="M297" s="251"/>
      <c r="N297" s="252"/>
      <c r="O297" s="252"/>
      <c r="P297" s="252"/>
      <c r="Q297" s="252"/>
      <c r="R297" s="252"/>
      <c r="S297" s="252"/>
      <c r="T297" s="25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4" t="s">
        <v>161</v>
      </c>
      <c r="AU297" s="254" t="s">
        <v>84</v>
      </c>
      <c r="AV297" s="14" t="s">
        <v>153</v>
      </c>
      <c r="AW297" s="14" t="s">
        <v>37</v>
      </c>
      <c r="AX297" s="14" t="s">
        <v>82</v>
      </c>
      <c r="AY297" s="254" t="s">
        <v>145</v>
      </c>
    </row>
    <row r="298" s="2" customFormat="1" ht="16.5" customHeight="1">
      <c r="A298" s="39"/>
      <c r="B298" s="40"/>
      <c r="C298" s="213" t="s">
        <v>502</v>
      </c>
      <c r="D298" s="213" t="s">
        <v>148</v>
      </c>
      <c r="E298" s="214" t="s">
        <v>503</v>
      </c>
      <c r="F298" s="215" t="s">
        <v>504</v>
      </c>
      <c r="G298" s="216" t="s">
        <v>233</v>
      </c>
      <c r="H298" s="217">
        <v>84.599999999999994</v>
      </c>
      <c r="I298" s="218"/>
      <c r="J298" s="219">
        <f>ROUND(I298*H298,2)</f>
        <v>0</v>
      </c>
      <c r="K298" s="215" t="s">
        <v>152</v>
      </c>
      <c r="L298" s="45"/>
      <c r="M298" s="220" t="s">
        <v>19</v>
      </c>
      <c r="N298" s="221" t="s">
        <v>46</v>
      </c>
      <c r="O298" s="85"/>
      <c r="P298" s="222">
        <f>O298*H298</f>
        <v>0</v>
      </c>
      <c r="Q298" s="222">
        <v>6.0000000000000002E-05</v>
      </c>
      <c r="R298" s="222">
        <f>Q298*H298</f>
        <v>0.0050759999999999998</v>
      </c>
      <c r="S298" s="222">
        <v>0.0084100000000000008</v>
      </c>
      <c r="T298" s="223">
        <f>S298*H298</f>
        <v>0.71148600000000006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24" t="s">
        <v>234</v>
      </c>
      <c r="AT298" s="224" t="s">
        <v>148</v>
      </c>
      <c r="AU298" s="224" t="s">
        <v>84</v>
      </c>
      <c r="AY298" s="18" t="s">
        <v>145</v>
      </c>
      <c r="BE298" s="225">
        <f>IF(N298="základní",J298,0)</f>
        <v>0</v>
      </c>
      <c r="BF298" s="225">
        <f>IF(N298="snížená",J298,0)</f>
        <v>0</v>
      </c>
      <c r="BG298" s="225">
        <f>IF(N298="zákl. přenesená",J298,0)</f>
        <v>0</v>
      </c>
      <c r="BH298" s="225">
        <f>IF(N298="sníž. přenesená",J298,0)</f>
        <v>0</v>
      </c>
      <c r="BI298" s="225">
        <f>IF(N298="nulová",J298,0)</f>
        <v>0</v>
      </c>
      <c r="BJ298" s="18" t="s">
        <v>82</v>
      </c>
      <c r="BK298" s="225">
        <f>ROUND(I298*H298,2)</f>
        <v>0</v>
      </c>
      <c r="BL298" s="18" t="s">
        <v>234</v>
      </c>
      <c r="BM298" s="224" t="s">
        <v>505</v>
      </c>
    </row>
    <row r="299" s="2" customFormat="1">
      <c r="A299" s="39"/>
      <c r="B299" s="40"/>
      <c r="C299" s="41"/>
      <c r="D299" s="226" t="s">
        <v>155</v>
      </c>
      <c r="E299" s="41"/>
      <c r="F299" s="227" t="s">
        <v>506</v>
      </c>
      <c r="G299" s="41"/>
      <c r="H299" s="41"/>
      <c r="I299" s="228"/>
      <c r="J299" s="41"/>
      <c r="K299" s="41"/>
      <c r="L299" s="45"/>
      <c r="M299" s="229"/>
      <c r="N299" s="230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155</v>
      </c>
      <c r="AU299" s="18" t="s">
        <v>84</v>
      </c>
    </row>
    <row r="300" s="13" customFormat="1">
      <c r="A300" s="13"/>
      <c r="B300" s="231"/>
      <c r="C300" s="232"/>
      <c r="D300" s="233" t="s">
        <v>161</v>
      </c>
      <c r="E300" s="242" t="s">
        <v>19</v>
      </c>
      <c r="F300" s="234" t="s">
        <v>507</v>
      </c>
      <c r="G300" s="232"/>
      <c r="H300" s="235">
        <v>44.399999999999999</v>
      </c>
      <c r="I300" s="236"/>
      <c r="J300" s="232"/>
      <c r="K300" s="232"/>
      <c r="L300" s="237"/>
      <c r="M300" s="238"/>
      <c r="N300" s="239"/>
      <c r="O300" s="239"/>
      <c r="P300" s="239"/>
      <c r="Q300" s="239"/>
      <c r="R300" s="239"/>
      <c r="S300" s="239"/>
      <c r="T300" s="24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1" t="s">
        <v>161</v>
      </c>
      <c r="AU300" s="241" t="s">
        <v>84</v>
      </c>
      <c r="AV300" s="13" t="s">
        <v>84</v>
      </c>
      <c r="AW300" s="13" t="s">
        <v>37</v>
      </c>
      <c r="AX300" s="13" t="s">
        <v>75</v>
      </c>
      <c r="AY300" s="241" t="s">
        <v>145</v>
      </c>
    </row>
    <row r="301" s="13" customFormat="1">
      <c r="A301" s="13"/>
      <c r="B301" s="231"/>
      <c r="C301" s="232"/>
      <c r="D301" s="233" t="s">
        <v>161</v>
      </c>
      <c r="E301" s="242" t="s">
        <v>19</v>
      </c>
      <c r="F301" s="234" t="s">
        <v>508</v>
      </c>
      <c r="G301" s="232"/>
      <c r="H301" s="235">
        <v>40.200000000000003</v>
      </c>
      <c r="I301" s="236"/>
      <c r="J301" s="232"/>
      <c r="K301" s="232"/>
      <c r="L301" s="237"/>
      <c r="M301" s="238"/>
      <c r="N301" s="239"/>
      <c r="O301" s="239"/>
      <c r="P301" s="239"/>
      <c r="Q301" s="239"/>
      <c r="R301" s="239"/>
      <c r="S301" s="239"/>
      <c r="T301" s="240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1" t="s">
        <v>161</v>
      </c>
      <c r="AU301" s="241" t="s">
        <v>84</v>
      </c>
      <c r="AV301" s="13" t="s">
        <v>84</v>
      </c>
      <c r="AW301" s="13" t="s">
        <v>37</v>
      </c>
      <c r="AX301" s="13" t="s">
        <v>75</v>
      </c>
      <c r="AY301" s="241" t="s">
        <v>145</v>
      </c>
    </row>
    <row r="302" s="14" customFormat="1">
      <c r="A302" s="14"/>
      <c r="B302" s="244"/>
      <c r="C302" s="245"/>
      <c r="D302" s="233" t="s">
        <v>161</v>
      </c>
      <c r="E302" s="246" t="s">
        <v>19</v>
      </c>
      <c r="F302" s="247" t="s">
        <v>261</v>
      </c>
      <c r="G302" s="245"/>
      <c r="H302" s="248">
        <v>84.599999999999994</v>
      </c>
      <c r="I302" s="249"/>
      <c r="J302" s="245"/>
      <c r="K302" s="245"/>
      <c r="L302" s="250"/>
      <c r="M302" s="251"/>
      <c r="N302" s="252"/>
      <c r="O302" s="252"/>
      <c r="P302" s="252"/>
      <c r="Q302" s="252"/>
      <c r="R302" s="252"/>
      <c r="S302" s="252"/>
      <c r="T302" s="25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4" t="s">
        <v>161</v>
      </c>
      <c r="AU302" s="254" t="s">
        <v>84</v>
      </c>
      <c r="AV302" s="14" t="s">
        <v>153</v>
      </c>
      <c r="AW302" s="14" t="s">
        <v>37</v>
      </c>
      <c r="AX302" s="14" t="s">
        <v>82</v>
      </c>
      <c r="AY302" s="254" t="s">
        <v>145</v>
      </c>
    </row>
    <row r="303" s="2" customFormat="1" ht="16.5" customHeight="1">
      <c r="A303" s="39"/>
      <c r="B303" s="40"/>
      <c r="C303" s="213" t="s">
        <v>509</v>
      </c>
      <c r="D303" s="213" t="s">
        <v>148</v>
      </c>
      <c r="E303" s="214" t="s">
        <v>510</v>
      </c>
      <c r="F303" s="215" t="s">
        <v>511</v>
      </c>
      <c r="G303" s="216" t="s">
        <v>233</v>
      </c>
      <c r="H303" s="217">
        <v>100.05</v>
      </c>
      <c r="I303" s="218"/>
      <c r="J303" s="219">
        <f>ROUND(I303*H303,2)</f>
        <v>0</v>
      </c>
      <c r="K303" s="215" t="s">
        <v>152</v>
      </c>
      <c r="L303" s="45"/>
      <c r="M303" s="220" t="s">
        <v>19</v>
      </c>
      <c r="N303" s="221" t="s">
        <v>46</v>
      </c>
      <c r="O303" s="85"/>
      <c r="P303" s="222">
        <f>O303*H303</f>
        <v>0</v>
      </c>
      <c r="Q303" s="222">
        <v>0.00010000000000000001</v>
      </c>
      <c r="R303" s="222">
        <f>Q303*H303</f>
        <v>0.010005</v>
      </c>
      <c r="S303" s="222">
        <v>0.01384</v>
      </c>
      <c r="T303" s="223">
        <f>S303*H303</f>
        <v>1.384692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24" t="s">
        <v>234</v>
      </c>
      <c r="AT303" s="224" t="s">
        <v>148</v>
      </c>
      <c r="AU303" s="224" t="s">
        <v>84</v>
      </c>
      <c r="AY303" s="18" t="s">
        <v>145</v>
      </c>
      <c r="BE303" s="225">
        <f>IF(N303="základní",J303,0)</f>
        <v>0</v>
      </c>
      <c r="BF303" s="225">
        <f>IF(N303="snížená",J303,0)</f>
        <v>0</v>
      </c>
      <c r="BG303" s="225">
        <f>IF(N303="zákl. přenesená",J303,0)</f>
        <v>0</v>
      </c>
      <c r="BH303" s="225">
        <f>IF(N303="sníž. přenesená",J303,0)</f>
        <v>0</v>
      </c>
      <c r="BI303" s="225">
        <f>IF(N303="nulová",J303,0)</f>
        <v>0</v>
      </c>
      <c r="BJ303" s="18" t="s">
        <v>82</v>
      </c>
      <c r="BK303" s="225">
        <f>ROUND(I303*H303,2)</f>
        <v>0</v>
      </c>
      <c r="BL303" s="18" t="s">
        <v>234</v>
      </c>
      <c r="BM303" s="224" t="s">
        <v>512</v>
      </c>
    </row>
    <row r="304" s="2" customFormat="1">
      <c r="A304" s="39"/>
      <c r="B304" s="40"/>
      <c r="C304" s="41"/>
      <c r="D304" s="226" t="s">
        <v>155</v>
      </c>
      <c r="E304" s="41"/>
      <c r="F304" s="227" t="s">
        <v>513</v>
      </c>
      <c r="G304" s="41"/>
      <c r="H304" s="41"/>
      <c r="I304" s="228"/>
      <c r="J304" s="41"/>
      <c r="K304" s="41"/>
      <c r="L304" s="45"/>
      <c r="M304" s="229"/>
      <c r="N304" s="230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155</v>
      </c>
      <c r="AU304" s="18" t="s">
        <v>84</v>
      </c>
    </row>
    <row r="305" s="13" customFormat="1">
      <c r="A305" s="13"/>
      <c r="B305" s="231"/>
      <c r="C305" s="232"/>
      <c r="D305" s="233" t="s">
        <v>161</v>
      </c>
      <c r="E305" s="242" t="s">
        <v>19</v>
      </c>
      <c r="F305" s="234" t="s">
        <v>514</v>
      </c>
      <c r="G305" s="232"/>
      <c r="H305" s="235">
        <v>60.450000000000003</v>
      </c>
      <c r="I305" s="236"/>
      <c r="J305" s="232"/>
      <c r="K305" s="232"/>
      <c r="L305" s="237"/>
      <c r="M305" s="238"/>
      <c r="N305" s="239"/>
      <c r="O305" s="239"/>
      <c r="P305" s="239"/>
      <c r="Q305" s="239"/>
      <c r="R305" s="239"/>
      <c r="S305" s="239"/>
      <c r="T305" s="240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1" t="s">
        <v>161</v>
      </c>
      <c r="AU305" s="241" t="s">
        <v>84</v>
      </c>
      <c r="AV305" s="13" t="s">
        <v>84</v>
      </c>
      <c r="AW305" s="13" t="s">
        <v>37</v>
      </c>
      <c r="AX305" s="13" t="s">
        <v>75</v>
      </c>
      <c r="AY305" s="241" t="s">
        <v>145</v>
      </c>
    </row>
    <row r="306" s="13" customFormat="1">
      <c r="A306" s="13"/>
      <c r="B306" s="231"/>
      <c r="C306" s="232"/>
      <c r="D306" s="233" t="s">
        <v>161</v>
      </c>
      <c r="E306" s="242" t="s">
        <v>19</v>
      </c>
      <c r="F306" s="234" t="s">
        <v>515</v>
      </c>
      <c r="G306" s="232"/>
      <c r="H306" s="235">
        <v>39.600000000000001</v>
      </c>
      <c r="I306" s="236"/>
      <c r="J306" s="232"/>
      <c r="K306" s="232"/>
      <c r="L306" s="237"/>
      <c r="M306" s="238"/>
      <c r="N306" s="239"/>
      <c r="O306" s="239"/>
      <c r="P306" s="239"/>
      <c r="Q306" s="239"/>
      <c r="R306" s="239"/>
      <c r="S306" s="239"/>
      <c r="T306" s="240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1" t="s">
        <v>161</v>
      </c>
      <c r="AU306" s="241" t="s">
        <v>84</v>
      </c>
      <c r="AV306" s="13" t="s">
        <v>84</v>
      </c>
      <c r="AW306" s="13" t="s">
        <v>37</v>
      </c>
      <c r="AX306" s="13" t="s">
        <v>75</v>
      </c>
      <c r="AY306" s="241" t="s">
        <v>145</v>
      </c>
    </row>
    <row r="307" s="14" customFormat="1">
      <c r="A307" s="14"/>
      <c r="B307" s="244"/>
      <c r="C307" s="245"/>
      <c r="D307" s="233" t="s">
        <v>161</v>
      </c>
      <c r="E307" s="246" t="s">
        <v>19</v>
      </c>
      <c r="F307" s="247" t="s">
        <v>261</v>
      </c>
      <c r="G307" s="245"/>
      <c r="H307" s="248">
        <v>100.05000000000001</v>
      </c>
      <c r="I307" s="249"/>
      <c r="J307" s="245"/>
      <c r="K307" s="245"/>
      <c r="L307" s="250"/>
      <c r="M307" s="251"/>
      <c r="N307" s="252"/>
      <c r="O307" s="252"/>
      <c r="P307" s="252"/>
      <c r="Q307" s="252"/>
      <c r="R307" s="252"/>
      <c r="S307" s="252"/>
      <c r="T307" s="25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4" t="s">
        <v>161</v>
      </c>
      <c r="AU307" s="254" t="s">
        <v>84</v>
      </c>
      <c r="AV307" s="14" t="s">
        <v>153</v>
      </c>
      <c r="AW307" s="14" t="s">
        <v>37</v>
      </c>
      <c r="AX307" s="14" t="s">
        <v>82</v>
      </c>
      <c r="AY307" s="254" t="s">
        <v>145</v>
      </c>
    </row>
    <row r="308" s="2" customFormat="1" ht="24.15" customHeight="1">
      <c r="A308" s="39"/>
      <c r="B308" s="40"/>
      <c r="C308" s="213" t="s">
        <v>516</v>
      </c>
      <c r="D308" s="213" t="s">
        <v>148</v>
      </c>
      <c r="E308" s="214" t="s">
        <v>517</v>
      </c>
      <c r="F308" s="215" t="s">
        <v>518</v>
      </c>
      <c r="G308" s="216" t="s">
        <v>177</v>
      </c>
      <c r="H308" s="217">
        <v>2.7040000000000002</v>
      </c>
      <c r="I308" s="218"/>
      <c r="J308" s="219">
        <f>ROUND(I308*H308,2)</f>
        <v>0</v>
      </c>
      <c r="K308" s="215" t="s">
        <v>152</v>
      </c>
      <c r="L308" s="45"/>
      <c r="M308" s="220" t="s">
        <v>19</v>
      </c>
      <c r="N308" s="221" t="s">
        <v>46</v>
      </c>
      <c r="O308" s="85"/>
      <c r="P308" s="222">
        <f>O308*H308</f>
        <v>0</v>
      </c>
      <c r="Q308" s="222">
        <v>0</v>
      </c>
      <c r="R308" s="222">
        <f>Q308*H308</f>
        <v>0</v>
      </c>
      <c r="S308" s="222">
        <v>0</v>
      </c>
      <c r="T308" s="223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24" t="s">
        <v>234</v>
      </c>
      <c r="AT308" s="224" t="s">
        <v>148</v>
      </c>
      <c r="AU308" s="224" t="s">
        <v>84</v>
      </c>
      <c r="AY308" s="18" t="s">
        <v>145</v>
      </c>
      <c r="BE308" s="225">
        <f>IF(N308="základní",J308,0)</f>
        <v>0</v>
      </c>
      <c r="BF308" s="225">
        <f>IF(N308="snížená",J308,0)</f>
        <v>0</v>
      </c>
      <c r="BG308" s="225">
        <f>IF(N308="zákl. přenesená",J308,0)</f>
        <v>0</v>
      </c>
      <c r="BH308" s="225">
        <f>IF(N308="sníž. přenesená",J308,0)</f>
        <v>0</v>
      </c>
      <c r="BI308" s="225">
        <f>IF(N308="nulová",J308,0)</f>
        <v>0</v>
      </c>
      <c r="BJ308" s="18" t="s">
        <v>82</v>
      </c>
      <c r="BK308" s="225">
        <f>ROUND(I308*H308,2)</f>
        <v>0</v>
      </c>
      <c r="BL308" s="18" t="s">
        <v>234</v>
      </c>
      <c r="BM308" s="224" t="s">
        <v>519</v>
      </c>
    </row>
    <row r="309" s="2" customFormat="1">
      <c r="A309" s="39"/>
      <c r="B309" s="40"/>
      <c r="C309" s="41"/>
      <c r="D309" s="226" t="s">
        <v>155</v>
      </c>
      <c r="E309" s="41"/>
      <c r="F309" s="227" t="s">
        <v>520</v>
      </c>
      <c r="G309" s="41"/>
      <c r="H309" s="41"/>
      <c r="I309" s="228"/>
      <c r="J309" s="41"/>
      <c r="K309" s="41"/>
      <c r="L309" s="45"/>
      <c r="M309" s="229"/>
      <c r="N309" s="230"/>
      <c r="O309" s="85"/>
      <c r="P309" s="85"/>
      <c r="Q309" s="85"/>
      <c r="R309" s="85"/>
      <c r="S309" s="85"/>
      <c r="T309" s="86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155</v>
      </c>
      <c r="AU309" s="18" t="s">
        <v>84</v>
      </c>
    </row>
    <row r="310" s="12" customFormat="1" ht="22.8" customHeight="1">
      <c r="A310" s="12"/>
      <c r="B310" s="197"/>
      <c r="C310" s="198"/>
      <c r="D310" s="199" t="s">
        <v>74</v>
      </c>
      <c r="E310" s="211" t="s">
        <v>521</v>
      </c>
      <c r="F310" s="211" t="s">
        <v>522</v>
      </c>
      <c r="G310" s="198"/>
      <c r="H310" s="198"/>
      <c r="I310" s="201"/>
      <c r="J310" s="212">
        <f>BK310</f>
        <v>0</v>
      </c>
      <c r="K310" s="198"/>
      <c r="L310" s="203"/>
      <c r="M310" s="204"/>
      <c r="N310" s="205"/>
      <c r="O310" s="205"/>
      <c r="P310" s="206">
        <f>SUM(P311:P324)</f>
        <v>0</v>
      </c>
      <c r="Q310" s="205"/>
      <c r="R310" s="206">
        <f>SUM(R311:R324)</f>
        <v>0.010920000000000003</v>
      </c>
      <c r="S310" s="205"/>
      <c r="T310" s="207">
        <f>SUM(T311:T324)</f>
        <v>3.3804100000000004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08" t="s">
        <v>84</v>
      </c>
      <c r="AT310" s="209" t="s">
        <v>74</v>
      </c>
      <c r="AU310" s="209" t="s">
        <v>82</v>
      </c>
      <c r="AY310" s="208" t="s">
        <v>145</v>
      </c>
      <c r="BK310" s="210">
        <f>SUM(BK311:BK324)</f>
        <v>0</v>
      </c>
    </row>
    <row r="311" s="2" customFormat="1" ht="16.5" customHeight="1">
      <c r="A311" s="39"/>
      <c r="B311" s="40"/>
      <c r="C311" s="213" t="s">
        <v>523</v>
      </c>
      <c r="D311" s="213" t="s">
        <v>148</v>
      </c>
      <c r="E311" s="214" t="s">
        <v>360</v>
      </c>
      <c r="F311" s="215" t="s">
        <v>361</v>
      </c>
      <c r="G311" s="216" t="s">
        <v>298</v>
      </c>
      <c r="H311" s="217">
        <v>74</v>
      </c>
      <c r="I311" s="218"/>
      <c r="J311" s="219">
        <f>ROUND(I311*H311,2)</f>
        <v>0</v>
      </c>
      <c r="K311" s="215" t="s">
        <v>152</v>
      </c>
      <c r="L311" s="45"/>
      <c r="M311" s="220" t="s">
        <v>19</v>
      </c>
      <c r="N311" s="221" t="s">
        <v>46</v>
      </c>
      <c r="O311" s="85"/>
      <c r="P311" s="222">
        <f>O311*H311</f>
        <v>0</v>
      </c>
      <c r="Q311" s="222">
        <v>2.0000000000000002E-05</v>
      </c>
      <c r="R311" s="222">
        <f>Q311*H311</f>
        <v>0.0014800000000000002</v>
      </c>
      <c r="S311" s="222">
        <v>0.039</v>
      </c>
      <c r="T311" s="223">
        <f>S311*H311</f>
        <v>2.8860000000000001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24" t="s">
        <v>234</v>
      </c>
      <c r="AT311" s="224" t="s">
        <v>148</v>
      </c>
      <c r="AU311" s="224" t="s">
        <v>84</v>
      </c>
      <c r="AY311" s="18" t="s">
        <v>145</v>
      </c>
      <c r="BE311" s="225">
        <f>IF(N311="základní",J311,0)</f>
        <v>0</v>
      </c>
      <c r="BF311" s="225">
        <f>IF(N311="snížená",J311,0)</f>
        <v>0</v>
      </c>
      <c r="BG311" s="225">
        <f>IF(N311="zákl. přenesená",J311,0)</f>
        <v>0</v>
      </c>
      <c r="BH311" s="225">
        <f>IF(N311="sníž. přenesená",J311,0)</f>
        <v>0</v>
      </c>
      <c r="BI311" s="225">
        <f>IF(N311="nulová",J311,0)</f>
        <v>0</v>
      </c>
      <c r="BJ311" s="18" t="s">
        <v>82</v>
      </c>
      <c r="BK311" s="225">
        <f>ROUND(I311*H311,2)</f>
        <v>0</v>
      </c>
      <c r="BL311" s="18" t="s">
        <v>234</v>
      </c>
      <c r="BM311" s="224" t="s">
        <v>524</v>
      </c>
    </row>
    <row r="312" s="2" customFormat="1">
      <c r="A312" s="39"/>
      <c r="B312" s="40"/>
      <c r="C312" s="41"/>
      <c r="D312" s="226" t="s">
        <v>155</v>
      </c>
      <c r="E312" s="41"/>
      <c r="F312" s="227" t="s">
        <v>363</v>
      </c>
      <c r="G312" s="41"/>
      <c r="H312" s="41"/>
      <c r="I312" s="228"/>
      <c r="J312" s="41"/>
      <c r="K312" s="41"/>
      <c r="L312" s="45"/>
      <c r="M312" s="229"/>
      <c r="N312" s="230"/>
      <c r="O312" s="85"/>
      <c r="P312" s="85"/>
      <c r="Q312" s="85"/>
      <c r="R312" s="85"/>
      <c r="S312" s="85"/>
      <c r="T312" s="86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155</v>
      </c>
      <c r="AU312" s="18" t="s">
        <v>84</v>
      </c>
    </row>
    <row r="313" s="13" customFormat="1">
      <c r="A313" s="13"/>
      <c r="B313" s="231"/>
      <c r="C313" s="232"/>
      <c r="D313" s="233" t="s">
        <v>161</v>
      </c>
      <c r="E313" s="242" t="s">
        <v>19</v>
      </c>
      <c r="F313" s="234" t="s">
        <v>525</v>
      </c>
      <c r="G313" s="232"/>
      <c r="H313" s="235">
        <v>74</v>
      </c>
      <c r="I313" s="236"/>
      <c r="J313" s="232"/>
      <c r="K313" s="232"/>
      <c r="L313" s="237"/>
      <c r="M313" s="238"/>
      <c r="N313" s="239"/>
      <c r="O313" s="239"/>
      <c r="P313" s="239"/>
      <c r="Q313" s="239"/>
      <c r="R313" s="239"/>
      <c r="S313" s="239"/>
      <c r="T313" s="240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1" t="s">
        <v>161</v>
      </c>
      <c r="AU313" s="241" t="s">
        <v>84</v>
      </c>
      <c r="AV313" s="13" t="s">
        <v>84</v>
      </c>
      <c r="AW313" s="13" t="s">
        <v>37</v>
      </c>
      <c r="AX313" s="13" t="s">
        <v>82</v>
      </c>
      <c r="AY313" s="241" t="s">
        <v>145</v>
      </c>
    </row>
    <row r="314" s="2" customFormat="1" ht="16.5" customHeight="1">
      <c r="A314" s="39"/>
      <c r="B314" s="40"/>
      <c r="C314" s="213" t="s">
        <v>526</v>
      </c>
      <c r="D314" s="213" t="s">
        <v>148</v>
      </c>
      <c r="E314" s="214" t="s">
        <v>527</v>
      </c>
      <c r="F314" s="215" t="s">
        <v>528</v>
      </c>
      <c r="G314" s="216" t="s">
        <v>298</v>
      </c>
      <c r="H314" s="217">
        <v>4</v>
      </c>
      <c r="I314" s="218"/>
      <c r="J314" s="219">
        <f>ROUND(I314*H314,2)</f>
        <v>0</v>
      </c>
      <c r="K314" s="215" t="s">
        <v>152</v>
      </c>
      <c r="L314" s="45"/>
      <c r="M314" s="220" t="s">
        <v>19</v>
      </c>
      <c r="N314" s="221" t="s">
        <v>46</v>
      </c>
      <c r="O314" s="85"/>
      <c r="P314" s="222">
        <f>O314*H314</f>
        <v>0</v>
      </c>
      <c r="Q314" s="222">
        <v>2.0000000000000002E-05</v>
      </c>
      <c r="R314" s="222">
        <f>Q314*H314</f>
        <v>8.0000000000000007E-05</v>
      </c>
      <c r="S314" s="222">
        <v>0.083000000000000004</v>
      </c>
      <c r="T314" s="223">
        <f>S314*H314</f>
        <v>0.33200000000000002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24" t="s">
        <v>234</v>
      </c>
      <c r="AT314" s="224" t="s">
        <v>148</v>
      </c>
      <c r="AU314" s="224" t="s">
        <v>84</v>
      </c>
      <c r="AY314" s="18" t="s">
        <v>145</v>
      </c>
      <c r="BE314" s="225">
        <f>IF(N314="základní",J314,0)</f>
        <v>0</v>
      </c>
      <c r="BF314" s="225">
        <f>IF(N314="snížená",J314,0)</f>
        <v>0</v>
      </c>
      <c r="BG314" s="225">
        <f>IF(N314="zákl. přenesená",J314,0)</f>
        <v>0</v>
      </c>
      <c r="BH314" s="225">
        <f>IF(N314="sníž. přenesená",J314,0)</f>
        <v>0</v>
      </c>
      <c r="BI314" s="225">
        <f>IF(N314="nulová",J314,0)</f>
        <v>0</v>
      </c>
      <c r="BJ314" s="18" t="s">
        <v>82</v>
      </c>
      <c r="BK314" s="225">
        <f>ROUND(I314*H314,2)</f>
        <v>0</v>
      </c>
      <c r="BL314" s="18" t="s">
        <v>234</v>
      </c>
      <c r="BM314" s="224" t="s">
        <v>529</v>
      </c>
    </row>
    <row r="315" s="2" customFormat="1">
      <c r="A315" s="39"/>
      <c r="B315" s="40"/>
      <c r="C315" s="41"/>
      <c r="D315" s="226" t="s">
        <v>155</v>
      </c>
      <c r="E315" s="41"/>
      <c r="F315" s="227" t="s">
        <v>530</v>
      </c>
      <c r="G315" s="41"/>
      <c r="H315" s="41"/>
      <c r="I315" s="228"/>
      <c r="J315" s="41"/>
      <c r="K315" s="41"/>
      <c r="L315" s="45"/>
      <c r="M315" s="229"/>
      <c r="N315" s="230"/>
      <c r="O315" s="85"/>
      <c r="P315" s="85"/>
      <c r="Q315" s="85"/>
      <c r="R315" s="85"/>
      <c r="S315" s="85"/>
      <c r="T315" s="86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155</v>
      </c>
      <c r="AU315" s="18" t="s">
        <v>84</v>
      </c>
    </row>
    <row r="316" s="13" customFormat="1">
      <c r="A316" s="13"/>
      <c r="B316" s="231"/>
      <c r="C316" s="232"/>
      <c r="D316" s="233" t="s">
        <v>161</v>
      </c>
      <c r="E316" s="242" t="s">
        <v>19</v>
      </c>
      <c r="F316" s="234" t="s">
        <v>531</v>
      </c>
      <c r="G316" s="232"/>
      <c r="H316" s="235">
        <v>4</v>
      </c>
      <c r="I316" s="236"/>
      <c r="J316" s="232"/>
      <c r="K316" s="232"/>
      <c r="L316" s="237"/>
      <c r="M316" s="238"/>
      <c r="N316" s="239"/>
      <c r="O316" s="239"/>
      <c r="P316" s="239"/>
      <c r="Q316" s="239"/>
      <c r="R316" s="239"/>
      <c r="S316" s="239"/>
      <c r="T316" s="24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1" t="s">
        <v>161</v>
      </c>
      <c r="AU316" s="241" t="s">
        <v>84</v>
      </c>
      <c r="AV316" s="13" t="s">
        <v>84</v>
      </c>
      <c r="AW316" s="13" t="s">
        <v>37</v>
      </c>
      <c r="AX316" s="13" t="s">
        <v>82</v>
      </c>
      <c r="AY316" s="241" t="s">
        <v>145</v>
      </c>
    </row>
    <row r="317" s="2" customFormat="1" ht="16.5" customHeight="1">
      <c r="A317" s="39"/>
      <c r="B317" s="40"/>
      <c r="C317" s="213" t="s">
        <v>532</v>
      </c>
      <c r="D317" s="213" t="s">
        <v>148</v>
      </c>
      <c r="E317" s="214" t="s">
        <v>533</v>
      </c>
      <c r="F317" s="215" t="s">
        <v>534</v>
      </c>
      <c r="G317" s="216" t="s">
        <v>298</v>
      </c>
      <c r="H317" s="217">
        <v>40</v>
      </c>
      <c r="I317" s="218"/>
      <c r="J317" s="219">
        <f>ROUND(I317*H317,2)</f>
        <v>0</v>
      </c>
      <c r="K317" s="215" t="s">
        <v>152</v>
      </c>
      <c r="L317" s="45"/>
      <c r="M317" s="220" t="s">
        <v>19</v>
      </c>
      <c r="N317" s="221" t="s">
        <v>46</v>
      </c>
      <c r="O317" s="85"/>
      <c r="P317" s="222">
        <f>O317*H317</f>
        <v>0</v>
      </c>
      <c r="Q317" s="222">
        <v>0.00021000000000000001</v>
      </c>
      <c r="R317" s="222">
        <f>Q317*H317</f>
        <v>0.0084000000000000012</v>
      </c>
      <c r="S317" s="222">
        <v>0.0035000000000000001</v>
      </c>
      <c r="T317" s="223">
        <f>S317*H317</f>
        <v>0.14000000000000001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24" t="s">
        <v>234</v>
      </c>
      <c r="AT317" s="224" t="s">
        <v>148</v>
      </c>
      <c r="AU317" s="224" t="s">
        <v>84</v>
      </c>
      <c r="AY317" s="18" t="s">
        <v>145</v>
      </c>
      <c r="BE317" s="225">
        <f>IF(N317="základní",J317,0)</f>
        <v>0</v>
      </c>
      <c r="BF317" s="225">
        <f>IF(N317="snížená",J317,0)</f>
        <v>0</v>
      </c>
      <c r="BG317" s="225">
        <f>IF(N317="zákl. přenesená",J317,0)</f>
        <v>0</v>
      </c>
      <c r="BH317" s="225">
        <f>IF(N317="sníž. přenesená",J317,0)</f>
        <v>0</v>
      </c>
      <c r="BI317" s="225">
        <f>IF(N317="nulová",J317,0)</f>
        <v>0</v>
      </c>
      <c r="BJ317" s="18" t="s">
        <v>82</v>
      </c>
      <c r="BK317" s="225">
        <f>ROUND(I317*H317,2)</f>
        <v>0</v>
      </c>
      <c r="BL317" s="18" t="s">
        <v>234</v>
      </c>
      <c r="BM317" s="224" t="s">
        <v>535</v>
      </c>
    </row>
    <row r="318" s="2" customFormat="1">
      <c r="A318" s="39"/>
      <c r="B318" s="40"/>
      <c r="C318" s="41"/>
      <c r="D318" s="226" t="s">
        <v>155</v>
      </c>
      <c r="E318" s="41"/>
      <c r="F318" s="227" t="s">
        <v>536</v>
      </c>
      <c r="G318" s="41"/>
      <c r="H318" s="41"/>
      <c r="I318" s="228"/>
      <c r="J318" s="41"/>
      <c r="K318" s="41"/>
      <c r="L318" s="45"/>
      <c r="M318" s="229"/>
      <c r="N318" s="230"/>
      <c r="O318" s="85"/>
      <c r="P318" s="85"/>
      <c r="Q318" s="85"/>
      <c r="R318" s="85"/>
      <c r="S318" s="85"/>
      <c r="T318" s="86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155</v>
      </c>
      <c r="AU318" s="18" t="s">
        <v>84</v>
      </c>
    </row>
    <row r="319" s="13" customFormat="1">
      <c r="A319" s="13"/>
      <c r="B319" s="231"/>
      <c r="C319" s="232"/>
      <c r="D319" s="233" t="s">
        <v>161</v>
      </c>
      <c r="E319" s="242" t="s">
        <v>19</v>
      </c>
      <c r="F319" s="234" t="s">
        <v>380</v>
      </c>
      <c r="G319" s="232"/>
      <c r="H319" s="235">
        <v>40</v>
      </c>
      <c r="I319" s="236"/>
      <c r="J319" s="232"/>
      <c r="K319" s="232"/>
      <c r="L319" s="237"/>
      <c r="M319" s="238"/>
      <c r="N319" s="239"/>
      <c r="O319" s="239"/>
      <c r="P319" s="239"/>
      <c r="Q319" s="239"/>
      <c r="R319" s="239"/>
      <c r="S319" s="239"/>
      <c r="T319" s="24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1" t="s">
        <v>161</v>
      </c>
      <c r="AU319" s="241" t="s">
        <v>84</v>
      </c>
      <c r="AV319" s="13" t="s">
        <v>84</v>
      </c>
      <c r="AW319" s="13" t="s">
        <v>37</v>
      </c>
      <c r="AX319" s="13" t="s">
        <v>82</v>
      </c>
      <c r="AY319" s="241" t="s">
        <v>145</v>
      </c>
    </row>
    <row r="320" s="2" customFormat="1" ht="16.5" customHeight="1">
      <c r="A320" s="39"/>
      <c r="B320" s="40"/>
      <c r="C320" s="213" t="s">
        <v>537</v>
      </c>
      <c r="D320" s="213" t="s">
        <v>148</v>
      </c>
      <c r="E320" s="214" t="s">
        <v>538</v>
      </c>
      <c r="F320" s="215" t="s">
        <v>539</v>
      </c>
      <c r="G320" s="216" t="s">
        <v>298</v>
      </c>
      <c r="H320" s="217">
        <v>3</v>
      </c>
      <c r="I320" s="218"/>
      <c r="J320" s="219">
        <f>ROUND(I320*H320,2)</f>
        <v>0</v>
      </c>
      <c r="K320" s="215" t="s">
        <v>152</v>
      </c>
      <c r="L320" s="45"/>
      <c r="M320" s="220" t="s">
        <v>19</v>
      </c>
      <c r="N320" s="221" t="s">
        <v>46</v>
      </c>
      <c r="O320" s="85"/>
      <c r="P320" s="222">
        <f>O320*H320</f>
        <v>0</v>
      </c>
      <c r="Q320" s="222">
        <v>0.00032000000000000003</v>
      </c>
      <c r="R320" s="222">
        <f>Q320*H320</f>
        <v>0.00096000000000000013</v>
      </c>
      <c r="S320" s="222">
        <v>0.0074700000000000001</v>
      </c>
      <c r="T320" s="223">
        <f>S320*H320</f>
        <v>0.022409999999999999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24" t="s">
        <v>234</v>
      </c>
      <c r="AT320" s="224" t="s">
        <v>148</v>
      </c>
      <c r="AU320" s="224" t="s">
        <v>84</v>
      </c>
      <c r="AY320" s="18" t="s">
        <v>145</v>
      </c>
      <c r="BE320" s="225">
        <f>IF(N320="základní",J320,0)</f>
        <v>0</v>
      </c>
      <c r="BF320" s="225">
        <f>IF(N320="snížená",J320,0)</f>
        <v>0</v>
      </c>
      <c r="BG320" s="225">
        <f>IF(N320="zákl. přenesená",J320,0)</f>
        <v>0</v>
      </c>
      <c r="BH320" s="225">
        <f>IF(N320="sníž. přenesená",J320,0)</f>
        <v>0</v>
      </c>
      <c r="BI320" s="225">
        <f>IF(N320="nulová",J320,0)</f>
        <v>0</v>
      </c>
      <c r="BJ320" s="18" t="s">
        <v>82</v>
      </c>
      <c r="BK320" s="225">
        <f>ROUND(I320*H320,2)</f>
        <v>0</v>
      </c>
      <c r="BL320" s="18" t="s">
        <v>234</v>
      </c>
      <c r="BM320" s="224" t="s">
        <v>540</v>
      </c>
    </row>
    <row r="321" s="2" customFormat="1">
      <c r="A321" s="39"/>
      <c r="B321" s="40"/>
      <c r="C321" s="41"/>
      <c r="D321" s="226" t="s">
        <v>155</v>
      </c>
      <c r="E321" s="41"/>
      <c r="F321" s="227" t="s">
        <v>541</v>
      </c>
      <c r="G321" s="41"/>
      <c r="H321" s="41"/>
      <c r="I321" s="228"/>
      <c r="J321" s="41"/>
      <c r="K321" s="41"/>
      <c r="L321" s="45"/>
      <c r="M321" s="229"/>
      <c r="N321" s="230"/>
      <c r="O321" s="85"/>
      <c r="P321" s="85"/>
      <c r="Q321" s="85"/>
      <c r="R321" s="85"/>
      <c r="S321" s="85"/>
      <c r="T321" s="86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155</v>
      </c>
      <c r="AU321" s="18" t="s">
        <v>84</v>
      </c>
    </row>
    <row r="322" s="13" customFormat="1">
      <c r="A322" s="13"/>
      <c r="B322" s="231"/>
      <c r="C322" s="232"/>
      <c r="D322" s="233" t="s">
        <v>161</v>
      </c>
      <c r="E322" s="242" t="s">
        <v>19</v>
      </c>
      <c r="F322" s="234" t="s">
        <v>163</v>
      </c>
      <c r="G322" s="232"/>
      <c r="H322" s="235">
        <v>3</v>
      </c>
      <c r="I322" s="236"/>
      <c r="J322" s="232"/>
      <c r="K322" s="232"/>
      <c r="L322" s="237"/>
      <c r="M322" s="238"/>
      <c r="N322" s="239"/>
      <c r="O322" s="239"/>
      <c r="P322" s="239"/>
      <c r="Q322" s="239"/>
      <c r="R322" s="239"/>
      <c r="S322" s="239"/>
      <c r="T322" s="240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1" t="s">
        <v>161</v>
      </c>
      <c r="AU322" s="241" t="s">
        <v>84</v>
      </c>
      <c r="AV322" s="13" t="s">
        <v>84</v>
      </c>
      <c r="AW322" s="13" t="s">
        <v>37</v>
      </c>
      <c r="AX322" s="13" t="s">
        <v>82</v>
      </c>
      <c r="AY322" s="241" t="s">
        <v>145</v>
      </c>
    </row>
    <row r="323" s="2" customFormat="1" ht="24.15" customHeight="1">
      <c r="A323" s="39"/>
      <c r="B323" s="40"/>
      <c r="C323" s="213" t="s">
        <v>542</v>
      </c>
      <c r="D323" s="213" t="s">
        <v>148</v>
      </c>
      <c r="E323" s="214" t="s">
        <v>543</v>
      </c>
      <c r="F323" s="215" t="s">
        <v>544</v>
      </c>
      <c r="G323" s="216" t="s">
        <v>177</v>
      </c>
      <c r="H323" s="217">
        <v>3.3799999999999999</v>
      </c>
      <c r="I323" s="218"/>
      <c r="J323" s="219">
        <f>ROUND(I323*H323,2)</f>
        <v>0</v>
      </c>
      <c r="K323" s="215" t="s">
        <v>152</v>
      </c>
      <c r="L323" s="45"/>
      <c r="M323" s="220" t="s">
        <v>19</v>
      </c>
      <c r="N323" s="221" t="s">
        <v>46</v>
      </c>
      <c r="O323" s="85"/>
      <c r="P323" s="222">
        <f>O323*H323</f>
        <v>0</v>
      </c>
      <c r="Q323" s="222">
        <v>0</v>
      </c>
      <c r="R323" s="222">
        <f>Q323*H323</f>
        <v>0</v>
      </c>
      <c r="S323" s="222">
        <v>0</v>
      </c>
      <c r="T323" s="223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24" t="s">
        <v>234</v>
      </c>
      <c r="AT323" s="224" t="s">
        <v>148</v>
      </c>
      <c r="AU323" s="224" t="s">
        <v>84</v>
      </c>
      <c r="AY323" s="18" t="s">
        <v>145</v>
      </c>
      <c r="BE323" s="225">
        <f>IF(N323="základní",J323,0)</f>
        <v>0</v>
      </c>
      <c r="BF323" s="225">
        <f>IF(N323="snížená",J323,0)</f>
        <v>0</v>
      </c>
      <c r="BG323" s="225">
        <f>IF(N323="zákl. přenesená",J323,0)</f>
        <v>0</v>
      </c>
      <c r="BH323" s="225">
        <f>IF(N323="sníž. přenesená",J323,0)</f>
        <v>0</v>
      </c>
      <c r="BI323" s="225">
        <f>IF(N323="nulová",J323,0)</f>
        <v>0</v>
      </c>
      <c r="BJ323" s="18" t="s">
        <v>82</v>
      </c>
      <c r="BK323" s="225">
        <f>ROUND(I323*H323,2)</f>
        <v>0</v>
      </c>
      <c r="BL323" s="18" t="s">
        <v>234</v>
      </c>
      <c r="BM323" s="224" t="s">
        <v>545</v>
      </c>
    </row>
    <row r="324" s="2" customFormat="1">
      <c r="A324" s="39"/>
      <c r="B324" s="40"/>
      <c r="C324" s="41"/>
      <c r="D324" s="226" t="s">
        <v>155</v>
      </c>
      <c r="E324" s="41"/>
      <c r="F324" s="227" t="s">
        <v>546</v>
      </c>
      <c r="G324" s="41"/>
      <c r="H324" s="41"/>
      <c r="I324" s="228"/>
      <c r="J324" s="41"/>
      <c r="K324" s="41"/>
      <c r="L324" s="45"/>
      <c r="M324" s="229"/>
      <c r="N324" s="230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155</v>
      </c>
      <c r="AU324" s="18" t="s">
        <v>84</v>
      </c>
    </row>
    <row r="325" s="12" customFormat="1" ht="22.8" customHeight="1">
      <c r="A325" s="12"/>
      <c r="B325" s="197"/>
      <c r="C325" s="198"/>
      <c r="D325" s="199" t="s">
        <v>74</v>
      </c>
      <c r="E325" s="211" t="s">
        <v>547</v>
      </c>
      <c r="F325" s="211" t="s">
        <v>548</v>
      </c>
      <c r="G325" s="198"/>
      <c r="H325" s="198"/>
      <c r="I325" s="201"/>
      <c r="J325" s="212">
        <f>BK325</f>
        <v>0</v>
      </c>
      <c r="K325" s="198"/>
      <c r="L325" s="203"/>
      <c r="M325" s="204"/>
      <c r="N325" s="205"/>
      <c r="O325" s="205"/>
      <c r="P325" s="206">
        <f>SUM(P326:P328)</f>
        <v>0</v>
      </c>
      <c r="Q325" s="205"/>
      <c r="R325" s="206">
        <f>SUM(R326:R328)</f>
        <v>0</v>
      </c>
      <c r="S325" s="205"/>
      <c r="T325" s="207">
        <f>SUM(T326:T328)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08" t="s">
        <v>84</v>
      </c>
      <c r="AT325" s="209" t="s">
        <v>74</v>
      </c>
      <c r="AU325" s="209" t="s">
        <v>82</v>
      </c>
      <c r="AY325" s="208" t="s">
        <v>145</v>
      </c>
      <c r="BK325" s="210">
        <f>SUM(BK326:BK328)</f>
        <v>0</v>
      </c>
    </row>
    <row r="326" s="2" customFormat="1" ht="16.5" customHeight="1">
      <c r="A326" s="39"/>
      <c r="B326" s="40"/>
      <c r="C326" s="213" t="s">
        <v>549</v>
      </c>
      <c r="D326" s="213" t="s">
        <v>148</v>
      </c>
      <c r="E326" s="214" t="s">
        <v>550</v>
      </c>
      <c r="F326" s="215" t="s">
        <v>551</v>
      </c>
      <c r="G326" s="216" t="s">
        <v>151</v>
      </c>
      <c r="H326" s="217">
        <v>245</v>
      </c>
      <c r="I326" s="218"/>
      <c r="J326" s="219">
        <f>ROUND(I326*H326,2)</f>
        <v>0</v>
      </c>
      <c r="K326" s="215" t="s">
        <v>152</v>
      </c>
      <c r="L326" s="45"/>
      <c r="M326" s="220" t="s">
        <v>19</v>
      </c>
      <c r="N326" s="221" t="s">
        <v>46</v>
      </c>
      <c r="O326" s="85"/>
      <c r="P326" s="222">
        <f>O326*H326</f>
        <v>0</v>
      </c>
      <c r="Q326" s="222">
        <v>0</v>
      </c>
      <c r="R326" s="222">
        <f>Q326*H326</f>
        <v>0</v>
      </c>
      <c r="S326" s="222">
        <v>0</v>
      </c>
      <c r="T326" s="223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24" t="s">
        <v>234</v>
      </c>
      <c r="AT326" s="224" t="s">
        <v>148</v>
      </c>
      <c r="AU326" s="224" t="s">
        <v>84</v>
      </c>
      <c r="AY326" s="18" t="s">
        <v>145</v>
      </c>
      <c r="BE326" s="225">
        <f>IF(N326="základní",J326,0)</f>
        <v>0</v>
      </c>
      <c r="BF326" s="225">
        <f>IF(N326="snížená",J326,0)</f>
        <v>0</v>
      </c>
      <c r="BG326" s="225">
        <f>IF(N326="zákl. přenesená",J326,0)</f>
        <v>0</v>
      </c>
      <c r="BH326" s="225">
        <f>IF(N326="sníž. přenesená",J326,0)</f>
        <v>0</v>
      </c>
      <c r="BI326" s="225">
        <f>IF(N326="nulová",J326,0)</f>
        <v>0</v>
      </c>
      <c r="BJ326" s="18" t="s">
        <v>82</v>
      </c>
      <c r="BK326" s="225">
        <f>ROUND(I326*H326,2)</f>
        <v>0</v>
      </c>
      <c r="BL326" s="18" t="s">
        <v>234</v>
      </c>
      <c r="BM326" s="224" t="s">
        <v>552</v>
      </c>
    </row>
    <row r="327" s="2" customFormat="1">
      <c r="A327" s="39"/>
      <c r="B327" s="40"/>
      <c r="C327" s="41"/>
      <c r="D327" s="226" t="s">
        <v>155</v>
      </c>
      <c r="E327" s="41"/>
      <c r="F327" s="227" t="s">
        <v>553</v>
      </c>
      <c r="G327" s="41"/>
      <c r="H327" s="41"/>
      <c r="I327" s="228"/>
      <c r="J327" s="41"/>
      <c r="K327" s="41"/>
      <c r="L327" s="45"/>
      <c r="M327" s="229"/>
      <c r="N327" s="230"/>
      <c r="O327" s="85"/>
      <c r="P327" s="85"/>
      <c r="Q327" s="85"/>
      <c r="R327" s="85"/>
      <c r="S327" s="85"/>
      <c r="T327" s="86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155</v>
      </c>
      <c r="AU327" s="18" t="s">
        <v>84</v>
      </c>
    </row>
    <row r="328" s="13" customFormat="1">
      <c r="A328" s="13"/>
      <c r="B328" s="231"/>
      <c r="C328" s="232"/>
      <c r="D328" s="233" t="s">
        <v>161</v>
      </c>
      <c r="E328" s="242" t="s">
        <v>19</v>
      </c>
      <c r="F328" s="234" t="s">
        <v>554</v>
      </c>
      <c r="G328" s="232"/>
      <c r="H328" s="235">
        <v>245</v>
      </c>
      <c r="I328" s="236"/>
      <c r="J328" s="232"/>
      <c r="K328" s="232"/>
      <c r="L328" s="237"/>
      <c r="M328" s="238"/>
      <c r="N328" s="239"/>
      <c r="O328" s="239"/>
      <c r="P328" s="239"/>
      <c r="Q328" s="239"/>
      <c r="R328" s="239"/>
      <c r="S328" s="239"/>
      <c r="T328" s="240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1" t="s">
        <v>161</v>
      </c>
      <c r="AU328" s="241" t="s">
        <v>84</v>
      </c>
      <c r="AV328" s="13" t="s">
        <v>84</v>
      </c>
      <c r="AW328" s="13" t="s">
        <v>37</v>
      </c>
      <c r="AX328" s="13" t="s">
        <v>82</v>
      </c>
      <c r="AY328" s="241" t="s">
        <v>145</v>
      </c>
    </row>
    <row r="329" s="12" customFormat="1" ht="22.8" customHeight="1">
      <c r="A329" s="12"/>
      <c r="B329" s="197"/>
      <c r="C329" s="198"/>
      <c r="D329" s="199" t="s">
        <v>74</v>
      </c>
      <c r="E329" s="211" t="s">
        <v>555</v>
      </c>
      <c r="F329" s="211" t="s">
        <v>556</v>
      </c>
      <c r="G329" s="198"/>
      <c r="H329" s="198"/>
      <c r="I329" s="201"/>
      <c r="J329" s="212">
        <f>BK329</f>
        <v>0</v>
      </c>
      <c r="K329" s="198"/>
      <c r="L329" s="203"/>
      <c r="M329" s="204"/>
      <c r="N329" s="205"/>
      <c r="O329" s="205"/>
      <c r="P329" s="206">
        <f>SUM(P330:P344)</f>
        <v>0</v>
      </c>
      <c r="Q329" s="205"/>
      <c r="R329" s="206">
        <f>SUM(R330:R344)</f>
        <v>0</v>
      </c>
      <c r="S329" s="205"/>
      <c r="T329" s="207">
        <f>SUM(T330:T344)</f>
        <v>0.12435000000000002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08" t="s">
        <v>84</v>
      </c>
      <c r="AT329" s="209" t="s">
        <v>74</v>
      </c>
      <c r="AU329" s="209" t="s">
        <v>82</v>
      </c>
      <c r="AY329" s="208" t="s">
        <v>145</v>
      </c>
      <c r="BK329" s="210">
        <f>SUM(BK330:BK344)</f>
        <v>0</v>
      </c>
    </row>
    <row r="330" s="2" customFormat="1" ht="16.5" customHeight="1">
      <c r="A330" s="39"/>
      <c r="B330" s="40"/>
      <c r="C330" s="213" t="s">
        <v>557</v>
      </c>
      <c r="D330" s="213" t="s">
        <v>148</v>
      </c>
      <c r="E330" s="214" t="s">
        <v>558</v>
      </c>
      <c r="F330" s="215" t="s">
        <v>559</v>
      </c>
      <c r="G330" s="216" t="s">
        <v>298</v>
      </c>
      <c r="H330" s="217">
        <v>1</v>
      </c>
      <c r="I330" s="218"/>
      <c r="J330" s="219">
        <f>ROUND(I330*H330,2)</f>
        <v>0</v>
      </c>
      <c r="K330" s="215" t="s">
        <v>152</v>
      </c>
      <c r="L330" s="45"/>
      <c r="M330" s="220" t="s">
        <v>19</v>
      </c>
      <c r="N330" s="221" t="s">
        <v>46</v>
      </c>
      <c r="O330" s="85"/>
      <c r="P330" s="222">
        <f>O330*H330</f>
        <v>0</v>
      </c>
      <c r="Q330" s="222">
        <v>0</v>
      </c>
      <c r="R330" s="222">
        <f>Q330*H330</f>
        <v>0</v>
      </c>
      <c r="S330" s="222">
        <v>0.016</v>
      </c>
      <c r="T330" s="223">
        <f>S330*H330</f>
        <v>0.016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24" t="s">
        <v>234</v>
      </c>
      <c r="AT330" s="224" t="s">
        <v>148</v>
      </c>
      <c r="AU330" s="224" t="s">
        <v>84</v>
      </c>
      <c r="AY330" s="18" t="s">
        <v>145</v>
      </c>
      <c r="BE330" s="225">
        <f>IF(N330="základní",J330,0)</f>
        <v>0</v>
      </c>
      <c r="BF330" s="225">
        <f>IF(N330="snížená",J330,0)</f>
        <v>0</v>
      </c>
      <c r="BG330" s="225">
        <f>IF(N330="zákl. přenesená",J330,0)</f>
        <v>0</v>
      </c>
      <c r="BH330" s="225">
        <f>IF(N330="sníž. přenesená",J330,0)</f>
        <v>0</v>
      </c>
      <c r="BI330" s="225">
        <f>IF(N330="nulová",J330,0)</f>
        <v>0</v>
      </c>
      <c r="BJ330" s="18" t="s">
        <v>82</v>
      </c>
      <c r="BK330" s="225">
        <f>ROUND(I330*H330,2)</f>
        <v>0</v>
      </c>
      <c r="BL330" s="18" t="s">
        <v>234</v>
      </c>
      <c r="BM330" s="224" t="s">
        <v>560</v>
      </c>
    </row>
    <row r="331" s="2" customFormat="1">
      <c r="A331" s="39"/>
      <c r="B331" s="40"/>
      <c r="C331" s="41"/>
      <c r="D331" s="226" t="s">
        <v>155</v>
      </c>
      <c r="E331" s="41"/>
      <c r="F331" s="227" t="s">
        <v>561</v>
      </c>
      <c r="G331" s="41"/>
      <c r="H331" s="41"/>
      <c r="I331" s="228"/>
      <c r="J331" s="41"/>
      <c r="K331" s="41"/>
      <c r="L331" s="45"/>
      <c r="M331" s="229"/>
      <c r="N331" s="230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155</v>
      </c>
      <c r="AU331" s="18" t="s">
        <v>84</v>
      </c>
    </row>
    <row r="332" s="13" customFormat="1">
      <c r="A332" s="13"/>
      <c r="B332" s="231"/>
      <c r="C332" s="232"/>
      <c r="D332" s="233" t="s">
        <v>161</v>
      </c>
      <c r="E332" s="242" t="s">
        <v>19</v>
      </c>
      <c r="F332" s="234" t="s">
        <v>82</v>
      </c>
      <c r="G332" s="232"/>
      <c r="H332" s="235">
        <v>1</v>
      </c>
      <c r="I332" s="236"/>
      <c r="J332" s="232"/>
      <c r="K332" s="232"/>
      <c r="L332" s="237"/>
      <c r="M332" s="238"/>
      <c r="N332" s="239"/>
      <c r="O332" s="239"/>
      <c r="P332" s="239"/>
      <c r="Q332" s="239"/>
      <c r="R332" s="239"/>
      <c r="S332" s="239"/>
      <c r="T332" s="240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1" t="s">
        <v>161</v>
      </c>
      <c r="AU332" s="241" t="s">
        <v>84</v>
      </c>
      <c r="AV332" s="13" t="s">
        <v>84</v>
      </c>
      <c r="AW332" s="13" t="s">
        <v>37</v>
      </c>
      <c r="AX332" s="13" t="s">
        <v>82</v>
      </c>
      <c r="AY332" s="241" t="s">
        <v>145</v>
      </c>
    </row>
    <row r="333" s="2" customFormat="1" ht="16.5" customHeight="1">
      <c r="A333" s="39"/>
      <c r="B333" s="40"/>
      <c r="C333" s="213" t="s">
        <v>562</v>
      </c>
      <c r="D333" s="213" t="s">
        <v>148</v>
      </c>
      <c r="E333" s="214" t="s">
        <v>563</v>
      </c>
      <c r="F333" s="215" t="s">
        <v>564</v>
      </c>
      <c r="G333" s="216" t="s">
        <v>298</v>
      </c>
      <c r="H333" s="217">
        <v>3</v>
      </c>
      <c r="I333" s="218"/>
      <c r="J333" s="219">
        <f>ROUND(I333*H333,2)</f>
        <v>0</v>
      </c>
      <c r="K333" s="215" t="s">
        <v>152</v>
      </c>
      <c r="L333" s="45"/>
      <c r="M333" s="220" t="s">
        <v>19</v>
      </c>
      <c r="N333" s="221" t="s">
        <v>46</v>
      </c>
      <c r="O333" s="85"/>
      <c r="P333" s="222">
        <f>O333*H333</f>
        <v>0</v>
      </c>
      <c r="Q333" s="222">
        <v>0</v>
      </c>
      <c r="R333" s="222">
        <f>Q333*H333</f>
        <v>0</v>
      </c>
      <c r="S333" s="222">
        <v>0.00014999999999999999</v>
      </c>
      <c r="T333" s="223">
        <f>S333*H333</f>
        <v>0.00044999999999999999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24" t="s">
        <v>234</v>
      </c>
      <c r="AT333" s="224" t="s">
        <v>148</v>
      </c>
      <c r="AU333" s="224" t="s">
        <v>84</v>
      </c>
      <c r="AY333" s="18" t="s">
        <v>145</v>
      </c>
      <c r="BE333" s="225">
        <f>IF(N333="základní",J333,0)</f>
        <v>0</v>
      </c>
      <c r="BF333" s="225">
        <f>IF(N333="snížená",J333,0)</f>
        <v>0</v>
      </c>
      <c r="BG333" s="225">
        <f>IF(N333="zákl. přenesená",J333,0)</f>
        <v>0</v>
      </c>
      <c r="BH333" s="225">
        <f>IF(N333="sníž. přenesená",J333,0)</f>
        <v>0</v>
      </c>
      <c r="BI333" s="225">
        <f>IF(N333="nulová",J333,0)</f>
        <v>0</v>
      </c>
      <c r="BJ333" s="18" t="s">
        <v>82</v>
      </c>
      <c r="BK333" s="225">
        <f>ROUND(I333*H333,2)</f>
        <v>0</v>
      </c>
      <c r="BL333" s="18" t="s">
        <v>234</v>
      </c>
      <c r="BM333" s="224" t="s">
        <v>565</v>
      </c>
    </row>
    <row r="334" s="2" customFormat="1">
      <c r="A334" s="39"/>
      <c r="B334" s="40"/>
      <c r="C334" s="41"/>
      <c r="D334" s="226" t="s">
        <v>155</v>
      </c>
      <c r="E334" s="41"/>
      <c r="F334" s="227" t="s">
        <v>566</v>
      </c>
      <c r="G334" s="41"/>
      <c r="H334" s="41"/>
      <c r="I334" s="228"/>
      <c r="J334" s="41"/>
      <c r="K334" s="41"/>
      <c r="L334" s="45"/>
      <c r="M334" s="229"/>
      <c r="N334" s="230"/>
      <c r="O334" s="85"/>
      <c r="P334" s="85"/>
      <c r="Q334" s="85"/>
      <c r="R334" s="85"/>
      <c r="S334" s="85"/>
      <c r="T334" s="86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155</v>
      </c>
      <c r="AU334" s="18" t="s">
        <v>84</v>
      </c>
    </row>
    <row r="335" s="13" customFormat="1">
      <c r="A335" s="13"/>
      <c r="B335" s="231"/>
      <c r="C335" s="232"/>
      <c r="D335" s="233" t="s">
        <v>161</v>
      </c>
      <c r="E335" s="242" t="s">
        <v>19</v>
      </c>
      <c r="F335" s="234" t="s">
        <v>163</v>
      </c>
      <c r="G335" s="232"/>
      <c r="H335" s="235">
        <v>3</v>
      </c>
      <c r="I335" s="236"/>
      <c r="J335" s="232"/>
      <c r="K335" s="232"/>
      <c r="L335" s="237"/>
      <c r="M335" s="238"/>
      <c r="N335" s="239"/>
      <c r="O335" s="239"/>
      <c r="P335" s="239"/>
      <c r="Q335" s="239"/>
      <c r="R335" s="239"/>
      <c r="S335" s="239"/>
      <c r="T335" s="240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1" t="s">
        <v>161</v>
      </c>
      <c r="AU335" s="241" t="s">
        <v>84</v>
      </c>
      <c r="AV335" s="13" t="s">
        <v>84</v>
      </c>
      <c r="AW335" s="13" t="s">
        <v>37</v>
      </c>
      <c r="AX335" s="13" t="s">
        <v>82</v>
      </c>
      <c r="AY335" s="241" t="s">
        <v>145</v>
      </c>
    </row>
    <row r="336" s="2" customFormat="1" ht="16.5" customHeight="1">
      <c r="A336" s="39"/>
      <c r="B336" s="40"/>
      <c r="C336" s="213" t="s">
        <v>567</v>
      </c>
      <c r="D336" s="213" t="s">
        <v>148</v>
      </c>
      <c r="E336" s="214" t="s">
        <v>568</v>
      </c>
      <c r="F336" s="215" t="s">
        <v>569</v>
      </c>
      <c r="G336" s="216" t="s">
        <v>298</v>
      </c>
      <c r="H336" s="217">
        <v>3</v>
      </c>
      <c r="I336" s="218"/>
      <c r="J336" s="219">
        <f>ROUND(I336*H336,2)</f>
        <v>0</v>
      </c>
      <c r="K336" s="215" t="s">
        <v>152</v>
      </c>
      <c r="L336" s="45"/>
      <c r="M336" s="220" t="s">
        <v>19</v>
      </c>
      <c r="N336" s="221" t="s">
        <v>46</v>
      </c>
      <c r="O336" s="85"/>
      <c r="P336" s="222">
        <f>O336*H336</f>
        <v>0</v>
      </c>
      <c r="Q336" s="222">
        <v>0</v>
      </c>
      <c r="R336" s="222">
        <f>Q336*H336</f>
        <v>0</v>
      </c>
      <c r="S336" s="222">
        <v>0.00020000000000000001</v>
      </c>
      <c r="T336" s="223">
        <f>S336*H336</f>
        <v>0.00060000000000000006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24" t="s">
        <v>234</v>
      </c>
      <c r="AT336" s="224" t="s">
        <v>148</v>
      </c>
      <c r="AU336" s="224" t="s">
        <v>84</v>
      </c>
      <c r="AY336" s="18" t="s">
        <v>145</v>
      </c>
      <c r="BE336" s="225">
        <f>IF(N336="základní",J336,0)</f>
        <v>0</v>
      </c>
      <c r="BF336" s="225">
        <f>IF(N336="snížená",J336,0)</f>
        <v>0</v>
      </c>
      <c r="BG336" s="225">
        <f>IF(N336="zákl. přenesená",J336,0)</f>
        <v>0</v>
      </c>
      <c r="BH336" s="225">
        <f>IF(N336="sníž. přenesená",J336,0)</f>
        <v>0</v>
      </c>
      <c r="BI336" s="225">
        <f>IF(N336="nulová",J336,0)</f>
        <v>0</v>
      </c>
      <c r="BJ336" s="18" t="s">
        <v>82</v>
      </c>
      <c r="BK336" s="225">
        <f>ROUND(I336*H336,2)</f>
        <v>0</v>
      </c>
      <c r="BL336" s="18" t="s">
        <v>234</v>
      </c>
      <c r="BM336" s="224" t="s">
        <v>570</v>
      </c>
    </row>
    <row r="337" s="2" customFormat="1">
      <c r="A337" s="39"/>
      <c r="B337" s="40"/>
      <c r="C337" s="41"/>
      <c r="D337" s="226" t="s">
        <v>155</v>
      </c>
      <c r="E337" s="41"/>
      <c r="F337" s="227" t="s">
        <v>571</v>
      </c>
      <c r="G337" s="41"/>
      <c r="H337" s="41"/>
      <c r="I337" s="228"/>
      <c r="J337" s="41"/>
      <c r="K337" s="41"/>
      <c r="L337" s="45"/>
      <c r="M337" s="229"/>
      <c r="N337" s="230"/>
      <c r="O337" s="85"/>
      <c r="P337" s="85"/>
      <c r="Q337" s="85"/>
      <c r="R337" s="85"/>
      <c r="S337" s="85"/>
      <c r="T337" s="86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155</v>
      </c>
      <c r="AU337" s="18" t="s">
        <v>84</v>
      </c>
    </row>
    <row r="338" s="13" customFormat="1">
      <c r="A338" s="13"/>
      <c r="B338" s="231"/>
      <c r="C338" s="232"/>
      <c r="D338" s="233" t="s">
        <v>161</v>
      </c>
      <c r="E338" s="242" t="s">
        <v>19</v>
      </c>
      <c r="F338" s="234" t="s">
        <v>163</v>
      </c>
      <c r="G338" s="232"/>
      <c r="H338" s="235">
        <v>3</v>
      </c>
      <c r="I338" s="236"/>
      <c r="J338" s="232"/>
      <c r="K338" s="232"/>
      <c r="L338" s="237"/>
      <c r="M338" s="238"/>
      <c r="N338" s="239"/>
      <c r="O338" s="239"/>
      <c r="P338" s="239"/>
      <c r="Q338" s="239"/>
      <c r="R338" s="239"/>
      <c r="S338" s="239"/>
      <c r="T338" s="240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1" t="s">
        <v>161</v>
      </c>
      <c r="AU338" s="241" t="s">
        <v>84</v>
      </c>
      <c r="AV338" s="13" t="s">
        <v>84</v>
      </c>
      <c r="AW338" s="13" t="s">
        <v>37</v>
      </c>
      <c r="AX338" s="13" t="s">
        <v>82</v>
      </c>
      <c r="AY338" s="241" t="s">
        <v>145</v>
      </c>
    </row>
    <row r="339" s="2" customFormat="1" ht="24.15" customHeight="1">
      <c r="A339" s="39"/>
      <c r="B339" s="40"/>
      <c r="C339" s="213" t="s">
        <v>572</v>
      </c>
      <c r="D339" s="213" t="s">
        <v>148</v>
      </c>
      <c r="E339" s="214" t="s">
        <v>573</v>
      </c>
      <c r="F339" s="215" t="s">
        <v>574</v>
      </c>
      <c r="G339" s="216" t="s">
        <v>233</v>
      </c>
      <c r="H339" s="217">
        <v>3</v>
      </c>
      <c r="I339" s="218"/>
      <c r="J339" s="219">
        <f>ROUND(I339*H339,2)</f>
        <v>0</v>
      </c>
      <c r="K339" s="215" t="s">
        <v>152</v>
      </c>
      <c r="L339" s="45"/>
      <c r="M339" s="220" t="s">
        <v>19</v>
      </c>
      <c r="N339" s="221" t="s">
        <v>46</v>
      </c>
      <c r="O339" s="85"/>
      <c r="P339" s="222">
        <f>O339*H339</f>
        <v>0</v>
      </c>
      <c r="Q339" s="222">
        <v>0</v>
      </c>
      <c r="R339" s="222">
        <f>Q339*H339</f>
        <v>0</v>
      </c>
      <c r="S339" s="222">
        <v>0.019099999999999999</v>
      </c>
      <c r="T339" s="223">
        <f>S339*H339</f>
        <v>0.057299999999999997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24" t="s">
        <v>234</v>
      </c>
      <c r="AT339" s="224" t="s">
        <v>148</v>
      </c>
      <c r="AU339" s="224" t="s">
        <v>84</v>
      </c>
      <c r="AY339" s="18" t="s">
        <v>145</v>
      </c>
      <c r="BE339" s="225">
        <f>IF(N339="základní",J339,0)</f>
        <v>0</v>
      </c>
      <c r="BF339" s="225">
        <f>IF(N339="snížená",J339,0)</f>
        <v>0</v>
      </c>
      <c r="BG339" s="225">
        <f>IF(N339="zákl. přenesená",J339,0)</f>
        <v>0</v>
      </c>
      <c r="BH339" s="225">
        <f>IF(N339="sníž. přenesená",J339,0)</f>
        <v>0</v>
      </c>
      <c r="BI339" s="225">
        <f>IF(N339="nulová",J339,0)</f>
        <v>0</v>
      </c>
      <c r="BJ339" s="18" t="s">
        <v>82</v>
      </c>
      <c r="BK339" s="225">
        <f>ROUND(I339*H339,2)</f>
        <v>0</v>
      </c>
      <c r="BL339" s="18" t="s">
        <v>234</v>
      </c>
      <c r="BM339" s="224" t="s">
        <v>575</v>
      </c>
    </row>
    <row r="340" s="2" customFormat="1">
      <c r="A340" s="39"/>
      <c r="B340" s="40"/>
      <c r="C340" s="41"/>
      <c r="D340" s="226" t="s">
        <v>155</v>
      </c>
      <c r="E340" s="41"/>
      <c r="F340" s="227" t="s">
        <v>576</v>
      </c>
      <c r="G340" s="41"/>
      <c r="H340" s="41"/>
      <c r="I340" s="228"/>
      <c r="J340" s="41"/>
      <c r="K340" s="41"/>
      <c r="L340" s="45"/>
      <c r="M340" s="229"/>
      <c r="N340" s="230"/>
      <c r="O340" s="85"/>
      <c r="P340" s="85"/>
      <c r="Q340" s="85"/>
      <c r="R340" s="85"/>
      <c r="S340" s="85"/>
      <c r="T340" s="8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155</v>
      </c>
      <c r="AU340" s="18" t="s">
        <v>84</v>
      </c>
    </row>
    <row r="341" s="13" customFormat="1">
      <c r="A341" s="13"/>
      <c r="B341" s="231"/>
      <c r="C341" s="232"/>
      <c r="D341" s="233" t="s">
        <v>161</v>
      </c>
      <c r="E341" s="242" t="s">
        <v>19</v>
      </c>
      <c r="F341" s="234" t="s">
        <v>577</v>
      </c>
      <c r="G341" s="232"/>
      <c r="H341" s="235">
        <v>3</v>
      </c>
      <c r="I341" s="236"/>
      <c r="J341" s="232"/>
      <c r="K341" s="232"/>
      <c r="L341" s="237"/>
      <c r="M341" s="238"/>
      <c r="N341" s="239"/>
      <c r="O341" s="239"/>
      <c r="P341" s="239"/>
      <c r="Q341" s="239"/>
      <c r="R341" s="239"/>
      <c r="S341" s="239"/>
      <c r="T341" s="240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1" t="s">
        <v>161</v>
      </c>
      <c r="AU341" s="241" t="s">
        <v>84</v>
      </c>
      <c r="AV341" s="13" t="s">
        <v>84</v>
      </c>
      <c r="AW341" s="13" t="s">
        <v>37</v>
      </c>
      <c r="AX341" s="13" t="s">
        <v>82</v>
      </c>
      <c r="AY341" s="241" t="s">
        <v>145</v>
      </c>
    </row>
    <row r="342" s="2" customFormat="1" ht="24.15" customHeight="1">
      <c r="A342" s="39"/>
      <c r="B342" s="40"/>
      <c r="C342" s="213" t="s">
        <v>578</v>
      </c>
      <c r="D342" s="213" t="s">
        <v>148</v>
      </c>
      <c r="E342" s="214" t="s">
        <v>579</v>
      </c>
      <c r="F342" s="215" t="s">
        <v>580</v>
      </c>
      <c r="G342" s="216" t="s">
        <v>298</v>
      </c>
      <c r="H342" s="217">
        <v>2</v>
      </c>
      <c r="I342" s="218"/>
      <c r="J342" s="219">
        <f>ROUND(I342*H342,2)</f>
        <v>0</v>
      </c>
      <c r="K342" s="215" t="s">
        <v>152</v>
      </c>
      <c r="L342" s="45"/>
      <c r="M342" s="220" t="s">
        <v>19</v>
      </c>
      <c r="N342" s="221" t="s">
        <v>46</v>
      </c>
      <c r="O342" s="85"/>
      <c r="P342" s="222">
        <f>O342*H342</f>
        <v>0</v>
      </c>
      <c r="Q342" s="222">
        <v>0</v>
      </c>
      <c r="R342" s="222">
        <f>Q342*H342</f>
        <v>0</v>
      </c>
      <c r="S342" s="222">
        <v>0.025000000000000001</v>
      </c>
      <c r="T342" s="223">
        <f>S342*H342</f>
        <v>0.050000000000000003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24" t="s">
        <v>234</v>
      </c>
      <c r="AT342" s="224" t="s">
        <v>148</v>
      </c>
      <c r="AU342" s="224" t="s">
        <v>84</v>
      </c>
      <c r="AY342" s="18" t="s">
        <v>145</v>
      </c>
      <c r="BE342" s="225">
        <f>IF(N342="základní",J342,0)</f>
        <v>0</v>
      </c>
      <c r="BF342" s="225">
        <f>IF(N342="snížená",J342,0)</f>
        <v>0</v>
      </c>
      <c r="BG342" s="225">
        <f>IF(N342="zákl. přenesená",J342,0)</f>
        <v>0</v>
      </c>
      <c r="BH342" s="225">
        <f>IF(N342="sníž. přenesená",J342,0)</f>
        <v>0</v>
      </c>
      <c r="BI342" s="225">
        <f>IF(N342="nulová",J342,0)</f>
        <v>0</v>
      </c>
      <c r="BJ342" s="18" t="s">
        <v>82</v>
      </c>
      <c r="BK342" s="225">
        <f>ROUND(I342*H342,2)</f>
        <v>0</v>
      </c>
      <c r="BL342" s="18" t="s">
        <v>234</v>
      </c>
      <c r="BM342" s="224" t="s">
        <v>581</v>
      </c>
    </row>
    <row r="343" s="2" customFormat="1">
      <c r="A343" s="39"/>
      <c r="B343" s="40"/>
      <c r="C343" s="41"/>
      <c r="D343" s="226" t="s">
        <v>155</v>
      </c>
      <c r="E343" s="41"/>
      <c r="F343" s="227" t="s">
        <v>582</v>
      </c>
      <c r="G343" s="41"/>
      <c r="H343" s="41"/>
      <c r="I343" s="228"/>
      <c r="J343" s="41"/>
      <c r="K343" s="41"/>
      <c r="L343" s="45"/>
      <c r="M343" s="229"/>
      <c r="N343" s="230"/>
      <c r="O343" s="85"/>
      <c r="P343" s="85"/>
      <c r="Q343" s="85"/>
      <c r="R343" s="85"/>
      <c r="S343" s="85"/>
      <c r="T343" s="86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155</v>
      </c>
      <c r="AU343" s="18" t="s">
        <v>84</v>
      </c>
    </row>
    <row r="344" s="13" customFormat="1">
      <c r="A344" s="13"/>
      <c r="B344" s="231"/>
      <c r="C344" s="232"/>
      <c r="D344" s="233" t="s">
        <v>161</v>
      </c>
      <c r="E344" s="242" t="s">
        <v>19</v>
      </c>
      <c r="F344" s="234" t="s">
        <v>84</v>
      </c>
      <c r="G344" s="232"/>
      <c r="H344" s="235">
        <v>2</v>
      </c>
      <c r="I344" s="236"/>
      <c r="J344" s="232"/>
      <c r="K344" s="232"/>
      <c r="L344" s="237"/>
      <c r="M344" s="238"/>
      <c r="N344" s="239"/>
      <c r="O344" s="239"/>
      <c r="P344" s="239"/>
      <c r="Q344" s="239"/>
      <c r="R344" s="239"/>
      <c r="S344" s="239"/>
      <c r="T344" s="240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1" t="s">
        <v>161</v>
      </c>
      <c r="AU344" s="241" t="s">
        <v>84</v>
      </c>
      <c r="AV344" s="13" t="s">
        <v>84</v>
      </c>
      <c r="AW344" s="13" t="s">
        <v>37</v>
      </c>
      <c r="AX344" s="13" t="s">
        <v>82</v>
      </c>
      <c r="AY344" s="241" t="s">
        <v>145</v>
      </c>
    </row>
    <row r="345" s="12" customFormat="1" ht="25.92" customHeight="1">
      <c r="A345" s="12"/>
      <c r="B345" s="197"/>
      <c r="C345" s="198"/>
      <c r="D345" s="199" t="s">
        <v>74</v>
      </c>
      <c r="E345" s="200" t="s">
        <v>583</v>
      </c>
      <c r="F345" s="200" t="s">
        <v>584</v>
      </c>
      <c r="G345" s="198"/>
      <c r="H345" s="198"/>
      <c r="I345" s="201"/>
      <c r="J345" s="202">
        <f>BK345</f>
        <v>0</v>
      </c>
      <c r="K345" s="198"/>
      <c r="L345" s="203"/>
      <c r="M345" s="204"/>
      <c r="N345" s="205"/>
      <c r="O345" s="205"/>
      <c r="P345" s="206">
        <f>P346</f>
        <v>0</v>
      </c>
      <c r="Q345" s="205"/>
      <c r="R345" s="206">
        <f>R346</f>
        <v>0</v>
      </c>
      <c r="S345" s="205"/>
      <c r="T345" s="207">
        <f>T346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08" t="s">
        <v>163</v>
      </c>
      <c r="AT345" s="209" t="s">
        <v>74</v>
      </c>
      <c r="AU345" s="209" t="s">
        <v>75</v>
      </c>
      <c r="AY345" s="208" t="s">
        <v>145</v>
      </c>
      <c r="BK345" s="210">
        <f>BK346</f>
        <v>0</v>
      </c>
    </row>
    <row r="346" s="12" customFormat="1" ht="22.8" customHeight="1">
      <c r="A346" s="12"/>
      <c r="B346" s="197"/>
      <c r="C346" s="198"/>
      <c r="D346" s="199" t="s">
        <v>74</v>
      </c>
      <c r="E346" s="211" t="s">
        <v>585</v>
      </c>
      <c r="F346" s="211" t="s">
        <v>586</v>
      </c>
      <c r="G346" s="198"/>
      <c r="H346" s="198"/>
      <c r="I346" s="201"/>
      <c r="J346" s="212">
        <f>BK346</f>
        <v>0</v>
      </c>
      <c r="K346" s="198"/>
      <c r="L346" s="203"/>
      <c r="M346" s="204"/>
      <c r="N346" s="205"/>
      <c r="O346" s="205"/>
      <c r="P346" s="206">
        <f>SUM(P347:P349)</f>
        <v>0</v>
      </c>
      <c r="Q346" s="205"/>
      <c r="R346" s="206">
        <f>SUM(R347:R349)</f>
        <v>0</v>
      </c>
      <c r="S346" s="205"/>
      <c r="T346" s="207">
        <f>SUM(T347:T349)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08" t="s">
        <v>163</v>
      </c>
      <c r="AT346" s="209" t="s">
        <v>74</v>
      </c>
      <c r="AU346" s="209" t="s">
        <v>82</v>
      </c>
      <c r="AY346" s="208" t="s">
        <v>145</v>
      </c>
      <c r="BK346" s="210">
        <f>SUM(BK347:BK349)</f>
        <v>0</v>
      </c>
    </row>
    <row r="347" s="2" customFormat="1" ht="21.75" customHeight="1">
      <c r="A347" s="39"/>
      <c r="B347" s="40"/>
      <c r="C347" s="213" t="s">
        <v>587</v>
      </c>
      <c r="D347" s="213" t="s">
        <v>148</v>
      </c>
      <c r="E347" s="214" t="s">
        <v>588</v>
      </c>
      <c r="F347" s="215" t="s">
        <v>589</v>
      </c>
      <c r="G347" s="216" t="s">
        <v>298</v>
      </c>
      <c r="H347" s="217">
        <v>3</v>
      </c>
      <c r="I347" s="218"/>
      <c r="J347" s="219">
        <f>ROUND(I347*H347,2)</f>
        <v>0</v>
      </c>
      <c r="K347" s="215" t="s">
        <v>152</v>
      </c>
      <c r="L347" s="45"/>
      <c r="M347" s="220" t="s">
        <v>19</v>
      </c>
      <c r="N347" s="221" t="s">
        <v>46</v>
      </c>
      <c r="O347" s="85"/>
      <c r="P347" s="222">
        <f>O347*H347</f>
        <v>0</v>
      </c>
      <c r="Q347" s="222">
        <v>0</v>
      </c>
      <c r="R347" s="222">
        <f>Q347*H347</f>
        <v>0</v>
      </c>
      <c r="S347" s="222">
        <v>0</v>
      </c>
      <c r="T347" s="223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24" t="s">
        <v>509</v>
      </c>
      <c r="AT347" s="224" t="s">
        <v>148</v>
      </c>
      <c r="AU347" s="224" t="s">
        <v>84</v>
      </c>
      <c r="AY347" s="18" t="s">
        <v>145</v>
      </c>
      <c r="BE347" s="225">
        <f>IF(N347="základní",J347,0)</f>
        <v>0</v>
      </c>
      <c r="BF347" s="225">
        <f>IF(N347="snížená",J347,0)</f>
        <v>0</v>
      </c>
      <c r="BG347" s="225">
        <f>IF(N347="zákl. přenesená",J347,0)</f>
        <v>0</v>
      </c>
      <c r="BH347" s="225">
        <f>IF(N347="sníž. přenesená",J347,0)</f>
        <v>0</v>
      </c>
      <c r="BI347" s="225">
        <f>IF(N347="nulová",J347,0)</f>
        <v>0</v>
      </c>
      <c r="BJ347" s="18" t="s">
        <v>82</v>
      </c>
      <c r="BK347" s="225">
        <f>ROUND(I347*H347,2)</f>
        <v>0</v>
      </c>
      <c r="BL347" s="18" t="s">
        <v>509</v>
      </c>
      <c r="BM347" s="224" t="s">
        <v>590</v>
      </c>
    </row>
    <row r="348" s="2" customFormat="1">
      <c r="A348" s="39"/>
      <c r="B348" s="40"/>
      <c r="C348" s="41"/>
      <c r="D348" s="226" t="s">
        <v>155</v>
      </c>
      <c r="E348" s="41"/>
      <c r="F348" s="227" t="s">
        <v>591</v>
      </c>
      <c r="G348" s="41"/>
      <c r="H348" s="41"/>
      <c r="I348" s="228"/>
      <c r="J348" s="41"/>
      <c r="K348" s="41"/>
      <c r="L348" s="45"/>
      <c r="M348" s="229"/>
      <c r="N348" s="230"/>
      <c r="O348" s="85"/>
      <c r="P348" s="85"/>
      <c r="Q348" s="85"/>
      <c r="R348" s="85"/>
      <c r="S348" s="85"/>
      <c r="T348" s="86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155</v>
      </c>
      <c r="AU348" s="18" t="s">
        <v>84</v>
      </c>
    </row>
    <row r="349" s="13" customFormat="1">
      <c r="A349" s="13"/>
      <c r="B349" s="231"/>
      <c r="C349" s="232"/>
      <c r="D349" s="233" t="s">
        <v>161</v>
      </c>
      <c r="E349" s="242" t="s">
        <v>19</v>
      </c>
      <c r="F349" s="234" t="s">
        <v>163</v>
      </c>
      <c r="G349" s="232"/>
      <c r="H349" s="235">
        <v>3</v>
      </c>
      <c r="I349" s="236"/>
      <c r="J349" s="232"/>
      <c r="K349" s="232"/>
      <c r="L349" s="237"/>
      <c r="M349" s="255"/>
      <c r="N349" s="256"/>
      <c r="O349" s="256"/>
      <c r="P349" s="256"/>
      <c r="Q349" s="256"/>
      <c r="R349" s="256"/>
      <c r="S349" s="256"/>
      <c r="T349" s="257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1" t="s">
        <v>161</v>
      </c>
      <c r="AU349" s="241" t="s">
        <v>84</v>
      </c>
      <c r="AV349" s="13" t="s">
        <v>84</v>
      </c>
      <c r="AW349" s="13" t="s">
        <v>37</v>
      </c>
      <c r="AX349" s="13" t="s">
        <v>82</v>
      </c>
      <c r="AY349" s="241" t="s">
        <v>145</v>
      </c>
    </row>
    <row r="350" s="2" customFormat="1" ht="6.96" customHeight="1">
      <c r="A350" s="39"/>
      <c r="B350" s="60"/>
      <c r="C350" s="61"/>
      <c r="D350" s="61"/>
      <c r="E350" s="61"/>
      <c r="F350" s="61"/>
      <c r="G350" s="61"/>
      <c r="H350" s="61"/>
      <c r="I350" s="61"/>
      <c r="J350" s="61"/>
      <c r="K350" s="61"/>
      <c r="L350" s="45"/>
      <c r="M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</row>
  </sheetData>
  <sheetProtection sheet="1" autoFilter="0" formatColumns="0" formatRows="0" objects="1" scenarios="1" spinCount="100000" saltValue="o3lbw0U9tIb30Gm9+OcK0b0GhVvVkP7fE4DmxQ41N+FCbZHl30n+uF6m1aPoNP/CTyqsNRdtVp1TkxddHR/bPg==" hashValue="hpIqqp4dG+fE40g7RGn4xqxM/d8Qz3zTYJbTWEdH/TLM0NGPlyHtWQsa+6wnveF5wav94fDVS7c7tLAD1fpg4Q==" algorithmName="SHA-512" password="CC35"/>
  <autoFilter ref="C100:K34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9:H89"/>
    <mergeCell ref="E91:H91"/>
    <mergeCell ref="E93:H93"/>
    <mergeCell ref="L2:V2"/>
  </mergeCells>
  <hyperlinks>
    <hyperlink ref="F105" r:id="rId1" display="https://podminky.urs.cz/item/CS_URS_2025_01/941121111"/>
    <hyperlink ref="F107" r:id="rId2" display="https://podminky.urs.cz/item/CS_URS_2025_01/941121211"/>
    <hyperlink ref="F110" r:id="rId3" display="https://podminky.urs.cz/item/CS_URS_2025_01/941121811"/>
    <hyperlink ref="F112" r:id="rId4" display="https://podminky.urs.cz/item/CS_URS_2025_01/993111111"/>
    <hyperlink ref="F115" r:id="rId5" display="https://podminky.urs.cz/item/CS_URS_2025_01/997002611"/>
    <hyperlink ref="F118" r:id="rId6" display="https://podminky.urs.cz/item/CS_URS_2025_01/997013211"/>
    <hyperlink ref="F121" r:id="rId7" display="https://podminky.urs.cz/item/CS_URS_2025_01/997013219"/>
    <hyperlink ref="F124" r:id="rId8" display="https://podminky.urs.cz/item/CS_URS_2025_01/997013501"/>
    <hyperlink ref="F127" r:id="rId9" display="https://podminky.urs.cz/item/CS_URS_2025_01/997013509"/>
    <hyperlink ref="F130" r:id="rId10" display="https://podminky.urs.cz/item/CS_URS_2025_01/997013631"/>
    <hyperlink ref="F133" r:id="rId11" display="https://podminky.urs.cz/item/CS_URS_2025_01/997013813"/>
    <hyperlink ref="F136" r:id="rId12" display="https://podminky.urs.cz/item/CS_URS_2025_01/997013814"/>
    <hyperlink ref="F144" r:id="rId13" display="https://podminky.urs.cz/item/CS_URS_2025_01/713410851"/>
    <hyperlink ref="F147" r:id="rId14" display="https://podminky.urs.cz/item/CS_URS_2025_01/713410853"/>
    <hyperlink ref="F150" r:id="rId15" display="https://podminky.urs.cz/item/CS_URS_2025_01/998713101"/>
    <hyperlink ref="F154" r:id="rId16" display="https://podminky.urs.cz/item/CS_URS_2025_01/722130801"/>
    <hyperlink ref="F158" r:id="rId17" display="https://podminky.urs.cz/item/CS_URS_2025_01/722130802"/>
    <hyperlink ref="F163" r:id="rId18" display="https://podminky.urs.cz/item/CS_URS_2025_01/722130803"/>
    <hyperlink ref="F168" r:id="rId19" display="https://podminky.urs.cz/item/CS_URS_2025_01/722170804"/>
    <hyperlink ref="F173" r:id="rId20" display="https://podminky.urs.cz/item/CS_URS_2025_01/722170807"/>
    <hyperlink ref="F178" r:id="rId21" display="https://podminky.urs.cz/item/CS_URS_2025_01/722181851"/>
    <hyperlink ref="F181" r:id="rId22" display="https://podminky.urs.cz/item/CS_URS_2025_01/722220864"/>
    <hyperlink ref="F184" r:id="rId23" display="https://podminky.urs.cz/item/CS_URS_2025_01/722260812"/>
    <hyperlink ref="F187" r:id="rId24" display="https://podminky.urs.cz/item/CS_URS_2025_01/998722101"/>
    <hyperlink ref="F194" r:id="rId25" display="https://podminky.urs.cz/item/CS_URS_2025_01/723120804"/>
    <hyperlink ref="F198" r:id="rId26" display="https://podminky.urs.cz/item/CS_URS_2025_01/723120805"/>
    <hyperlink ref="F202" r:id="rId27" display="https://podminky.urs.cz/item/CS_URS_2025_01/723150804"/>
    <hyperlink ref="F206" r:id="rId28" display="https://podminky.urs.cz/item/CS_URS_2025_01/723150805"/>
    <hyperlink ref="F210" r:id="rId29" display="https://podminky.urs.cz/item/CS_URS_2025_01/723190901"/>
    <hyperlink ref="F213" r:id="rId30" display="https://podminky.urs.cz/item/CS_URS_2025_01/723260818"/>
    <hyperlink ref="F216" r:id="rId31" display="https://podminky.urs.cz/item/CS_URS_2025_01/734100823"/>
    <hyperlink ref="F219" r:id="rId32" display="https://podminky.urs.cz/item/CS_URS_2025_01/734100812"/>
    <hyperlink ref="F222" r:id="rId33" display="https://podminky.urs.cz/item/CS_URS_2025_01/734200812"/>
    <hyperlink ref="F225" r:id="rId34" display="https://podminky.urs.cz/item/CS_URS_2025_01/734200822"/>
    <hyperlink ref="F228" r:id="rId35" display="https://podminky.urs.cz/item/CS_URS_2025_01/734200814"/>
    <hyperlink ref="F231" r:id="rId36" display="https://podminky.urs.cz/item/CS_URS_2025_01/998723101"/>
    <hyperlink ref="F234" r:id="rId37" display="https://podminky.urs.cz/item/CS_URS_2025_01/725530826"/>
    <hyperlink ref="F237" r:id="rId38" display="https://podminky.urs.cz/item/CS_URS_2025_01/725820801"/>
    <hyperlink ref="F246" r:id="rId39" display="https://podminky.urs.cz/item/CS_URS_2025_01/731201822"/>
    <hyperlink ref="F249" r:id="rId40" display="https://podminky.urs.cz/item/CS_URS_2025_01/731202820"/>
    <hyperlink ref="F252" r:id="rId41" display="https://podminky.urs.cz/item/CS_URS_2025_01/731391812"/>
    <hyperlink ref="F255" r:id="rId42" display="https://podminky.urs.cz/item/CS_URS_2025_01/998731101"/>
    <hyperlink ref="F260" r:id="rId43" display="https://podminky.urs.cz/item/CS_URS_2025_01/732110812"/>
    <hyperlink ref="F263" r:id="rId44" display="https://podminky.urs.cz/item/CS_URS_2025_01/732293810"/>
    <hyperlink ref="F266" r:id="rId45" display="https://podminky.urs.cz/item/CS_URS_2025_01/732320813"/>
    <hyperlink ref="F269" r:id="rId46" display="https://podminky.urs.cz/item/CS_URS_2025_01/732320816"/>
    <hyperlink ref="F272" r:id="rId47" display="https://podminky.urs.cz/item/CS_URS_2025_01/732324813"/>
    <hyperlink ref="F275" r:id="rId48" display="https://podminky.urs.cz/item/CS_URS_2025_01/732324816"/>
    <hyperlink ref="F278" r:id="rId49" display="https://podminky.urs.cz/item/CS_URS_2025_01/732393816"/>
    <hyperlink ref="F281" r:id="rId50" display="https://podminky.urs.cz/item/CS_URS_2025_01/732420811"/>
    <hyperlink ref="F284" r:id="rId51" display="https://podminky.urs.cz/item/CS_URS_2025_01/732420813"/>
    <hyperlink ref="F287" r:id="rId52" display="https://podminky.urs.cz/item/CS_URS_2025_01/732420814"/>
    <hyperlink ref="F290" r:id="rId53" display="https://podminky.urs.cz/item/CS_URS_2025_01/998732101"/>
    <hyperlink ref="F294" r:id="rId54" display="https://podminky.urs.cz/item/CS_URS_2025_01/733110808"/>
    <hyperlink ref="F299" r:id="rId55" display="https://podminky.urs.cz/item/CS_URS_2025_01/733120826"/>
    <hyperlink ref="F304" r:id="rId56" display="https://podminky.urs.cz/item/CS_URS_2025_01/733120832"/>
    <hyperlink ref="F309" r:id="rId57" display="https://podminky.urs.cz/item/CS_URS_2025_01/998733101"/>
    <hyperlink ref="F312" r:id="rId58" display="https://podminky.urs.cz/item/CS_URS_2025_01/734100812"/>
    <hyperlink ref="F315" r:id="rId59" display="https://podminky.urs.cz/item/CS_URS_2025_01/734100813"/>
    <hyperlink ref="F318" r:id="rId60" display="https://podminky.urs.cz/item/CS_URS_2025_01/734200824"/>
    <hyperlink ref="F321" r:id="rId61" display="https://podminky.urs.cz/item/CS_URS_2025_01/734290816"/>
    <hyperlink ref="F324" r:id="rId62" display="https://podminky.urs.cz/item/CS_URS_2025_01/998734101"/>
    <hyperlink ref="F327" r:id="rId63" display="https://podminky.urs.cz/item/CS_URS_2025_01/735494811"/>
    <hyperlink ref="F331" r:id="rId64" display="https://podminky.urs.cz/item/CS_URS_2025_01/751111813"/>
    <hyperlink ref="F334" r:id="rId65" display="https://podminky.urs.cz/item/CS_URS_2025_01/751398824"/>
    <hyperlink ref="F337" r:id="rId66" display="https://podminky.urs.cz/item/CS_URS_2025_01/751398825"/>
    <hyperlink ref="F340" r:id="rId67" display="https://podminky.urs.cz/item/CS_URS_2025_01/751510862"/>
    <hyperlink ref="F343" r:id="rId68" display="https://podminky.urs.cz/item/CS_URS_2025_01/751621811"/>
    <hyperlink ref="F348" r:id="rId69" display="https://podminky.urs.cz/item/CS_URS_2025_01/58050603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105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ČOV – Rekonstrukce kotelny včetně strojovny kotelny</v>
      </c>
      <c r="F7" s="143"/>
      <c r="G7" s="143"/>
      <c r="H7" s="143"/>
      <c r="L7" s="21"/>
    </row>
    <row r="8" s="1" customFormat="1" ht="12" customHeight="1">
      <c r="B8" s="21"/>
      <c r="D8" s="143" t="s">
        <v>106</v>
      </c>
      <c r="L8" s="21"/>
    </row>
    <row r="9" s="2" customFormat="1" ht="16.5" customHeight="1">
      <c r="A9" s="39"/>
      <c r="B9" s="45"/>
      <c r="C9" s="39"/>
      <c r="D9" s="39"/>
      <c r="E9" s="144" t="s">
        <v>107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108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592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20. 4. 2024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27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30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">
        <v>34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35</v>
      </c>
      <c r="F23" s="39"/>
      <c r="G23" s="39"/>
      <c r="H23" s="39"/>
      <c r="I23" s="143" t="s">
        <v>29</v>
      </c>
      <c r="J23" s="134" t="s">
        <v>36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34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29</v>
      </c>
      <c r="J26" s="134" t="s">
        <v>36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39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41</v>
      </c>
      <c r="E32" s="39"/>
      <c r="F32" s="39"/>
      <c r="G32" s="39"/>
      <c r="H32" s="39"/>
      <c r="I32" s="39"/>
      <c r="J32" s="154">
        <f>ROUND(J94,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43</v>
      </c>
      <c r="G34" s="39"/>
      <c r="H34" s="39"/>
      <c r="I34" s="155" t="s">
        <v>42</v>
      </c>
      <c r="J34" s="155" t="s">
        <v>44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45</v>
      </c>
      <c r="E35" s="143" t="s">
        <v>46</v>
      </c>
      <c r="F35" s="157">
        <f>ROUND((SUM(BE94:BE223)),  2)</f>
        <v>0</v>
      </c>
      <c r="G35" s="39"/>
      <c r="H35" s="39"/>
      <c r="I35" s="158">
        <v>0.20999999999999999</v>
      </c>
      <c r="J35" s="157">
        <f>ROUND(((SUM(BE94:BE223))*I35),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47</v>
      </c>
      <c r="F36" s="157">
        <f>ROUND((SUM(BF94:BF223)),  2)</f>
        <v>0</v>
      </c>
      <c r="G36" s="39"/>
      <c r="H36" s="39"/>
      <c r="I36" s="158">
        <v>0.12</v>
      </c>
      <c r="J36" s="157">
        <f>ROUND(((SUM(BF94:BF223))*I36),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48</v>
      </c>
      <c r="F37" s="157">
        <f>ROUND((SUM(BG94:BG223)),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49</v>
      </c>
      <c r="F38" s="157">
        <f>ROUND((SUM(BH94:BH223)),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50</v>
      </c>
      <c r="F39" s="157">
        <f>ROUND((SUM(BI94:BI223)),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51</v>
      </c>
      <c r="E41" s="161"/>
      <c r="F41" s="161"/>
      <c r="G41" s="162" t="s">
        <v>52</v>
      </c>
      <c r="H41" s="163" t="s">
        <v>53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110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ČOV – Rekonstrukce kotelny včetně strojovny kotelny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106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107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108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02 - Plynová odběrná zařízení - nový stav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Sokolov</v>
      </c>
      <c r="G56" s="41"/>
      <c r="H56" s="41"/>
      <c r="I56" s="33" t="s">
        <v>23</v>
      </c>
      <c r="J56" s="73" t="str">
        <f>IF(J14="","",J14)</f>
        <v>20. 4. 2024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Město Sokolov</v>
      </c>
      <c r="G58" s="41"/>
      <c r="H58" s="41"/>
      <c r="I58" s="33" t="s">
        <v>33</v>
      </c>
      <c r="J58" s="37" t="str">
        <f>E23</f>
        <v>UCHYTIL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>UCHYTIL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111</v>
      </c>
      <c r="D61" s="172"/>
      <c r="E61" s="172"/>
      <c r="F61" s="172"/>
      <c r="G61" s="172"/>
      <c r="H61" s="172"/>
      <c r="I61" s="172"/>
      <c r="J61" s="173" t="s">
        <v>112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73</v>
      </c>
      <c r="D63" s="41"/>
      <c r="E63" s="41"/>
      <c r="F63" s="41"/>
      <c r="G63" s="41"/>
      <c r="H63" s="41"/>
      <c r="I63" s="41"/>
      <c r="J63" s="103">
        <f>J94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113</v>
      </c>
    </row>
    <row r="64" s="9" customFormat="1" ht="24.96" customHeight="1">
      <c r="A64" s="9"/>
      <c r="B64" s="175"/>
      <c r="C64" s="176"/>
      <c r="D64" s="177" t="s">
        <v>114</v>
      </c>
      <c r="E64" s="178"/>
      <c r="F64" s="178"/>
      <c r="G64" s="178"/>
      <c r="H64" s="178"/>
      <c r="I64" s="178"/>
      <c r="J64" s="179">
        <f>J95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115</v>
      </c>
      <c r="E65" s="183"/>
      <c r="F65" s="183"/>
      <c r="G65" s="183"/>
      <c r="H65" s="183"/>
      <c r="I65" s="183"/>
      <c r="J65" s="184">
        <f>J96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1"/>
      <c r="C66" s="126"/>
      <c r="D66" s="182" t="s">
        <v>116</v>
      </c>
      <c r="E66" s="183"/>
      <c r="F66" s="183"/>
      <c r="G66" s="183"/>
      <c r="H66" s="183"/>
      <c r="I66" s="183"/>
      <c r="J66" s="184">
        <f>J106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5"/>
      <c r="C67" s="176"/>
      <c r="D67" s="177" t="s">
        <v>593</v>
      </c>
      <c r="E67" s="178"/>
      <c r="F67" s="178"/>
      <c r="G67" s="178"/>
      <c r="H67" s="178"/>
      <c r="I67" s="178"/>
      <c r="J67" s="179">
        <f>J122</f>
        <v>0</v>
      </c>
      <c r="K67" s="176"/>
      <c r="L67" s="18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5"/>
      <c r="C68" s="176"/>
      <c r="D68" s="177" t="s">
        <v>117</v>
      </c>
      <c r="E68" s="178"/>
      <c r="F68" s="178"/>
      <c r="G68" s="178"/>
      <c r="H68" s="178"/>
      <c r="I68" s="178"/>
      <c r="J68" s="179">
        <f>J132</f>
        <v>0</v>
      </c>
      <c r="K68" s="176"/>
      <c r="L68" s="18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1"/>
      <c r="C69" s="126"/>
      <c r="D69" s="182" t="s">
        <v>120</v>
      </c>
      <c r="E69" s="183"/>
      <c r="F69" s="183"/>
      <c r="G69" s="183"/>
      <c r="H69" s="183"/>
      <c r="I69" s="183"/>
      <c r="J69" s="184">
        <f>J133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5"/>
      <c r="C70" s="176"/>
      <c r="D70" s="177" t="s">
        <v>128</v>
      </c>
      <c r="E70" s="178"/>
      <c r="F70" s="178"/>
      <c r="G70" s="178"/>
      <c r="H70" s="178"/>
      <c r="I70" s="178"/>
      <c r="J70" s="179">
        <f>J206</f>
        <v>0</v>
      </c>
      <c r="K70" s="176"/>
      <c r="L70" s="18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1"/>
      <c r="C71" s="126"/>
      <c r="D71" s="182" t="s">
        <v>129</v>
      </c>
      <c r="E71" s="183"/>
      <c r="F71" s="183"/>
      <c r="G71" s="183"/>
      <c r="H71" s="183"/>
      <c r="I71" s="183"/>
      <c r="J71" s="184">
        <f>J207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5"/>
      <c r="C72" s="176"/>
      <c r="D72" s="177" t="s">
        <v>594</v>
      </c>
      <c r="E72" s="178"/>
      <c r="F72" s="178"/>
      <c r="G72" s="178"/>
      <c r="H72" s="178"/>
      <c r="I72" s="178"/>
      <c r="J72" s="179">
        <f>J217</f>
        <v>0</v>
      </c>
      <c r="K72" s="176"/>
      <c r="L72" s="180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2" customFormat="1" ht="21.84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130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16</v>
      </c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170" t="str">
        <f>E7</f>
        <v>ČOV – Rekonstrukce kotelny včetně strojovny kotelny</v>
      </c>
      <c r="F82" s="33"/>
      <c r="G82" s="33"/>
      <c r="H82" s="33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" customFormat="1" ht="12" customHeight="1">
      <c r="B83" s="22"/>
      <c r="C83" s="33" t="s">
        <v>106</v>
      </c>
      <c r="D83" s="23"/>
      <c r="E83" s="23"/>
      <c r="F83" s="23"/>
      <c r="G83" s="23"/>
      <c r="H83" s="23"/>
      <c r="I83" s="23"/>
      <c r="J83" s="23"/>
      <c r="K83" s="23"/>
      <c r="L83" s="21"/>
    </row>
    <row r="84" s="2" customFormat="1" ht="16.5" customHeight="1">
      <c r="A84" s="39"/>
      <c r="B84" s="40"/>
      <c r="C84" s="41"/>
      <c r="D84" s="41"/>
      <c r="E84" s="170" t="s">
        <v>107</v>
      </c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108</v>
      </c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6.5" customHeight="1">
      <c r="A86" s="39"/>
      <c r="B86" s="40"/>
      <c r="C86" s="41"/>
      <c r="D86" s="41"/>
      <c r="E86" s="70" t="str">
        <f>E11</f>
        <v>02 - Plynová odběrná zařízení - nový stav</v>
      </c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21</v>
      </c>
      <c r="D88" s="41"/>
      <c r="E88" s="41"/>
      <c r="F88" s="28" t="str">
        <f>F14</f>
        <v>Sokolov</v>
      </c>
      <c r="G88" s="41"/>
      <c r="H88" s="41"/>
      <c r="I88" s="33" t="s">
        <v>23</v>
      </c>
      <c r="J88" s="73" t="str">
        <f>IF(J14="","",J14)</f>
        <v>20. 4. 2024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25</v>
      </c>
      <c r="D90" s="41"/>
      <c r="E90" s="41"/>
      <c r="F90" s="28" t="str">
        <f>E17</f>
        <v>Město Sokolov</v>
      </c>
      <c r="G90" s="41"/>
      <c r="H90" s="41"/>
      <c r="I90" s="33" t="s">
        <v>33</v>
      </c>
      <c r="J90" s="37" t="str">
        <f>E23</f>
        <v>UCHYTIL s.r.o.</v>
      </c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31</v>
      </c>
      <c r="D91" s="41"/>
      <c r="E91" s="41"/>
      <c r="F91" s="28" t="str">
        <f>IF(E20="","",E20)</f>
        <v>Vyplň údaj</v>
      </c>
      <c r="G91" s="41"/>
      <c r="H91" s="41"/>
      <c r="I91" s="33" t="s">
        <v>38</v>
      </c>
      <c r="J91" s="37" t="str">
        <f>E26</f>
        <v>UCHYTIL s.r.o.</v>
      </c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0.32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11" customFormat="1" ht="29.28" customHeight="1">
      <c r="A93" s="186"/>
      <c r="B93" s="187"/>
      <c r="C93" s="188" t="s">
        <v>131</v>
      </c>
      <c r="D93" s="189" t="s">
        <v>60</v>
      </c>
      <c r="E93" s="189" t="s">
        <v>56</v>
      </c>
      <c r="F93" s="189" t="s">
        <v>57</v>
      </c>
      <c r="G93" s="189" t="s">
        <v>132</v>
      </c>
      <c r="H93" s="189" t="s">
        <v>133</v>
      </c>
      <c r="I93" s="189" t="s">
        <v>134</v>
      </c>
      <c r="J93" s="189" t="s">
        <v>112</v>
      </c>
      <c r="K93" s="190" t="s">
        <v>135</v>
      </c>
      <c r="L93" s="191"/>
      <c r="M93" s="93" t="s">
        <v>19</v>
      </c>
      <c r="N93" s="94" t="s">
        <v>45</v>
      </c>
      <c r="O93" s="94" t="s">
        <v>136</v>
      </c>
      <c r="P93" s="94" t="s">
        <v>137</v>
      </c>
      <c r="Q93" s="94" t="s">
        <v>138</v>
      </c>
      <c r="R93" s="94" t="s">
        <v>139</v>
      </c>
      <c r="S93" s="94" t="s">
        <v>140</v>
      </c>
      <c r="T93" s="95" t="s">
        <v>141</v>
      </c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</row>
    <row r="94" s="2" customFormat="1" ht="22.8" customHeight="1">
      <c r="A94" s="39"/>
      <c r="B94" s="40"/>
      <c r="C94" s="100" t="s">
        <v>142</v>
      </c>
      <c r="D94" s="41"/>
      <c r="E94" s="41"/>
      <c r="F94" s="41"/>
      <c r="G94" s="41"/>
      <c r="H94" s="41"/>
      <c r="I94" s="41"/>
      <c r="J94" s="192">
        <f>BK94</f>
        <v>0</v>
      </c>
      <c r="K94" s="41"/>
      <c r="L94" s="45"/>
      <c r="M94" s="96"/>
      <c r="N94" s="193"/>
      <c r="O94" s="97"/>
      <c r="P94" s="194">
        <f>P95+P122+P132+P206+P217</f>
        <v>0</v>
      </c>
      <c r="Q94" s="97"/>
      <c r="R94" s="194">
        <f>R95+R122+R132+R206+R217</f>
        <v>1.030481</v>
      </c>
      <c r="S94" s="97"/>
      <c r="T94" s="195">
        <f>T95+T122+T132+T206+T217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74</v>
      </c>
      <c r="AU94" s="18" t="s">
        <v>113</v>
      </c>
      <c r="BK94" s="196">
        <f>BK95+BK122+BK132+BK206+BK217</f>
        <v>0</v>
      </c>
    </row>
    <row r="95" s="12" customFormat="1" ht="25.92" customHeight="1">
      <c r="A95" s="12"/>
      <c r="B95" s="197"/>
      <c r="C95" s="198"/>
      <c r="D95" s="199" t="s">
        <v>74</v>
      </c>
      <c r="E95" s="200" t="s">
        <v>143</v>
      </c>
      <c r="F95" s="200" t="s">
        <v>144</v>
      </c>
      <c r="G95" s="198"/>
      <c r="H95" s="198"/>
      <c r="I95" s="201"/>
      <c r="J95" s="202">
        <f>BK95</f>
        <v>0</v>
      </c>
      <c r="K95" s="198"/>
      <c r="L95" s="203"/>
      <c r="M95" s="204"/>
      <c r="N95" s="205"/>
      <c r="O95" s="205"/>
      <c r="P95" s="206">
        <f>P96</f>
        <v>0</v>
      </c>
      <c r="Q95" s="205"/>
      <c r="R95" s="206">
        <f>R96</f>
        <v>0</v>
      </c>
      <c r="S95" s="205"/>
      <c r="T95" s="207">
        <f>T96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8" t="s">
        <v>82</v>
      </c>
      <c r="AT95" s="209" t="s">
        <v>74</v>
      </c>
      <c r="AU95" s="209" t="s">
        <v>75</v>
      </c>
      <c r="AY95" s="208" t="s">
        <v>145</v>
      </c>
      <c r="BK95" s="210">
        <f>BK96</f>
        <v>0</v>
      </c>
    </row>
    <row r="96" s="12" customFormat="1" ht="22.8" customHeight="1">
      <c r="A96" s="12"/>
      <c r="B96" s="197"/>
      <c r="C96" s="198"/>
      <c r="D96" s="199" t="s">
        <v>74</v>
      </c>
      <c r="E96" s="211" t="s">
        <v>146</v>
      </c>
      <c r="F96" s="211" t="s">
        <v>147</v>
      </c>
      <c r="G96" s="198"/>
      <c r="H96" s="198"/>
      <c r="I96" s="201"/>
      <c r="J96" s="212">
        <f>BK96</f>
        <v>0</v>
      </c>
      <c r="K96" s="198"/>
      <c r="L96" s="203"/>
      <c r="M96" s="204"/>
      <c r="N96" s="205"/>
      <c r="O96" s="205"/>
      <c r="P96" s="206">
        <f>P97+SUM(P98:P106)</f>
        <v>0</v>
      </c>
      <c r="Q96" s="205"/>
      <c r="R96" s="206">
        <f>R97+SUM(R98:R106)</f>
        <v>0</v>
      </c>
      <c r="S96" s="205"/>
      <c r="T96" s="207">
        <f>T97+SUM(T98:T106)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82</v>
      </c>
      <c r="AT96" s="209" t="s">
        <v>74</v>
      </c>
      <c r="AU96" s="209" t="s">
        <v>82</v>
      </c>
      <c r="AY96" s="208" t="s">
        <v>145</v>
      </c>
      <c r="BK96" s="210">
        <f>BK97+SUM(BK98:BK106)</f>
        <v>0</v>
      </c>
    </row>
    <row r="97" s="2" customFormat="1" ht="33" customHeight="1">
      <c r="A97" s="39"/>
      <c r="B97" s="40"/>
      <c r="C97" s="213" t="s">
        <v>82</v>
      </c>
      <c r="D97" s="213" t="s">
        <v>148</v>
      </c>
      <c r="E97" s="214" t="s">
        <v>149</v>
      </c>
      <c r="F97" s="215" t="s">
        <v>150</v>
      </c>
      <c r="G97" s="216" t="s">
        <v>151</v>
      </c>
      <c r="H97" s="217">
        <v>10</v>
      </c>
      <c r="I97" s="218"/>
      <c r="J97" s="219">
        <f>ROUND(I97*H97,2)</f>
        <v>0</v>
      </c>
      <c r="K97" s="215" t="s">
        <v>152</v>
      </c>
      <c r="L97" s="45"/>
      <c r="M97" s="220" t="s">
        <v>19</v>
      </c>
      <c r="N97" s="221" t="s">
        <v>46</v>
      </c>
      <c r="O97" s="85"/>
      <c r="P97" s="222">
        <f>O97*H97</f>
        <v>0</v>
      </c>
      <c r="Q97" s="222">
        <v>0</v>
      </c>
      <c r="R97" s="222">
        <f>Q97*H97</f>
        <v>0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153</v>
      </c>
      <c r="AT97" s="224" t="s">
        <v>148</v>
      </c>
      <c r="AU97" s="224" t="s">
        <v>84</v>
      </c>
      <c r="AY97" s="18" t="s">
        <v>145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82</v>
      </c>
      <c r="BK97" s="225">
        <f>ROUND(I97*H97,2)</f>
        <v>0</v>
      </c>
      <c r="BL97" s="18" t="s">
        <v>153</v>
      </c>
      <c r="BM97" s="224" t="s">
        <v>595</v>
      </c>
    </row>
    <row r="98" s="2" customFormat="1">
      <c r="A98" s="39"/>
      <c r="B98" s="40"/>
      <c r="C98" s="41"/>
      <c r="D98" s="226" t="s">
        <v>155</v>
      </c>
      <c r="E98" s="41"/>
      <c r="F98" s="227" t="s">
        <v>156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155</v>
      </c>
      <c r="AU98" s="18" t="s">
        <v>84</v>
      </c>
    </row>
    <row r="99" s="2" customFormat="1" ht="33" customHeight="1">
      <c r="A99" s="39"/>
      <c r="B99" s="40"/>
      <c r="C99" s="213" t="s">
        <v>84</v>
      </c>
      <c r="D99" s="213" t="s">
        <v>148</v>
      </c>
      <c r="E99" s="214" t="s">
        <v>157</v>
      </c>
      <c r="F99" s="215" t="s">
        <v>158</v>
      </c>
      <c r="G99" s="216" t="s">
        <v>151</v>
      </c>
      <c r="H99" s="217">
        <v>150</v>
      </c>
      <c r="I99" s="218"/>
      <c r="J99" s="219">
        <f>ROUND(I99*H99,2)</f>
        <v>0</v>
      </c>
      <c r="K99" s="215" t="s">
        <v>152</v>
      </c>
      <c r="L99" s="45"/>
      <c r="M99" s="220" t="s">
        <v>19</v>
      </c>
      <c r="N99" s="221" t="s">
        <v>46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153</v>
      </c>
      <c r="AT99" s="224" t="s">
        <v>148</v>
      </c>
      <c r="AU99" s="224" t="s">
        <v>84</v>
      </c>
      <c r="AY99" s="18" t="s">
        <v>145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82</v>
      </c>
      <c r="BK99" s="225">
        <f>ROUND(I99*H99,2)</f>
        <v>0</v>
      </c>
      <c r="BL99" s="18" t="s">
        <v>153</v>
      </c>
      <c r="BM99" s="224" t="s">
        <v>596</v>
      </c>
    </row>
    <row r="100" s="2" customFormat="1">
      <c r="A100" s="39"/>
      <c r="B100" s="40"/>
      <c r="C100" s="41"/>
      <c r="D100" s="226" t="s">
        <v>155</v>
      </c>
      <c r="E100" s="41"/>
      <c r="F100" s="227" t="s">
        <v>160</v>
      </c>
      <c r="G100" s="41"/>
      <c r="H100" s="41"/>
      <c r="I100" s="228"/>
      <c r="J100" s="41"/>
      <c r="K100" s="41"/>
      <c r="L100" s="45"/>
      <c r="M100" s="229"/>
      <c r="N100" s="23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155</v>
      </c>
      <c r="AU100" s="18" t="s">
        <v>84</v>
      </c>
    </row>
    <row r="101" s="13" customFormat="1">
      <c r="A101" s="13"/>
      <c r="B101" s="231"/>
      <c r="C101" s="232"/>
      <c r="D101" s="233" t="s">
        <v>161</v>
      </c>
      <c r="E101" s="232"/>
      <c r="F101" s="234" t="s">
        <v>597</v>
      </c>
      <c r="G101" s="232"/>
      <c r="H101" s="235">
        <v>150</v>
      </c>
      <c r="I101" s="236"/>
      <c r="J101" s="232"/>
      <c r="K101" s="232"/>
      <c r="L101" s="237"/>
      <c r="M101" s="238"/>
      <c r="N101" s="239"/>
      <c r="O101" s="239"/>
      <c r="P101" s="239"/>
      <c r="Q101" s="239"/>
      <c r="R101" s="239"/>
      <c r="S101" s="239"/>
      <c r="T101" s="24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1" t="s">
        <v>161</v>
      </c>
      <c r="AU101" s="241" t="s">
        <v>84</v>
      </c>
      <c r="AV101" s="13" t="s">
        <v>84</v>
      </c>
      <c r="AW101" s="13" t="s">
        <v>4</v>
      </c>
      <c r="AX101" s="13" t="s">
        <v>82</v>
      </c>
      <c r="AY101" s="241" t="s">
        <v>145</v>
      </c>
    </row>
    <row r="102" s="2" customFormat="1" ht="33" customHeight="1">
      <c r="A102" s="39"/>
      <c r="B102" s="40"/>
      <c r="C102" s="213" t="s">
        <v>163</v>
      </c>
      <c r="D102" s="213" t="s">
        <v>148</v>
      </c>
      <c r="E102" s="214" t="s">
        <v>164</v>
      </c>
      <c r="F102" s="215" t="s">
        <v>165</v>
      </c>
      <c r="G102" s="216" t="s">
        <v>151</v>
      </c>
      <c r="H102" s="217">
        <v>10</v>
      </c>
      <c r="I102" s="218"/>
      <c r="J102" s="219">
        <f>ROUND(I102*H102,2)</f>
        <v>0</v>
      </c>
      <c r="K102" s="215" t="s">
        <v>152</v>
      </c>
      <c r="L102" s="45"/>
      <c r="M102" s="220" t="s">
        <v>19</v>
      </c>
      <c r="N102" s="221" t="s">
        <v>46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153</v>
      </c>
      <c r="AT102" s="224" t="s">
        <v>148</v>
      </c>
      <c r="AU102" s="224" t="s">
        <v>84</v>
      </c>
      <c r="AY102" s="18" t="s">
        <v>145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82</v>
      </c>
      <c r="BK102" s="225">
        <f>ROUND(I102*H102,2)</f>
        <v>0</v>
      </c>
      <c r="BL102" s="18" t="s">
        <v>153</v>
      </c>
      <c r="BM102" s="224" t="s">
        <v>598</v>
      </c>
    </row>
    <row r="103" s="2" customFormat="1">
      <c r="A103" s="39"/>
      <c r="B103" s="40"/>
      <c r="C103" s="41"/>
      <c r="D103" s="226" t="s">
        <v>155</v>
      </c>
      <c r="E103" s="41"/>
      <c r="F103" s="227" t="s">
        <v>167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155</v>
      </c>
      <c r="AU103" s="18" t="s">
        <v>84</v>
      </c>
    </row>
    <row r="104" s="2" customFormat="1" ht="16.5" customHeight="1">
      <c r="A104" s="39"/>
      <c r="B104" s="40"/>
      <c r="C104" s="213" t="s">
        <v>153</v>
      </c>
      <c r="D104" s="213" t="s">
        <v>148</v>
      </c>
      <c r="E104" s="214" t="s">
        <v>168</v>
      </c>
      <c r="F104" s="215" t="s">
        <v>169</v>
      </c>
      <c r="G104" s="216" t="s">
        <v>151</v>
      </c>
      <c r="H104" s="217">
        <v>10</v>
      </c>
      <c r="I104" s="218"/>
      <c r="J104" s="219">
        <f>ROUND(I104*H104,2)</f>
        <v>0</v>
      </c>
      <c r="K104" s="215" t="s">
        <v>152</v>
      </c>
      <c r="L104" s="45"/>
      <c r="M104" s="220" t="s">
        <v>19</v>
      </c>
      <c r="N104" s="221" t="s">
        <v>46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153</v>
      </c>
      <c r="AT104" s="224" t="s">
        <v>148</v>
      </c>
      <c r="AU104" s="224" t="s">
        <v>84</v>
      </c>
      <c r="AY104" s="18" t="s">
        <v>145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82</v>
      </c>
      <c r="BK104" s="225">
        <f>ROUND(I104*H104,2)</f>
        <v>0</v>
      </c>
      <c r="BL104" s="18" t="s">
        <v>153</v>
      </c>
      <c r="BM104" s="224" t="s">
        <v>599</v>
      </c>
    </row>
    <row r="105" s="2" customFormat="1">
      <c r="A105" s="39"/>
      <c r="B105" s="40"/>
      <c r="C105" s="41"/>
      <c r="D105" s="226" t="s">
        <v>155</v>
      </c>
      <c r="E105" s="41"/>
      <c r="F105" s="227" t="s">
        <v>171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155</v>
      </c>
      <c r="AU105" s="18" t="s">
        <v>84</v>
      </c>
    </row>
    <row r="106" s="12" customFormat="1" ht="20.88" customHeight="1">
      <c r="A106" s="12"/>
      <c r="B106" s="197"/>
      <c r="C106" s="198"/>
      <c r="D106" s="199" t="s">
        <v>74</v>
      </c>
      <c r="E106" s="211" t="s">
        <v>172</v>
      </c>
      <c r="F106" s="211" t="s">
        <v>173</v>
      </c>
      <c r="G106" s="198"/>
      <c r="H106" s="198"/>
      <c r="I106" s="201"/>
      <c r="J106" s="212">
        <f>BK106</f>
        <v>0</v>
      </c>
      <c r="K106" s="198"/>
      <c r="L106" s="203"/>
      <c r="M106" s="204"/>
      <c r="N106" s="205"/>
      <c r="O106" s="205"/>
      <c r="P106" s="206">
        <f>SUM(P107:P121)</f>
        <v>0</v>
      </c>
      <c r="Q106" s="205"/>
      <c r="R106" s="206">
        <f>SUM(R107:R121)</f>
        <v>0</v>
      </c>
      <c r="S106" s="205"/>
      <c r="T106" s="207">
        <f>SUM(T107:T121)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8" t="s">
        <v>82</v>
      </c>
      <c r="AT106" s="209" t="s">
        <v>74</v>
      </c>
      <c r="AU106" s="209" t="s">
        <v>84</v>
      </c>
      <c r="AY106" s="208" t="s">
        <v>145</v>
      </c>
      <c r="BK106" s="210">
        <f>SUM(BK107:BK121)</f>
        <v>0</v>
      </c>
    </row>
    <row r="107" s="2" customFormat="1" ht="16.5" customHeight="1">
      <c r="A107" s="39"/>
      <c r="B107" s="40"/>
      <c r="C107" s="213" t="s">
        <v>174</v>
      </c>
      <c r="D107" s="213" t="s">
        <v>148</v>
      </c>
      <c r="E107" s="214" t="s">
        <v>175</v>
      </c>
      <c r="F107" s="215" t="s">
        <v>176</v>
      </c>
      <c r="G107" s="216" t="s">
        <v>177</v>
      </c>
      <c r="H107" s="217">
        <v>0.050000000000000003</v>
      </c>
      <c r="I107" s="218"/>
      <c r="J107" s="219">
        <f>ROUND(I107*H107,2)</f>
        <v>0</v>
      </c>
      <c r="K107" s="215" t="s">
        <v>152</v>
      </c>
      <c r="L107" s="45"/>
      <c r="M107" s="220" t="s">
        <v>19</v>
      </c>
      <c r="N107" s="221" t="s">
        <v>46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153</v>
      </c>
      <c r="AT107" s="224" t="s">
        <v>148</v>
      </c>
      <c r="AU107" s="224" t="s">
        <v>163</v>
      </c>
      <c r="AY107" s="18" t="s">
        <v>145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82</v>
      </c>
      <c r="BK107" s="225">
        <f>ROUND(I107*H107,2)</f>
        <v>0</v>
      </c>
      <c r="BL107" s="18" t="s">
        <v>153</v>
      </c>
      <c r="BM107" s="224" t="s">
        <v>600</v>
      </c>
    </row>
    <row r="108" s="2" customFormat="1">
      <c r="A108" s="39"/>
      <c r="B108" s="40"/>
      <c r="C108" s="41"/>
      <c r="D108" s="226" t="s">
        <v>155</v>
      </c>
      <c r="E108" s="41"/>
      <c r="F108" s="227" t="s">
        <v>179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155</v>
      </c>
      <c r="AU108" s="18" t="s">
        <v>163</v>
      </c>
    </row>
    <row r="109" s="13" customFormat="1">
      <c r="A109" s="13"/>
      <c r="B109" s="231"/>
      <c r="C109" s="232"/>
      <c r="D109" s="233" t="s">
        <v>161</v>
      </c>
      <c r="E109" s="242" t="s">
        <v>19</v>
      </c>
      <c r="F109" s="234" t="s">
        <v>601</v>
      </c>
      <c r="G109" s="232"/>
      <c r="H109" s="235">
        <v>0.050000000000000003</v>
      </c>
      <c r="I109" s="236"/>
      <c r="J109" s="232"/>
      <c r="K109" s="232"/>
      <c r="L109" s="237"/>
      <c r="M109" s="238"/>
      <c r="N109" s="239"/>
      <c r="O109" s="239"/>
      <c r="P109" s="239"/>
      <c r="Q109" s="239"/>
      <c r="R109" s="239"/>
      <c r="S109" s="239"/>
      <c r="T109" s="240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1" t="s">
        <v>161</v>
      </c>
      <c r="AU109" s="241" t="s">
        <v>163</v>
      </c>
      <c r="AV109" s="13" t="s">
        <v>84</v>
      </c>
      <c r="AW109" s="13" t="s">
        <v>37</v>
      </c>
      <c r="AX109" s="13" t="s">
        <v>82</v>
      </c>
      <c r="AY109" s="241" t="s">
        <v>145</v>
      </c>
    </row>
    <row r="110" s="2" customFormat="1" ht="24.15" customHeight="1">
      <c r="A110" s="39"/>
      <c r="B110" s="40"/>
      <c r="C110" s="213" t="s">
        <v>181</v>
      </c>
      <c r="D110" s="213" t="s">
        <v>148</v>
      </c>
      <c r="E110" s="214" t="s">
        <v>182</v>
      </c>
      <c r="F110" s="215" t="s">
        <v>183</v>
      </c>
      <c r="G110" s="216" t="s">
        <v>177</v>
      </c>
      <c r="H110" s="217">
        <v>0.050000000000000003</v>
      </c>
      <c r="I110" s="218"/>
      <c r="J110" s="219">
        <f>ROUND(I110*H110,2)</f>
        <v>0</v>
      </c>
      <c r="K110" s="215" t="s">
        <v>152</v>
      </c>
      <c r="L110" s="45"/>
      <c r="M110" s="220" t="s">
        <v>19</v>
      </c>
      <c r="N110" s="221" t="s">
        <v>46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153</v>
      </c>
      <c r="AT110" s="224" t="s">
        <v>148</v>
      </c>
      <c r="AU110" s="224" t="s">
        <v>163</v>
      </c>
      <c r="AY110" s="18" t="s">
        <v>145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82</v>
      </c>
      <c r="BK110" s="225">
        <f>ROUND(I110*H110,2)</f>
        <v>0</v>
      </c>
      <c r="BL110" s="18" t="s">
        <v>153</v>
      </c>
      <c r="BM110" s="224" t="s">
        <v>602</v>
      </c>
    </row>
    <row r="111" s="2" customFormat="1">
      <c r="A111" s="39"/>
      <c r="B111" s="40"/>
      <c r="C111" s="41"/>
      <c r="D111" s="226" t="s">
        <v>155</v>
      </c>
      <c r="E111" s="41"/>
      <c r="F111" s="227" t="s">
        <v>185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155</v>
      </c>
      <c r="AU111" s="18" t="s">
        <v>163</v>
      </c>
    </row>
    <row r="112" s="2" customFormat="1" ht="37.8" customHeight="1">
      <c r="A112" s="39"/>
      <c r="B112" s="40"/>
      <c r="C112" s="213" t="s">
        <v>186</v>
      </c>
      <c r="D112" s="213" t="s">
        <v>148</v>
      </c>
      <c r="E112" s="214" t="s">
        <v>187</v>
      </c>
      <c r="F112" s="215" t="s">
        <v>188</v>
      </c>
      <c r="G112" s="216" t="s">
        <v>177</v>
      </c>
      <c r="H112" s="217">
        <v>1.1499999999999999</v>
      </c>
      <c r="I112" s="218"/>
      <c r="J112" s="219">
        <f>ROUND(I112*H112,2)</f>
        <v>0</v>
      </c>
      <c r="K112" s="215" t="s">
        <v>152</v>
      </c>
      <c r="L112" s="45"/>
      <c r="M112" s="220" t="s">
        <v>19</v>
      </c>
      <c r="N112" s="221" t="s">
        <v>46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153</v>
      </c>
      <c r="AT112" s="224" t="s">
        <v>148</v>
      </c>
      <c r="AU112" s="224" t="s">
        <v>163</v>
      </c>
      <c r="AY112" s="18" t="s">
        <v>145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82</v>
      </c>
      <c r="BK112" s="225">
        <f>ROUND(I112*H112,2)</f>
        <v>0</v>
      </c>
      <c r="BL112" s="18" t="s">
        <v>153</v>
      </c>
      <c r="BM112" s="224" t="s">
        <v>603</v>
      </c>
    </row>
    <row r="113" s="2" customFormat="1">
      <c r="A113" s="39"/>
      <c r="B113" s="40"/>
      <c r="C113" s="41"/>
      <c r="D113" s="226" t="s">
        <v>155</v>
      </c>
      <c r="E113" s="41"/>
      <c r="F113" s="227" t="s">
        <v>190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155</v>
      </c>
      <c r="AU113" s="18" t="s">
        <v>163</v>
      </c>
    </row>
    <row r="114" s="13" customFormat="1">
      <c r="A114" s="13"/>
      <c r="B114" s="231"/>
      <c r="C114" s="232"/>
      <c r="D114" s="233" t="s">
        <v>161</v>
      </c>
      <c r="E114" s="242" t="s">
        <v>19</v>
      </c>
      <c r="F114" s="234" t="s">
        <v>604</v>
      </c>
      <c r="G114" s="232"/>
      <c r="H114" s="235">
        <v>1.1499999999999999</v>
      </c>
      <c r="I114" s="236"/>
      <c r="J114" s="232"/>
      <c r="K114" s="232"/>
      <c r="L114" s="237"/>
      <c r="M114" s="238"/>
      <c r="N114" s="239"/>
      <c r="O114" s="239"/>
      <c r="P114" s="239"/>
      <c r="Q114" s="239"/>
      <c r="R114" s="239"/>
      <c r="S114" s="239"/>
      <c r="T114" s="240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1" t="s">
        <v>161</v>
      </c>
      <c r="AU114" s="241" t="s">
        <v>163</v>
      </c>
      <c r="AV114" s="13" t="s">
        <v>84</v>
      </c>
      <c r="AW114" s="13" t="s">
        <v>37</v>
      </c>
      <c r="AX114" s="13" t="s">
        <v>82</v>
      </c>
      <c r="AY114" s="241" t="s">
        <v>145</v>
      </c>
    </row>
    <row r="115" s="2" customFormat="1" ht="21.75" customHeight="1">
      <c r="A115" s="39"/>
      <c r="B115" s="40"/>
      <c r="C115" s="213" t="s">
        <v>191</v>
      </c>
      <c r="D115" s="213" t="s">
        <v>148</v>
      </c>
      <c r="E115" s="214" t="s">
        <v>192</v>
      </c>
      <c r="F115" s="215" t="s">
        <v>193</v>
      </c>
      <c r="G115" s="216" t="s">
        <v>177</v>
      </c>
      <c r="H115" s="217">
        <v>0.050000000000000003</v>
      </c>
      <c r="I115" s="218"/>
      <c r="J115" s="219">
        <f>ROUND(I115*H115,2)</f>
        <v>0</v>
      </c>
      <c r="K115" s="215" t="s">
        <v>152</v>
      </c>
      <c r="L115" s="45"/>
      <c r="M115" s="220" t="s">
        <v>19</v>
      </c>
      <c r="N115" s="221" t="s">
        <v>46</v>
      </c>
      <c r="O115" s="85"/>
      <c r="P115" s="222">
        <f>O115*H115</f>
        <v>0</v>
      </c>
      <c r="Q115" s="222">
        <v>0</v>
      </c>
      <c r="R115" s="222">
        <f>Q115*H115</f>
        <v>0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153</v>
      </c>
      <c r="AT115" s="224" t="s">
        <v>148</v>
      </c>
      <c r="AU115" s="224" t="s">
        <v>163</v>
      </c>
      <c r="AY115" s="18" t="s">
        <v>145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82</v>
      </c>
      <c r="BK115" s="225">
        <f>ROUND(I115*H115,2)</f>
        <v>0</v>
      </c>
      <c r="BL115" s="18" t="s">
        <v>153</v>
      </c>
      <c r="BM115" s="224" t="s">
        <v>605</v>
      </c>
    </row>
    <row r="116" s="2" customFormat="1">
      <c r="A116" s="39"/>
      <c r="B116" s="40"/>
      <c r="C116" s="41"/>
      <c r="D116" s="226" t="s">
        <v>155</v>
      </c>
      <c r="E116" s="41"/>
      <c r="F116" s="227" t="s">
        <v>195</v>
      </c>
      <c r="G116" s="41"/>
      <c r="H116" s="41"/>
      <c r="I116" s="228"/>
      <c r="J116" s="41"/>
      <c r="K116" s="41"/>
      <c r="L116" s="45"/>
      <c r="M116" s="229"/>
      <c r="N116" s="230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155</v>
      </c>
      <c r="AU116" s="18" t="s">
        <v>163</v>
      </c>
    </row>
    <row r="117" s="2" customFormat="1" ht="24.15" customHeight="1">
      <c r="A117" s="39"/>
      <c r="B117" s="40"/>
      <c r="C117" s="213" t="s">
        <v>146</v>
      </c>
      <c r="D117" s="213" t="s">
        <v>148</v>
      </c>
      <c r="E117" s="214" t="s">
        <v>197</v>
      </c>
      <c r="F117" s="215" t="s">
        <v>198</v>
      </c>
      <c r="G117" s="216" t="s">
        <v>177</v>
      </c>
      <c r="H117" s="217">
        <v>0.76500000000000001</v>
      </c>
      <c r="I117" s="218"/>
      <c r="J117" s="219">
        <f>ROUND(I117*H117,2)</f>
        <v>0</v>
      </c>
      <c r="K117" s="215" t="s">
        <v>152</v>
      </c>
      <c r="L117" s="45"/>
      <c r="M117" s="220" t="s">
        <v>19</v>
      </c>
      <c r="N117" s="221" t="s">
        <v>46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153</v>
      </c>
      <c r="AT117" s="224" t="s">
        <v>148</v>
      </c>
      <c r="AU117" s="224" t="s">
        <v>163</v>
      </c>
      <c r="AY117" s="18" t="s">
        <v>145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82</v>
      </c>
      <c r="BK117" s="225">
        <f>ROUND(I117*H117,2)</f>
        <v>0</v>
      </c>
      <c r="BL117" s="18" t="s">
        <v>153</v>
      </c>
      <c r="BM117" s="224" t="s">
        <v>606</v>
      </c>
    </row>
    <row r="118" s="2" customFormat="1">
      <c r="A118" s="39"/>
      <c r="B118" s="40"/>
      <c r="C118" s="41"/>
      <c r="D118" s="226" t="s">
        <v>155</v>
      </c>
      <c r="E118" s="41"/>
      <c r="F118" s="227" t="s">
        <v>200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155</v>
      </c>
      <c r="AU118" s="18" t="s">
        <v>163</v>
      </c>
    </row>
    <row r="119" s="13" customFormat="1">
      <c r="A119" s="13"/>
      <c r="B119" s="231"/>
      <c r="C119" s="232"/>
      <c r="D119" s="233" t="s">
        <v>161</v>
      </c>
      <c r="E119" s="242" t="s">
        <v>19</v>
      </c>
      <c r="F119" s="234" t="s">
        <v>607</v>
      </c>
      <c r="G119" s="232"/>
      <c r="H119" s="235">
        <v>0.76500000000000001</v>
      </c>
      <c r="I119" s="236"/>
      <c r="J119" s="232"/>
      <c r="K119" s="232"/>
      <c r="L119" s="237"/>
      <c r="M119" s="238"/>
      <c r="N119" s="239"/>
      <c r="O119" s="239"/>
      <c r="P119" s="239"/>
      <c r="Q119" s="239"/>
      <c r="R119" s="239"/>
      <c r="S119" s="239"/>
      <c r="T119" s="24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1" t="s">
        <v>161</v>
      </c>
      <c r="AU119" s="241" t="s">
        <v>163</v>
      </c>
      <c r="AV119" s="13" t="s">
        <v>84</v>
      </c>
      <c r="AW119" s="13" t="s">
        <v>37</v>
      </c>
      <c r="AX119" s="13" t="s">
        <v>82</v>
      </c>
      <c r="AY119" s="241" t="s">
        <v>145</v>
      </c>
    </row>
    <row r="120" s="2" customFormat="1" ht="24.15" customHeight="1">
      <c r="A120" s="39"/>
      <c r="B120" s="40"/>
      <c r="C120" s="213" t="s">
        <v>202</v>
      </c>
      <c r="D120" s="213" t="s">
        <v>148</v>
      </c>
      <c r="E120" s="214" t="s">
        <v>203</v>
      </c>
      <c r="F120" s="215" t="s">
        <v>204</v>
      </c>
      <c r="G120" s="216" t="s">
        <v>177</v>
      </c>
      <c r="H120" s="217">
        <v>0.050000000000000003</v>
      </c>
      <c r="I120" s="218"/>
      <c r="J120" s="219">
        <f>ROUND(I120*H120,2)</f>
        <v>0</v>
      </c>
      <c r="K120" s="215" t="s">
        <v>152</v>
      </c>
      <c r="L120" s="45"/>
      <c r="M120" s="220" t="s">
        <v>19</v>
      </c>
      <c r="N120" s="221" t="s">
        <v>46</v>
      </c>
      <c r="O120" s="85"/>
      <c r="P120" s="222">
        <f>O120*H120</f>
        <v>0</v>
      </c>
      <c r="Q120" s="222">
        <v>0</v>
      </c>
      <c r="R120" s="222">
        <f>Q120*H120</f>
        <v>0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153</v>
      </c>
      <c r="AT120" s="224" t="s">
        <v>148</v>
      </c>
      <c r="AU120" s="224" t="s">
        <v>163</v>
      </c>
      <c r="AY120" s="18" t="s">
        <v>145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82</v>
      </c>
      <c r="BK120" s="225">
        <f>ROUND(I120*H120,2)</f>
        <v>0</v>
      </c>
      <c r="BL120" s="18" t="s">
        <v>153</v>
      </c>
      <c r="BM120" s="224" t="s">
        <v>608</v>
      </c>
    </row>
    <row r="121" s="2" customFormat="1">
      <c r="A121" s="39"/>
      <c r="B121" s="40"/>
      <c r="C121" s="41"/>
      <c r="D121" s="226" t="s">
        <v>155</v>
      </c>
      <c r="E121" s="41"/>
      <c r="F121" s="227" t="s">
        <v>206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155</v>
      </c>
      <c r="AU121" s="18" t="s">
        <v>163</v>
      </c>
    </row>
    <row r="122" s="12" customFormat="1" ht="25.92" customHeight="1">
      <c r="A122" s="12"/>
      <c r="B122" s="197"/>
      <c r="C122" s="198"/>
      <c r="D122" s="199" t="s">
        <v>74</v>
      </c>
      <c r="E122" s="200" t="s">
        <v>609</v>
      </c>
      <c r="F122" s="200" t="s">
        <v>610</v>
      </c>
      <c r="G122" s="198"/>
      <c r="H122" s="198"/>
      <c r="I122" s="201"/>
      <c r="J122" s="202">
        <f>BK122</f>
        <v>0</v>
      </c>
      <c r="K122" s="198"/>
      <c r="L122" s="203"/>
      <c r="M122" s="204"/>
      <c r="N122" s="205"/>
      <c r="O122" s="205"/>
      <c r="P122" s="206">
        <f>SUM(P123:P131)</f>
        <v>0</v>
      </c>
      <c r="Q122" s="205"/>
      <c r="R122" s="206">
        <f>SUM(R123:R131)</f>
        <v>0.0024920000000000003</v>
      </c>
      <c r="S122" s="205"/>
      <c r="T122" s="207">
        <f>SUM(T123:T131)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8" t="s">
        <v>84</v>
      </c>
      <c r="AT122" s="209" t="s">
        <v>74</v>
      </c>
      <c r="AU122" s="209" t="s">
        <v>75</v>
      </c>
      <c r="AY122" s="208" t="s">
        <v>145</v>
      </c>
      <c r="BK122" s="210">
        <f>SUM(BK123:BK131)</f>
        <v>0</v>
      </c>
    </row>
    <row r="123" s="2" customFormat="1" ht="24.15" customHeight="1">
      <c r="A123" s="39"/>
      <c r="B123" s="40"/>
      <c r="C123" s="213" t="s">
        <v>208</v>
      </c>
      <c r="D123" s="213" t="s">
        <v>148</v>
      </c>
      <c r="E123" s="214" t="s">
        <v>611</v>
      </c>
      <c r="F123" s="215" t="s">
        <v>612</v>
      </c>
      <c r="G123" s="216" t="s">
        <v>233</v>
      </c>
      <c r="H123" s="217">
        <v>35.600000000000001</v>
      </c>
      <c r="I123" s="218"/>
      <c r="J123" s="219">
        <f>ROUND(I123*H123,2)</f>
        <v>0</v>
      </c>
      <c r="K123" s="215" t="s">
        <v>152</v>
      </c>
      <c r="L123" s="45"/>
      <c r="M123" s="220" t="s">
        <v>19</v>
      </c>
      <c r="N123" s="221" t="s">
        <v>46</v>
      </c>
      <c r="O123" s="85"/>
      <c r="P123" s="222">
        <f>O123*H123</f>
        <v>0</v>
      </c>
      <c r="Q123" s="222">
        <v>1.0000000000000001E-05</v>
      </c>
      <c r="R123" s="222">
        <f>Q123*H123</f>
        <v>0.00035600000000000003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234</v>
      </c>
      <c r="AT123" s="224" t="s">
        <v>148</v>
      </c>
      <c r="AU123" s="224" t="s">
        <v>82</v>
      </c>
      <c r="AY123" s="18" t="s">
        <v>145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82</v>
      </c>
      <c r="BK123" s="225">
        <f>ROUND(I123*H123,2)</f>
        <v>0</v>
      </c>
      <c r="BL123" s="18" t="s">
        <v>234</v>
      </c>
      <c r="BM123" s="224" t="s">
        <v>613</v>
      </c>
    </row>
    <row r="124" s="2" customFormat="1">
      <c r="A124" s="39"/>
      <c r="B124" s="40"/>
      <c r="C124" s="41"/>
      <c r="D124" s="226" t="s">
        <v>155</v>
      </c>
      <c r="E124" s="41"/>
      <c r="F124" s="227" t="s">
        <v>614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155</v>
      </c>
      <c r="AU124" s="18" t="s">
        <v>82</v>
      </c>
    </row>
    <row r="125" s="13" customFormat="1">
      <c r="A125" s="13"/>
      <c r="B125" s="231"/>
      <c r="C125" s="232"/>
      <c r="D125" s="233" t="s">
        <v>161</v>
      </c>
      <c r="E125" s="242" t="s">
        <v>19</v>
      </c>
      <c r="F125" s="234" t="s">
        <v>615</v>
      </c>
      <c r="G125" s="232"/>
      <c r="H125" s="235">
        <v>35.600000000000001</v>
      </c>
      <c r="I125" s="236"/>
      <c r="J125" s="232"/>
      <c r="K125" s="232"/>
      <c r="L125" s="237"/>
      <c r="M125" s="238"/>
      <c r="N125" s="239"/>
      <c r="O125" s="239"/>
      <c r="P125" s="239"/>
      <c r="Q125" s="239"/>
      <c r="R125" s="239"/>
      <c r="S125" s="239"/>
      <c r="T125" s="24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1" t="s">
        <v>161</v>
      </c>
      <c r="AU125" s="241" t="s">
        <v>82</v>
      </c>
      <c r="AV125" s="13" t="s">
        <v>84</v>
      </c>
      <c r="AW125" s="13" t="s">
        <v>37</v>
      </c>
      <c r="AX125" s="13" t="s">
        <v>82</v>
      </c>
      <c r="AY125" s="241" t="s">
        <v>145</v>
      </c>
    </row>
    <row r="126" s="2" customFormat="1" ht="24.15" customHeight="1">
      <c r="A126" s="39"/>
      <c r="B126" s="40"/>
      <c r="C126" s="213" t="s">
        <v>8</v>
      </c>
      <c r="D126" s="213" t="s">
        <v>148</v>
      </c>
      <c r="E126" s="214" t="s">
        <v>616</v>
      </c>
      <c r="F126" s="215" t="s">
        <v>617</v>
      </c>
      <c r="G126" s="216" t="s">
        <v>233</v>
      </c>
      <c r="H126" s="217">
        <v>35.600000000000001</v>
      </c>
      <c r="I126" s="218"/>
      <c r="J126" s="219">
        <f>ROUND(I126*H126,2)</f>
        <v>0</v>
      </c>
      <c r="K126" s="215" t="s">
        <v>152</v>
      </c>
      <c r="L126" s="45"/>
      <c r="M126" s="220" t="s">
        <v>19</v>
      </c>
      <c r="N126" s="221" t="s">
        <v>46</v>
      </c>
      <c r="O126" s="85"/>
      <c r="P126" s="222">
        <f>O126*H126</f>
        <v>0</v>
      </c>
      <c r="Q126" s="222">
        <v>2.0000000000000002E-05</v>
      </c>
      <c r="R126" s="222">
        <f>Q126*H126</f>
        <v>0.00071200000000000007</v>
      </c>
      <c r="S126" s="222">
        <v>0</v>
      </c>
      <c r="T126" s="223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4" t="s">
        <v>234</v>
      </c>
      <c r="AT126" s="224" t="s">
        <v>148</v>
      </c>
      <c r="AU126" s="224" t="s">
        <v>82</v>
      </c>
      <c r="AY126" s="18" t="s">
        <v>145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8" t="s">
        <v>82</v>
      </c>
      <c r="BK126" s="225">
        <f>ROUND(I126*H126,2)</f>
        <v>0</v>
      </c>
      <c r="BL126" s="18" t="s">
        <v>234</v>
      </c>
      <c r="BM126" s="224" t="s">
        <v>618</v>
      </c>
    </row>
    <row r="127" s="2" customFormat="1">
      <c r="A127" s="39"/>
      <c r="B127" s="40"/>
      <c r="C127" s="41"/>
      <c r="D127" s="226" t="s">
        <v>155</v>
      </c>
      <c r="E127" s="41"/>
      <c r="F127" s="227" t="s">
        <v>619</v>
      </c>
      <c r="G127" s="41"/>
      <c r="H127" s="41"/>
      <c r="I127" s="228"/>
      <c r="J127" s="41"/>
      <c r="K127" s="41"/>
      <c r="L127" s="45"/>
      <c r="M127" s="229"/>
      <c r="N127" s="230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155</v>
      </c>
      <c r="AU127" s="18" t="s">
        <v>82</v>
      </c>
    </row>
    <row r="128" s="2" customFormat="1" ht="16.5" customHeight="1">
      <c r="A128" s="39"/>
      <c r="B128" s="40"/>
      <c r="C128" s="213" t="s">
        <v>219</v>
      </c>
      <c r="D128" s="213" t="s">
        <v>148</v>
      </c>
      <c r="E128" s="214" t="s">
        <v>620</v>
      </c>
      <c r="F128" s="215" t="s">
        <v>621</v>
      </c>
      <c r="G128" s="216" t="s">
        <v>233</v>
      </c>
      <c r="H128" s="217">
        <v>35.600000000000001</v>
      </c>
      <c r="I128" s="218"/>
      <c r="J128" s="219">
        <f>ROUND(I128*H128,2)</f>
        <v>0</v>
      </c>
      <c r="K128" s="215" t="s">
        <v>152</v>
      </c>
      <c r="L128" s="45"/>
      <c r="M128" s="220" t="s">
        <v>19</v>
      </c>
      <c r="N128" s="221" t="s">
        <v>46</v>
      </c>
      <c r="O128" s="85"/>
      <c r="P128" s="222">
        <f>O128*H128</f>
        <v>0</v>
      </c>
      <c r="Q128" s="222">
        <v>2.0000000000000002E-05</v>
      </c>
      <c r="R128" s="222">
        <f>Q128*H128</f>
        <v>0.00071200000000000007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234</v>
      </c>
      <c r="AT128" s="224" t="s">
        <v>148</v>
      </c>
      <c r="AU128" s="224" t="s">
        <v>82</v>
      </c>
      <c r="AY128" s="18" t="s">
        <v>145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82</v>
      </c>
      <c r="BK128" s="225">
        <f>ROUND(I128*H128,2)</f>
        <v>0</v>
      </c>
      <c r="BL128" s="18" t="s">
        <v>234</v>
      </c>
      <c r="BM128" s="224" t="s">
        <v>622</v>
      </c>
    </row>
    <row r="129" s="2" customFormat="1">
      <c r="A129" s="39"/>
      <c r="B129" s="40"/>
      <c r="C129" s="41"/>
      <c r="D129" s="226" t="s">
        <v>155</v>
      </c>
      <c r="E129" s="41"/>
      <c r="F129" s="227" t="s">
        <v>623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155</v>
      </c>
      <c r="AU129" s="18" t="s">
        <v>82</v>
      </c>
    </row>
    <row r="130" s="2" customFormat="1" ht="21.75" customHeight="1">
      <c r="A130" s="39"/>
      <c r="B130" s="40"/>
      <c r="C130" s="213" t="s">
        <v>230</v>
      </c>
      <c r="D130" s="213" t="s">
        <v>148</v>
      </c>
      <c r="E130" s="214" t="s">
        <v>624</v>
      </c>
      <c r="F130" s="215" t="s">
        <v>625</v>
      </c>
      <c r="G130" s="216" t="s">
        <v>233</v>
      </c>
      <c r="H130" s="217">
        <v>35.600000000000001</v>
      </c>
      <c r="I130" s="218"/>
      <c r="J130" s="219">
        <f>ROUND(I130*H130,2)</f>
        <v>0</v>
      </c>
      <c r="K130" s="215" t="s">
        <v>152</v>
      </c>
      <c r="L130" s="45"/>
      <c r="M130" s="220" t="s">
        <v>19</v>
      </c>
      <c r="N130" s="221" t="s">
        <v>46</v>
      </c>
      <c r="O130" s="85"/>
      <c r="P130" s="222">
        <f>O130*H130</f>
        <v>0</v>
      </c>
      <c r="Q130" s="222">
        <v>2.0000000000000002E-05</v>
      </c>
      <c r="R130" s="222">
        <f>Q130*H130</f>
        <v>0.00071200000000000007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234</v>
      </c>
      <c r="AT130" s="224" t="s">
        <v>148</v>
      </c>
      <c r="AU130" s="224" t="s">
        <v>82</v>
      </c>
      <c r="AY130" s="18" t="s">
        <v>145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82</v>
      </c>
      <c r="BK130" s="225">
        <f>ROUND(I130*H130,2)</f>
        <v>0</v>
      </c>
      <c r="BL130" s="18" t="s">
        <v>234</v>
      </c>
      <c r="BM130" s="224" t="s">
        <v>626</v>
      </c>
    </row>
    <row r="131" s="2" customFormat="1">
      <c r="A131" s="39"/>
      <c r="B131" s="40"/>
      <c r="C131" s="41"/>
      <c r="D131" s="226" t="s">
        <v>155</v>
      </c>
      <c r="E131" s="41"/>
      <c r="F131" s="227" t="s">
        <v>627</v>
      </c>
      <c r="G131" s="41"/>
      <c r="H131" s="41"/>
      <c r="I131" s="228"/>
      <c r="J131" s="41"/>
      <c r="K131" s="41"/>
      <c r="L131" s="45"/>
      <c r="M131" s="229"/>
      <c r="N131" s="230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155</v>
      </c>
      <c r="AU131" s="18" t="s">
        <v>82</v>
      </c>
    </row>
    <row r="132" s="12" customFormat="1" ht="25.92" customHeight="1">
      <c r="A132" s="12"/>
      <c r="B132" s="197"/>
      <c r="C132" s="198"/>
      <c r="D132" s="199" t="s">
        <v>74</v>
      </c>
      <c r="E132" s="200" t="s">
        <v>226</v>
      </c>
      <c r="F132" s="200" t="s">
        <v>227</v>
      </c>
      <c r="G132" s="198"/>
      <c r="H132" s="198"/>
      <c r="I132" s="201"/>
      <c r="J132" s="202">
        <f>BK132</f>
        <v>0</v>
      </c>
      <c r="K132" s="198"/>
      <c r="L132" s="203"/>
      <c r="M132" s="204"/>
      <c r="N132" s="205"/>
      <c r="O132" s="205"/>
      <c r="P132" s="206">
        <f>P133</f>
        <v>0</v>
      </c>
      <c r="Q132" s="205"/>
      <c r="R132" s="206">
        <f>R133</f>
        <v>1.027989</v>
      </c>
      <c r="S132" s="205"/>
      <c r="T132" s="207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8" t="s">
        <v>84</v>
      </c>
      <c r="AT132" s="209" t="s">
        <v>74</v>
      </c>
      <c r="AU132" s="209" t="s">
        <v>75</v>
      </c>
      <c r="AY132" s="208" t="s">
        <v>145</v>
      </c>
      <c r="BK132" s="210">
        <f>BK133</f>
        <v>0</v>
      </c>
    </row>
    <row r="133" s="12" customFormat="1" ht="22.8" customHeight="1">
      <c r="A133" s="12"/>
      <c r="B133" s="197"/>
      <c r="C133" s="198"/>
      <c r="D133" s="199" t="s">
        <v>74</v>
      </c>
      <c r="E133" s="211" t="s">
        <v>311</v>
      </c>
      <c r="F133" s="211" t="s">
        <v>312</v>
      </c>
      <c r="G133" s="198"/>
      <c r="H133" s="198"/>
      <c r="I133" s="201"/>
      <c r="J133" s="212">
        <f>BK133</f>
        <v>0</v>
      </c>
      <c r="K133" s="198"/>
      <c r="L133" s="203"/>
      <c r="M133" s="204"/>
      <c r="N133" s="205"/>
      <c r="O133" s="205"/>
      <c r="P133" s="206">
        <f>SUM(P134:P205)</f>
        <v>0</v>
      </c>
      <c r="Q133" s="205"/>
      <c r="R133" s="206">
        <f>SUM(R134:R205)</f>
        <v>1.027989</v>
      </c>
      <c r="S133" s="205"/>
      <c r="T133" s="207">
        <f>SUM(T134:T205)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8" t="s">
        <v>84</v>
      </c>
      <c r="AT133" s="209" t="s">
        <v>74</v>
      </c>
      <c r="AU133" s="209" t="s">
        <v>82</v>
      </c>
      <c r="AY133" s="208" t="s">
        <v>145</v>
      </c>
      <c r="BK133" s="210">
        <f>SUM(BK134:BK205)</f>
        <v>0</v>
      </c>
    </row>
    <row r="134" s="2" customFormat="1" ht="21.75" customHeight="1">
      <c r="A134" s="39"/>
      <c r="B134" s="40"/>
      <c r="C134" s="213" t="s">
        <v>238</v>
      </c>
      <c r="D134" s="213" t="s">
        <v>148</v>
      </c>
      <c r="E134" s="214" t="s">
        <v>628</v>
      </c>
      <c r="F134" s="215" t="s">
        <v>629</v>
      </c>
      <c r="G134" s="216" t="s">
        <v>298</v>
      </c>
      <c r="H134" s="217">
        <v>4</v>
      </c>
      <c r="I134" s="218"/>
      <c r="J134" s="219">
        <f>ROUND(I134*H134,2)</f>
        <v>0</v>
      </c>
      <c r="K134" s="215" t="s">
        <v>152</v>
      </c>
      <c r="L134" s="45"/>
      <c r="M134" s="220" t="s">
        <v>19</v>
      </c>
      <c r="N134" s="221" t="s">
        <v>46</v>
      </c>
      <c r="O134" s="85"/>
      <c r="P134" s="222">
        <f>O134*H134</f>
        <v>0</v>
      </c>
      <c r="Q134" s="222">
        <v>0.00147</v>
      </c>
      <c r="R134" s="222">
        <f>Q134*H134</f>
        <v>0.0058799999999999998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234</v>
      </c>
      <c r="AT134" s="224" t="s">
        <v>148</v>
      </c>
      <c r="AU134" s="224" t="s">
        <v>84</v>
      </c>
      <c r="AY134" s="18" t="s">
        <v>145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82</v>
      </c>
      <c r="BK134" s="225">
        <f>ROUND(I134*H134,2)</f>
        <v>0</v>
      </c>
      <c r="BL134" s="18" t="s">
        <v>234</v>
      </c>
      <c r="BM134" s="224" t="s">
        <v>630</v>
      </c>
    </row>
    <row r="135" s="2" customFormat="1">
      <c r="A135" s="39"/>
      <c r="B135" s="40"/>
      <c r="C135" s="41"/>
      <c r="D135" s="226" t="s">
        <v>155</v>
      </c>
      <c r="E135" s="41"/>
      <c r="F135" s="227" t="s">
        <v>631</v>
      </c>
      <c r="G135" s="41"/>
      <c r="H135" s="41"/>
      <c r="I135" s="228"/>
      <c r="J135" s="41"/>
      <c r="K135" s="41"/>
      <c r="L135" s="45"/>
      <c r="M135" s="229"/>
      <c r="N135" s="230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155</v>
      </c>
      <c r="AU135" s="18" t="s">
        <v>84</v>
      </c>
    </row>
    <row r="136" s="13" customFormat="1">
      <c r="A136" s="13"/>
      <c r="B136" s="231"/>
      <c r="C136" s="232"/>
      <c r="D136" s="233" t="s">
        <v>161</v>
      </c>
      <c r="E136" s="242" t="s">
        <v>19</v>
      </c>
      <c r="F136" s="234" t="s">
        <v>632</v>
      </c>
      <c r="G136" s="232"/>
      <c r="H136" s="235">
        <v>4</v>
      </c>
      <c r="I136" s="236"/>
      <c r="J136" s="232"/>
      <c r="K136" s="232"/>
      <c r="L136" s="237"/>
      <c r="M136" s="238"/>
      <c r="N136" s="239"/>
      <c r="O136" s="239"/>
      <c r="P136" s="239"/>
      <c r="Q136" s="239"/>
      <c r="R136" s="239"/>
      <c r="S136" s="239"/>
      <c r="T136" s="24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1" t="s">
        <v>161</v>
      </c>
      <c r="AU136" s="241" t="s">
        <v>84</v>
      </c>
      <c r="AV136" s="13" t="s">
        <v>84</v>
      </c>
      <c r="AW136" s="13" t="s">
        <v>37</v>
      </c>
      <c r="AX136" s="13" t="s">
        <v>82</v>
      </c>
      <c r="AY136" s="241" t="s">
        <v>145</v>
      </c>
    </row>
    <row r="137" s="2" customFormat="1" ht="16.5" customHeight="1">
      <c r="A137" s="39"/>
      <c r="B137" s="40"/>
      <c r="C137" s="213" t="s">
        <v>234</v>
      </c>
      <c r="D137" s="213" t="s">
        <v>148</v>
      </c>
      <c r="E137" s="214" t="s">
        <v>314</v>
      </c>
      <c r="F137" s="215" t="s">
        <v>633</v>
      </c>
      <c r="G137" s="216" t="s">
        <v>253</v>
      </c>
      <c r="H137" s="217">
        <v>2</v>
      </c>
      <c r="I137" s="218"/>
      <c r="J137" s="219">
        <f>ROUND(I137*H137,2)</f>
        <v>0</v>
      </c>
      <c r="K137" s="215" t="s">
        <v>19</v>
      </c>
      <c r="L137" s="45"/>
      <c r="M137" s="220" t="s">
        <v>19</v>
      </c>
      <c r="N137" s="221" t="s">
        <v>46</v>
      </c>
      <c r="O137" s="85"/>
      <c r="P137" s="222">
        <f>O137*H137</f>
        <v>0</v>
      </c>
      <c r="Q137" s="222">
        <v>0.20000000000000001</v>
      </c>
      <c r="R137" s="222">
        <f>Q137*H137</f>
        <v>0.40000000000000002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153</v>
      </c>
      <c r="AT137" s="224" t="s">
        <v>148</v>
      </c>
      <c r="AU137" s="224" t="s">
        <v>84</v>
      </c>
      <c r="AY137" s="18" t="s">
        <v>145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82</v>
      </c>
      <c r="BK137" s="225">
        <f>ROUND(I137*H137,2)</f>
        <v>0</v>
      </c>
      <c r="BL137" s="18" t="s">
        <v>153</v>
      </c>
      <c r="BM137" s="224" t="s">
        <v>634</v>
      </c>
    </row>
    <row r="138" s="2" customFormat="1">
      <c r="A138" s="39"/>
      <c r="B138" s="40"/>
      <c r="C138" s="41"/>
      <c r="D138" s="233" t="s">
        <v>223</v>
      </c>
      <c r="E138" s="41"/>
      <c r="F138" s="243" t="s">
        <v>635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223</v>
      </c>
      <c r="AU138" s="18" t="s">
        <v>84</v>
      </c>
    </row>
    <row r="139" s="13" customFormat="1">
      <c r="A139" s="13"/>
      <c r="B139" s="231"/>
      <c r="C139" s="232"/>
      <c r="D139" s="233" t="s">
        <v>161</v>
      </c>
      <c r="E139" s="242" t="s">
        <v>19</v>
      </c>
      <c r="F139" s="234" t="s">
        <v>84</v>
      </c>
      <c r="G139" s="232"/>
      <c r="H139" s="235">
        <v>2</v>
      </c>
      <c r="I139" s="236"/>
      <c r="J139" s="232"/>
      <c r="K139" s="232"/>
      <c r="L139" s="237"/>
      <c r="M139" s="238"/>
      <c r="N139" s="239"/>
      <c r="O139" s="239"/>
      <c r="P139" s="239"/>
      <c r="Q139" s="239"/>
      <c r="R139" s="239"/>
      <c r="S139" s="239"/>
      <c r="T139" s="24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1" t="s">
        <v>161</v>
      </c>
      <c r="AU139" s="241" t="s">
        <v>84</v>
      </c>
      <c r="AV139" s="13" t="s">
        <v>84</v>
      </c>
      <c r="AW139" s="13" t="s">
        <v>37</v>
      </c>
      <c r="AX139" s="13" t="s">
        <v>82</v>
      </c>
      <c r="AY139" s="241" t="s">
        <v>145</v>
      </c>
    </row>
    <row r="140" s="2" customFormat="1" ht="16.5" customHeight="1">
      <c r="A140" s="39"/>
      <c r="B140" s="40"/>
      <c r="C140" s="213" t="s">
        <v>250</v>
      </c>
      <c r="D140" s="213" t="s">
        <v>148</v>
      </c>
      <c r="E140" s="214" t="s">
        <v>636</v>
      </c>
      <c r="F140" s="215" t="s">
        <v>637</v>
      </c>
      <c r="G140" s="216" t="s">
        <v>253</v>
      </c>
      <c r="H140" s="217">
        <v>1</v>
      </c>
      <c r="I140" s="218"/>
      <c r="J140" s="219">
        <f>ROUND(I140*H140,2)</f>
        <v>0</v>
      </c>
      <c r="K140" s="215" t="s">
        <v>19</v>
      </c>
      <c r="L140" s="45"/>
      <c r="M140" s="220" t="s">
        <v>19</v>
      </c>
      <c r="N140" s="221" t="s">
        <v>46</v>
      </c>
      <c r="O140" s="85"/>
      <c r="P140" s="222">
        <f>O140*H140</f>
        <v>0</v>
      </c>
      <c r="Q140" s="222">
        <v>0.20000000000000001</v>
      </c>
      <c r="R140" s="222">
        <f>Q140*H140</f>
        <v>0.20000000000000001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153</v>
      </c>
      <c r="AT140" s="224" t="s">
        <v>148</v>
      </c>
      <c r="AU140" s="224" t="s">
        <v>84</v>
      </c>
      <c r="AY140" s="18" t="s">
        <v>145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82</v>
      </c>
      <c r="BK140" s="225">
        <f>ROUND(I140*H140,2)</f>
        <v>0</v>
      </c>
      <c r="BL140" s="18" t="s">
        <v>153</v>
      </c>
      <c r="BM140" s="224" t="s">
        <v>638</v>
      </c>
    </row>
    <row r="141" s="2" customFormat="1">
      <c r="A141" s="39"/>
      <c r="B141" s="40"/>
      <c r="C141" s="41"/>
      <c r="D141" s="233" t="s">
        <v>223</v>
      </c>
      <c r="E141" s="41"/>
      <c r="F141" s="243" t="s">
        <v>639</v>
      </c>
      <c r="G141" s="41"/>
      <c r="H141" s="41"/>
      <c r="I141" s="228"/>
      <c r="J141" s="41"/>
      <c r="K141" s="41"/>
      <c r="L141" s="45"/>
      <c r="M141" s="229"/>
      <c r="N141" s="230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223</v>
      </c>
      <c r="AU141" s="18" t="s">
        <v>84</v>
      </c>
    </row>
    <row r="142" s="13" customFormat="1">
      <c r="A142" s="13"/>
      <c r="B142" s="231"/>
      <c r="C142" s="232"/>
      <c r="D142" s="233" t="s">
        <v>161</v>
      </c>
      <c r="E142" s="242" t="s">
        <v>19</v>
      </c>
      <c r="F142" s="234" t="s">
        <v>82</v>
      </c>
      <c r="G142" s="232"/>
      <c r="H142" s="235">
        <v>1</v>
      </c>
      <c r="I142" s="236"/>
      <c r="J142" s="232"/>
      <c r="K142" s="232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161</v>
      </c>
      <c r="AU142" s="241" t="s">
        <v>84</v>
      </c>
      <c r="AV142" s="13" t="s">
        <v>84</v>
      </c>
      <c r="AW142" s="13" t="s">
        <v>37</v>
      </c>
      <c r="AX142" s="13" t="s">
        <v>82</v>
      </c>
      <c r="AY142" s="241" t="s">
        <v>145</v>
      </c>
    </row>
    <row r="143" s="2" customFormat="1" ht="16.5" customHeight="1">
      <c r="A143" s="39"/>
      <c r="B143" s="40"/>
      <c r="C143" s="213" t="s">
        <v>255</v>
      </c>
      <c r="D143" s="213" t="s">
        <v>148</v>
      </c>
      <c r="E143" s="214" t="s">
        <v>318</v>
      </c>
      <c r="F143" s="215" t="s">
        <v>640</v>
      </c>
      <c r="G143" s="216" t="s">
        <v>298</v>
      </c>
      <c r="H143" s="217">
        <v>3</v>
      </c>
      <c r="I143" s="218"/>
      <c r="J143" s="219">
        <f>ROUND(I143*H143,2)</f>
        <v>0</v>
      </c>
      <c r="K143" s="215" t="s">
        <v>19</v>
      </c>
      <c r="L143" s="45"/>
      <c r="M143" s="220" t="s">
        <v>19</v>
      </c>
      <c r="N143" s="221" t="s">
        <v>46</v>
      </c>
      <c r="O143" s="85"/>
      <c r="P143" s="222">
        <f>O143*H143</f>
        <v>0</v>
      </c>
      <c r="Q143" s="222">
        <v>0</v>
      </c>
      <c r="R143" s="222">
        <f>Q143*H143</f>
        <v>0</v>
      </c>
      <c r="S143" s="222">
        <v>0</v>
      </c>
      <c r="T143" s="223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4" t="s">
        <v>153</v>
      </c>
      <c r="AT143" s="224" t="s">
        <v>148</v>
      </c>
      <c r="AU143" s="224" t="s">
        <v>84</v>
      </c>
      <c r="AY143" s="18" t="s">
        <v>145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8" t="s">
        <v>82</v>
      </c>
      <c r="BK143" s="225">
        <f>ROUND(I143*H143,2)</f>
        <v>0</v>
      </c>
      <c r="BL143" s="18" t="s">
        <v>153</v>
      </c>
      <c r="BM143" s="224" t="s">
        <v>641</v>
      </c>
    </row>
    <row r="144" s="13" customFormat="1">
      <c r="A144" s="13"/>
      <c r="B144" s="231"/>
      <c r="C144" s="232"/>
      <c r="D144" s="233" t="s">
        <v>161</v>
      </c>
      <c r="E144" s="242" t="s">
        <v>19</v>
      </c>
      <c r="F144" s="234" t="s">
        <v>163</v>
      </c>
      <c r="G144" s="232"/>
      <c r="H144" s="235">
        <v>3</v>
      </c>
      <c r="I144" s="236"/>
      <c r="J144" s="232"/>
      <c r="K144" s="232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161</v>
      </c>
      <c r="AU144" s="241" t="s">
        <v>84</v>
      </c>
      <c r="AV144" s="13" t="s">
        <v>84</v>
      </c>
      <c r="AW144" s="13" t="s">
        <v>37</v>
      </c>
      <c r="AX144" s="13" t="s">
        <v>82</v>
      </c>
      <c r="AY144" s="241" t="s">
        <v>145</v>
      </c>
    </row>
    <row r="145" s="2" customFormat="1" ht="16.5" customHeight="1">
      <c r="A145" s="39"/>
      <c r="B145" s="40"/>
      <c r="C145" s="213" t="s">
        <v>262</v>
      </c>
      <c r="D145" s="213" t="s">
        <v>148</v>
      </c>
      <c r="E145" s="214" t="s">
        <v>642</v>
      </c>
      <c r="F145" s="215" t="s">
        <v>643</v>
      </c>
      <c r="G145" s="216" t="s">
        <v>233</v>
      </c>
      <c r="H145" s="217">
        <v>1.5</v>
      </c>
      <c r="I145" s="218"/>
      <c r="J145" s="219">
        <f>ROUND(I145*H145,2)</f>
        <v>0</v>
      </c>
      <c r="K145" s="215" t="s">
        <v>152</v>
      </c>
      <c r="L145" s="45"/>
      <c r="M145" s="220" t="s">
        <v>19</v>
      </c>
      <c r="N145" s="221" t="s">
        <v>46</v>
      </c>
      <c r="O145" s="85"/>
      <c r="P145" s="222">
        <f>O145*H145</f>
        <v>0</v>
      </c>
      <c r="Q145" s="222">
        <v>0.00147</v>
      </c>
      <c r="R145" s="222">
        <f>Q145*H145</f>
        <v>0.0022049999999999999</v>
      </c>
      <c r="S145" s="222">
        <v>0</v>
      </c>
      <c r="T145" s="22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4" t="s">
        <v>234</v>
      </c>
      <c r="AT145" s="224" t="s">
        <v>148</v>
      </c>
      <c r="AU145" s="224" t="s">
        <v>84</v>
      </c>
      <c r="AY145" s="18" t="s">
        <v>145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8" t="s">
        <v>82</v>
      </c>
      <c r="BK145" s="225">
        <f>ROUND(I145*H145,2)</f>
        <v>0</v>
      </c>
      <c r="BL145" s="18" t="s">
        <v>234</v>
      </c>
      <c r="BM145" s="224" t="s">
        <v>644</v>
      </c>
    </row>
    <row r="146" s="2" customFormat="1">
      <c r="A146" s="39"/>
      <c r="B146" s="40"/>
      <c r="C146" s="41"/>
      <c r="D146" s="226" t="s">
        <v>155</v>
      </c>
      <c r="E146" s="41"/>
      <c r="F146" s="227" t="s">
        <v>645</v>
      </c>
      <c r="G146" s="41"/>
      <c r="H146" s="41"/>
      <c r="I146" s="228"/>
      <c r="J146" s="41"/>
      <c r="K146" s="41"/>
      <c r="L146" s="45"/>
      <c r="M146" s="229"/>
      <c r="N146" s="230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155</v>
      </c>
      <c r="AU146" s="18" t="s">
        <v>84</v>
      </c>
    </row>
    <row r="147" s="13" customFormat="1">
      <c r="A147" s="13"/>
      <c r="B147" s="231"/>
      <c r="C147" s="232"/>
      <c r="D147" s="233" t="s">
        <v>161</v>
      </c>
      <c r="E147" s="242" t="s">
        <v>19</v>
      </c>
      <c r="F147" s="234" t="s">
        <v>646</v>
      </c>
      <c r="G147" s="232"/>
      <c r="H147" s="235">
        <v>1.5</v>
      </c>
      <c r="I147" s="236"/>
      <c r="J147" s="232"/>
      <c r="K147" s="232"/>
      <c r="L147" s="237"/>
      <c r="M147" s="238"/>
      <c r="N147" s="239"/>
      <c r="O147" s="239"/>
      <c r="P147" s="239"/>
      <c r="Q147" s="239"/>
      <c r="R147" s="239"/>
      <c r="S147" s="239"/>
      <c r="T147" s="24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1" t="s">
        <v>161</v>
      </c>
      <c r="AU147" s="241" t="s">
        <v>84</v>
      </c>
      <c r="AV147" s="13" t="s">
        <v>84</v>
      </c>
      <c r="AW147" s="13" t="s">
        <v>37</v>
      </c>
      <c r="AX147" s="13" t="s">
        <v>82</v>
      </c>
      <c r="AY147" s="241" t="s">
        <v>145</v>
      </c>
    </row>
    <row r="148" s="2" customFormat="1" ht="16.5" customHeight="1">
      <c r="A148" s="39"/>
      <c r="B148" s="40"/>
      <c r="C148" s="213" t="s">
        <v>269</v>
      </c>
      <c r="D148" s="213" t="s">
        <v>148</v>
      </c>
      <c r="E148" s="214" t="s">
        <v>647</v>
      </c>
      <c r="F148" s="215" t="s">
        <v>648</v>
      </c>
      <c r="G148" s="216" t="s">
        <v>233</v>
      </c>
      <c r="H148" s="217">
        <v>6.2999999999999998</v>
      </c>
      <c r="I148" s="218"/>
      <c r="J148" s="219">
        <f>ROUND(I148*H148,2)</f>
        <v>0</v>
      </c>
      <c r="K148" s="215" t="s">
        <v>152</v>
      </c>
      <c r="L148" s="45"/>
      <c r="M148" s="220" t="s">
        <v>19</v>
      </c>
      <c r="N148" s="221" t="s">
        <v>46</v>
      </c>
      <c r="O148" s="85"/>
      <c r="P148" s="222">
        <f>O148*H148</f>
        <v>0</v>
      </c>
      <c r="Q148" s="222">
        <v>0.0027000000000000001</v>
      </c>
      <c r="R148" s="222">
        <f>Q148*H148</f>
        <v>0.017010000000000001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234</v>
      </c>
      <c r="AT148" s="224" t="s">
        <v>148</v>
      </c>
      <c r="AU148" s="224" t="s">
        <v>84</v>
      </c>
      <c r="AY148" s="18" t="s">
        <v>145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82</v>
      </c>
      <c r="BK148" s="225">
        <f>ROUND(I148*H148,2)</f>
        <v>0</v>
      </c>
      <c r="BL148" s="18" t="s">
        <v>234</v>
      </c>
      <c r="BM148" s="224" t="s">
        <v>649</v>
      </c>
    </row>
    <row r="149" s="2" customFormat="1">
      <c r="A149" s="39"/>
      <c r="B149" s="40"/>
      <c r="C149" s="41"/>
      <c r="D149" s="226" t="s">
        <v>155</v>
      </c>
      <c r="E149" s="41"/>
      <c r="F149" s="227" t="s">
        <v>650</v>
      </c>
      <c r="G149" s="41"/>
      <c r="H149" s="41"/>
      <c r="I149" s="228"/>
      <c r="J149" s="41"/>
      <c r="K149" s="41"/>
      <c r="L149" s="45"/>
      <c r="M149" s="229"/>
      <c r="N149" s="230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155</v>
      </c>
      <c r="AU149" s="18" t="s">
        <v>84</v>
      </c>
    </row>
    <row r="150" s="13" customFormat="1">
      <c r="A150" s="13"/>
      <c r="B150" s="231"/>
      <c r="C150" s="232"/>
      <c r="D150" s="233" t="s">
        <v>161</v>
      </c>
      <c r="E150" s="242" t="s">
        <v>19</v>
      </c>
      <c r="F150" s="234" t="s">
        <v>651</v>
      </c>
      <c r="G150" s="232"/>
      <c r="H150" s="235">
        <v>6.2999999999999998</v>
      </c>
      <c r="I150" s="236"/>
      <c r="J150" s="232"/>
      <c r="K150" s="232"/>
      <c r="L150" s="237"/>
      <c r="M150" s="238"/>
      <c r="N150" s="239"/>
      <c r="O150" s="239"/>
      <c r="P150" s="239"/>
      <c r="Q150" s="239"/>
      <c r="R150" s="239"/>
      <c r="S150" s="239"/>
      <c r="T150" s="24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1" t="s">
        <v>161</v>
      </c>
      <c r="AU150" s="241" t="s">
        <v>84</v>
      </c>
      <c r="AV150" s="13" t="s">
        <v>84</v>
      </c>
      <c r="AW150" s="13" t="s">
        <v>37</v>
      </c>
      <c r="AX150" s="13" t="s">
        <v>82</v>
      </c>
      <c r="AY150" s="241" t="s">
        <v>145</v>
      </c>
    </row>
    <row r="151" s="2" customFormat="1" ht="16.5" customHeight="1">
      <c r="A151" s="39"/>
      <c r="B151" s="40"/>
      <c r="C151" s="213" t="s">
        <v>7</v>
      </c>
      <c r="D151" s="213" t="s">
        <v>148</v>
      </c>
      <c r="E151" s="214" t="s">
        <v>652</v>
      </c>
      <c r="F151" s="215" t="s">
        <v>653</v>
      </c>
      <c r="G151" s="216" t="s">
        <v>233</v>
      </c>
      <c r="H151" s="217">
        <v>7.2000000000000002</v>
      </c>
      <c r="I151" s="218"/>
      <c r="J151" s="219">
        <f>ROUND(I151*H151,2)</f>
        <v>0</v>
      </c>
      <c r="K151" s="215" t="s">
        <v>152</v>
      </c>
      <c r="L151" s="45"/>
      <c r="M151" s="220" t="s">
        <v>19</v>
      </c>
      <c r="N151" s="221" t="s">
        <v>46</v>
      </c>
      <c r="O151" s="85"/>
      <c r="P151" s="222">
        <f>O151*H151</f>
        <v>0</v>
      </c>
      <c r="Q151" s="222">
        <v>0.00396</v>
      </c>
      <c r="R151" s="222">
        <f>Q151*H151</f>
        <v>0.028511999999999999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234</v>
      </c>
      <c r="AT151" s="224" t="s">
        <v>148</v>
      </c>
      <c r="AU151" s="224" t="s">
        <v>84</v>
      </c>
      <c r="AY151" s="18" t="s">
        <v>145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82</v>
      </c>
      <c r="BK151" s="225">
        <f>ROUND(I151*H151,2)</f>
        <v>0</v>
      </c>
      <c r="BL151" s="18" t="s">
        <v>234</v>
      </c>
      <c r="BM151" s="224" t="s">
        <v>654</v>
      </c>
    </row>
    <row r="152" s="2" customFormat="1">
      <c r="A152" s="39"/>
      <c r="B152" s="40"/>
      <c r="C152" s="41"/>
      <c r="D152" s="226" t="s">
        <v>155</v>
      </c>
      <c r="E152" s="41"/>
      <c r="F152" s="227" t="s">
        <v>655</v>
      </c>
      <c r="G152" s="41"/>
      <c r="H152" s="41"/>
      <c r="I152" s="228"/>
      <c r="J152" s="41"/>
      <c r="K152" s="41"/>
      <c r="L152" s="45"/>
      <c r="M152" s="229"/>
      <c r="N152" s="230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155</v>
      </c>
      <c r="AU152" s="18" t="s">
        <v>84</v>
      </c>
    </row>
    <row r="153" s="13" customFormat="1">
      <c r="A153" s="13"/>
      <c r="B153" s="231"/>
      <c r="C153" s="232"/>
      <c r="D153" s="233" t="s">
        <v>161</v>
      </c>
      <c r="E153" s="242" t="s">
        <v>19</v>
      </c>
      <c r="F153" s="234" t="s">
        <v>656</v>
      </c>
      <c r="G153" s="232"/>
      <c r="H153" s="235">
        <v>7.2000000000000002</v>
      </c>
      <c r="I153" s="236"/>
      <c r="J153" s="232"/>
      <c r="K153" s="232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161</v>
      </c>
      <c r="AU153" s="241" t="s">
        <v>84</v>
      </c>
      <c r="AV153" s="13" t="s">
        <v>84</v>
      </c>
      <c r="AW153" s="13" t="s">
        <v>37</v>
      </c>
      <c r="AX153" s="13" t="s">
        <v>82</v>
      </c>
      <c r="AY153" s="241" t="s">
        <v>145</v>
      </c>
    </row>
    <row r="154" s="2" customFormat="1" ht="21.75" customHeight="1">
      <c r="A154" s="39"/>
      <c r="B154" s="40"/>
      <c r="C154" s="258" t="s">
        <v>282</v>
      </c>
      <c r="D154" s="258" t="s">
        <v>583</v>
      </c>
      <c r="E154" s="259" t="s">
        <v>657</v>
      </c>
      <c r="F154" s="260" t="s">
        <v>658</v>
      </c>
      <c r="G154" s="261" t="s">
        <v>298</v>
      </c>
      <c r="H154" s="262">
        <v>1</v>
      </c>
      <c r="I154" s="263"/>
      <c r="J154" s="264">
        <f>ROUND(I154*H154,2)</f>
        <v>0</v>
      </c>
      <c r="K154" s="260" t="s">
        <v>19</v>
      </c>
      <c r="L154" s="265"/>
      <c r="M154" s="266" t="s">
        <v>19</v>
      </c>
      <c r="N154" s="267" t="s">
        <v>46</v>
      </c>
      <c r="O154" s="85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338</v>
      </c>
      <c r="AT154" s="224" t="s">
        <v>583</v>
      </c>
      <c r="AU154" s="224" t="s">
        <v>84</v>
      </c>
      <c r="AY154" s="18" t="s">
        <v>145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82</v>
      </c>
      <c r="BK154" s="225">
        <f>ROUND(I154*H154,2)</f>
        <v>0</v>
      </c>
      <c r="BL154" s="18" t="s">
        <v>234</v>
      </c>
      <c r="BM154" s="224" t="s">
        <v>659</v>
      </c>
    </row>
    <row r="155" s="2" customFormat="1">
      <c r="A155" s="39"/>
      <c r="B155" s="40"/>
      <c r="C155" s="41"/>
      <c r="D155" s="233" t="s">
        <v>223</v>
      </c>
      <c r="E155" s="41"/>
      <c r="F155" s="243" t="s">
        <v>660</v>
      </c>
      <c r="G155" s="41"/>
      <c r="H155" s="41"/>
      <c r="I155" s="228"/>
      <c r="J155" s="41"/>
      <c r="K155" s="41"/>
      <c r="L155" s="45"/>
      <c r="M155" s="229"/>
      <c r="N155" s="230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223</v>
      </c>
      <c r="AU155" s="18" t="s">
        <v>84</v>
      </c>
    </row>
    <row r="156" s="13" customFormat="1">
      <c r="A156" s="13"/>
      <c r="B156" s="231"/>
      <c r="C156" s="232"/>
      <c r="D156" s="233" t="s">
        <v>161</v>
      </c>
      <c r="E156" s="242" t="s">
        <v>19</v>
      </c>
      <c r="F156" s="234" t="s">
        <v>82</v>
      </c>
      <c r="G156" s="232"/>
      <c r="H156" s="235">
        <v>1</v>
      </c>
      <c r="I156" s="236"/>
      <c r="J156" s="232"/>
      <c r="K156" s="232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161</v>
      </c>
      <c r="AU156" s="241" t="s">
        <v>84</v>
      </c>
      <c r="AV156" s="13" t="s">
        <v>84</v>
      </c>
      <c r="AW156" s="13" t="s">
        <v>37</v>
      </c>
      <c r="AX156" s="13" t="s">
        <v>82</v>
      </c>
      <c r="AY156" s="241" t="s">
        <v>145</v>
      </c>
    </row>
    <row r="157" s="2" customFormat="1" ht="24.15" customHeight="1">
      <c r="A157" s="39"/>
      <c r="B157" s="40"/>
      <c r="C157" s="258" t="s">
        <v>289</v>
      </c>
      <c r="D157" s="258" t="s">
        <v>583</v>
      </c>
      <c r="E157" s="259" t="s">
        <v>661</v>
      </c>
      <c r="F157" s="260" t="s">
        <v>662</v>
      </c>
      <c r="G157" s="261" t="s">
        <v>253</v>
      </c>
      <c r="H157" s="262">
        <v>2</v>
      </c>
      <c r="I157" s="263"/>
      <c r="J157" s="264">
        <f>ROUND(I157*H157,2)</f>
        <v>0</v>
      </c>
      <c r="K157" s="260" t="s">
        <v>19</v>
      </c>
      <c r="L157" s="265"/>
      <c r="M157" s="266" t="s">
        <v>19</v>
      </c>
      <c r="N157" s="267" t="s">
        <v>46</v>
      </c>
      <c r="O157" s="85"/>
      <c r="P157" s="222">
        <f>O157*H157</f>
        <v>0</v>
      </c>
      <c r="Q157" s="222">
        <v>0</v>
      </c>
      <c r="R157" s="222">
        <f>Q157*H157</f>
        <v>0</v>
      </c>
      <c r="S157" s="222">
        <v>0</v>
      </c>
      <c r="T157" s="223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4" t="s">
        <v>338</v>
      </c>
      <c r="AT157" s="224" t="s">
        <v>583</v>
      </c>
      <c r="AU157" s="224" t="s">
        <v>84</v>
      </c>
      <c r="AY157" s="18" t="s">
        <v>145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8" t="s">
        <v>82</v>
      </c>
      <c r="BK157" s="225">
        <f>ROUND(I157*H157,2)</f>
        <v>0</v>
      </c>
      <c r="BL157" s="18" t="s">
        <v>234</v>
      </c>
      <c r="BM157" s="224" t="s">
        <v>663</v>
      </c>
    </row>
    <row r="158" s="13" customFormat="1">
      <c r="A158" s="13"/>
      <c r="B158" s="231"/>
      <c r="C158" s="232"/>
      <c r="D158" s="233" t="s">
        <v>161</v>
      </c>
      <c r="E158" s="242" t="s">
        <v>19</v>
      </c>
      <c r="F158" s="234" t="s">
        <v>84</v>
      </c>
      <c r="G158" s="232"/>
      <c r="H158" s="235">
        <v>2</v>
      </c>
      <c r="I158" s="236"/>
      <c r="J158" s="232"/>
      <c r="K158" s="232"/>
      <c r="L158" s="237"/>
      <c r="M158" s="238"/>
      <c r="N158" s="239"/>
      <c r="O158" s="239"/>
      <c r="P158" s="239"/>
      <c r="Q158" s="239"/>
      <c r="R158" s="239"/>
      <c r="S158" s="239"/>
      <c r="T158" s="24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1" t="s">
        <v>161</v>
      </c>
      <c r="AU158" s="241" t="s">
        <v>84</v>
      </c>
      <c r="AV158" s="13" t="s">
        <v>84</v>
      </c>
      <c r="AW158" s="13" t="s">
        <v>37</v>
      </c>
      <c r="AX158" s="13" t="s">
        <v>82</v>
      </c>
      <c r="AY158" s="241" t="s">
        <v>145</v>
      </c>
    </row>
    <row r="159" s="2" customFormat="1" ht="24.15" customHeight="1">
      <c r="A159" s="39"/>
      <c r="B159" s="40"/>
      <c r="C159" s="258" t="s">
        <v>295</v>
      </c>
      <c r="D159" s="258" t="s">
        <v>583</v>
      </c>
      <c r="E159" s="259" t="s">
        <v>664</v>
      </c>
      <c r="F159" s="260" t="s">
        <v>662</v>
      </c>
      <c r="G159" s="261" t="s">
        <v>253</v>
      </c>
      <c r="H159" s="262">
        <v>1</v>
      </c>
      <c r="I159" s="263"/>
      <c r="J159" s="264">
        <f>ROUND(I159*H159,2)</f>
        <v>0</v>
      </c>
      <c r="K159" s="260" t="s">
        <v>19</v>
      </c>
      <c r="L159" s="265"/>
      <c r="M159" s="266" t="s">
        <v>19</v>
      </c>
      <c r="N159" s="267" t="s">
        <v>46</v>
      </c>
      <c r="O159" s="85"/>
      <c r="P159" s="222">
        <f>O159*H159</f>
        <v>0</v>
      </c>
      <c r="Q159" s="222">
        <v>0</v>
      </c>
      <c r="R159" s="222">
        <f>Q159*H159</f>
        <v>0</v>
      </c>
      <c r="S159" s="222">
        <v>0</v>
      </c>
      <c r="T159" s="22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4" t="s">
        <v>338</v>
      </c>
      <c r="AT159" s="224" t="s">
        <v>583</v>
      </c>
      <c r="AU159" s="224" t="s">
        <v>84</v>
      </c>
      <c r="AY159" s="18" t="s">
        <v>145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8" t="s">
        <v>82</v>
      </c>
      <c r="BK159" s="225">
        <f>ROUND(I159*H159,2)</f>
        <v>0</v>
      </c>
      <c r="BL159" s="18" t="s">
        <v>234</v>
      </c>
      <c r="BM159" s="224" t="s">
        <v>665</v>
      </c>
    </row>
    <row r="160" s="13" customFormat="1">
      <c r="A160" s="13"/>
      <c r="B160" s="231"/>
      <c r="C160" s="232"/>
      <c r="D160" s="233" t="s">
        <v>161</v>
      </c>
      <c r="E160" s="242" t="s">
        <v>19</v>
      </c>
      <c r="F160" s="234" t="s">
        <v>82</v>
      </c>
      <c r="G160" s="232"/>
      <c r="H160" s="235">
        <v>1</v>
      </c>
      <c r="I160" s="236"/>
      <c r="J160" s="232"/>
      <c r="K160" s="232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161</v>
      </c>
      <c r="AU160" s="241" t="s">
        <v>84</v>
      </c>
      <c r="AV160" s="13" t="s">
        <v>84</v>
      </c>
      <c r="AW160" s="13" t="s">
        <v>37</v>
      </c>
      <c r="AX160" s="13" t="s">
        <v>82</v>
      </c>
      <c r="AY160" s="241" t="s">
        <v>145</v>
      </c>
    </row>
    <row r="161" s="2" customFormat="1" ht="16.5" customHeight="1">
      <c r="A161" s="39"/>
      <c r="B161" s="40"/>
      <c r="C161" s="213" t="s">
        <v>301</v>
      </c>
      <c r="D161" s="213" t="s">
        <v>148</v>
      </c>
      <c r="E161" s="214" t="s">
        <v>666</v>
      </c>
      <c r="F161" s="215" t="s">
        <v>667</v>
      </c>
      <c r="G161" s="216" t="s">
        <v>233</v>
      </c>
      <c r="H161" s="217">
        <v>0.5</v>
      </c>
      <c r="I161" s="218"/>
      <c r="J161" s="219">
        <f>ROUND(I161*H161,2)</f>
        <v>0</v>
      </c>
      <c r="K161" s="215" t="s">
        <v>152</v>
      </c>
      <c r="L161" s="45"/>
      <c r="M161" s="220" t="s">
        <v>19</v>
      </c>
      <c r="N161" s="221" t="s">
        <v>46</v>
      </c>
      <c r="O161" s="85"/>
      <c r="P161" s="222">
        <f>O161*H161</f>
        <v>0</v>
      </c>
      <c r="Q161" s="222">
        <v>0.0049300000000000004</v>
      </c>
      <c r="R161" s="222">
        <f>Q161*H161</f>
        <v>0.0024650000000000002</v>
      </c>
      <c r="S161" s="222">
        <v>0</v>
      </c>
      <c r="T161" s="22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4" t="s">
        <v>234</v>
      </c>
      <c r="AT161" s="224" t="s">
        <v>148</v>
      </c>
      <c r="AU161" s="224" t="s">
        <v>84</v>
      </c>
      <c r="AY161" s="18" t="s">
        <v>145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8" t="s">
        <v>82</v>
      </c>
      <c r="BK161" s="225">
        <f>ROUND(I161*H161,2)</f>
        <v>0</v>
      </c>
      <c r="BL161" s="18" t="s">
        <v>234</v>
      </c>
      <c r="BM161" s="224" t="s">
        <v>668</v>
      </c>
    </row>
    <row r="162" s="2" customFormat="1">
      <c r="A162" s="39"/>
      <c r="B162" s="40"/>
      <c r="C162" s="41"/>
      <c r="D162" s="226" t="s">
        <v>155</v>
      </c>
      <c r="E162" s="41"/>
      <c r="F162" s="227" t="s">
        <v>669</v>
      </c>
      <c r="G162" s="41"/>
      <c r="H162" s="41"/>
      <c r="I162" s="228"/>
      <c r="J162" s="41"/>
      <c r="K162" s="41"/>
      <c r="L162" s="45"/>
      <c r="M162" s="229"/>
      <c r="N162" s="230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155</v>
      </c>
      <c r="AU162" s="18" t="s">
        <v>84</v>
      </c>
    </row>
    <row r="163" s="13" customFormat="1">
      <c r="A163" s="13"/>
      <c r="B163" s="231"/>
      <c r="C163" s="232"/>
      <c r="D163" s="233" t="s">
        <v>161</v>
      </c>
      <c r="E163" s="242" t="s">
        <v>19</v>
      </c>
      <c r="F163" s="234" t="s">
        <v>670</v>
      </c>
      <c r="G163" s="232"/>
      <c r="H163" s="235">
        <v>0.5</v>
      </c>
      <c r="I163" s="236"/>
      <c r="J163" s="232"/>
      <c r="K163" s="232"/>
      <c r="L163" s="237"/>
      <c r="M163" s="238"/>
      <c r="N163" s="239"/>
      <c r="O163" s="239"/>
      <c r="P163" s="239"/>
      <c r="Q163" s="239"/>
      <c r="R163" s="239"/>
      <c r="S163" s="239"/>
      <c r="T163" s="24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1" t="s">
        <v>161</v>
      </c>
      <c r="AU163" s="241" t="s">
        <v>84</v>
      </c>
      <c r="AV163" s="13" t="s">
        <v>84</v>
      </c>
      <c r="AW163" s="13" t="s">
        <v>37</v>
      </c>
      <c r="AX163" s="13" t="s">
        <v>82</v>
      </c>
      <c r="AY163" s="241" t="s">
        <v>145</v>
      </c>
    </row>
    <row r="164" s="2" customFormat="1" ht="16.5" customHeight="1">
      <c r="A164" s="39"/>
      <c r="B164" s="40"/>
      <c r="C164" s="213" t="s">
        <v>306</v>
      </c>
      <c r="D164" s="213" t="s">
        <v>148</v>
      </c>
      <c r="E164" s="214" t="s">
        <v>671</v>
      </c>
      <c r="F164" s="215" t="s">
        <v>672</v>
      </c>
      <c r="G164" s="216" t="s">
        <v>233</v>
      </c>
      <c r="H164" s="217">
        <v>2.7999999999999998</v>
      </c>
      <c r="I164" s="218"/>
      <c r="J164" s="219">
        <f>ROUND(I164*H164,2)</f>
        <v>0</v>
      </c>
      <c r="K164" s="215" t="s">
        <v>152</v>
      </c>
      <c r="L164" s="45"/>
      <c r="M164" s="220" t="s">
        <v>19</v>
      </c>
      <c r="N164" s="221" t="s">
        <v>46</v>
      </c>
      <c r="O164" s="85"/>
      <c r="P164" s="222">
        <f>O164*H164</f>
        <v>0</v>
      </c>
      <c r="Q164" s="222">
        <v>0.0067999999999999996</v>
      </c>
      <c r="R164" s="222">
        <f>Q164*H164</f>
        <v>0.019039999999999998</v>
      </c>
      <c r="S164" s="222">
        <v>0</v>
      </c>
      <c r="T164" s="223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4" t="s">
        <v>234</v>
      </c>
      <c r="AT164" s="224" t="s">
        <v>148</v>
      </c>
      <c r="AU164" s="224" t="s">
        <v>84</v>
      </c>
      <c r="AY164" s="18" t="s">
        <v>145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8" t="s">
        <v>82</v>
      </c>
      <c r="BK164" s="225">
        <f>ROUND(I164*H164,2)</f>
        <v>0</v>
      </c>
      <c r="BL164" s="18" t="s">
        <v>234</v>
      </c>
      <c r="BM164" s="224" t="s">
        <v>673</v>
      </c>
    </row>
    <row r="165" s="2" customFormat="1">
      <c r="A165" s="39"/>
      <c r="B165" s="40"/>
      <c r="C165" s="41"/>
      <c r="D165" s="226" t="s">
        <v>155</v>
      </c>
      <c r="E165" s="41"/>
      <c r="F165" s="227" t="s">
        <v>674</v>
      </c>
      <c r="G165" s="41"/>
      <c r="H165" s="41"/>
      <c r="I165" s="228"/>
      <c r="J165" s="41"/>
      <c r="K165" s="41"/>
      <c r="L165" s="45"/>
      <c r="M165" s="229"/>
      <c r="N165" s="230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155</v>
      </c>
      <c r="AU165" s="18" t="s">
        <v>84</v>
      </c>
    </row>
    <row r="166" s="13" customFormat="1">
      <c r="A166" s="13"/>
      <c r="B166" s="231"/>
      <c r="C166" s="232"/>
      <c r="D166" s="233" t="s">
        <v>161</v>
      </c>
      <c r="E166" s="242" t="s">
        <v>19</v>
      </c>
      <c r="F166" s="234" t="s">
        <v>675</v>
      </c>
      <c r="G166" s="232"/>
      <c r="H166" s="235">
        <v>2.7999999999999998</v>
      </c>
      <c r="I166" s="236"/>
      <c r="J166" s="232"/>
      <c r="K166" s="232"/>
      <c r="L166" s="237"/>
      <c r="M166" s="238"/>
      <c r="N166" s="239"/>
      <c r="O166" s="239"/>
      <c r="P166" s="239"/>
      <c r="Q166" s="239"/>
      <c r="R166" s="239"/>
      <c r="S166" s="239"/>
      <c r="T166" s="24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1" t="s">
        <v>161</v>
      </c>
      <c r="AU166" s="241" t="s">
        <v>84</v>
      </c>
      <c r="AV166" s="13" t="s">
        <v>84</v>
      </c>
      <c r="AW166" s="13" t="s">
        <v>37</v>
      </c>
      <c r="AX166" s="13" t="s">
        <v>82</v>
      </c>
      <c r="AY166" s="241" t="s">
        <v>145</v>
      </c>
    </row>
    <row r="167" s="2" customFormat="1" ht="16.5" customHeight="1">
      <c r="A167" s="39"/>
      <c r="B167" s="40"/>
      <c r="C167" s="213" t="s">
        <v>313</v>
      </c>
      <c r="D167" s="213" t="s">
        <v>148</v>
      </c>
      <c r="E167" s="214" t="s">
        <v>676</v>
      </c>
      <c r="F167" s="215" t="s">
        <v>677</v>
      </c>
      <c r="G167" s="216" t="s">
        <v>233</v>
      </c>
      <c r="H167" s="217">
        <v>14.1</v>
      </c>
      <c r="I167" s="218"/>
      <c r="J167" s="219">
        <f>ROUND(I167*H167,2)</f>
        <v>0</v>
      </c>
      <c r="K167" s="215" t="s">
        <v>152</v>
      </c>
      <c r="L167" s="45"/>
      <c r="M167" s="220" t="s">
        <v>19</v>
      </c>
      <c r="N167" s="221" t="s">
        <v>46</v>
      </c>
      <c r="O167" s="85"/>
      <c r="P167" s="222">
        <f>O167*H167</f>
        <v>0</v>
      </c>
      <c r="Q167" s="222">
        <v>0.01171</v>
      </c>
      <c r="R167" s="222">
        <f>Q167*H167</f>
        <v>0.16511100000000001</v>
      </c>
      <c r="S167" s="222">
        <v>0</v>
      </c>
      <c r="T167" s="22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234</v>
      </c>
      <c r="AT167" s="224" t="s">
        <v>148</v>
      </c>
      <c r="AU167" s="224" t="s">
        <v>84</v>
      </c>
      <c r="AY167" s="18" t="s">
        <v>145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82</v>
      </c>
      <c r="BK167" s="225">
        <f>ROUND(I167*H167,2)</f>
        <v>0</v>
      </c>
      <c r="BL167" s="18" t="s">
        <v>234</v>
      </c>
      <c r="BM167" s="224" t="s">
        <v>678</v>
      </c>
    </row>
    <row r="168" s="2" customFormat="1">
      <c r="A168" s="39"/>
      <c r="B168" s="40"/>
      <c r="C168" s="41"/>
      <c r="D168" s="226" t="s">
        <v>155</v>
      </c>
      <c r="E168" s="41"/>
      <c r="F168" s="227" t="s">
        <v>679</v>
      </c>
      <c r="G168" s="41"/>
      <c r="H168" s="41"/>
      <c r="I168" s="228"/>
      <c r="J168" s="41"/>
      <c r="K168" s="41"/>
      <c r="L168" s="45"/>
      <c r="M168" s="229"/>
      <c r="N168" s="230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155</v>
      </c>
      <c r="AU168" s="18" t="s">
        <v>84</v>
      </c>
    </row>
    <row r="169" s="13" customFormat="1">
      <c r="A169" s="13"/>
      <c r="B169" s="231"/>
      <c r="C169" s="232"/>
      <c r="D169" s="233" t="s">
        <v>161</v>
      </c>
      <c r="E169" s="242" t="s">
        <v>19</v>
      </c>
      <c r="F169" s="234" t="s">
        <v>680</v>
      </c>
      <c r="G169" s="232"/>
      <c r="H169" s="235">
        <v>14.1</v>
      </c>
      <c r="I169" s="236"/>
      <c r="J169" s="232"/>
      <c r="K169" s="232"/>
      <c r="L169" s="237"/>
      <c r="M169" s="238"/>
      <c r="N169" s="239"/>
      <c r="O169" s="239"/>
      <c r="P169" s="239"/>
      <c r="Q169" s="239"/>
      <c r="R169" s="239"/>
      <c r="S169" s="239"/>
      <c r="T169" s="24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1" t="s">
        <v>161</v>
      </c>
      <c r="AU169" s="241" t="s">
        <v>84</v>
      </c>
      <c r="AV169" s="13" t="s">
        <v>84</v>
      </c>
      <c r="AW169" s="13" t="s">
        <v>37</v>
      </c>
      <c r="AX169" s="13" t="s">
        <v>82</v>
      </c>
      <c r="AY169" s="241" t="s">
        <v>145</v>
      </c>
    </row>
    <row r="170" s="2" customFormat="1" ht="16.5" customHeight="1">
      <c r="A170" s="39"/>
      <c r="B170" s="40"/>
      <c r="C170" s="213" t="s">
        <v>317</v>
      </c>
      <c r="D170" s="213" t="s">
        <v>148</v>
      </c>
      <c r="E170" s="214" t="s">
        <v>681</v>
      </c>
      <c r="F170" s="215" t="s">
        <v>682</v>
      </c>
      <c r="G170" s="216" t="s">
        <v>233</v>
      </c>
      <c r="H170" s="217">
        <v>3.2000000000000002</v>
      </c>
      <c r="I170" s="218"/>
      <c r="J170" s="219">
        <f>ROUND(I170*H170,2)</f>
        <v>0</v>
      </c>
      <c r="K170" s="215" t="s">
        <v>152</v>
      </c>
      <c r="L170" s="45"/>
      <c r="M170" s="220" t="s">
        <v>19</v>
      </c>
      <c r="N170" s="221" t="s">
        <v>46</v>
      </c>
      <c r="O170" s="85"/>
      <c r="P170" s="222">
        <f>O170*H170</f>
        <v>0</v>
      </c>
      <c r="Q170" s="222">
        <v>0.018880000000000001</v>
      </c>
      <c r="R170" s="222">
        <f>Q170*H170</f>
        <v>0.060416000000000004</v>
      </c>
      <c r="S170" s="222">
        <v>0</v>
      </c>
      <c r="T170" s="223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4" t="s">
        <v>234</v>
      </c>
      <c r="AT170" s="224" t="s">
        <v>148</v>
      </c>
      <c r="AU170" s="224" t="s">
        <v>84</v>
      </c>
      <c r="AY170" s="18" t="s">
        <v>145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8" t="s">
        <v>82</v>
      </c>
      <c r="BK170" s="225">
        <f>ROUND(I170*H170,2)</f>
        <v>0</v>
      </c>
      <c r="BL170" s="18" t="s">
        <v>234</v>
      </c>
      <c r="BM170" s="224" t="s">
        <v>683</v>
      </c>
    </row>
    <row r="171" s="2" customFormat="1">
      <c r="A171" s="39"/>
      <c r="B171" s="40"/>
      <c r="C171" s="41"/>
      <c r="D171" s="226" t="s">
        <v>155</v>
      </c>
      <c r="E171" s="41"/>
      <c r="F171" s="227" t="s">
        <v>684</v>
      </c>
      <c r="G171" s="41"/>
      <c r="H171" s="41"/>
      <c r="I171" s="228"/>
      <c r="J171" s="41"/>
      <c r="K171" s="41"/>
      <c r="L171" s="45"/>
      <c r="M171" s="229"/>
      <c r="N171" s="230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155</v>
      </c>
      <c r="AU171" s="18" t="s">
        <v>84</v>
      </c>
    </row>
    <row r="172" s="13" customFormat="1">
      <c r="A172" s="13"/>
      <c r="B172" s="231"/>
      <c r="C172" s="232"/>
      <c r="D172" s="233" t="s">
        <v>161</v>
      </c>
      <c r="E172" s="242" t="s">
        <v>19</v>
      </c>
      <c r="F172" s="234" t="s">
        <v>685</v>
      </c>
      <c r="G172" s="232"/>
      <c r="H172" s="235">
        <v>3.2000000000000002</v>
      </c>
      <c r="I172" s="236"/>
      <c r="J172" s="232"/>
      <c r="K172" s="232"/>
      <c r="L172" s="237"/>
      <c r="M172" s="238"/>
      <c r="N172" s="239"/>
      <c r="O172" s="239"/>
      <c r="P172" s="239"/>
      <c r="Q172" s="239"/>
      <c r="R172" s="239"/>
      <c r="S172" s="239"/>
      <c r="T172" s="24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1" t="s">
        <v>161</v>
      </c>
      <c r="AU172" s="241" t="s">
        <v>84</v>
      </c>
      <c r="AV172" s="13" t="s">
        <v>84</v>
      </c>
      <c r="AW172" s="13" t="s">
        <v>37</v>
      </c>
      <c r="AX172" s="13" t="s">
        <v>82</v>
      </c>
      <c r="AY172" s="241" t="s">
        <v>145</v>
      </c>
    </row>
    <row r="173" s="2" customFormat="1" ht="16.5" customHeight="1">
      <c r="A173" s="39"/>
      <c r="B173" s="40"/>
      <c r="C173" s="213" t="s">
        <v>320</v>
      </c>
      <c r="D173" s="213" t="s">
        <v>148</v>
      </c>
      <c r="E173" s="214" t="s">
        <v>686</v>
      </c>
      <c r="F173" s="215" t="s">
        <v>687</v>
      </c>
      <c r="G173" s="216" t="s">
        <v>233</v>
      </c>
      <c r="H173" s="217">
        <v>42.719999999999999</v>
      </c>
      <c r="I173" s="218"/>
      <c r="J173" s="219">
        <f>ROUND(I173*H173,2)</f>
        <v>0</v>
      </c>
      <c r="K173" s="215" t="s">
        <v>152</v>
      </c>
      <c r="L173" s="45"/>
      <c r="M173" s="220" t="s">
        <v>19</v>
      </c>
      <c r="N173" s="221" t="s">
        <v>46</v>
      </c>
      <c r="O173" s="85"/>
      <c r="P173" s="222">
        <f>O173*H173</f>
        <v>0</v>
      </c>
      <c r="Q173" s="222">
        <v>0</v>
      </c>
      <c r="R173" s="222">
        <f>Q173*H173</f>
        <v>0</v>
      </c>
      <c r="S173" s="222">
        <v>0</v>
      </c>
      <c r="T173" s="22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4" t="s">
        <v>234</v>
      </c>
      <c r="AT173" s="224" t="s">
        <v>148</v>
      </c>
      <c r="AU173" s="224" t="s">
        <v>84</v>
      </c>
      <c r="AY173" s="18" t="s">
        <v>145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8" t="s">
        <v>82</v>
      </c>
      <c r="BK173" s="225">
        <f>ROUND(I173*H173,2)</f>
        <v>0</v>
      </c>
      <c r="BL173" s="18" t="s">
        <v>234</v>
      </c>
      <c r="BM173" s="224" t="s">
        <v>688</v>
      </c>
    </row>
    <row r="174" s="2" customFormat="1">
      <c r="A174" s="39"/>
      <c r="B174" s="40"/>
      <c r="C174" s="41"/>
      <c r="D174" s="226" t="s">
        <v>155</v>
      </c>
      <c r="E174" s="41"/>
      <c r="F174" s="227" t="s">
        <v>689</v>
      </c>
      <c r="G174" s="41"/>
      <c r="H174" s="41"/>
      <c r="I174" s="228"/>
      <c r="J174" s="41"/>
      <c r="K174" s="41"/>
      <c r="L174" s="45"/>
      <c r="M174" s="229"/>
      <c r="N174" s="230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155</v>
      </c>
      <c r="AU174" s="18" t="s">
        <v>84</v>
      </c>
    </row>
    <row r="175" s="13" customFormat="1">
      <c r="A175" s="13"/>
      <c r="B175" s="231"/>
      <c r="C175" s="232"/>
      <c r="D175" s="233" t="s">
        <v>161</v>
      </c>
      <c r="E175" s="242" t="s">
        <v>19</v>
      </c>
      <c r="F175" s="234" t="s">
        <v>615</v>
      </c>
      <c r="G175" s="232"/>
      <c r="H175" s="235">
        <v>35.600000000000001</v>
      </c>
      <c r="I175" s="236"/>
      <c r="J175" s="232"/>
      <c r="K175" s="232"/>
      <c r="L175" s="237"/>
      <c r="M175" s="238"/>
      <c r="N175" s="239"/>
      <c r="O175" s="239"/>
      <c r="P175" s="239"/>
      <c r="Q175" s="239"/>
      <c r="R175" s="239"/>
      <c r="S175" s="239"/>
      <c r="T175" s="24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1" t="s">
        <v>161</v>
      </c>
      <c r="AU175" s="241" t="s">
        <v>84</v>
      </c>
      <c r="AV175" s="13" t="s">
        <v>84</v>
      </c>
      <c r="AW175" s="13" t="s">
        <v>37</v>
      </c>
      <c r="AX175" s="13" t="s">
        <v>82</v>
      </c>
      <c r="AY175" s="241" t="s">
        <v>145</v>
      </c>
    </row>
    <row r="176" s="13" customFormat="1">
      <c r="A176" s="13"/>
      <c r="B176" s="231"/>
      <c r="C176" s="232"/>
      <c r="D176" s="233" t="s">
        <v>161</v>
      </c>
      <c r="E176" s="232"/>
      <c r="F176" s="234" t="s">
        <v>690</v>
      </c>
      <c r="G176" s="232"/>
      <c r="H176" s="235">
        <v>42.719999999999999</v>
      </c>
      <c r="I176" s="236"/>
      <c r="J176" s="232"/>
      <c r="K176" s="232"/>
      <c r="L176" s="237"/>
      <c r="M176" s="238"/>
      <c r="N176" s="239"/>
      <c r="O176" s="239"/>
      <c r="P176" s="239"/>
      <c r="Q176" s="239"/>
      <c r="R176" s="239"/>
      <c r="S176" s="239"/>
      <c r="T176" s="24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1" t="s">
        <v>161</v>
      </c>
      <c r="AU176" s="241" t="s">
        <v>84</v>
      </c>
      <c r="AV176" s="13" t="s">
        <v>84</v>
      </c>
      <c r="AW176" s="13" t="s">
        <v>4</v>
      </c>
      <c r="AX176" s="13" t="s">
        <v>82</v>
      </c>
      <c r="AY176" s="241" t="s">
        <v>145</v>
      </c>
    </row>
    <row r="177" s="2" customFormat="1" ht="16.5" customHeight="1">
      <c r="A177" s="39"/>
      <c r="B177" s="40"/>
      <c r="C177" s="213" t="s">
        <v>326</v>
      </c>
      <c r="D177" s="213" t="s">
        <v>148</v>
      </c>
      <c r="E177" s="214" t="s">
        <v>691</v>
      </c>
      <c r="F177" s="215" t="s">
        <v>692</v>
      </c>
      <c r="G177" s="216" t="s">
        <v>253</v>
      </c>
      <c r="H177" s="217">
        <v>1</v>
      </c>
      <c r="I177" s="218"/>
      <c r="J177" s="219">
        <f>ROUND(I177*H177,2)</f>
        <v>0</v>
      </c>
      <c r="K177" s="215" t="s">
        <v>19</v>
      </c>
      <c r="L177" s="45"/>
      <c r="M177" s="220" t="s">
        <v>19</v>
      </c>
      <c r="N177" s="221" t="s">
        <v>46</v>
      </c>
      <c r="O177" s="85"/>
      <c r="P177" s="222">
        <f>O177*H177</f>
        <v>0</v>
      </c>
      <c r="Q177" s="222">
        <v>0</v>
      </c>
      <c r="R177" s="222">
        <f>Q177*H177</f>
        <v>0</v>
      </c>
      <c r="S177" s="222">
        <v>0</v>
      </c>
      <c r="T177" s="223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4" t="s">
        <v>153</v>
      </c>
      <c r="AT177" s="224" t="s">
        <v>148</v>
      </c>
      <c r="AU177" s="224" t="s">
        <v>84</v>
      </c>
      <c r="AY177" s="18" t="s">
        <v>145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8" t="s">
        <v>82</v>
      </c>
      <c r="BK177" s="225">
        <f>ROUND(I177*H177,2)</f>
        <v>0</v>
      </c>
      <c r="BL177" s="18" t="s">
        <v>153</v>
      </c>
      <c r="BM177" s="224" t="s">
        <v>693</v>
      </c>
    </row>
    <row r="178" s="2" customFormat="1">
      <c r="A178" s="39"/>
      <c r="B178" s="40"/>
      <c r="C178" s="41"/>
      <c r="D178" s="233" t="s">
        <v>223</v>
      </c>
      <c r="E178" s="41"/>
      <c r="F178" s="243" t="s">
        <v>694</v>
      </c>
      <c r="G178" s="41"/>
      <c r="H178" s="41"/>
      <c r="I178" s="228"/>
      <c r="J178" s="41"/>
      <c r="K178" s="41"/>
      <c r="L178" s="45"/>
      <c r="M178" s="229"/>
      <c r="N178" s="230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223</v>
      </c>
      <c r="AU178" s="18" t="s">
        <v>84</v>
      </c>
    </row>
    <row r="179" s="13" customFormat="1">
      <c r="A179" s="13"/>
      <c r="B179" s="231"/>
      <c r="C179" s="232"/>
      <c r="D179" s="233" t="s">
        <v>161</v>
      </c>
      <c r="E179" s="242" t="s">
        <v>19</v>
      </c>
      <c r="F179" s="234" t="s">
        <v>82</v>
      </c>
      <c r="G179" s="232"/>
      <c r="H179" s="235">
        <v>1</v>
      </c>
      <c r="I179" s="236"/>
      <c r="J179" s="232"/>
      <c r="K179" s="232"/>
      <c r="L179" s="237"/>
      <c r="M179" s="238"/>
      <c r="N179" s="239"/>
      <c r="O179" s="239"/>
      <c r="P179" s="239"/>
      <c r="Q179" s="239"/>
      <c r="R179" s="239"/>
      <c r="S179" s="239"/>
      <c r="T179" s="24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1" t="s">
        <v>161</v>
      </c>
      <c r="AU179" s="241" t="s">
        <v>84</v>
      </c>
      <c r="AV179" s="13" t="s">
        <v>84</v>
      </c>
      <c r="AW179" s="13" t="s">
        <v>37</v>
      </c>
      <c r="AX179" s="13" t="s">
        <v>82</v>
      </c>
      <c r="AY179" s="241" t="s">
        <v>145</v>
      </c>
    </row>
    <row r="180" s="2" customFormat="1" ht="16.5" customHeight="1">
      <c r="A180" s="39"/>
      <c r="B180" s="40"/>
      <c r="C180" s="213" t="s">
        <v>332</v>
      </c>
      <c r="D180" s="213" t="s">
        <v>148</v>
      </c>
      <c r="E180" s="214" t="s">
        <v>695</v>
      </c>
      <c r="F180" s="215" t="s">
        <v>696</v>
      </c>
      <c r="G180" s="216" t="s">
        <v>253</v>
      </c>
      <c r="H180" s="217">
        <v>3</v>
      </c>
      <c r="I180" s="218"/>
      <c r="J180" s="219">
        <f>ROUND(I180*H180,2)</f>
        <v>0</v>
      </c>
      <c r="K180" s="215" t="s">
        <v>152</v>
      </c>
      <c r="L180" s="45"/>
      <c r="M180" s="220" t="s">
        <v>19</v>
      </c>
      <c r="N180" s="221" t="s">
        <v>46</v>
      </c>
      <c r="O180" s="85"/>
      <c r="P180" s="222">
        <f>O180*H180</f>
        <v>0</v>
      </c>
      <c r="Q180" s="222">
        <v>0.013990000000000001</v>
      </c>
      <c r="R180" s="222">
        <f>Q180*H180</f>
        <v>0.04197</v>
      </c>
      <c r="S180" s="222">
        <v>0</v>
      </c>
      <c r="T180" s="223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4" t="s">
        <v>234</v>
      </c>
      <c r="AT180" s="224" t="s">
        <v>148</v>
      </c>
      <c r="AU180" s="224" t="s">
        <v>84</v>
      </c>
      <c r="AY180" s="18" t="s">
        <v>145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8" t="s">
        <v>82</v>
      </c>
      <c r="BK180" s="225">
        <f>ROUND(I180*H180,2)</f>
        <v>0</v>
      </c>
      <c r="BL180" s="18" t="s">
        <v>234</v>
      </c>
      <c r="BM180" s="224" t="s">
        <v>697</v>
      </c>
    </row>
    <row r="181" s="2" customFormat="1">
      <c r="A181" s="39"/>
      <c r="B181" s="40"/>
      <c r="C181" s="41"/>
      <c r="D181" s="226" t="s">
        <v>155</v>
      </c>
      <c r="E181" s="41"/>
      <c r="F181" s="227" t="s">
        <v>698</v>
      </c>
      <c r="G181" s="41"/>
      <c r="H181" s="41"/>
      <c r="I181" s="228"/>
      <c r="J181" s="41"/>
      <c r="K181" s="41"/>
      <c r="L181" s="45"/>
      <c r="M181" s="229"/>
      <c r="N181" s="230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155</v>
      </c>
      <c r="AU181" s="18" t="s">
        <v>84</v>
      </c>
    </row>
    <row r="182" s="13" customFormat="1">
      <c r="A182" s="13"/>
      <c r="B182" s="231"/>
      <c r="C182" s="232"/>
      <c r="D182" s="233" t="s">
        <v>161</v>
      </c>
      <c r="E182" s="242" t="s">
        <v>19</v>
      </c>
      <c r="F182" s="234" t="s">
        <v>163</v>
      </c>
      <c r="G182" s="232"/>
      <c r="H182" s="235">
        <v>3</v>
      </c>
      <c r="I182" s="236"/>
      <c r="J182" s="232"/>
      <c r="K182" s="232"/>
      <c r="L182" s="237"/>
      <c r="M182" s="238"/>
      <c r="N182" s="239"/>
      <c r="O182" s="239"/>
      <c r="P182" s="239"/>
      <c r="Q182" s="239"/>
      <c r="R182" s="239"/>
      <c r="S182" s="239"/>
      <c r="T182" s="24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1" t="s">
        <v>161</v>
      </c>
      <c r="AU182" s="241" t="s">
        <v>84</v>
      </c>
      <c r="AV182" s="13" t="s">
        <v>84</v>
      </c>
      <c r="AW182" s="13" t="s">
        <v>37</v>
      </c>
      <c r="AX182" s="13" t="s">
        <v>82</v>
      </c>
      <c r="AY182" s="241" t="s">
        <v>145</v>
      </c>
    </row>
    <row r="183" s="2" customFormat="1" ht="16.5" customHeight="1">
      <c r="A183" s="39"/>
      <c r="B183" s="40"/>
      <c r="C183" s="213" t="s">
        <v>338</v>
      </c>
      <c r="D183" s="213" t="s">
        <v>148</v>
      </c>
      <c r="E183" s="214" t="s">
        <v>699</v>
      </c>
      <c r="F183" s="215" t="s">
        <v>700</v>
      </c>
      <c r="G183" s="216" t="s">
        <v>253</v>
      </c>
      <c r="H183" s="217">
        <v>1</v>
      </c>
      <c r="I183" s="218"/>
      <c r="J183" s="219">
        <f>ROUND(I183*H183,2)</f>
        <v>0</v>
      </c>
      <c r="K183" s="215" t="s">
        <v>152</v>
      </c>
      <c r="L183" s="45"/>
      <c r="M183" s="220" t="s">
        <v>19</v>
      </c>
      <c r="N183" s="221" t="s">
        <v>46</v>
      </c>
      <c r="O183" s="85"/>
      <c r="P183" s="222">
        <f>O183*H183</f>
        <v>0</v>
      </c>
      <c r="Q183" s="222">
        <v>0.023810000000000001</v>
      </c>
      <c r="R183" s="222">
        <f>Q183*H183</f>
        <v>0.023810000000000001</v>
      </c>
      <c r="S183" s="222">
        <v>0</v>
      </c>
      <c r="T183" s="223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4" t="s">
        <v>234</v>
      </c>
      <c r="AT183" s="224" t="s">
        <v>148</v>
      </c>
      <c r="AU183" s="224" t="s">
        <v>84</v>
      </c>
      <c r="AY183" s="18" t="s">
        <v>145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8" t="s">
        <v>82</v>
      </c>
      <c r="BK183" s="225">
        <f>ROUND(I183*H183,2)</f>
        <v>0</v>
      </c>
      <c r="BL183" s="18" t="s">
        <v>234</v>
      </c>
      <c r="BM183" s="224" t="s">
        <v>701</v>
      </c>
    </row>
    <row r="184" s="2" customFormat="1">
      <c r="A184" s="39"/>
      <c r="B184" s="40"/>
      <c r="C184" s="41"/>
      <c r="D184" s="226" t="s">
        <v>155</v>
      </c>
      <c r="E184" s="41"/>
      <c r="F184" s="227" t="s">
        <v>702</v>
      </c>
      <c r="G184" s="41"/>
      <c r="H184" s="41"/>
      <c r="I184" s="228"/>
      <c r="J184" s="41"/>
      <c r="K184" s="41"/>
      <c r="L184" s="45"/>
      <c r="M184" s="229"/>
      <c r="N184" s="230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155</v>
      </c>
      <c r="AU184" s="18" t="s">
        <v>84</v>
      </c>
    </row>
    <row r="185" s="13" customFormat="1">
      <c r="A185" s="13"/>
      <c r="B185" s="231"/>
      <c r="C185" s="232"/>
      <c r="D185" s="233" t="s">
        <v>161</v>
      </c>
      <c r="E185" s="242" t="s">
        <v>19</v>
      </c>
      <c r="F185" s="234" t="s">
        <v>82</v>
      </c>
      <c r="G185" s="232"/>
      <c r="H185" s="235">
        <v>1</v>
      </c>
      <c r="I185" s="236"/>
      <c r="J185" s="232"/>
      <c r="K185" s="232"/>
      <c r="L185" s="237"/>
      <c r="M185" s="238"/>
      <c r="N185" s="239"/>
      <c r="O185" s="239"/>
      <c r="P185" s="239"/>
      <c r="Q185" s="239"/>
      <c r="R185" s="239"/>
      <c r="S185" s="239"/>
      <c r="T185" s="24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1" t="s">
        <v>161</v>
      </c>
      <c r="AU185" s="241" t="s">
        <v>84</v>
      </c>
      <c r="AV185" s="13" t="s">
        <v>84</v>
      </c>
      <c r="AW185" s="13" t="s">
        <v>37</v>
      </c>
      <c r="AX185" s="13" t="s">
        <v>82</v>
      </c>
      <c r="AY185" s="241" t="s">
        <v>145</v>
      </c>
    </row>
    <row r="186" s="2" customFormat="1" ht="24.15" customHeight="1">
      <c r="A186" s="39"/>
      <c r="B186" s="40"/>
      <c r="C186" s="213" t="s">
        <v>344</v>
      </c>
      <c r="D186" s="213" t="s">
        <v>148</v>
      </c>
      <c r="E186" s="214" t="s">
        <v>703</v>
      </c>
      <c r="F186" s="215" t="s">
        <v>704</v>
      </c>
      <c r="G186" s="216" t="s">
        <v>253</v>
      </c>
      <c r="H186" s="217">
        <v>1</v>
      </c>
      <c r="I186" s="218"/>
      <c r="J186" s="219">
        <f>ROUND(I186*H186,2)</f>
        <v>0</v>
      </c>
      <c r="K186" s="215" t="s">
        <v>152</v>
      </c>
      <c r="L186" s="45"/>
      <c r="M186" s="220" t="s">
        <v>19</v>
      </c>
      <c r="N186" s="221" t="s">
        <v>46</v>
      </c>
      <c r="O186" s="85"/>
      <c r="P186" s="222">
        <f>O186*H186</f>
        <v>0</v>
      </c>
      <c r="Q186" s="222">
        <v>0.039870000000000003</v>
      </c>
      <c r="R186" s="222">
        <f>Q186*H186</f>
        <v>0.039870000000000003</v>
      </c>
      <c r="S186" s="222">
        <v>0</v>
      </c>
      <c r="T186" s="223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4" t="s">
        <v>234</v>
      </c>
      <c r="AT186" s="224" t="s">
        <v>148</v>
      </c>
      <c r="AU186" s="224" t="s">
        <v>84</v>
      </c>
      <c r="AY186" s="18" t="s">
        <v>145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8" t="s">
        <v>82</v>
      </c>
      <c r="BK186" s="225">
        <f>ROUND(I186*H186,2)</f>
        <v>0</v>
      </c>
      <c r="BL186" s="18" t="s">
        <v>234</v>
      </c>
      <c r="BM186" s="224" t="s">
        <v>705</v>
      </c>
    </row>
    <row r="187" s="2" customFormat="1">
      <c r="A187" s="39"/>
      <c r="B187" s="40"/>
      <c r="C187" s="41"/>
      <c r="D187" s="226" t="s">
        <v>155</v>
      </c>
      <c r="E187" s="41"/>
      <c r="F187" s="227" t="s">
        <v>706</v>
      </c>
      <c r="G187" s="41"/>
      <c r="H187" s="41"/>
      <c r="I187" s="228"/>
      <c r="J187" s="41"/>
      <c r="K187" s="41"/>
      <c r="L187" s="45"/>
      <c r="M187" s="229"/>
      <c r="N187" s="230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155</v>
      </c>
      <c r="AU187" s="18" t="s">
        <v>84</v>
      </c>
    </row>
    <row r="188" s="13" customFormat="1">
      <c r="A188" s="13"/>
      <c r="B188" s="231"/>
      <c r="C188" s="232"/>
      <c r="D188" s="233" t="s">
        <v>161</v>
      </c>
      <c r="E188" s="242" t="s">
        <v>19</v>
      </c>
      <c r="F188" s="234" t="s">
        <v>82</v>
      </c>
      <c r="G188" s="232"/>
      <c r="H188" s="235">
        <v>1</v>
      </c>
      <c r="I188" s="236"/>
      <c r="J188" s="232"/>
      <c r="K188" s="232"/>
      <c r="L188" s="237"/>
      <c r="M188" s="238"/>
      <c r="N188" s="239"/>
      <c r="O188" s="239"/>
      <c r="P188" s="239"/>
      <c r="Q188" s="239"/>
      <c r="R188" s="239"/>
      <c r="S188" s="239"/>
      <c r="T188" s="24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1" t="s">
        <v>161</v>
      </c>
      <c r="AU188" s="241" t="s">
        <v>84</v>
      </c>
      <c r="AV188" s="13" t="s">
        <v>84</v>
      </c>
      <c r="AW188" s="13" t="s">
        <v>37</v>
      </c>
      <c r="AX188" s="13" t="s">
        <v>82</v>
      </c>
      <c r="AY188" s="241" t="s">
        <v>145</v>
      </c>
    </row>
    <row r="189" s="2" customFormat="1" ht="16.5" customHeight="1">
      <c r="A189" s="39"/>
      <c r="B189" s="40"/>
      <c r="C189" s="213" t="s">
        <v>349</v>
      </c>
      <c r="D189" s="213" t="s">
        <v>148</v>
      </c>
      <c r="E189" s="214" t="s">
        <v>707</v>
      </c>
      <c r="F189" s="215" t="s">
        <v>708</v>
      </c>
      <c r="G189" s="216" t="s">
        <v>298</v>
      </c>
      <c r="H189" s="217">
        <v>2</v>
      </c>
      <c r="I189" s="218"/>
      <c r="J189" s="219">
        <f>ROUND(I189*H189,2)</f>
        <v>0</v>
      </c>
      <c r="K189" s="215" t="s">
        <v>152</v>
      </c>
      <c r="L189" s="45"/>
      <c r="M189" s="220" t="s">
        <v>19</v>
      </c>
      <c r="N189" s="221" t="s">
        <v>46</v>
      </c>
      <c r="O189" s="85"/>
      <c r="P189" s="222">
        <f>O189*H189</f>
        <v>0</v>
      </c>
      <c r="Q189" s="222">
        <v>0.0035300000000000002</v>
      </c>
      <c r="R189" s="222">
        <f>Q189*H189</f>
        <v>0.0070600000000000003</v>
      </c>
      <c r="S189" s="222">
        <v>0</v>
      </c>
      <c r="T189" s="223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4" t="s">
        <v>234</v>
      </c>
      <c r="AT189" s="224" t="s">
        <v>148</v>
      </c>
      <c r="AU189" s="224" t="s">
        <v>84</v>
      </c>
      <c r="AY189" s="18" t="s">
        <v>145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8" t="s">
        <v>82</v>
      </c>
      <c r="BK189" s="225">
        <f>ROUND(I189*H189,2)</f>
        <v>0</v>
      </c>
      <c r="BL189" s="18" t="s">
        <v>234</v>
      </c>
      <c r="BM189" s="224" t="s">
        <v>709</v>
      </c>
    </row>
    <row r="190" s="2" customFormat="1">
      <c r="A190" s="39"/>
      <c r="B190" s="40"/>
      <c r="C190" s="41"/>
      <c r="D190" s="226" t="s">
        <v>155</v>
      </c>
      <c r="E190" s="41"/>
      <c r="F190" s="227" t="s">
        <v>710</v>
      </c>
      <c r="G190" s="41"/>
      <c r="H190" s="41"/>
      <c r="I190" s="228"/>
      <c r="J190" s="41"/>
      <c r="K190" s="41"/>
      <c r="L190" s="45"/>
      <c r="M190" s="229"/>
      <c r="N190" s="230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155</v>
      </c>
      <c r="AU190" s="18" t="s">
        <v>84</v>
      </c>
    </row>
    <row r="191" s="13" customFormat="1">
      <c r="A191" s="13"/>
      <c r="B191" s="231"/>
      <c r="C191" s="232"/>
      <c r="D191" s="233" t="s">
        <v>161</v>
      </c>
      <c r="E191" s="242" t="s">
        <v>19</v>
      </c>
      <c r="F191" s="234" t="s">
        <v>84</v>
      </c>
      <c r="G191" s="232"/>
      <c r="H191" s="235">
        <v>2</v>
      </c>
      <c r="I191" s="236"/>
      <c r="J191" s="232"/>
      <c r="K191" s="232"/>
      <c r="L191" s="237"/>
      <c r="M191" s="238"/>
      <c r="N191" s="239"/>
      <c r="O191" s="239"/>
      <c r="P191" s="239"/>
      <c r="Q191" s="239"/>
      <c r="R191" s="239"/>
      <c r="S191" s="239"/>
      <c r="T191" s="24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1" t="s">
        <v>161</v>
      </c>
      <c r="AU191" s="241" t="s">
        <v>84</v>
      </c>
      <c r="AV191" s="13" t="s">
        <v>84</v>
      </c>
      <c r="AW191" s="13" t="s">
        <v>37</v>
      </c>
      <c r="AX191" s="13" t="s">
        <v>82</v>
      </c>
      <c r="AY191" s="241" t="s">
        <v>145</v>
      </c>
    </row>
    <row r="192" s="2" customFormat="1" ht="16.5" customHeight="1">
      <c r="A192" s="39"/>
      <c r="B192" s="40"/>
      <c r="C192" s="213" t="s">
        <v>354</v>
      </c>
      <c r="D192" s="213" t="s">
        <v>148</v>
      </c>
      <c r="E192" s="214" t="s">
        <v>711</v>
      </c>
      <c r="F192" s="215" t="s">
        <v>712</v>
      </c>
      <c r="G192" s="216" t="s">
        <v>298</v>
      </c>
      <c r="H192" s="217">
        <v>1</v>
      </c>
      <c r="I192" s="218"/>
      <c r="J192" s="219">
        <f>ROUND(I192*H192,2)</f>
        <v>0</v>
      </c>
      <c r="K192" s="215" t="s">
        <v>152</v>
      </c>
      <c r="L192" s="45"/>
      <c r="M192" s="220" t="s">
        <v>19</v>
      </c>
      <c r="N192" s="221" t="s">
        <v>46</v>
      </c>
      <c r="O192" s="85"/>
      <c r="P192" s="222">
        <f>O192*H192</f>
        <v>0</v>
      </c>
      <c r="Q192" s="222">
        <v>0.0040000000000000001</v>
      </c>
      <c r="R192" s="222">
        <f>Q192*H192</f>
        <v>0.0040000000000000001</v>
      </c>
      <c r="S192" s="222">
        <v>0</v>
      </c>
      <c r="T192" s="223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4" t="s">
        <v>234</v>
      </c>
      <c r="AT192" s="224" t="s">
        <v>148</v>
      </c>
      <c r="AU192" s="224" t="s">
        <v>84</v>
      </c>
      <c r="AY192" s="18" t="s">
        <v>145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8" t="s">
        <v>82</v>
      </c>
      <c r="BK192" s="225">
        <f>ROUND(I192*H192,2)</f>
        <v>0</v>
      </c>
      <c r="BL192" s="18" t="s">
        <v>234</v>
      </c>
      <c r="BM192" s="224" t="s">
        <v>713</v>
      </c>
    </row>
    <row r="193" s="2" customFormat="1">
      <c r="A193" s="39"/>
      <c r="B193" s="40"/>
      <c r="C193" s="41"/>
      <c r="D193" s="226" t="s">
        <v>155</v>
      </c>
      <c r="E193" s="41"/>
      <c r="F193" s="227" t="s">
        <v>714</v>
      </c>
      <c r="G193" s="41"/>
      <c r="H193" s="41"/>
      <c r="I193" s="228"/>
      <c r="J193" s="41"/>
      <c r="K193" s="41"/>
      <c r="L193" s="45"/>
      <c r="M193" s="229"/>
      <c r="N193" s="230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155</v>
      </c>
      <c r="AU193" s="18" t="s">
        <v>84</v>
      </c>
    </row>
    <row r="194" s="13" customFormat="1">
      <c r="A194" s="13"/>
      <c r="B194" s="231"/>
      <c r="C194" s="232"/>
      <c r="D194" s="233" t="s">
        <v>161</v>
      </c>
      <c r="E194" s="242" t="s">
        <v>19</v>
      </c>
      <c r="F194" s="234" t="s">
        <v>82</v>
      </c>
      <c r="G194" s="232"/>
      <c r="H194" s="235">
        <v>1</v>
      </c>
      <c r="I194" s="236"/>
      <c r="J194" s="232"/>
      <c r="K194" s="232"/>
      <c r="L194" s="237"/>
      <c r="M194" s="238"/>
      <c r="N194" s="239"/>
      <c r="O194" s="239"/>
      <c r="P194" s="239"/>
      <c r="Q194" s="239"/>
      <c r="R194" s="239"/>
      <c r="S194" s="239"/>
      <c r="T194" s="24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1" t="s">
        <v>161</v>
      </c>
      <c r="AU194" s="241" t="s">
        <v>84</v>
      </c>
      <c r="AV194" s="13" t="s">
        <v>84</v>
      </c>
      <c r="AW194" s="13" t="s">
        <v>37</v>
      </c>
      <c r="AX194" s="13" t="s">
        <v>82</v>
      </c>
      <c r="AY194" s="241" t="s">
        <v>145</v>
      </c>
    </row>
    <row r="195" s="2" customFormat="1" ht="16.5" customHeight="1">
      <c r="A195" s="39"/>
      <c r="B195" s="40"/>
      <c r="C195" s="213" t="s">
        <v>359</v>
      </c>
      <c r="D195" s="213" t="s">
        <v>148</v>
      </c>
      <c r="E195" s="214" t="s">
        <v>715</v>
      </c>
      <c r="F195" s="215" t="s">
        <v>716</v>
      </c>
      <c r="G195" s="216" t="s">
        <v>298</v>
      </c>
      <c r="H195" s="217">
        <v>1</v>
      </c>
      <c r="I195" s="218"/>
      <c r="J195" s="219">
        <f>ROUND(I195*H195,2)</f>
        <v>0</v>
      </c>
      <c r="K195" s="215" t="s">
        <v>152</v>
      </c>
      <c r="L195" s="45"/>
      <c r="M195" s="220" t="s">
        <v>19</v>
      </c>
      <c r="N195" s="221" t="s">
        <v>46</v>
      </c>
      <c r="O195" s="85"/>
      <c r="P195" s="222">
        <f>O195*H195</f>
        <v>0</v>
      </c>
      <c r="Q195" s="222">
        <v>0.00809</v>
      </c>
      <c r="R195" s="222">
        <f>Q195*H195</f>
        <v>0.00809</v>
      </c>
      <c r="S195" s="222">
        <v>0</v>
      </c>
      <c r="T195" s="223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4" t="s">
        <v>234</v>
      </c>
      <c r="AT195" s="224" t="s">
        <v>148</v>
      </c>
      <c r="AU195" s="224" t="s">
        <v>84</v>
      </c>
      <c r="AY195" s="18" t="s">
        <v>145</v>
      </c>
      <c r="BE195" s="225">
        <f>IF(N195="základní",J195,0)</f>
        <v>0</v>
      </c>
      <c r="BF195" s="225">
        <f>IF(N195="snížená",J195,0)</f>
        <v>0</v>
      </c>
      <c r="BG195" s="225">
        <f>IF(N195="zákl. přenesená",J195,0)</f>
        <v>0</v>
      </c>
      <c r="BH195" s="225">
        <f>IF(N195="sníž. přenesená",J195,0)</f>
        <v>0</v>
      </c>
      <c r="BI195" s="225">
        <f>IF(N195="nulová",J195,0)</f>
        <v>0</v>
      </c>
      <c r="BJ195" s="18" t="s">
        <v>82</v>
      </c>
      <c r="BK195" s="225">
        <f>ROUND(I195*H195,2)</f>
        <v>0</v>
      </c>
      <c r="BL195" s="18" t="s">
        <v>234</v>
      </c>
      <c r="BM195" s="224" t="s">
        <v>717</v>
      </c>
    </row>
    <row r="196" s="2" customFormat="1">
      <c r="A196" s="39"/>
      <c r="B196" s="40"/>
      <c r="C196" s="41"/>
      <c r="D196" s="226" t="s">
        <v>155</v>
      </c>
      <c r="E196" s="41"/>
      <c r="F196" s="227" t="s">
        <v>718</v>
      </c>
      <c r="G196" s="41"/>
      <c r="H196" s="41"/>
      <c r="I196" s="228"/>
      <c r="J196" s="41"/>
      <c r="K196" s="41"/>
      <c r="L196" s="45"/>
      <c r="M196" s="229"/>
      <c r="N196" s="230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155</v>
      </c>
      <c r="AU196" s="18" t="s">
        <v>84</v>
      </c>
    </row>
    <row r="197" s="13" customFormat="1">
      <c r="A197" s="13"/>
      <c r="B197" s="231"/>
      <c r="C197" s="232"/>
      <c r="D197" s="233" t="s">
        <v>161</v>
      </c>
      <c r="E197" s="242" t="s">
        <v>19</v>
      </c>
      <c r="F197" s="234" t="s">
        <v>82</v>
      </c>
      <c r="G197" s="232"/>
      <c r="H197" s="235">
        <v>1</v>
      </c>
      <c r="I197" s="236"/>
      <c r="J197" s="232"/>
      <c r="K197" s="232"/>
      <c r="L197" s="237"/>
      <c r="M197" s="238"/>
      <c r="N197" s="239"/>
      <c r="O197" s="239"/>
      <c r="P197" s="239"/>
      <c r="Q197" s="239"/>
      <c r="R197" s="239"/>
      <c r="S197" s="239"/>
      <c r="T197" s="24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1" t="s">
        <v>161</v>
      </c>
      <c r="AU197" s="241" t="s">
        <v>84</v>
      </c>
      <c r="AV197" s="13" t="s">
        <v>84</v>
      </c>
      <c r="AW197" s="13" t="s">
        <v>37</v>
      </c>
      <c r="AX197" s="13" t="s">
        <v>82</v>
      </c>
      <c r="AY197" s="241" t="s">
        <v>145</v>
      </c>
    </row>
    <row r="198" s="2" customFormat="1" ht="21.75" customHeight="1">
      <c r="A198" s="39"/>
      <c r="B198" s="40"/>
      <c r="C198" s="213" t="s">
        <v>365</v>
      </c>
      <c r="D198" s="213" t="s">
        <v>148</v>
      </c>
      <c r="E198" s="214" t="s">
        <v>719</v>
      </c>
      <c r="F198" s="215" t="s">
        <v>720</v>
      </c>
      <c r="G198" s="216" t="s">
        <v>298</v>
      </c>
      <c r="H198" s="217">
        <v>3</v>
      </c>
      <c r="I198" s="218"/>
      <c r="J198" s="219">
        <f>ROUND(I198*H198,2)</f>
        <v>0</v>
      </c>
      <c r="K198" s="215" t="s">
        <v>152</v>
      </c>
      <c r="L198" s="45"/>
      <c r="M198" s="220" t="s">
        <v>19</v>
      </c>
      <c r="N198" s="221" t="s">
        <v>46</v>
      </c>
      <c r="O198" s="85"/>
      <c r="P198" s="222">
        <f>O198*H198</f>
        <v>0</v>
      </c>
      <c r="Q198" s="222">
        <v>0.00024000000000000001</v>
      </c>
      <c r="R198" s="222">
        <f>Q198*H198</f>
        <v>0.00072000000000000005</v>
      </c>
      <c r="S198" s="222">
        <v>0</v>
      </c>
      <c r="T198" s="223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4" t="s">
        <v>234</v>
      </c>
      <c r="AT198" s="224" t="s">
        <v>148</v>
      </c>
      <c r="AU198" s="224" t="s">
        <v>84</v>
      </c>
      <c r="AY198" s="18" t="s">
        <v>145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8" t="s">
        <v>82</v>
      </c>
      <c r="BK198" s="225">
        <f>ROUND(I198*H198,2)</f>
        <v>0</v>
      </c>
      <c r="BL198" s="18" t="s">
        <v>234</v>
      </c>
      <c r="BM198" s="224" t="s">
        <v>721</v>
      </c>
    </row>
    <row r="199" s="2" customFormat="1">
      <c r="A199" s="39"/>
      <c r="B199" s="40"/>
      <c r="C199" s="41"/>
      <c r="D199" s="226" t="s">
        <v>155</v>
      </c>
      <c r="E199" s="41"/>
      <c r="F199" s="227" t="s">
        <v>722</v>
      </c>
      <c r="G199" s="41"/>
      <c r="H199" s="41"/>
      <c r="I199" s="228"/>
      <c r="J199" s="41"/>
      <c r="K199" s="41"/>
      <c r="L199" s="45"/>
      <c r="M199" s="229"/>
      <c r="N199" s="230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155</v>
      </c>
      <c r="AU199" s="18" t="s">
        <v>84</v>
      </c>
    </row>
    <row r="200" s="13" customFormat="1">
      <c r="A200" s="13"/>
      <c r="B200" s="231"/>
      <c r="C200" s="232"/>
      <c r="D200" s="233" t="s">
        <v>161</v>
      </c>
      <c r="E200" s="242" t="s">
        <v>19</v>
      </c>
      <c r="F200" s="234" t="s">
        <v>163</v>
      </c>
      <c r="G200" s="232"/>
      <c r="H200" s="235">
        <v>3</v>
      </c>
      <c r="I200" s="236"/>
      <c r="J200" s="232"/>
      <c r="K200" s="232"/>
      <c r="L200" s="237"/>
      <c r="M200" s="238"/>
      <c r="N200" s="239"/>
      <c r="O200" s="239"/>
      <c r="P200" s="239"/>
      <c r="Q200" s="239"/>
      <c r="R200" s="239"/>
      <c r="S200" s="239"/>
      <c r="T200" s="24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1" t="s">
        <v>161</v>
      </c>
      <c r="AU200" s="241" t="s">
        <v>84</v>
      </c>
      <c r="AV200" s="13" t="s">
        <v>84</v>
      </c>
      <c r="AW200" s="13" t="s">
        <v>37</v>
      </c>
      <c r="AX200" s="13" t="s">
        <v>82</v>
      </c>
      <c r="AY200" s="241" t="s">
        <v>145</v>
      </c>
    </row>
    <row r="201" s="2" customFormat="1" ht="21.75" customHeight="1">
      <c r="A201" s="39"/>
      <c r="B201" s="40"/>
      <c r="C201" s="213" t="s">
        <v>370</v>
      </c>
      <c r="D201" s="213" t="s">
        <v>148</v>
      </c>
      <c r="E201" s="214" t="s">
        <v>723</v>
      </c>
      <c r="F201" s="215" t="s">
        <v>724</v>
      </c>
      <c r="G201" s="216" t="s">
        <v>298</v>
      </c>
      <c r="H201" s="217">
        <v>3</v>
      </c>
      <c r="I201" s="218"/>
      <c r="J201" s="219">
        <f>ROUND(I201*H201,2)</f>
        <v>0</v>
      </c>
      <c r="K201" s="215" t="s">
        <v>152</v>
      </c>
      <c r="L201" s="45"/>
      <c r="M201" s="220" t="s">
        <v>19</v>
      </c>
      <c r="N201" s="221" t="s">
        <v>46</v>
      </c>
      <c r="O201" s="85"/>
      <c r="P201" s="222">
        <f>O201*H201</f>
        <v>0</v>
      </c>
      <c r="Q201" s="222">
        <v>0.00060999999999999997</v>
      </c>
      <c r="R201" s="222">
        <f>Q201*H201</f>
        <v>0.00183</v>
      </c>
      <c r="S201" s="222">
        <v>0</v>
      </c>
      <c r="T201" s="223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4" t="s">
        <v>234</v>
      </c>
      <c r="AT201" s="224" t="s">
        <v>148</v>
      </c>
      <c r="AU201" s="224" t="s">
        <v>84</v>
      </c>
      <c r="AY201" s="18" t="s">
        <v>145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8" t="s">
        <v>82</v>
      </c>
      <c r="BK201" s="225">
        <f>ROUND(I201*H201,2)</f>
        <v>0</v>
      </c>
      <c r="BL201" s="18" t="s">
        <v>234</v>
      </c>
      <c r="BM201" s="224" t="s">
        <v>725</v>
      </c>
    </row>
    <row r="202" s="2" customFormat="1">
      <c r="A202" s="39"/>
      <c r="B202" s="40"/>
      <c r="C202" s="41"/>
      <c r="D202" s="226" t="s">
        <v>155</v>
      </c>
      <c r="E202" s="41"/>
      <c r="F202" s="227" t="s">
        <v>726</v>
      </c>
      <c r="G202" s="41"/>
      <c r="H202" s="41"/>
      <c r="I202" s="228"/>
      <c r="J202" s="41"/>
      <c r="K202" s="41"/>
      <c r="L202" s="45"/>
      <c r="M202" s="229"/>
      <c r="N202" s="230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155</v>
      </c>
      <c r="AU202" s="18" t="s">
        <v>84</v>
      </c>
    </row>
    <row r="203" s="13" customFormat="1">
      <c r="A203" s="13"/>
      <c r="B203" s="231"/>
      <c r="C203" s="232"/>
      <c r="D203" s="233" t="s">
        <v>161</v>
      </c>
      <c r="E203" s="242" t="s">
        <v>19</v>
      </c>
      <c r="F203" s="234" t="s">
        <v>163</v>
      </c>
      <c r="G203" s="232"/>
      <c r="H203" s="235">
        <v>3</v>
      </c>
      <c r="I203" s="236"/>
      <c r="J203" s="232"/>
      <c r="K203" s="232"/>
      <c r="L203" s="237"/>
      <c r="M203" s="238"/>
      <c r="N203" s="239"/>
      <c r="O203" s="239"/>
      <c r="P203" s="239"/>
      <c r="Q203" s="239"/>
      <c r="R203" s="239"/>
      <c r="S203" s="239"/>
      <c r="T203" s="24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1" t="s">
        <v>161</v>
      </c>
      <c r="AU203" s="241" t="s">
        <v>84</v>
      </c>
      <c r="AV203" s="13" t="s">
        <v>84</v>
      </c>
      <c r="AW203" s="13" t="s">
        <v>37</v>
      </c>
      <c r="AX203" s="13" t="s">
        <v>82</v>
      </c>
      <c r="AY203" s="241" t="s">
        <v>145</v>
      </c>
    </row>
    <row r="204" s="2" customFormat="1" ht="24.15" customHeight="1">
      <c r="A204" s="39"/>
      <c r="B204" s="40"/>
      <c r="C204" s="213" t="s">
        <v>375</v>
      </c>
      <c r="D204" s="213" t="s">
        <v>148</v>
      </c>
      <c r="E204" s="214" t="s">
        <v>381</v>
      </c>
      <c r="F204" s="215" t="s">
        <v>382</v>
      </c>
      <c r="G204" s="216" t="s">
        <v>177</v>
      </c>
      <c r="H204" s="217">
        <v>1.0249999999999999</v>
      </c>
      <c r="I204" s="218"/>
      <c r="J204" s="219">
        <f>ROUND(I204*H204,2)</f>
        <v>0</v>
      </c>
      <c r="K204" s="215" t="s">
        <v>152</v>
      </c>
      <c r="L204" s="45"/>
      <c r="M204" s="220" t="s">
        <v>19</v>
      </c>
      <c r="N204" s="221" t="s">
        <v>46</v>
      </c>
      <c r="O204" s="85"/>
      <c r="P204" s="222">
        <f>O204*H204</f>
        <v>0</v>
      </c>
      <c r="Q204" s="222">
        <v>0</v>
      </c>
      <c r="R204" s="222">
        <f>Q204*H204</f>
        <v>0</v>
      </c>
      <c r="S204" s="222">
        <v>0</v>
      </c>
      <c r="T204" s="223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4" t="s">
        <v>234</v>
      </c>
      <c r="AT204" s="224" t="s">
        <v>148</v>
      </c>
      <c r="AU204" s="224" t="s">
        <v>84</v>
      </c>
      <c r="AY204" s="18" t="s">
        <v>145</v>
      </c>
      <c r="BE204" s="225">
        <f>IF(N204="základní",J204,0)</f>
        <v>0</v>
      </c>
      <c r="BF204" s="225">
        <f>IF(N204="snížená",J204,0)</f>
        <v>0</v>
      </c>
      <c r="BG204" s="225">
        <f>IF(N204="zákl. přenesená",J204,0)</f>
        <v>0</v>
      </c>
      <c r="BH204" s="225">
        <f>IF(N204="sníž. přenesená",J204,0)</f>
        <v>0</v>
      </c>
      <c r="BI204" s="225">
        <f>IF(N204="nulová",J204,0)</f>
        <v>0</v>
      </c>
      <c r="BJ204" s="18" t="s">
        <v>82</v>
      </c>
      <c r="BK204" s="225">
        <f>ROUND(I204*H204,2)</f>
        <v>0</v>
      </c>
      <c r="BL204" s="18" t="s">
        <v>234</v>
      </c>
      <c r="BM204" s="224" t="s">
        <v>727</v>
      </c>
    </row>
    <row r="205" s="2" customFormat="1">
      <c r="A205" s="39"/>
      <c r="B205" s="40"/>
      <c r="C205" s="41"/>
      <c r="D205" s="226" t="s">
        <v>155</v>
      </c>
      <c r="E205" s="41"/>
      <c r="F205" s="227" t="s">
        <v>384</v>
      </c>
      <c r="G205" s="41"/>
      <c r="H205" s="41"/>
      <c r="I205" s="228"/>
      <c r="J205" s="41"/>
      <c r="K205" s="41"/>
      <c r="L205" s="45"/>
      <c r="M205" s="229"/>
      <c r="N205" s="230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155</v>
      </c>
      <c r="AU205" s="18" t="s">
        <v>84</v>
      </c>
    </row>
    <row r="206" s="12" customFormat="1" ht="25.92" customHeight="1">
      <c r="A206" s="12"/>
      <c r="B206" s="197"/>
      <c r="C206" s="198"/>
      <c r="D206" s="199" t="s">
        <v>74</v>
      </c>
      <c r="E206" s="200" t="s">
        <v>583</v>
      </c>
      <c r="F206" s="200" t="s">
        <v>584</v>
      </c>
      <c r="G206" s="198"/>
      <c r="H206" s="198"/>
      <c r="I206" s="201"/>
      <c r="J206" s="202">
        <f>BK206</f>
        <v>0</v>
      </c>
      <c r="K206" s="198"/>
      <c r="L206" s="203"/>
      <c r="M206" s="204"/>
      <c r="N206" s="205"/>
      <c r="O206" s="205"/>
      <c r="P206" s="206">
        <f>P207</f>
        <v>0</v>
      </c>
      <c r="Q206" s="205"/>
      <c r="R206" s="206">
        <f>R207</f>
        <v>0</v>
      </c>
      <c r="S206" s="205"/>
      <c r="T206" s="207">
        <f>T207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8" t="s">
        <v>163</v>
      </c>
      <c r="AT206" s="209" t="s">
        <v>74</v>
      </c>
      <c r="AU206" s="209" t="s">
        <v>75</v>
      </c>
      <c r="AY206" s="208" t="s">
        <v>145</v>
      </c>
      <c r="BK206" s="210">
        <f>BK207</f>
        <v>0</v>
      </c>
    </row>
    <row r="207" s="12" customFormat="1" ht="22.8" customHeight="1">
      <c r="A207" s="12"/>
      <c r="B207" s="197"/>
      <c r="C207" s="198"/>
      <c r="D207" s="199" t="s">
        <v>74</v>
      </c>
      <c r="E207" s="211" t="s">
        <v>585</v>
      </c>
      <c r="F207" s="211" t="s">
        <v>586</v>
      </c>
      <c r="G207" s="198"/>
      <c r="H207" s="198"/>
      <c r="I207" s="201"/>
      <c r="J207" s="212">
        <f>BK207</f>
        <v>0</v>
      </c>
      <c r="K207" s="198"/>
      <c r="L207" s="203"/>
      <c r="M207" s="204"/>
      <c r="N207" s="205"/>
      <c r="O207" s="205"/>
      <c r="P207" s="206">
        <f>SUM(P208:P216)</f>
        <v>0</v>
      </c>
      <c r="Q207" s="205"/>
      <c r="R207" s="206">
        <f>SUM(R208:R216)</f>
        <v>0</v>
      </c>
      <c r="S207" s="205"/>
      <c r="T207" s="207">
        <f>SUM(T208:T216)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8" t="s">
        <v>163</v>
      </c>
      <c r="AT207" s="209" t="s">
        <v>74</v>
      </c>
      <c r="AU207" s="209" t="s">
        <v>82</v>
      </c>
      <c r="AY207" s="208" t="s">
        <v>145</v>
      </c>
      <c r="BK207" s="210">
        <f>SUM(BK208:BK216)</f>
        <v>0</v>
      </c>
    </row>
    <row r="208" s="2" customFormat="1" ht="16.5" customHeight="1">
      <c r="A208" s="39"/>
      <c r="B208" s="40"/>
      <c r="C208" s="213" t="s">
        <v>380</v>
      </c>
      <c r="D208" s="213" t="s">
        <v>148</v>
      </c>
      <c r="E208" s="214" t="s">
        <v>728</v>
      </c>
      <c r="F208" s="215" t="s">
        <v>729</v>
      </c>
      <c r="G208" s="216" t="s">
        <v>298</v>
      </c>
      <c r="H208" s="217">
        <v>2</v>
      </c>
      <c r="I208" s="218"/>
      <c r="J208" s="219">
        <f>ROUND(I208*H208,2)</f>
        <v>0</v>
      </c>
      <c r="K208" s="215" t="s">
        <v>152</v>
      </c>
      <c r="L208" s="45"/>
      <c r="M208" s="220" t="s">
        <v>19</v>
      </c>
      <c r="N208" s="221" t="s">
        <v>46</v>
      </c>
      <c r="O208" s="85"/>
      <c r="P208" s="222">
        <f>O208*H208</f>
        <v>0</v>
      </c>
      <c r="Q208" s="222">
        <v>0</v>
      </c>
      <c r="R208" s="222">
        <f>Q208*H208</f>
        <v>0</v>
      </c>
      <c r="S208" s="222">
        <v>0</v>
      </c>
      <c r="T208" s="223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24" t="s">
        <v>509</v>
      </c>
      <c r="AT208" s="224" t="s">
        <v>148</v>
      </c>
      <c r="AU208" s="224" t="s">
        <v>84</v>
      </c>
      <c r="AY208" s="18" t="s">
        <v>145</v>
      </c>
      <c r="BE208" s="225">
        <f>IF(N208="základní",J208,0)</f>
        <v>0</v>
      </c>
      <c r="BF208" s="225">
        <f>IF(N208="snížená",J208,0)</f>
        <v>0</v>
      </c>
      <c r="BG208" s="225">
        <f>IF(N208="zákl. přenesená",J208,0)</f>
        <v>0</v>
      </c>
      <c r="BH208" s="225">
        <f>IF(N208="sníž. přenesená",J208,0)</f>
        <v>0</v>
      </c>
      <c r="BI208" s="225">
        <f>IF(N208="nulová",J208,0)</f>
        <v>0</v>
      </c>
      <c r="BJ208" s="18" t="s">
        <v>82</v>
      </c>
      <c r="BK208" s="225">
        <f>ROUND(I208*H208,2)</f>
        <v>0</v>
      </c>
      <c r="BL208" s="18" t="s">
        <v>509</v>
      </c>
      <c r="BM208" s="224" t="s">
        <v>730</v>
      </c>
    </row>
    <row r="209" s="2" customFormat="1">
      <c r="A209" s="39"/>
      <c r="B209" s="40"/>
      <c r="C209" s="41"/>
      <c r="D209" s="226" t="s">
        <v>155</v>
      </c>
      <c r="E209" s="41"/>
      <c r="F209" s="227" t="s">
        <v>731</v>
      </c>
      <c r="G209" s="41"/>
      <c r="H209" s="41"/>
      <c r="I209" s="228"/>
      <c r="J209" s="41"/>
      <c r="K209" s="41"/>
      <c r="L209" s="45"/>
      <c r="M209" s="229"/>
      <c r="N209" s="230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155</v>
      </c>
      <c r="AU209" s="18" t="s">
        <v>84</v>
      </c>
    </row>
    <row r="210" s="13" customFormat="1">
      <c r="A210" s="13"/>
      <c r="B210" s="231"/>
      <c r="C210" s="232"/>
      <c r="D210" s="233" t="s">
        <v>161</v>
      </c>
      <c r="E210" s="242" t="s">
        <v>19</v>
      </c>
      <c r="F210" s="234" t="s">
        <v>84</v>
      </c>
      <c r="G210" s="232"/>
      <c r="H210" s="235">
        <v>2</v>
      </c>
      <c r="I210" s="236"/>
      <c r="J210" s="232"/>
      <c r="K210" s="232"/>
      <c r="L210" s="237"/>
      <c r="M210" s="238"/>
      <c r="N210" s="239"/>
      <c r="O210" s="239"/>
      <c r="P210" s="239"/>
      <c r="Q210" s="239"/>
      <c r="R210" s="239"/>
      <c r="S210" s="239"/>
      <c r="T210" s="24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1" t="s">
        <v>161</v>
      </c>
      <c r="AU210" s="241" t="s">
        <v>84</v>
      </c>
      <c r="AV210" s="13" t="s">
        <v>84</v>
      </c>
      <c r="AW210" s="13" t="s">
        <v>37</v>
      </c>
      <c r="AX210" s="13" t="s">
        <v>82</v>
      </c>
      <c r="AY210" s="241" t="s">
        <v>145</v>
      </c>
    </row>
    <row r="211" s="2" customFormat="1" ht="16.5" customHeight="1">
      <c r="A211" s="39"/>
      <c r="B211" s="40"/>
      <c r="C211" s="213" t="s">
        <v>387</v>
      </c>
      <c r="D211" s="213" t="s">
        <v>148</v>
      </c>
      <c r="E211" s="214" t="s">
        <v>732</v>
      </c>
      <c r="F211" s="215" t="s">
        <v>733</v>
      </c>
      <c r="G211" s="216" t="s">
        <v>298</v>
      </c>
      <c r="H211" s="217">
        <v>2</v>
      </c>
      <c r="I211" s="218"/>
      <c r="J211" s="219">
        <f>ROUND(I211*H211,2)</f>
        <v>0</v>
      </c>
      <c r="K211" s="215" t="s">
        <v>152</v>
      </c>
      <c r="L211" s="45"/>
      <c r="M211" s="220" t="s">
        <v>19</v>
      </c>
      <c r="N211" s="221" t="s">
        <v>46</v>
      </c>
      <c r="O211" s="85"/>
      <c r="P211" s="222">
        <f>O211*H211</f>
        <v>0</v>
      </c>
      <c r="Q211" s="222">
        <v>0</v>
      </c>
      <c r="R211" s="222">
        <f>Q211*H211</f>
        <v>0</v>
      </c>
      <c r="S211" s="222">
        <v>0</v>
      </c>
      <c r="T211" s="223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24" t="s">
        <v>509</v>
      </c>
      <c r="AT211" s="224" t="s">
        <v>148</v>
      </c>
      <c r="AU211" s="224" t="s">
        <v>84</v>
      </c>
      <c r="AY211" s="18" t="s">
        <v>145</v>
      </c>
      <c r="BE211" s="225">
        <f>IF(N211="základní",J211,0)</f>
        <v>0</v>
      </c>
      <c r="BF211" s="225">
        <f>IF(N211="snížená",J211,0)</f>
        <v>0</v>
      </c>
      <c r="BG211" s="225">
        <f>IF(N211="zákl. přenesená",J211,0)</f>
        <v>0</v>
      </c>
      <c r="BH211" s="225">
        <f>IF(N211="sníž. přenesená",J211,0)</f>
        <v>0</v>
      </c>
      <c r="BI211" s="225">
        <f>IF(N211="nulová",J211,0)</f>
        <v>0</v>
      </c>
      <c r="BJ211" s="18" t="s">
        <v>82</v>
      </c>
      <c r="BK211" s="225">
        <f>ROUND(I211*H211,2)</f>
        <v>0</v>
      </c>
      <c r="BL211" s="18" t="s">
        <v>509</v>
      </c>
      <c r="BM211" s="224" t="s">
        <v>734</v>
      </c>
    </row>
    <row r="212" s="2" customFormat="1">
      <c r="A212" s="39"/>
      <c r="B212" s="40"/>
      <c r="C212" s="41"/>
      <c r="D212" s="226" t="s">
        <v>155</v>
      </c>
      <c r="E212" s="41"/>
      <c r="F212" s="227" t="s">
        <v>735</v>
      </c>
      <c r="G212" s="41"/>
      <c r="H212" s="41"/>
      <c r="I212" s="228"/>
      <c r="J212" s="41"/>
      <c r="K212" s="41"/>
      <c r="L212" s="45"/>
      <c r="M212" s="229"/>
      <c r="N212" s="230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155</v>
      </c>
      <c r="AU212" s="18" t="s">
        <v>84</v>
      </c>
    </row>
    <row r="213" s="13" customFormat="1">
      <c r="A213" s="13"/>
      <c r="B213" s="231"/>
      <c r="C213" s="232"/>
      <c r="D213" s="233" t="s">
        <v>161</v>
      </c>
      <c r="E213" s="242" t="s">
        <v>19</v>
      </c>
      <c r="F213" s="234" t="s">
        <v>84</v>
      </c>
      <c r="G213" s="232"/>
      <c r="H213" s="235">
        <v>2</v>
      </c>
      <c r="I213" s="236"/>
      <c r="J213" s="232"/>
      <c r="K213" s="232"/>
      <c r="L213" s="237"/>
      <c r="M213" s="238"/>
      <c r="N213" s="239"/>
      <c r="O213" s="239"/>
      <c r="P213" s="239"/>
      <c r="Q213" s="239"/>
      <c r="R213" s="239"/>
      <c r="S213" s="239"/>
      <c r="T213" s="24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1" t="s">
        <v>161</v>
      </c>
      <c r="AU213" s="241" t="s">
        <v>84</v>
      </c>
      <c r="AV213" s="13" t="s">
        <v>84</v>
      </c>
      <c r="AW213" s="13" t="s">
        <v>37</v>
      </c>
      <c r="AX213" s="13" t="s">
        <v>82</v>
      </c>
      <c r="AY213" s="241" t="s">
        <v>145</v>
      </c>
    </row>
    <row r="214" s="2" customFormat="1" ht="16.5" customHeight="1">
      <c r="A214" s="39"/>
      <c r="B214" s="40"/>
      <c r="C214" s="213" t="s">
        <v>392</v>
      </c>
      <c r="D214" s="213" t="s">
        <v>148</v>
      </c>
      <c r="E214" s="214" t="s">
        <v>736</v>
      </c>
      <c r="F214" s="215" t="s">
        <v>737</v>
      </c>
      <c r="G214" s="216" t="s">
        <v>738</v>
      </c>
      <c r="H214" s="217">
        <v>2</v>
      </c>
      <c r="I214" s="218"/>
      <c r="J214" s="219">
        <f>ROUND(I214*H214,2)</f>
        <v>0</v>
      </c>
      <c r="K214" s="215" t="s">
        <v>152</v>
      </c>
      <c r="L214" s="45"/>
      <c r="M214" s="220" t="s">
        <v>19</v>
      </c>
      <c r="N214" s="221" t="s">
        <v>46</v>
      </c>
      <c r="O214" s="85"/>
      <c r="P214" s="222">
        <f>O214*H214</f>
        <v>0</v>
      </c>
      <c r="Q214" s="222">
        <v>0</v>
      </c>
      <c r="R214" s="222">
        <f>Q214*H214</f>
        <v>0</v>
      </c>
      <c r="S214" s="222">
        <v>0</v>
      </c>
      <c r="T214" s="223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4" t="s">
        <v>509</v>
      </c>
      <c r="AT214" s="224" t="s">
        <v>148</v>
      </c>
      <c r="AU214" s="224" t="s">
        <v>84</v>
      </c>
      <c r="AY214" s="18" t="s">
        <v>145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8" t="s">
        <v>82</v>
      </c>
      <c r="BK214" s="225">
        <f>ROUND(I214*H214,2)</f>
        <v>0</v>
      </c>
      <c r="BL214" s="18" t="s">
        <v>509</v>
      </c>
      <c r="BM214" s="224" t="s">
        <v>739</v>
      </c>
    </row>
    <row r="215" s="2" customFormat="1">
      <c r="A215" s="39"/>
      <c r="B215" s="40"/>
      <c r="C215" s="41"/>
      <c r="D215" s="226" t="s">
        <v>155</v>
      </c>
      <c r="E215" s="41"/>
      <c r="F215" s="227" t="s">
        <v>740</v>
      </c>
      <c r="G215" s="41"/>
      <c r="H215" s="41"/>
      <c r="I215" s="228"/>
      <c r="J215" s="41"/>
      <c r="K215" s="41"/>
      <c r="L215" s="45"/>
      <c r="M215" s="229"/>
      <c r="N215" s="230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155</v>
      </c>
      <c r="AU215" s="18" t="s">
        <v>84</v>
      </c>
    </row>
    <row r="216" s="13" customFormat="1">
      <c r="A216" s="13"/>
      <c r="B216" s="231"/>
      <c r="C216" s="232"/>
      <c r="D216" s="233" t="s">
        <v>161</v>
      </c>
      <c r="E216" s="242" t="s">
        <v>19</v>
      </c>
      <c r="F216" s="234" t="s">
        <v>84</v>
      </c>
      <c r="G216" s="232"/>
      <c r="H216" s="235">
        <v>2</v>
      </c>
      <c r="I216" s="236"/>
      <c r="J216" s="232"/>
      <c r="K216" s="232"/>
      <c r="L216" s="237"/>
      <c r="M216" s="238"/>
      <c r="N216" s="239"/>
      <c r="O216" s="239"/>
      <c r="P216" s="239"/>
      <c r="Q216" s="239"/>
      <c r="R216" s="239"/>
      <c r="S216" s="239"/>
      <c r="T216" s="24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1" t="s">
        <v>161</v>
      </c>
      <c r="AU216" s="241" t="s">
        <v>84</v>
      </c>
      <c r="AV216" s="13" t="s">
        <v>84</v>
      </c>
      <c r="AW216" s="13" t="s">
        <v>37</v>
      </c>
      <c r="AX216" s="13" t="s">
        <v>82</v>
      </c>
      <c r="AY216" s="241" t="s">
        <v>145</v>
      </c>
    </row>
    <row r="217" s="12" customFormat="1" ht="25.92" customHeight="1">
      <c r="A217" s="12"/>
      <c r="B217" s="197"/>
      <c r="C217" s="198"/>
      <c r="D217" s="199" t="s">
        <v>74</v>
      </c>
      <c r="E217" s="200" t="s">
        <v>741</v>
      </c>
      <c r="F217" s="200" t="s">
        <v>742</v>
      </c>
      <c r="G217" s="198"/>
      <c r="H217" s="198"/>
      <c r="I217" s="201"/>
      <c r="J217" s="202">
        <f>BK217</f>
        <v>0</v>
      </c>
      <c r="K217" s="198"/>
      <c r="L217" s="203"/>
      <c r="M217" s="204"/>
      <c r="N217" s="205"/>
      <c r="O217" s="205"/>
      <c r="P217" s="206">
        <f>SUM(P218:P223)</f>
        <v>0</v>
      </c>
      <c r="Q217" s="205"/>
      <c r="R217" s="206">
        <f>SUM(R218:R223)</f>
        <v>0</v>
      </c>
      <c r="S217" s="205"/>
      <c r="T217" s="207">
        <f>SUM(T218:T223)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8" t="s">
        <v>153</v>
      </c>
      <c r="AT217" s="209" t="s">
        <v>74</v>
      </c>
      <c r="AU217" s="209" t="s">
        <v>75</v>
      </c>
      <c r="AY217" s="208" t="s">
        <v>145</v>
      </c>
      <c r="BK217" s="210">
        <f>SUM(BK218:BK223)</f>
        <v>0</v>
      </c>
    </row>
    <row r="218" s="2" customFormat="1" ht="16.5" customHeight="1">
      <c r="A218" s="39"/>
      <c r="B218" s="40"/>
      <c r="C218" s="213" t="s">
        <v>399</v>
      </c>
      <c r="D218" s="213" t="s">
        <v>148</v>
      </c>
      <c r="E218" s="214" t="s">
        <v>743</v>
      </c>
      <c r="F218" s="215" t="s">
        <v>744</v>
      </c>
      <c r="G218" s="216" t="s">
        <v>253</v>
      </c>
      <c r="H218" s="217">
        <v>1</v>
      </c>
      <c r="I218" s="218"/>
      <c r="J218" s="219">
        <f>ROUND(I218*H218,2)</f>
        <v>0</v>
      </c>
      <c r="K218" s="215" t="s">
        <v>19</v>
      </c>
      <c r="L218" s="45"/>
      <c r="M218" s="220" t="s">
        <v>19</v>
      </c>
      <c r="N218" s="221" t="s">
        <v>46</v>
      </c>
      <c r="O218" s="85"/>
      <c r="P218" s="222">
        <f>O218*H218</f>
        <v>0</v>
      </c>
      <c r="Q218" s="222">
        <v>0</v>
      </c>
      <c r="R218" s="222">
        <f>Q218*H218</f>
        <v>0</v>
      </c>
      <c r="S218" s="222">
        <v>0</v>
      </c>
      <c r="T218" s="223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24" t="s">
        <v>745</v>
      </c>
      <c r="AT218" s="224" t="s">
        <v>148</v>
      </c>
      <c r="AU218" s="224" t="s">
        <v>82</v>
      </c>
      <c r="AY218" s="18" t="s">
        <v>145</v>
      </c>
      <c r="BE218" s="225">
        <f>IF(N218="základní",J218,0)</f>
        <v>0</v>
      </c>
      <c r="BF218" s="225">
        <f>IF(N218="snížená",J218,0)</f>
        <v>0</v>
      </c>
      <c r="BG218" s="225">
        <f>IF(N218="zákl. přenesená",J218,0)</f>
        <v>0</v>
      </c>
      <c r="BH218" s="225">
        <f>IF(N218="sníž. přenesená",J218,0)</f>
        <v>0</v>
      </c>
      <c r="BI218" s="225">
        <f>IF(N218="nulová",J218,0)</f>
        <v>0</v>
      </c>
      <c r="BJ218" s="18" t="s">
        <v>82</v>
      </c>
      <c r="BK218" s="225">
        <f>ROUND(I218*H218,2)</f>
        <v>0</v>
      </c>
      <c r="BL218" s="18" t="s">
        <v>745</v>
      </c>
      <c r="BM218" s="224" t="s">
        <v>746</v>
      </c>
    </row>
    <row r="219" s="2" customFormat="1">
      <c r="A219" s="39"/>
      <c r="B219" s="40"/>
      <c r="C219" s="41"/>
      <c r="D219" s="233" t="s">
        <v>223</v>
      </c>
      <c r="E219" s="41"/>
      <c r="F219" s="243" t="s">
        <v>747</v>
      </c>
      <c r="G219" s="41"/>
      <c r="H219" s="41"/>
      <c r="I219" s="228"/>
      <c r="J219" s="41"/>
      <c r="K219" s="41"/>
      <c r="L219" s="45"/>
      <c r="M219" s="229"/>
      <c r="N219" s="230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223</v>
      </c>
      <c r="AU219" s="18" t="s">
        <v>82</v>
      </c>
    </row>
    <row r="220" s="2" customFormat="1" ht="16.5" customHeight="1">
      <c r="A220" s="39"/>
      <c r="B220" s="40"/>
      <c r="C220" s="213" t="s">
        <v>403</v>
      </c>
      <c r="D220" s="213" t="s">
        <v>148</v>
      </c>
      <c r="E220" s="214" t="s">
        <v>748</v>
      </c>
      <c r="F220" s="215" t="s">
        <v>749</v>
      </c>
      <c r="G220" s="216" t="s">
        <v>253</v>
      </c>
      <c r="H220" s="217">
        <v>1</v>
      </c>
      <c r="I220" s="218"/>
      <c r="J220" s="219">
        <f>ROUND(I220*H220,2)</f>
        <v>0</v>
      </c>
      <c r="K220" s="215" t="s">
        <v>19</v>
      </c>
      <c r="L220" s="45"/>
      <c r="M220" s="220" t="s">
        <v>19</v>
      </c>
      <c r="N220" s="221" t="s">
        <v>46</v>
      </c>
      <c r="O220" s="85"/>
      <c r="P220" s="222">
        <f>O220*H220</f>
        <v>0</v>
      </c>
      <c r="Q220" s="222">
        <v>0</v>
      </c>
      <c r="R220" s="222">
        <f>Q220*H220</f>
        <v>0</v>
      </c>
      <c r="S220" s="222">
        <v>0</v>
      </c>
      <c r="T220" s="223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4" t="s">
        <v>745</v>
      </c>
      <c r="AT220" s="224" t="s">
        <v>148</v>
      </c>
      <c r="AU220" s="224" t="s">
        <v>82</v>
      </c>
      <c r="AY220" s="18" t="s">
        <v>145</v>
      </c>
      <c r="BE220" s="225">
        <f>IF(N220="základní",J220,0)</f>
        <v>0</v>
      </c>
      <c r="BF220" s="225">
        <f>IF(N220="snížená",J220,0)</f>
        <v>0</v>
      </c>
      <c r="BG220" s="225">
        <f>IF(N220="zákl. přenesená",J220,0)</f>
        <v>0</v>
      </c>
      <c r="BH220" s="225">
        <f>IF(N220="sníž. přenesená",J220,0)</f>
        <v>0</v>
      </c>
      <c r="BI220" s="225">
        <f>IF(N220="nulová",J220,0)</f>
        <v>0</v>
      </c>
      <c r="BJ220" s="18" t="s">
        <v>82</v>
      </c>
      <c r="BK220" s="225">
        <f>ROUND(I220*H220,2)</f>
        <v>0</v>
      </c>
      <c r="BL220" s="18" t="s">
        <v>745</v>
      </c>
      <c r="BM220" s="224" t="s">
        <v>750</v>
      </c>
    </row>
    <row r="221" s="2" customFormat="1">
      <c r="A221" s="39"/>
      <c r="B221" s="40"/>
      <c r="C221" s="41"/>
      <c r="D221" s="233" t="s">
        <v>223</v>
      </c>
      <c r="E221" s="41"/>
      <c r="F221" s="243" t="s">
        <v>747</v>
      </c>
      <c r="G221" s="41"/>
      <c r="H221" s="41"/>
      <c r="I221" s="228"/>
      <c r="J221" s="41"/>
      <c r="K221" s="41"/>
      <c r="L221" s="45"/>
      <c r="M221" s="229"/>
      <c r="N221" s="230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223</v>
      </c>
      <c r="AU221" s="18" t="s">
        <v>82</v>
      </c>
    </row>
    <row r="222" s="2" customFormat="1" ht="24.15" customHeight="1">
      <c r="A222" s="39"/>
      <c r="B222" s="40"/>
      <c r="C222" s="213" t="s">
        <v>408</v>
      </c>
      <c r="D222" s="213" t="s">
        <v>148</v>
      </c>
      <c r="E222" s="214" t="s">
        <v>751</v>
      </c>
      <c r="F222" s="215" t="s">
        <v>752</v>
      </c>
      <c r="G222" s="216" t="s">
        <v>253</v>
      </c>
      <c r="H222" s="217">
        <v>1</v>
      </c>
      <c r="I222" s="218"/>
      <c r="J222" s="219">
        <f>ROUND(I222*H222,2)</f>
        <v>0</v>
      </c>
      <c r="K222" s="215" t="s">
        <v>19</v>
      </c>
      <c r="L222" s="45"/>
      <c r="M222" s="220" t="s">
        <v>19</v>
      </c>
      <c r="N222" s="221" t="s">
        <v>46</v>
      </c>
      <c r="O222" s="85"/>
      <c r="P222" s="222">
        <f>O222*H222</f>
        <v>0</v>
      </c>
      <c r="Q222" s="222">
        <v>0</v>
      </c>
      <c r="R222" s="222">
        <f>Q222*H222</f>
        <v>0</v>
      </c>
      <c r="S222" s="222">
        <v>0</v>
      </c>
      <c r="T222" s="223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24" t="s">
        <v>745</v>
      </c>
      <c r="AT222" s="224" t="s">
        <v>148</v>
      </c>
      <c r="AU222" s="224" t="s">
        <v>82</v>
      </c>
      <c r="AY222" s="18" t="s">
        <v>145</v>
      </c>
      <c r="BE222" s="225">
        <f>IF(N222="základní",J222,0)</f>
        <v>0</v>
      </c>
      <c r="BF222" s="225">
        <f>IF(N222="snížená",J222,0)</f>
        <v>0</v>
      </c>
      <c r="BG222" s="225">
        <f>IF(N222="zákl. přenesená",J222,0)</f>
        <v>0</v>
      </c>
      <c r="BH222" s="225">
        <f>IF(N222="sníž. přenesená",J222,0)</f>
        <v>0</v>
      </c>
      <c r="BI222" s="225">
        <f>IF(N222="nulová",J222,0)</f>
        <v>0</v>
      </c>
      <c r="BJ222" s="18" t="s">
        <v>82</v>
      </c>
      <c r="BK222" s="225">
        <f>ROUND(I222*H222,2)</f>
        <v>0</v>
      </c>
      <c r="BL222" s="18" t="s">
        <v>745</v>
      </c>
      <c r="BM222" s="224" t="s">
        <v>753</v>
      </c>
    </row>
    <row r="223" s="2" customFormat="1" ht="16.5" customHeight="1">
      <c r="A223" s="39"/>
      <c r="B223" s="40"/>
      <c r="C223" s="213" t="s">
        <v>413</v>
      </c>
      <c r="D223" s="213" t="s">
        <v>148</v>
      </c>
      <c r="E223" s="214" t="s">
        <v>754</v>
      </c>
      <c r="F223" s="215" t="s">
        <v>755</v>
      </c>
      <c r="G223" s="216" t="s">
        <v>253</v>
      </c>
      <c r="H223" s="217">
        <v>1</v>
      </c>
      <c r="I223" s="218"/>
      <c r="J223" s="219">
        <f>ROUND(I223*H223,2)</f>
        <v>0</v>
      </c>
      <c r="K223" s="215" t="s">
        <v>19</v>
      </c>
      <c r="L223" s="45"/>
      <c r="M223" s="268" t="s">
        <v>19</v>
      </c>
      <c r="N223" s="269" t="s">
        <v>46</v>
      </c>
      <c r="O223" s="270"/>
      <c r="P223" s="271">
        <f>O223*H223</f>
        <v>0</v>
      </c>
      <c r="Q223" s="271">
        <v>0</v>
      </c>
      <c r="R223" s="271">
        <f>Q223*H223</f>
        <v>0</v>
      </c>
      <c r="S223" s="271">
        <v>0</v>
      </c>
      <c r="T223" s="272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24" t="s">
        <v>745</v>
      </c>
      <c r="AT223" s="224" t="s">
        <v>148</v>
      </c>
      <c r="AU223" s="224" t="s">
        <v>82</v>
      </c>
      <c r="AY223" s="18" t="s">
        <v>145</v>
      </c>
      <c r="BE223" s="225">
        <f>IF(N223="základní",J223,0)</f>
        <v>0</v>
      </c>
      <c r="BF223" s="225">
        <f>IF(N223="snížená",J223,0)</f>
        <v>0</v>
      </c>
      <c r="BG223" s="225">
        <f>IF(N223="zákl. přenesená",J223,0)</f>
        <v>0</v>
      </c>
      <c r="BH223" s="225">
        <f>IF(N223="sníž. přenesená",J223,0)</f>
        <v>0</v>
      </c>
      <c r="BI223" s="225">
        <f>IF(N223="nulová",J223,0)</f>
        <v>0</v>
      </c>
      <c r="BJ223" s="18" t="s">
        <v>82</v>
      </c>
      <c r="BK223" s="225">
        <f>ROUND(I223*H223,2)</f>
        <v>0</v>
      </c>
      <c r="BL223" s="18" t="s">
        <v>745</v>
      </c>
      <c r="BM223" s="224" t="s">
        <v>756</v>
      </c>
    </row>
    <row r="224" s="2" customFormat="1" ht="6.96" customHeight="1">
      <c r="A224" s="39"/>
      <c r="B224" s="60"/>
      <c r="C224" s="61"/>
      <c r="D224" s="61"/>
      <c r="E224" s="61"/>
      <c r="F224" s="61"/>
      <c r="G224" s="61"/>
      <c r="H224" s="61"/>
      <c r="I224" s="61"/>
      <c r="J224" s="61"/>
      <c r="K224" s="61"/>
      <c r="L224" s="45"/>
      <c r="M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</row>
  </sheetData>
  <sheetProtection sheet="1" autoFilter="0" formatColumns="0" formatRows="0" objects="1" scenarios="1" spinCount="100000" saltValue="DnaygJfalS/rZ1rzOVNCz94r27NG4nprCW09nAHyQRSAfzjKo6y+sqVfdMBF3sK2gmuadO66wAEBC0Kzn8A/cg==" hashValue="SgxqxjIdMYZB8TNkB2pcbgzhVpGju0RTSI4HrMsRP8ixfTn1Q4U83BdgQ9pnIWSDwtqeaUsn1JGXAceiFif5Jw==" algorithmName="SHA-512" password="CC35"/>
  <autoFilter ref="C93:K22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8" r:id="rId1" display="https://podminky.urs.cz/item/CS_URS_2025_01/941121111"/>
    <hyperlink ref="F100" r:id="rId2" display="https://podminky.urs.cz/item/CS_URS_2025_01/941121211"/>
    <hyperlink ref="F103" r:id="rId3" display="https://podminky.urs.cz/item/CS_URS_2025_01/941121811"/>
    <hyperlink ref="F105" r:id="rId4" display="https://podminky.urs.cz/item/CS_URS_2025_01/993111111"/>
    <hyperlink ref="F108" r:id="rId5" display="https://podminky.urs.cz/item/CS_URS_2025_01/997002611"/>
    <hyperlink ref="F111" r:id="rId6" display="https://podminky.urs.cz/item/CS_URS_2025_01/997013211"/>
    <hyperlink ref="F113" r:id="rId7" display="https://podminky.urs.cz/item/CS_URS_2025_01/997013219"/>
    <hyperlink ref="F116" r:id="rId8" display="https://podminky.urs.cz/item/CS_URS_2025_01/997013501"/>
    <hyperlink ref="F118" r:id="rId9" display="https://podminky.urs.cz/item/CS_URS_2025_01/997013509"/>
    <hyperlink ref="F121" r:id="rId10" display="https://podminky.urs.cz/item/CS_URS_2025_01/997013631"/>
    <hyperlink ref="F124" r:id="rId11" display="https://podminky.urs.cz/item/CS_URS_2025_01/783601715"/>
    <hyperlink ref="F127" r:id="rId12" display="https://podminky.urs.cz/item/CS_URS_2025_01/783614653"/>
    <hyperlink ref="F129" r:id="rId13" display="https://podminky.urs.cz/item/CS_URS_2025_01/783615553"/>
    <hyperlink ref="F131" r:id="rId14" display="https://podminky.urs.cz/item/CS_URS_2025_01/783617605"/>
    <hyperlink ref="F135" r:id="rId15" display="https://podminky.urs.cz/item/CS_URS_2025_01/734421111"/>
    <hyperlink ref="F146" r:id="rId16" display="https://podminky.urs.cz/item/CS_URS_2025_01/723111202"/>
    <hyperlink ref="F149" r:id="rId17" display="https://podminky.urs.cz/item/CS_URS_2025_01/723111204"/>
    <hyperlink ref="F152" r:id="rId18" display="https://podminky.urs.cz/item/CS_URS_2025_01/723111206"/>
    <hyperlink ref="F162" r:id="rId19" display="https://podminky.urs.cz/item/CS_URS_2025_01/723150312"/>
    <hyperlink ref="F165" r:id="rId20" display="https://podminky.urs.cz/item/CS_URS_2025_01/723150313"/>
    <hyperlink ref="F168" r:id="rId21" display="https://podminky.urs.cz/item/CS_URS_2025_01/723150315"/>
    <hyperlink ref="F171" r:id="rId22" display="https://podminky.urs.cz/item/CS_URS_2025_01/723150317"/>
    <hyperlink ref="F174" r:id="rId23" display="https://podminky.urs.cz/item/CS_URS_2025_01/723190907"/>
    <hyperlink ref="F181" r:id="rId24" display="https://podminky.urs.cz/item/CS_URS_2025_01/723212106"/>
    <hyperlink ref="F184" r:id="rId25" display="https://podminky.urs.cz/item/CS_URS_2025_01/723212108"/>
    <hyperlink ref="F187" r:id="rId26" display="https://podminky.urs.cz/item/CS_URS_2025_01/723214139"/>
    <hyperlink ref="F190" r:id="rId27" display="https://podminky.urs.cz/item/CS_URS_2025_01/723219101"/>
    <hyperlink ref="F193" r:id="rId28" display="https://podminky.urs.cz/item/CS_URS_2025_01/723219102"/>
    <hyperlink ref="F196" r:id="rId29" display="https://podminky.urs.cz/item/CS_URS_2025_01/723219105"/>
    <hyperlink ref="F199" r:id="rId30" display="https://podminky.urs.cz/item/CS_URS_2025_01/723231162"/>
    <hyperlink ref="F202" r:id="rId31" display="https://podminky.urs.cz/item/CS_URS_2025_01/723231164"/>
    <hyperlink ref="F205" r:id="rId32" display="https://podminky.urs.cz/item/CS_URS_2025_01/998723101"/>
    <hyperlink ref="F209" r:id="rId33" display="https://podminky.urs.cz/item/CS_URS_2025_01/580506113"/>
    <hyperlink ref="F212" r:id="rId34" display="https://podminky.urs.cz/item/CS_URS_2025_01/580506114"/>
    <hyperlink ref="F215" r:id="rId35" display="https://podminky.urs.cz/item/CS_URS_2025_01/58050632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105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ČOV – Rekonstrukce kotelny včetně strojovny kotelny</v>
      </c>
      <c r="F7" s="143"/>
      <c r="G7" s="143"/>
      <c r="H7" s="143"/>
      <c r="L7" s="21"/>
    </row>
    <row r="8" s="1" customFormat="1" ht="12" customHeight="1">
      <c r="B8" s="21"/>
      <c r="D8" s="143" t="s">
        <v>106</v>
      </c>
      <c r="L8" s="21"/>
    </row>
    <row r="9" s="2" customFormat="1" ht="16.5" customHeight="1">
      <c r="A9" s="39"/>
      <c r="B9" s="45"/>
      <c r="C9" s="39"/>
      <c r="D9" s="39"/>
      <c r="E9" s="144" t="s">
        <v>107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108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757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20. 4. 2024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27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30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">
        <v>34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35</v>
      </c>
      <c r="F23" s="39"/>
      <c r="G23" s="39"/>
      <c r="H23" s="39"/>
      <c r="I23" s="143" t="s">
        <v>29</v>
      </c>
      <c r="J23" s="134" t="s">
        <v>36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34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29</v>
      </c>
      <c r="J26" s="134" t="s">
        <v>36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39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41</v>
      </c>
      <c r="E32" s="39"/>
      <c r="F32" s="39"/>
      <c r="G32" s="39"/>
      <c r="H32" s="39"/>
      <c r="I32" s="39"/>
      <c r="J32" s="154">
        <f>ROUND(J103,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43</v>
      </c>
      <c r="G34" s="39"/>
      <c r="H34" s="39"/>
      <c r="I34" s="155" t="s">
        <v>42</v>
      </c>
      <c r="J34" s="155" t="s">
        <v>44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45</v>
      </c>
      <c r="E35" s="143" t="s">
        <v>46</v>
      </c>
      <c r="F35" s="157">
        <f>ROUND((SUM(BE103:BE704)),  2)</f>
        <v>0</v>
      </c>
      <c r="G35" s="39"/>
      <c r="H35" s="39"/>
      <c r="I35" s="158">
        <v>0.20999999999999999</v>
      </c>
      <c r="J35" s="157">
        <f>ROUND(((SUM(BE103:BE704))*I35),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47</v>
      </c>
      <c r="F36" s="157">
        <f>ROUND((SUM(BF103:BF704)),  2)</f>
        <v>0</v>
      </c>
      <c r="G36" s="39"/>
      <c r="H36" s="39"/>
      <c r="I36" s="158">
        <v>0.12</v>
      </c>
      <c r="J36" s="157">
        <f>ROUND(((SUM(BF103:BF704))*I36),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48</v>
      </c>
      <c r="F37" s="157">
        <f>ROUND((SUM(BG103:BG704)),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49</v>
      </c>
      <c r="F38" s="157">
        <f>ROUND((SUM(BH103:BH704)),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50</v>
      </c>
      <c r="F39" s="157">
        <f>ROUND((SUM(BI103:BI704)),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51</v>
      </c>
      <c r="E41" s="161"/>
      <c r="F41" s="161"/>
      <c r="G41" s="162" t="s">
        <v>52</v>
      </c>
      <c r="H41" s="163" t="s">
        <v>53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110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ČOV – Rekonstrukce kotelny včetně strojovny kotelny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106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107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108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03 - Vytápění - nový stav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Sokolov</v>
      </c>
      <c r="G56" s="41"/>
      <c r="H56" s="41"/>
      <c r="I56" s="33" t="s">
        <v>23</v>
      </c>
      <c r="J56" s="73" t="str">
        <f>IF(J14="","",J14)</f>
        <v>20. 4. 2024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Město Sokolov</v>
      </c>
      <c r="G58" s="41"/>
      <c r="H58" s="41"/>
      <c r="I58" s="33" t="s">
        <v>33</v>
      </c>
      <c r="J58" s="37" t="str">
        <f>E23</f>
        <v>UCHYTIL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>UCHYTIL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111</v>
      </c>
      <c r="D61" s="172"/>
      <c r="E61" s="172"/>
      <c r="F61" s="172"/>
      <c r="G61" s="172"/>
      <c r="H61" s="172"/>
      <c r="I61" s="172"/>
      <c r="J61" s="173" t="s">
        <v>112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73</v>
      </c>
      <c r="D63" s="41"/>
      <c r="E63" s="41"/>
      <c r="F63" s="41"/>
      <c r="G63" s="41"/>
      <c r="H63" s="41"/>
      <c r="I63" s="41"/>
      <c r="J63" s="103">
        <f>J103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113</v>
      </c>
    </row>
    <row r="64" s="9" customFormat="1" ht="24.96" customHeight="1">
      <c r="A64" s="9"/>
      <c r="B64" s="175"/>
      <c r="C64" s="176"/>
      <c r="D64" s="177" t="s">
        <v>114</v>
      </c>
      <c r="E64" s="178"/>
      <c r="F64" s="178"/>
      <c r="G64" s="178"/>
      <c r="H64" s="178"/>
      <c r="I64" s="178"/>
      <c r="J64" s="179">
        <f>J104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115</v>
      </c>
      <c r="E65" s="183"/>
      <c r="F65" s="183"/>
      <c r="G65" s="183"/>
      <c r="H65" s="183"/>
      <c r="I65" s="183"/>
      <c r="J65" s="184">
        <f>J105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758</v>
      </c>
      <c r="E66" s="183"/>
      <c r="F66" s="183"/>
      <c r="G66" s="183"/>
      <c r="H66" s="183"/>
      <c r="I66" s="183"/>
      <c r="J66" s="184">
        <f>J115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5"/>
      <c r="C67" s="176"/>
      <c r="D67" s="177" t="s">
        <v>593</v>
      </c>
      <c r="E67" s="178"/>
      <c r="F67" s="178"/>
      <c r="G67" s="178"/>
      <c r="H67" s="178"/>
      <c r="I67" s="178"/>
      <c r="J67" s="179">
        <f>J137</f>
        <v>0</v>
      </c>
      <c r="K67" s="176"/>
      <c r="L67" s="18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5"/>
      <c r="C68" s="176"/>
      <c r="D68" s="177" t="s">
        <v>117</v>
      </c>
      <c r="E68" s="178"/>
      <c r="F68" s="178"/>
      <c r="G68" s="178"/>
      <c r="H68" s="178"/>
      <c r="I68" s="178"/>
      <c r="J68" s="179">
        <f>J165</f>
        <v>0</v>
      </c>
      <c r="K68" s="176"/>
      <c r="L68" s="18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1"/>
      <c r="C69" s="126"/>
      <c r="D69" s="182" t="s">
        <v>118</v>
      </c>
      <c r="E69" s="183"/>
      <c r="F69" s="183"/>
      <c r="G69" s="183"/>
      <c r="H69" s="183"/>
      <c r="I69" s="183"/>
      <c r="J69" s="184">
        <f>J166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759</v>
      </c>
      <c r="E70" s="183"/>
      <c r="F70" s="183"/>
      <c r="G70" s="183"/>
      <c r="H70" s="183"/>
      <c r="I70" s="183"/>
      <c r="J70" s="184">
        <f>J203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119</v>
      </c>
      <c r="E71" s="183"/>
      <c r="F71" s="183"/>
      <c r="G71" s="183"/>
      <c r="H71" s="183"/>
      <c r="I71" s="183"/>
      <c r="J71" s="184">
        <f>J213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1"/>
      <c r="C72" s="126"/>
      <c r="D72" s="182" t="s">
        <v>760</v>
      </c>
      <c r="E72" s="183"/>
      <c r="F72" s="183"/>
      <c r="G72" s="183"/>
      <c r="H72" s="183"/>
      <c r="I72" s="183"/>
      <c r="J72" s="184">
        <f>J271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1"/>
      <c r="C73" s="126"/>
      <c r="D73" s="182" t="s">
        <v>121</v>
      </c>
      <c r="E73" s="183"/>
      <c r="F73" s="183"/>
      <c r="G73" s="183"/>
      <c r="H73" s="183"/>
      <c r="I73" s="183"/>
      <c r="J73" s="184">
        <f>J272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1"/>
      <c r="C74" s="126"/>
      <c r="D74" s="182" t="s">
        <v>122</v>
      </c>
      <c r="E74" s="183"/>
      <c r="F74" s="183"/>
      <c r="G74" s="183"/>
      <c r="H74" s="183"/>
      <c r="I74" s="183"/>
      <c r="J74" s="184">
        <f>J281</f>
        <v>0</v>
      </c>
      <c r="K74" s="126"/>
      <c r="L74" s="185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1"/>
      <c r="C75" s="126"/>
      <c r="D75" s="182" t="s">
        <v>123</v>
      </c>
      <c r="E75" s="183"/>
      <c r="F75" s="183"/>
      <c r="G75" s="183"/>
      <c r="H75" s="183"/>
      <c r="I75" s="183"/>
      <c r="J75" s="184">
        <f>J308</f>
        <v>0</v>
      </c>
      <c r="K75" s="126"/>
      <c r="L75" s="185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1"/>
      <c r="C76" s="126"/>
      <c r="D76" s="182" t="s">
        <v>124</v>
      </c>
      <c r="E76" s="183"/>
      <c r="F76" s="183"/>
      <c r="G76" s="183"/>
      <c r="H76" s="183"/>
      <c r="I76" s="183"/>
      <c r="J76" s="184">
        <f>J363</f>
        <v>0</v>
      </c>
      <c r="K76" s="126"/>
      <c r="L76" s="185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1"/>
      <c r="C77" s="126"/>
      <c r="D77" s="182" t="s">
        <v>125</v>
      </c>
      <c r="E77" s="183"/>
      <c r="F77" s="183"/>
      <c r="G77" s="183"/>
      <c r="H77" s="183"/>
      <c r="I77" s="183"/>
      <c r="J77" s="184">
        <f>J471</f>
        <v>0</v>
      </c>
      <c r="K77" s="126"/>
      <c r="L77" s="185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1"/>
      <c r="C78" s="126"/>
      <c r="D78" s="182" t="s">
        <v>127</v>
      </c>
      <c r="E78" s="183"/>
      <c r="F78" s="183"/>
      <c r="G78" s="183"/>
      <c r="H78" s="183"/>
      <c r="I78" s="183"/>
      <c r="J78" s="184">
        <f>J592</f>
        <v>0</v>
      </c>
      <c r="K78" s="126"/>
      <c r="L78" s="185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9" customFormat="1" ht="24.96" customHeight="1">
      <c r="A79" s="9"/>
      <c r="B79" s="175"/>
      <c r="C79" s="176"/>
      <c r="D79" s="177" t="s">
        <v>128</v>
      </c>
      <c r="E79" s="178"/>
      <c r="F79" s="178"/>
      <c r="G79" s="178"/>
      <c r="H79" s="178"/>
      <c r="I79" s="178"/>
      <c r="J79" s="179">
        <f>J617</f>
        <v>0</v>
      </c>
      <c r="K79" s="176"/>
      <c r="L79" s="180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</row>
    <row r="80" s="10" customFormat="1" ht="19.92" customHeight="1">
      <c r="A80" s="10"/>
      <c r="B80" s="181"/>
      <c r="C80" s="126"/>
      <c r="D80" s="182" t="s">
        <v>761</v>
      </c>
      <c r="E80" s="183"/>
      <c r="F80" s="183"/>
      <c r="G80" s="183"/>
      <c r="H80" s="183"/>
      <c r="I80" s="183"/>
      <c r="J80" s="184">
        <f>J618</f>
        <v>0</v>
      </c>
      <c r="K80" s="126"/>
      <c r="L80" s="185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9" customFormat="1" ht="24.96" customHeight="1">
      <c r="A81" s="9"/>
      <c r="B81" s="175"/>
      <c r="C81" s="176"/>
      <c r="D81" s="177" t="s">
        <v>594</v>
      </c>
      <c r="E81" s="178"/>
      <c r="F81" s="178"/>
      <c r="G81" s="178"/>
      <c r="H81" s="178"/>
      <c r="I81" s="178"/>
      <c r="J81" s="179">
        <f>J667</f>
        <v>0</v>
      </c>
      <c r="K81" s="176"/>
      <c r="L81" s="180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="2" customFormat="1" ht="21.84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60"/>
      <c r="C83" s="61"/>
      <c r="D83" s="61"/>
      <c r="E83" s="61"/>
      <c r="F83" s="61"/>
      <c r="G83" s="61"/>
      <c r="H83" s="61"/>
      <c r="I83" s="61"/>
      <c r="J83" s="61"/>
      <c r="K83" s="6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7" s="2" customFormat="1" ht="6.96" customHeight="1">
      <c r="A87" s="39"/>
      <c r="B87" s="62"/>
      <c r="C87" s="63"/>
      <c r="D87" s="63"/>
      <c r="E87" s="63"/>
      <c r="F87" s="63"/>
      <c r="G87" s="63"/>
      <c r="H87" s="63"/>
      <c r="I87" s="63"/>
      <c r="J87" s="63"/>
      <c r="K87" s="63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4.96" customHeight="1">
      <c r="A88" s="39"/>
      <c r="B88" s="40"/>
      <c r="C88" s="24" t="s">
        <v>130</v>
      </c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16</v>
      </c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170" t="str">
        <f>E7</f>
        <v>ČOV – Rekonstrukce kotelny včetně strojovny kotelny</v>
      </c>
      <c r="F91" s="33"/>
      <c r="G91" s="33"/>
      <c r="H91" s="33"/>
      <c r="I91" s="41"/>
      <c r="J91" s="41"/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1" customFormat="1" ht="12" customHeight="1">
      <c r="B92" s="22"/>
      <c r="C92" s="33" t="s">
        <v>106</v>
      </c>
      <c r="D92" s="23"/>
      <c r="E92" s="23"/>
      <c r="F92" s="23"/>
      <c r="G92" s="23"/>
      <c r="H92" s="23"/>
      <c r="I92" s="23"/>
      <c r="J92" s="23"/>
      <c r="K92" s="23"/>
      <c r="L92" s="21"/>
    </row>
    <row r="93" s="2" customFormat="1" ht="16.5" customHeight="1">
      <c r="A93" s="39"/>
      <c r="B93" s="40"/>
      <c r="C93" s="41"/>
      <c r="D93" s="41"/>
      <c r="E93" s="170" t="s">
        <v>107</v>
      </c>
      <c r="F93" s="41"/>
      <c r="G93" s="41"/>
      <c r="H93" s="41"/>
      <c r="I93" s="41"/>
      <c r="J93" s="41"/>
      <c r="K93" s="4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2" customHeight="1">
      <c r="A94" s="39"/>
      <c r="B94" s="40"/>
      <c r="C94" s="33" t="s">
        <v>108</v>
      </c>
      <c r="D94" s="41"/>
      <c r="E94" s="41"/>
      <c r="F94" s="41"/>
      <c r="G94" s="41"/>
      <c r="H94" s="41"/>
      <c r="I94" s="41"/>
      <c r="J94" s="41"/>
      <c r="K94" s="41"/>
      <c r="L94" s="14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6.5" customHeight="1">
      <c r="A95" s="39"/>
      <c r="B95" s="40"/>
      <c r="C95" s="41"/>
      <c r="D95" s="41"/>
      <c r="E95" s="70" t="str">
        <f>E11</f>
        <v>03 - Vytápění - nový stav</v>
      </c>
      <c r="F95" s="41"/>
      <c r="G95" s="41"/>
      <c r="H95" s="41"/>
      <c r="I95" s="41"/>
      <c r="J95" s="41"/>
      <c r="K95" s="41"/>
      <c r="L95" s="14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6.96" customHeight="1">
      <c r="A96" s="39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14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2" customHeight="1">
      <c r="A97" s="39"/>
      <c r="B97" s="40"/>
      <c r="C97" s="33" t="s">
        <v>21</v>
      </c>
      <c r="D97" s="41"/>
      <c r="E97" s="41"/>
      <c r="F97" s="28" t="str">
        <f>F14</f>
        <v>Sokolov</v>
      </c>
      <c r="G97" s="41"/>
      <c r="H97" s="41"/>
      <c r="I97" s="33" t="s">
        <v>23</v>
      </c>
      <c r="J97" s="73" t="str">
        <f>IF(J14="","",J14)</f>
        <v>20. 4. 2024</v>
      </c>
      <c r="K97" s="41"/>
      <c r="L97" s="14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6.96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14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5.15" customHeight="1">
      <c r="A99" s="39"/>
      <c r="B99" s="40"/>
      <c r="C99" s="33" t="s">
        <v>25</v>
      </c>
      <c r="D99" s="41"/>
      <c r="E99" s="41"/>
      <c r="F99" s="28" t="str">
        <f>E17</f>
        <v>Město Sokolov</v>
      </c>
      <c r="G99" s="41"/>
      <c r="H99" s="41"/>
      <c r="I99" s="33" t="s">
        <v>33</v>
      </c>
      <c r="J99" s="37" t="str">
        <f>E23</f>
        <v>UCHYTIL s.r.o.</v>
      </c>
      <c r="K99" s="41"/>
      <c r="L99" s="145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15.15" customHeight="1">
      <c r="A100" s="39"/>
      <c r="B100" s="40"/>
      <c r="C100" s="33" t="s">
        <v>31</v>
      </c>
      <c r="D100" s="41"/>
      <c r="E100" s="41"/>
      <c r="F100" s="28" t="str">
        <f>IF(E20="","",E20)</f>
        <v>Vyplň údaj</v>
      </c>
      <c r="G100" s="41"/>
      <c r="H100" s="41"/>
      <c r="I100" s="33" t="s">
        <v>38</v>
      </c>
      <c r="J100" s="37" t="str">
        <f>E26</f>
        <v>UCHYTIL s.r.o.</v>
      </c>
      <c r="K100" s="41"/>
      <c r="L100" s="145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10.32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145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11" customFormat="1" ht="29.28" customHeight="1">
      <c r="A102" s="186"/>
      <c r="B102" s="187"/>
      <c r="C102" s="188" t="s">
        <v>131</v>
      </c>
      <c r="D102" s="189" t="s">
        <v>60</v>
      </c>
      <c r="E102" s="189" t="s">
        <v>56</v>
      </c>
      <c r="F102" s="189" t="s">
        <v>57</v>
      </c>
      <c r="G102" s="189" t="s">
        <v>132</v>
      </c>
      <c r="H102" s="189" t="s">
        <v>133</v>
      </c>
      <c r="I102" s="189" t="s">
        <v>134</v>
      </c>
      <c r="J102" s="189" t="s">
        <v>112</v>
      </c>
      <c r="K102" s="190" t="s">
        <v>135</v>
      </c>
      <c r="L102" s="191"/>
      <c r="M102" s="93" t="s">
        <v>19</v>
      </c>
      <c r="N102" s="94" t="s">
        <v>45</v>
      </c>
      <c r="O102" s="94" t="s">
        <v>136</v>
      </c>
      <c r="P102" s="94" t="s">
        <v>137</v>
      </c>
      <c r="Q102" s="94" t="s">
        <v>138</v>
      </c>
      <c r="R102" s="94" t="s">
        <v>139</v>
      </c>
      <c r="S102" s="94" t="s">
        <v>140</v>
      </c>
      <c r="T102" s="95" t="s">
        <v>141</v>
      </c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</row>
    <row r="103" s="2" customFormat="1" ht="22.8" customHeight="1">
      <c r="A103" s="39"/>
      <c r="B103" s="40"/>
      <c r="C103" s="100" t="s">
        <v>142</v>
      </c>
      <c r="D103" s="41"/>
      <c r="E103" s="41"/>
      <c r="F103" s="41"/>
      <c r="G103" s="41"/>
      <c r="H103" s="41"/>
      <c r="I103" s="41"/>
      <c r="J103" s="192">
        <f>BK103</f>
        <v>0</v>
      </c>
      <c r="K103" s="41"/>
      <c r="L103" s="45"/>
      <c r="M103" s="96"/>
      <c r="N103" s="193"/>
      <c r="O103" s="97"/>
      <c r="P103" s="194">
        <f>P104+P137+P165+P617+P667</f>
        <v>0</v>
      </c>
      <c r="Q103" s="97"/>
      <c r="R103" s="194">
        <f>R104+R137+R165+R617+R667</f>
        <v>10.833768000000001</v>
      </c>
      <c r="S103" s="97"/>
      <c r="T103" s="195">
        <f>T104+T137+T165+T617+T667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74</v>
      </c>
      <c r="AU103" s="18" t="s">
        <v>113</v>
      </c>
      <c r="BK103" s="196">
        <f>BK104+BK137+BK165+BK617+BK667</f>
        <v>0</v>
      </c>
    </row>
    <row r="104" s="12" customFormat="1" ht="25.92" customHeight="1">
      <c r="A104" s="12"/>
      <c r="B104" s="197"/>
      <c r="C104" s="198"/>
      <c r="D104" s="199" t="s">
        <v>74</v>
      </c>
      <c r="E104" s="200" t="s">
        <v>143</v>
      </c>
      <c r="F104" s="200" t="s">
        <v>144</v>
      </c>
      <c r="G104" s="198"/>
      <c r="H104" s="198"/>
      <c r="I104" s="201"/>
      <c r="J104" s="202">
        <f>BK104</f>
        <v>0</v>
      </c>
      <c r="K104" s="198"/>
      <c r="L104" s="203"/>
      <c r="M104" s="204"/>
      <c r="N104" s="205"/>
      <c r="O104" s="205"/>
      <c r="P104" s="206">
        <f>P105+P115</f>
        <v>0</v>
      </c>
      <c r="Q104" s="205"/>
      <c r="R104" s="206">
        <f>R105+R115</f>
        <v>0</v>
      </c>
      <c r="S104" s="205"/>
      <c r="T104" s="207">
        <f>T105+T115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8" t="s">
        <v>82</v>
      </c>
      <c r="AT104" s="209" t="s">
        <v>74</v>
      </c>
      <c r="AU104" s="209" t="s">
        <v>75</v>
      </c>
      <c r="AY104" s="208" t="s">
        <v>145</v>
      </c>
      <c r="BK104" s="210">
        <f>BK105+BK115</f>
        <v>0</v>
      </c>
    </row>
    <row r="105" s="12" customFormat="1" ht="22.8" customHeight="1">
      <c r="A105" s="12"/>
      <c r="B105" s="197"/>
      <c r="C105" s="198"/>
      <c r="D105" s="199" t="s">
        <v>74</v>
      </c>
      <c r="E105" s="211" t="s">
        <v>146</v>
      </c>
      <c r="F105" s="211" t="s">
        <v>147</v>
      </c>
      <c r="G105" s="198"/>
      <c r="H105" s="198"/>
      <c r="I105" s="201"/>
      <c r="J105" s="212">
        <f>BK105</f>
        <v>0</v>
      </c>
      <c r="K105" s="198"/>
      <c r="L105" s="203"/>
      <c r="M105" s="204"/>
      <c r="N105" s="205"/>
      <c r="O105" s="205"/>
      <c r="P105" s="206">
        <f>SUM(P106:P114)</f>
        <v>0</v>
      </c>
      <c r="Q105" s="205"/>
      <c r="R105" s="206">
        <f>SUM(R106:R114)</f>
        <v>0</v>
      </c>
      <c r="S105" s="205"/>
      <c r="T105" s="207">
        <f>SUM(T106:T114)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8" t="s">
        <v>82</v>
      </c>
      <c r="AT105" s="209" t="s">
        <v>74</v>
      </c>
      <c r="AU105" s="209" t="s">
        <v>82</v>
      </c>
      <c r="AY105" s="208" t="s">
        <v>145</v>
      </c>
      <c r="BK105" s="210">
        <f>SUM(BK106:BK114)</f>
        <v>0</v>
      </c>
    </row>
    <row r="106" s="2" customFormat="1" ht="33" customHeight="1">
      <c r="A106" s="39"/>
      <c r="B106" s="40"/>
      <c r="C106" s="213" t="s">
        <v>82</v>
      </c>
      <c r="D106" s="213" t="s">
        <v>148</v>
      </c>
      <c r="E106" s="214" t="s">
        <v>157</v>
      </c>
      <c r="F106" s="215" t="s">
        <v>158</v>
      </c>
      <c r="G106" s="216" t="s">
        <v>151</v>
      </c>
      <c r="H106" s="217">
        <v>1500</v>
      </c>
      <c r="I106" s="218"/>
      <c r="J106" s="219">
        <f>ROUND(I106*H106,2)</f>
        <v>0</v>
      </c>
      <c r="K106" s="215" t="s">
        <v>152</v>
      </c>
      <c r="L106" s="45"/>
      <c r="M106" s="220" t="s">
        <v>19</v>
      </c>
      <c r="N106" s="221" t="s">
        <v>46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153</v>
      </c>
      <c r="AT106" s="224" t="s">
        <v>148</v>
      </c>
      <c r="AU106" s="224" t="s">
        <v>84</v>
      </c>
      <c r="AY106" s="18" t="s">
        <v>145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82</v>
      </c>
      <c r="BK106" s="225">
        <f>ROUND(I106*H106,2)</f>
        <v>0</v>
      </c>
      <c r="BL106" s="18" t="s">
        <v>153</v>
      </c>
      <c r="BM106" s="224" t="s">
        <v>762</v>
      </c>
    </row>
    <row r="107" s="2" customFormat="1">
      <c r="A107" s="39"/>
      <c r="B107" s="40"/>
      <c r="C107" s="41"/>
      <c r="D107" s="226" t="s">
        <v>155</v>
      </c>
      <c r="E107" s="41"/>
      <c r="F107" s="227" t="s">
        <v>160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155</v>
      </c>
      <c r="AU107" s="18" t="s">
        <v>84</v>
      </c>
    </row>
    <row r="108" s="13" customFormat="1">
      <c r="A108" s="13"/>
      <c r="B108" s="231"/>
      <c r="C108" s="232"/>
      <c r="D108" s="233" t="s">
        <v>161</v>
      </c>
      <c r="E108" s="232"/>
      <c r="F108" s="234" t="s">
        <v>162</v>
      </c>
      <c r="G108" s="232"/>
      <c r="H108" s="235">
        <v>1500</v>
      </c>
      <c r="I108" s="236"/>
      <c r="J108" s="232"/>
      <c r="K108" s="232"/>
      <c r="L108" s="237"/>
      <c r="M108" s="238"/>
      <c r="N108" s="239"/>
      <c r="O108" s="239"/>
      <c r="P108" s="239"/>
      <c r="Q108" s="239"/>
      <c r="R108" s="239"/>
      <c r="S108" s="239"/>
      <c r="T108" s="24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1" t="s">
        <v>161</v>
      </c>
      <c r="AU108" s="241" t="s">
        <v>84</v>
      </c>
      <c r="AV108" s="13" t="s">
        <v>84</v>
      </c>
      <c r="AW108" s="13" t="s">
        <v>4</v>
      </c>
      <c r="AX108" s="13" t="s">
        <v>82</v>
      </c>
      <c r="AY108" s="241" t="s">
        <v>145</v>
      </c>
    </row>
    <row r="109" s="2" customFormat="1" ht="33" customHeight="1">
      <c r="A109" s="39"/>
      <c r="B109" s="40"/>
      <c r="C109" s="213" t="s">
        <v>84</v>
      </c>
      <c r="D109" s="213" t="s">
        <v>148</v>
      </c>
      <c r="E109" s="214" t="s">
        <v>164</v>
      </c>
      <c r="F109" s="215" t="s">
        <v>165</v>
      </c>
      <c r="G109" s="216" t="s">
        <v>151</v>
      </c>
      <c r="H109" s="217">
        <v>50</v>
      </c>
      <c r="I109" s="218"/>
      <c r="J109" s="219">
        <f>ROUND(I109*H109,2)</f>
        <v>0</v>
      </c>
      <c r="K109" s="215" t="s">
        <v>152</v>
      </c>
      <c r="L109" s="45"/>
      <c r="M109" s="220" t="s">
        <v>19</v>
      </c>
      <c r="N109" s="221" t="s">
        <v>46</v>
      </c>
      <c r="O109" s="85"/>
      <c r="P109" s="222">
        <f>O109*H109</f>
        <v>0</v>
      </c>
      <c r="Q109" s="222">
        <v>0</v>
      </c>
      <c r="R109" s="222">
        <f>Q109*H109</f>
        <v>0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153</v>
      </c>
      <c r="AT109" s="224" t="s">
        <v>148</v>
      </c>
      <c r="AU109" s="224" t="s">
        <v>84</v>
      </c>
      <c r="AY109" s="18" t="s">
        <v>145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82</v>
      </c>
      <c r="BK109" s="225">
        <f>ROUND(I109*H109,2)</f>
        <v>0</v>
      </c>
      <c r="BL109" s="18" t="s">
        <v>153</v>
      </c>
      <c r="BM109" s="224" t="s">
        <v>763</v>
      </c>
    </row>
    <row r="110" s="2" customFormat="1">
      <c r="A110" s="39"/>
      <c r="B110" s="40"/>
      <c r="C110" s="41"/>
      <c r="D110" s="226" t="s">
        <v>155</v>
      </c>
      <c r="E110" s="41"/>
      <c r="F110" s="227" t="s">
        <v>167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155</v>
      </c>
      <c r="AU110" s="18" t="s">
        <v>84</v>
      </c>
    </row>
    <row r="111" s="2" customFormat="1" ht="33" customHeight="1">
      <c r="A111" s="39"/>
      <c r="B111" s="40"/>
      <c r="C111" s="213" t="s">
        <v>163</v>
      </c>
      <c r="D111" s="213" t="s">
        <v>148</v>
      </c>
      <c r="E111" s="214" t="s">
        <v>164</v>
      </c>
      <c r="F111" s="215" t="s">
        <v>165</v>
      </c>
      <c r="G111" s="216" t="s">
        <v>151</v>
      </c>
      <c r="H111" s="217">
        <v>50</v>
      </c>
      <c r="I111" s="218"/>
      <c r="J111" s="219">
        <f>ROUND(I111*H111,2)</f>
        <v>0</v>
      </c>
      <c r="K111" s="215" t="s">
        <v>152</v>
      </c>
      <c r="L111" s="45"/>
      <c r="M111" s="220" t="s">
        <v>19</v>
      </c>
      <c r="N111" s="221" t="s">
        <v>46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153</v>
      </c>
      <c r="AT111" s="224" t="s">
        <v>148</v>
      </c>
      <c r="AU111" s="224" t="s">
        <v>84</v>
      </c>
      <c r="AY111" s="18" t="s">
        <v>145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82</v>
      </c>
      <c r="BK111" s="225">
        <f>ROUND(I111*H111,2)</f>
        <v>0</v>
      </c>
      <c r="BL111" s="18" t="s">
        <v>153</v>
      </c>
      <c r="BM111" s="224" t="s">
        <v>764</v>
      </c>
    </row>
    <row r="112" s="2" customFormat="1">
      <c r="A112" s="39"/>
      <c r="B112" s="40"/>
      <c r="C112" s="41"/>
      <c r="D112" s="226" t="s">
        <v>155</v>
      </c>
      <c r="E112" s="41"/>
      <c r="F112" s="227" t="s">
        <v>167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155</v>
      </c>
      <c r="AU112" s="18" t="s">
        <v>84</v>
      </c>
    </row>
    <row r="113" s="2" customFormat="1" ht="16.5" customHeight="1">
      <c r="A113" s="39"/>
      <c r="B113" s="40"/>
      <c r="C113" s="213" t="s">
        <v>153</v>
      </c>
      <c r="D113" s="213" t="s">
        <v>148</v>
      </c>
      <c r="E113" s="214" t="s">
        <v>168</v>
      </c>
      <c r="F113" s="215" t="s">
        <v>169</v>
      </c>
      <c r="G113" s="216" t="s">
        <v>151</v>
      </c>
      <c r="H113" s="217">
        <v>50</v>
      </c>
      <c r="I113" s="218"/>
      <c r="J113" s="219">
        <f>ROUND(I113*H113,2)</f>
        <v>0</v>
      </c>
      <c r="K113" s="215" t="s">
        <v>152</v>
      </c>
      <c r="L113" s="45"/>
      <c r="M113" s="220" t="s">
        <v>19</v>
      </c>
      <c r="N113" s="221" t="s">
        <v>46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153</v>
      </c>
      <c r="AT113" s="224" t="s">
        <v>148</v>
      </c>
      <c r="AU113" s="224" t="s">
        <v>84</v>
      </c>
      <c r="AY113" s="18" t="s">
        <v>145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82</v>
      </c>
      <c r="BK113" s="225">
        <f>ROUND(I113*H113,2)</f>
        <v>0</v>
      </c>
      <c r="BL113" s="18" t="s">
        <v>153</v>
      </c>
      <c r="BM113" s="224" t="s">
        <v>765</v>
      </c>
    </row>
    <row r="114" s="2" customFormat="1">
      <c r="A114" s="39"/>
      <c r="B114" s="40"/>
      <c r="C114" s="41"/>
      <c r="D114" s="226" t="s">
        <v>155</v>
      </c>
      <c r="E114" s="41"/>
      <c r="F114" s="227" t="s">
        <v>171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155</v>
      </c>
      <c r="AU114" s="18" t="s">
        <v>84</v>
      </c>
    </row>
    <row r="115" s="12" customFormat="1" ht="22.8" customHeight="1">
      <c r="A115" s="12"/>
      <c r="B115" s="197"/>
      <c r="C115" s="198"/>
      <c r="D115" s="199" t="s">
        <v>74</v>
      </c>
      <c r="E115" s="211" t="s">
        <v>172</v>
      </c>
      <c r="F115" s="211" t="s">
        <v>173</v>
      </c>
      <c r="G115" s="198"/>
      <c r="H115" s="198"/>
      <c r="I115" s="201"/>
      <c r="J115" s="212">
        <f>BK115</f>
        <v>0</v>
      </c>
      <c r="K115" s="198"/>
      <c r="L115" s="203"/>
      <c r="M115" s="204"/>
      <c r="N115" s="205"/>
      <c r="O115" s="205"/>
      <c r="P115" s="206">
        <f>SUM(P116:P136)</f>
        <v>0</v>
      </c>
      <c r="Q115" s="205"/>
      <c r="R115" s="206">
        <f>SUM(R116:R136)</f>
        <v>0</v>
      </c>
      <c r="S115" s="205"/>
      <c r="T115" s="207">
        <f>SUM(T116:T136)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8" t="s">
        <v>82</v>
      </c>
      <c r="AT115" s="209" t="s">
        <v>74</v>
      </c>
      <c r="AU115" s="209" t="s">
        <v>82</v>
      </c>
      <c r="AY115" s="208" t="s">
        <v>145</v>
      </c>
      <c r="BK115" s="210">
        <f>SUM(BK116:BK136)</f>
        <v>0</v>
      </c>
    </row>
    <row r="116" s="2" customFormat="1" ht="24.15" customHeight="1">
      <c r="A116" s="39"/>
      <c r="B116" s="40"/>
      <c r="C116" s="213" t="s">
        <v>174</v>
      </c>
      <c r="D116" s="213" t="s">
        <v>148</v>
      </c>
      <c r="E116" s="214" t="s">
        <v>766</v>
      </c>
      <c r="F116" s="215" t="s">
        <v>767</v>
      </c>
      <c r="G116" s="216" t="s">
        <v>177</v>
      </c>
      <c r="H116" s="217">
        <v>0.050000000000000003</v>
      </c>
      <c r="I116" s="218"/>
      <c r="J116" s="219">
        <f>ROUND(I116*H116,2)</f>
        <v>0</v>
      </c>
      <c r="K116" s="215" t="s">
        <v>152</v>
      </c>
      <c r="L116" s="45"/>
      <c r="M116" s="220" t="s">
        <v>19</v>
      </c>
      <c r="N116" s="221" t="s">
        <v>46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153</v>
      </c>
      <c r="AT116" s="224" t="s">
        <v>148</v>
      </c>
      <c r="AU116" s="224" t="s">
        <v>84</v>
      </c>
      <c r="AY116" s="18" t="s">
        <v>145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82</v>
      </c>
      <c r="BK116" s="225">
        <f>ROUND(I116*H116,2)</f>
        <v>0</v>
      </c>
      <c r="BL116" s="18" t="s">
        <v>153</v>
      </c>
      <c r="BM116" s="224" t="s">
        <v>768</v>
      </c>
    </row>
    <row r="117" s="2" customFormat="1">
      <c r="A117" s="39"/>
      <c r="B117" s="40"/>
      <c r="C117" s="41"/>
      <c r="D117" s="226" t="s">
        <v>155</v>
      </c>
      <c r="E117" s="41"/>
      <c r="F117" s="227" t="s">
        <v>769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155</v>
      </c>
      <c r="AU117" s="18" t="s">
        <v>84</v>
      </c>
    </row>
    <row r="118" s="13" customFormat="1">
      <c r="A118" s="13"/>
      <c r="B118" s="231"/>
      <c r="C118" s="232"/>
      <c r="D118" s="233" t="s">
        <v>161</v>
      </c>
      <c r="E118" s="242" t="s">
        <v>19</v>
      </c>
      <c r="F118" s="234" t="s">
        <v>601</v>
      </c>
      <c r="G118" s="232"/>
      <c r="H118" s="235">
        <v>0.050000000000000003</v>
      </c>
      <c r="I118" s="236"/>
      <c r="J118" s="232"/>
      <c r="K118" s="232"/>
      <c r="L118" s="237"/>
      <c r="M118" s="238"/>
      <c r="N118" s="239"/>
      <c r="O118" s="239"/>
      <c r="P118" s="239"/>
      <c r="Q118" s="239"/>
      <c r="R118" s="239"/>
      <c r="S118" s="239"/>
      <c r="T118" s="240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1" t="s">
        <v>161</v>
      </c>
      <c r="AU118" s="241" t="s">
        <v>84</v>
      </c>
      <c r="AV118" s="13" t="s">
        <v>84</v>
      </c>
      <c r="AW118" s="13" t="s">
        <v>37</v>
      </c>
      <c r="AX118" s="13" t="s">
        <v>82</v>
      </c>
      <c r="AY118" s="241" t="s">
        <v>145</v>
      </c>
    </row>
    <row r="119" s="2" customFormat="1" ht="16.5" customHeight="1">
      <c r="A119" s="39"/>
      <c r="B119" s="40"/>
      <c r="C119" s="213" t="s">
        <v>181</v>
      </c>
      <c r="D119" s="213" t="s">
        <v>148</v>
      </c>
      <c r="E119" s="214" t="s">
        <v>175</v>
      </c>
      <c r="F119" s="215" t="s">
        <v>176</v>
      </c>
      <c r="G119" s="216" t="s">
        <v>177</v>
      </c>
      <c r="H119" s="217">
        <v>0.050000000000000003</v>
      </c>
      <c r="I119" s="218"/>
      <c r="J119" s="219">
        <f>ROUND(I119*H119,2)</f>
        <v>0</v>
      </c>
      <c r="K119" s="215" t="s">
        <v>152</v>
      </c>
      <c r="L119" s="45"/>
      <c r="M119" s="220" t="s">
        <v>19</v>
      </c>
      <c r="N119" s="221" t="s">
        <v>46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153</v>
      </c>
      <c r="AT119" s="224" t="s">
        <v>148</v>
      </c>
      <c r="AU119" s="224" t="s">
        <v>84</v>
      </c>
      <c r="AY119" s="18" t="s">
        <v>145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82</v>
      </c>
      <c r="BK119" s="225">
        <f>ROUND(I119*H119,2)</f>
        <v>0</v>
      </c>
      <c r="BL119" s="18" t="s">
        <v>153</v>
      </c>
      <c r="BM119" s="224" t="s">
        <v>770</v>
      </c>
    </row>
    <row r="120" s="2" customFormat="1">
      <c r="A120" s="39"/>
      <c r="B120" s="40"/>
      <c r="C120" s="41"/>
      <c r="D120" s="226" t="s">
        <v>155</v>
      </c>
      <c r="E120" s="41"/>
      <c r="F120" s="227" t="s">
        <v>179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155</v>
      </c>
      <c r="AU120" s="18" t="s">
        <v>84</v>
      </c>
    </row>
    <row r="121" s="13" customFormat="1">
      <c r="A121" s="13"/>
      <c r="B121" s="231"/>
      <c r="C121" s="232"/>
      <c r="D121" s="233" t="s">
        <v>161</v>
      </c>
      <c r="E121" s="242" t="s">
        <v>19</v>
      </c>
      <c r="F121" s="234" t="s">
        <v>601</v>
      </c>
      <c r="G121" s="232"/>
      <c r="H121" s="235">
        <v>0.050000000000000003</v>
      </c>
      <c r="I121" s="236"/>
      <c r="J121" s="232"/>
      <c r="K121" s="232"/>
      <c r="L121" s="237"/>
      <c r="M121" s="238"/>
      <c r="N121" s="239"/>
      <c r="O121" s="239"/>
      <c r="P121" s="239"/>
      <c r="Q121" s="239"/>
      <c r="R121" s="239"/>
      <c r="S121" s="239"/>
      <c r="T121" s="24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1" t="s">
        <v>161</v>
      </c>
      <c r="AU121" s="241" t="s">
        <v>84</v>
      </c>
      <c r="AV121" s="13" t="s">
        <v>84</v>
      </c>
      <c r="AW121" s="13" t="s">
        <v>37</v>
      </c>
      <c r="AX121" s="13" t="s">
        <v>82</v>
      </c>
      <c r="AY121" s="241" t="s">
        <v>145</v>
      </c>
    </row>
    <row r="122" s="2" customFormat="1" ht="24.15" customHeight="1">
      <c r="A122" s="39"/>
      <c r="B122" s="40"/>
      <c r="C122" s="213" t="s">
        <v>186</v>
      </c>
      <c r="D122" s="213" t="s">
        <v>148</v>
      </c>
      <c r="E122" s="214" t="s">
        <v>182</v>
      </c>
      <c r="F122" s="215" t="s">
        <v>183</v>
      </c>
      <c r="G122" s="216" t="s">
        <v>177</v>
      </c>
      <c r="H122" s="217">
        <v>0.050000000000000003</v>
      </c>
      <c r="I122" s="218"/>
      <c r="J122" s="219">
        <f>ROUND(I122*H122,2)</f>
        <v>0</v>
      </c>
      <c r="K122" s="215" t="s">
        <v>152</v>
      </c>
      <c r="L122" s="45"/>
      <c r="M122" s="220" t="s">
        <v>19</v>
      </c>
      <c r="N122" s="221" t="s">
        <v>46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153</v>
      </c>
      <c r="AT122" s="224" t="s">
        <v>148</v>
      </c>
      <c r="AU122" s="224" t="s">
        <v>84</v>
      </c>
      <c r="AY122" s="18" t="s">
        <v>145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82</v>
      </c>
      <c r="BK122" s="225">
        <f>ROUND(I122*H122,2)</f>
        <v>0</v>
      </c>
      <c r="BL122" s="18" t="s">
        <v>153</v>
      </c>
      <c r="BM122" s="224" t="s">
        <v>771</v>
      </c>
    </row>
    <row r="123" s="2" customFormat="1">
      <c r="A123" s="39"/>
      <c r="B123" s="40"/>
      <c r="C123" s="41"/>
      <c r="D123" s="226" t="s">
        <v>155</v>
      </c>
      <c r="E123" s="41"/>
      <c r="F123" s="227" t="s">
        <v>185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155</v>
      </c>
      <c r="AU123" s="18" t="s">
        <v>84</v>
      </c>
    </row>
    <row r="124" s="13" customFormat="1">
      <c r="A124" s="13"/>
      <c r="B124" s="231"/>
      <c r="C124" s="232"/>
      <c r="D124" s="233" t="s">
        <v>161</v>
      </c>
      <c r="E124" s="242" t="s">
        <v>19</v>
      </c>
      <c r="F124" s="234" t="s">
        <v>601</v>
      </c>
      <c r="G124" s="232"/>
      <c r="H124" s="235">
        <v>0.050000000000000003</v>
      </c>
      <c r="I124" s="236"/>
      <c r="J124" s="232"/>
      <c r="K124" s="232"/>
      <c r="L124" s="237"/>
      <c r="M124" s="238"/>
      <c r="N124" s="239"/>
      <c r="O124" s="239"/>
      <c r="P124" s="239"/>
      <c r="Q124" s="239"/>
      <c r="R124" s="239"/>
      <c r="S124" s="239"/>
      <c r="T124" s="240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1" t="s">
        <v>161</v>
      </c>
      <c r="AU124" s="241" t="s">
        <v>84</v>
      </c>
      <c r="AV124" s="13" t="s">
        <v>84</v>
      </c>
      <c r="AW124" s="13" t="s">
        <v>37</v>
      </c>
      <c r="AX124" s="13" t="s">
        <v>82</v>
      </c>
      <c r="AY124" s="241" t="s">
        <v>145</v>
      </c>
    </row>
    <row r="125" s="2" customFormat="1" ht="37.8" customHeight="1">
      <c r="A125" s="39"/>
      <c r="B125" s="40"/>
      <c r="C125" s="213" t="s">
        <v>191</v>
      </c>
      <c r="D125" s="213" t="s">
        <v>148</v>
      </c>
      <c r="E125" s="214" t="s">
        <v>187</v>
      </c>
      <c r="F125" s="215" t="s">
        <v>188</v>
      </c>
      <c r="G125" s="216" t="s">
        <v>177</v>
      </c>
      <c r="H125" s="217">
        <v>1.1499999999999999</v>
      </c>
      <c r="I125" s="218"/>
      <c r="J125" s="219">
        <f>ROUND(I125*H125,2)</f>
        <v>0</v>
      </c>
      <c r="K125" s="215" t="s">
        <v>152</v>
      </c>
      <c r="L125" s="45"/>
      <c r="M125" s="220" t="s">
        <v>19</v>
      </c>
      <c r="N125" s="221" t="s">
        <v>46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153</v>
      </c>
      <c r="AT125" s="224" t="s">
        <v>148</v>
      </c>
      <c r="AU125" s="224" t="s">
        <v>84</v>
      </c>
      <c r="AY125" s="18" t="s">
        <v>145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82</v>
      </c>
      <c r="BK125" s="225">
        <f>ROUND(I125*H125,2)</f>
        <v>0</v>
      </c>
      <c r="BL125" s="18" t="s">
        <v>153</v>
      </c>
      <c r="BM125" s="224" t="s">
        <v>772</v>
      </c>
    </row>
    <row r="126" s="2" customFormat="1">
      <c r="A126" s="39"/>
      <c r="B126" s="40"/>
      <c r="C126" s="41"/>
      <c r="D126" s="226" t="s">
        <v>155</v>
      </c>
      <c r="E126" s="41"/>
      <c r="F126" s="227" t="s">
        <v>190</v>
      </c>
      <c r="G126" s="41"/>
      <c r="H126" s="41"/>
      <c r="I126" s="228"/>
      <c r="J126" s="41"/>
      <c r="K126" s="41"/>
      <c r="L126" s="45"/>
      <c r="M126" s="229"/>
      <c r="N126" s="230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155</v>
      </c>
      <c r="AU126" s="18" t="s">
        <v>84</v>
      </c>
    </row>
    <row r="127" s="13" customFormat="1">
      <c r="A127" s="13"/>
      <c r="B127" s="231"/>
      <c r="C127" s="232"/>
      <c r="D127" s="233" t="s">
        <v>161</v>
      </c>
      <c r="E127" s="242" t="s">
        <v>19</v>
      </c>
      <c r="F127" s="234" t="s">
        <v>604</v>
      </c>
      <c r="G127" s="232"/>
      <c r="H127" s="235">
        <v>1.1499999999999999</v>
      </c>
      <c r="I127" s="236"/>
      <c r="J127" s="232"/>
      <c r="K127" s="232"/>
      <c r="L127" s="237"/>
      <c r="M127" s="238"/>
      <c r="N127" s="239"/>
      <c r="O127" s="239"/>
      <c r="P127" s="239"/>
      <c r="Q127" s="239"/>
      <c r="R127" s="239"/>
      <c r="S127" s="239"/>
      <c r="T127" s="24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1" t="s">
        <v>161</v>
      </c>
      <c r="AU127" s="241" t="s">
        <v>84</v>
      </c>
      <c r="AV127" s="13" t="s">
        <v>84</v>
      </c>
      <c r="AW127" s="13" t="s">
        <v>37</v>
      </c>
      <c r="AX127" s="13" t="s">
        <v>82</v>
      </c>
      <c r="AY127" s="241" t="s">
        <v>145</v>
      </c>
    </row>
    <row r="128" s="2" customFormat="1" ht="21.75" customHeight="1">
      <c r="A128" s="39"/>
      <c r="B128" s="40"/>
      <c r="C128" s="213" t="s">
        <v>146</v>
      </c>
      <c r="D128" s="213" t="s">
        <v>148</v>
      </c>
      <c r="E128" s="214" t="s">
        <v>192</v>
      </c>
      <c r="F128" s="215" t="s">
        <v>193</v>
      </c>
      <c r="G128" s="216" t="s">
        <v>177</v>
      </c>
      <c r="H128" s="217">
        <v>0.050000000000000003</v>
      </c>
      <c r="I128" s="218"/>
      <c r="J128" s="219">
        <f>ROUND(I128*H128,2)</f>
        <v>0</v>
      </c>
      <c r="K128" s="215" t="s">
        <v>152</v>
      </c>
      <c r="L128" s="45"/>
      <c r="M128" s="220" t="s">
        <v>19</v>
      </c>
      <c r="N128" s="221" t="s">
        <v>46</v>
      </c>
      <c r="O128" s="85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153</v>
      </c>
      <c r="AT128" s="224" t="s">
        <v>148</v>
      </c>
      <c r="AU128" s="224" t="s">
        <v>84</v>
      </c>
      <c r="AY128" s="18" t="s">
        <v>145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82</v>
      </c>
      <c r="BK128" s="225">
        <f>ROUND(I128*H128,2)</f>
        <v>0</v>
      </c>
      <c r="BL128" s="18" t="s">
        <v>153</v>
      </c>
      <c r="BM128" s="224" t="s">
        <v>773</v>
      </c>
    </row>
    <row r="129" s="2" customFormat="1">
      <c r="A129" s="39"/>
      <c r="B129" s="40"/>
      <c r="C129" s="41"/>
      <c r="D129" s="226" t="s">
        <v>155</v>
      </c>
      <c r="E129" s="41"/>
      <c r="F129" s="227" t="s">
        <v>195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155</v>
      </c>
      <c r="AU129" s="18" t="s">
        <v>84</v>
      </c>
    </row>
    <row r="130" s="13" customFormat="1">
      <c r="A130" s="13"/>
      <c r="B130" s="231"/>
      <c r="C130" s="232"/>
      <c r="D130" s="233" t="s">
        <v>161</v>
      </c>
      <c r="E130" s="242" t="s">
        <v>19</v>
      </c>
      <c r="F130" s="234" t="s">
        <v>601</v>
      </c>
      <c r="G130" s="232"/>
      <c r="H130" s="235">
        <v>0.050000000000000003</v>
      </c>
      <c r="I130" s="236"/>
      <c r="J130" s="232"/>
      <c r="K130" s="232"/>
      <c r="L130" s="237"/>
      <c r="M130" s="238"/>
      <c r="N130" s="239"/>
      <c r="O130" s="239"/>
      <c r="P130" s="239"/>
      <c r="Q130" s="239"/>
      <c r="R130" s="239"/>
      <c r="S130" s="239"/>
      <c r="T130" s="24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1" t="s">
        <v>161</v>
      </c>
      <c r="AU130" s="241" t="s">
        <v>84</v>
      </c>
      <c r="AV130" s="13" t="s">
        <v>84</v>
      </c>
      <c r="AW130" s="13" t="s">
        <v>37</v>
      </c>
      <c r="AX130" s="13" t="s">
        <v>82</v>
      </c>
      <c r="AY130" s="241" t="s">
        <v>145</v>
      </c>
    </row>
    <row r="131" s="2" customFormat="1" ht="24.15" customHeight="1">
      <c r="A131" s="39"/>
      <c r="B131" s="40"/>
      <c r="C131" s="213" t="s">
        <v>202</v>
      </c>
      <c r="D131" s="213" t="s">
        <v>148</v>
      </c>
      <c r="E131" s="214" t="s">
        <v>197</v>
      </c>
      <c r="F131" s="215" t="s">
        <v>198</v>
      </c>
      <c r="G131" s="216" t="s">
        <v>177</v>
      </c>
      <c r="H131" s="217">
        <v>0.76500000000000001</v>
      </c>
      <c r="I131" s="218"/>
      <c r="J131" s="219">
        <f>ROUND(I131*H131,2)</f>
        <v>0</v>
      </c>
      <c r="K131" s="215" t="s">
        <v>152</v>
      </c>
      <c r="L131" s="45"/>
      <c r="M131" s="220" t="s">
        <v>19</v>
      </c>
      <c r="N131" s="221" t="s">
        <v>46</v>
      </c>
      <c r="O131" s="85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4" t="s">
        <v>153</v>
      </c>
      <c r="AT131" s="224" t="s">
        <v>148</v>
      </c>
      <c r="AU131" s="224" t="s">
        <v>84</v>
      </c>
      <c r="AY131" s="18" t="s">
        <v>145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8" t="s">
        <v>82</v>
      </c>
      <c r="BK131" s="225">
        <f>ROUND(I131*H131,2)</f>
        <v>0</v>
      </c>
      <c r="BL131" s="18" t="s">
        <v>153</v>
      </c>
      <c r="BM131" s="224" t="s">
        <v>774</v>
      </c>
    </row>
    <row r="132" s="2" customFormat="1">
      <c r="A132" s="39"/>
      <c r="B132" s="40"/>
      <c r="C132" s="41"/>
      <c r="D132" s="226" t="s">
        <v>155</v>
      </c>
      <c r="E132" s="41"/>
      <c r="F132" s="227" t="s">
        <v>200</v>
      </c>
      <c r="G132" s="41"/>
      <c r="H132" s="41"/>
      <c r="I132" s="228"/>
      <c r="J132" s="41"/>
      <c r="K132" s="41"/>
      <c r="L132" s="45"/>
      <c r="M132" s="229"/>
      <c r="N132" s="230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155</v>
      </c>
      <c r="AU132" s="18" t="s">
        <v>84</v>
      </c>
    </row>
    <row r="133" s="13" customFormat="1">
      <c r="A133" s="13"/>
      <c r="B133" s="231"/>
      <c r="C133" s="232"/>
      <c r="D133" s="233" t="s">
        <v>161</v>
      </c>
      <c r="E133" s="242" t="s">
        <v>19</v>
      </c>
      <c r="F133" s="234" t="s">
        <v>607</v>
      </c>
      <c r="G133" s="232"/>
      <c r="H133" s="235">
        <v>0.76500000000000001</v>
      </c>
      <c r="I133" s="236"/>
      <c r="J133" s="232"/>
      <c r="K133" s="232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161</v>
      </c>
      <c r="AU133" s="241" t="s">
        <v>84</v>
      </c>
      <c r="AV133" s="13" t="s">
        <v>84</v>
      </c>
      <c r="AW133" s="13" t="s">
        <v>37</v>
      </c>
      <c r="AX133" s="13" t="s">
        <v>82</v>
      </c>
      <c r="AY133" s="241" t="s">
        <v>145</v>
      </c>
    </row>
    <row r="134" s="2" customFormat="1" ht="24.15" customHeight="1">
      <c r="A134" s="39"/>
      <c r="B134" s="40"/>
      <c r="C134" s="213" t="s">
        <v>208</v>
      </c>
      <c r="D134" s="213" t="s">
        <v>148</v>
      </c>
      <c r="E134" s="214" t="s">
        <v>203</v>
      </c>
      <c r="F134" s="215" t="s">
        <v>204</v>
      </c>
      <c r="G134" s="216" t="s">
        <v>177</v>
      </c>
      <c r="H134" s="217">
        <v>0.050000000000000003</v>
      </c>
      <c r="I134" s="218"/>
      <c r="J134" s="219">
        <f>ROUND(I134*H134,2)</f>
        <v>0</v>
      </c>
      <c r="K134" s="215" t="s">
        <v>152</v>
      </c>
      <c r="L134" s="45"/>
      <c r="M134" s="220" t="s">
        <v>19</v>
      </c>
      <c r="N134" s="221" t="s">
        <v>46</v>
      </c>
      <c r="O134" s="85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153</v>
      </c>
      <c r="AT134" s="224" t="s">
        <v>148</v>
      </c>
      <c r="AU134" s="224" t="s">
        <v>84</v>
      </c>
      <c r="AY134" s="18" t="s">
        <v>145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82</v>
      </c>
      <c r="BK134" s="225">
        <f>ROUND(I134*H134,2)</f>
        <v>0</v>
      </c>
      <c r="BL134" s="18" t="s">
        <v>153</v>
      </c>
      <c r="BM134" s="224" t="s">
        <v>775</v>
      </c>
    </row>
    <row r="135" s="2" customFormat="1">
      <c r="A135" s="39"/>
      <c r="B135" s="40"/>
      <c r="C135" s="41"/>
      <c r="D135" s="226" t="s">
        <v>155</v>
      </c>
      <c r="E135" s="41"/>
      <c r="F135" s="227" t="s">
        <v>206</v>
      </c>
      <c r="G135" s="41"/>
      <c r="H135" s="41"/>
      <c r="I135" s="228"/>
      <c r="J135" s="41"/>
      <c r="K135" s="41"/>
      <c r="L135" s="45"/>
      <c r="M135" s="229"/>
      <c r="N135" s="230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155</v>
      </c>
      <c r="AU135" s="18" t="s">
        <v>84</v>
      </c>
    </row>
    <row r="136" s="13" customFormat="1">
      <c r="A136" s="13"/>
      <c r="B136" s="231"/>
      <c r="C136" s="232"/>
      <c r="D136" s="233" t="s">
        <v>161</v>
      </c>
      <c r="E136" s="242" t="s">
        <v>19</v>
      </c>
      <c r="F136" s="234" t="s">
        <v>601</v>
      </c>
      <c r="G136" s="232"/>
      <c r="H136" s="235">
        <v>0.050000000000000003</v>
      </c>
      <c r="I136" s="236"/>
      <c r="J136" s="232"/>
      <c r="K136" s="232"/>
      <c r="L136" s="237"/>
      <c r="M136" s="238"/>
      <c r="N136" s="239"/>
      <c r="O136" s="239"/>
      <c r="P136" s="239"/>
      <c r="Q136" s="239"/>
      <c r="R136" s="239"/>
      <c r="S136" s="239"/>
      <c r="T136" s="24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1" t="s">
        <v>161</v>
      </c>
      <c r="AU136" s="241" t="s">
        <v>84</v>
      </c>
      <c r="AV136" s="13" t="s">
        <v>84</v>
      </c>
      <c r="AW136" s="13" t="s">
        <v>37</v>
      </c>
      <c r="AX136" s="13" t="s">
        <v>82</v>
      </c>
      <c r="AY136" s="241" t="s">
        <v>145</v>
      </c>
    </row>
    <row r="137" s="12" customFormat="1" ht="25.92" customHeight="1">
      <c r="A137" s="12"/>
      <c r="B137" s="197"/>
      <c r="C137" s="198"/>
      <c r="D137" s="199" t="s">
        <v>74</v>
      </c>
      <c r="E137" s="200" t="s">
        <v>609</v>
      </c>
      <c r="F137" s="200" t="s">
        <v>610</v>
      </c>
      <c r="G137" s="198"/>
      <c r="H137" s="198"/>
      <c r="I137" s="201"/>
      <c r="J137" s="202">
        <f>BK137</f>
        <v>0</v>
      </c>
      <c r="K137" s="198"/>
      <c r="L137" s="203"/>
      <c r="M137" s="204"/>
      <c r="N137" s="205"/>
      <c r="O137" s="205"/>
      <c r="P137" s="206">
        <f>SUM(P138:P164)</f>
        <v>0</v>
      </c>
      <c r="Q137" s="205"/>
      <c r="R137" s="206">
        <f>SUM(R138:R164)</f>
        <v>0.029531999999999999</v>
      </c>
      <c r="S137" s="205"/>
      <c r="T137" s="207">
        <f>SUM(T138:T164)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8" t="s">
        <v>84</v>
      </c>
      <c r="AT137" s="209" t="s">
        <v>74</v>
      </c>
      <c r="AU137" s="209" t="s">
        <v>75</v>
      </c>
      <c r="AY137" s="208" t="s">
        <v>145</v>
      </c>
      <c r="BK137" s="210">
        <f>SUM(BK138:BK164)</f>
        <v>0</v>
      </c>
    </row>
    <row r="138" s="2" customFormat="1" ht="24.15" customHeight="1">
      <c r="A138" s="39"/>
      <c r="B138" s="40"/>
      <c r="C138" s="213" t="s">
        <v>8</v>
      </c>
      <c r="D138" s="213" t="s">
        <v>148</v>
      </c>
      <c r="E138" s="214" t="s">
        <v>616</v>
      </c>
      <c r="F138" s="215" t="s">
        <v>617</v>
      </c>
      <c r="G138" s="216" t="s">
        <v>233</v>
      </c>
      <c r="H138" s="217">
        <v>156.59999999999999</v>
      </c>
      <c r="I138" s="218"/>
      <c r="J138" s="219">
        <f>ROUND(I138*H138,2)</f>
        <v>0</v>
      </c>
      <c r="K138" s="215" t="s">
        <v>152</v>
      </c>
      <c r="L138" s="45"/>
      <c r="M138" s="220" t="s">
        <v>19</v>
      </c>
      <c r="N138" s="221" t="s">
        <v>46</v>
      </c>
      <c r="O138" s="85"/>
      <c r="P138" s="222">
        <f>O138*H138</f>
        <v>0</v>
      </c>
      <c r="Q138" s="222">
        <v>2.0000000000000002E-05</v>
      </c>
      <c r="R138" s="222">
        <f>Q138*H138</f>
        <v>0.0031320000000000002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234</v>
      </c>
      <c r="AT138" s="224" t="s">
        <v>148</v>
      </c>
      <c r="AU138" s="224" t="s">
        <v>82</v>
      </c>
      <c r="AY138" s="18" t="s">
        <v>145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82</v>
      </c>
      <c r="BK138" s="225">
        <f>ROUND(I138*H138,2)</f>
        <v>0</v>
      </c>
      <c r="BL138" s="18" t="s">
        <v>234</v>
      </c>
      <c r="BM138" s="224" t="s">
        <v>776</v>
      </c>
    </row>
    <row r="139" s="2" customFormat="1">
      <c r="A139" s="39"/>
      <c r="B139" s="40"/>
      <c r="C139" s="41"/>
      <c r="D139" s="226" t="s">
        <v>155</v>
      </c>
      <c r="E139" s="41"/>
      <c r="F139" s="227" t="s">
        <v>619</v>
      </c>
      <c r="G139" s="41"/>
      <c r="H139" s="41"/>
      <c r="I139" s="228"/>
      <c r="J139" s="41"/>
      <c r="K139" s="41"/>
      <c r="L139" s="45"/>
      <c r="M139" s="229"/>
      <c r="N139" s="230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155</v>
      </c>
      <c r="AU139" s="18" t="s">
        <v>82</v>
      </c>
    </row>
    <row r="140" s="13" customFormat="1">
      <c r="A140" s="13"/>
      <c r="B140" s="231"/>
      <c r="C140" s="232"/>
      <c r="D140" s="233" t="s">
        <v>161</v>
      </c>
      <c r="E140" s="242" t="s">
        <v>19</v>
      </c>
      <c r="F140" s="234" t="s">
        <v>777</v>
      </c>
      <c r="G140" s="232"/>
      <c r="H140" s="235">
        <v>156.59999999999999</v>
      </c>
      <c r="I140" s="236"/>
      <c r="J140" s="232"/>
      <c r="K140" s="232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161</v>
      </c>
      <c r="AU140" s="241" t="s">
        <v>82</v>
      </c>
      <c r="AV140" s="13" t="s">
        <v>84</v>
      </c>
      <c r="AW140" s="13" t="s">
        <v>37</v>
      </c>
      <c r="AX140" s="13" t="s">
        <v>82</v>
      </c>
      <c r="AY140" s="241" t="s">
        <v>145</v>
      </c>
    </row>
    <row r="141" s="2" customFormat="1" ht="24.15" customHeight="1">
      <c r="A141" s="39"/>
      <c r="B141" s="40"/>
      <c r="C141" s="213" t="s">
        <v>219</v>
      </c>
      <c r="D141" s="213" t="s">
        <v>148</v>
      </c>
      <c r="E141" s="214" t="s">
        <v>778</v>
      </c>
      <c r="F141" s="215" t="s">
        <v>779</v>
      </c>
      <c r="G141" s="216" t="s">
        <v>233</v>
      </c>
      <c r="H141" s="217">
        <v>91.400000000000006</v>
      </c>
      <c r="I141" s="218"/>
      <c r="J141" s="219">
        <f>ROUND(I141*H141,2)</f>
        <v>0</v>
      </c>
      <c r="K141" s="215" t="s">
        <v>152</v>
      </c>
      <c r="L141" s="45"/>
      <c r="M141" s="220" t="s">
        <v>19</v>
      </c>
      <c r="N141" s="221" t="s">
        <v>46</v>
      </c>
      <c r="O141" s="85"/>
      <c r="P141" s="222">
        <f>O141*H141</f>
        <v>0</v>
      </c>
      <c r="Q141" s="222">
        <v>5.0000000000000002E-05</v>
      </c>
      <c r="R141" s="222">
        <f>Q141*H141</f>
        <v>0.0045700000000000003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234</v>
      </c>
      <c r="AT141" s="224" t="s">
        <v>148</v>
      </c>
      <c r="AU141" s="224" t="s">
        <v>82</v>
      </c>
      <c r="AY141" s="18" t="s">
        <v>145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82</v>
      </c>
      <c r="BK141" s="225">
        <f>ROUND(I141*H141,2)</f>
        <v>0</v>
      </c>
      <c r="BL141" s="18" t="s">
        <v>234</v>
      </c>
      <c r="BM141" s="224" t="s">
        <v>780</v>
      </c>
    </row>
    <row r="142" s="2" customFormat="1">
      <c r="A142" s="39"/>
      <c r="B142" s="40"/>
      <c r="C142" s="41"/>
      <c r="D142" s="226" t="s">
        <v>155</v>
      </c>
      <c r="E142" s="41"/>
      <c r="F142" s="227" t="s">
        <v>781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155</v>
      </c>
      <c r="AU142" s="18" t="s">
        <v>82</v>
      </c>
    </row>
    <row r="143" s="13" customFormat="1">
      <c r="A143" s="13"/>
      <c r="B143" s="231"/>
      <c r="C143" s="232"/>
      <c r="D143" s="233" t="s">
        <v>161</v>
      </c>
      <c r="E143" s="242" t="s">
        <v>19</v>
      </c>
      <c r="F143" s="234" t="s">
        <v>782</v>
      </c>
      <c r="G143" s="232"/>
      <c r="H143" s="235">
        <v>91.400000000000006</v>
      </c>
      <c r="I143" s="236"/>
      <c r="J143" s="232"/>
      <c r="K143" s="232"/>
      <c r="L143" s="237"/>
      <c r="M143" s="238"/>
      <c r="N143" s="239"/>
      <c r="O143" s="239"/>
      <c r="P143" s="239"/>
      <c r="Q143" s="239"/>
      <c r="R143" s="239"/>
      <c r="S143" s="239"/>
      <c r="T143" s="24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1" t="s">
        <v>161</v>
      </c>
      <c r="AU143" s="241" t="s">
        <v>82</v>
      </c>
      <c r="AV143" s="13" t="s">
        <v>84</v>
      </c>
      <c r="AW143" s="13" t="s">
        <v>37</v>
      </c>
      <c r="AX143" s="13" t="s">
        <v>82</v>
      </c>
      <c r="AY143" s="241" t="s">
        <v>145</v>
      </c>
    </row>
    <row r="144" s="2" customFormat="1" ht="24.15" customHeight="1">
      <c r="A144" s="39"/>
      <c r="B144" s="40"/>
      <c r="C144" s="213" t="s">
        <v>230</v>
      </c>
      <c r="D144" s="213" t="s">
        <v>148</v>
      </c>
      <c r="E144" s="214" t="s">
        <v>783</v>
      </c>
      <c r="F144" s="215" t="s">
        <v>784</v>
      </c>
      <c r="G144" s="216" t="s">
        <v>233</v>
      </c>
      <c r="H144" s="217">
        <v>36.700000000000003</v>
      </c>
      <c r="I144" s="218"/>
      <c r="J144" s="219">
        <f>ROUND(I144*H144,2)</f>
        <v>0</v>
      </c>
      <c r="K144" s="215" t="s">
        <v>152</v>
      </c>
      <c r="L144" s="45"/>
      <c r="M144" s="220" t="s">
        <v>19</v>
      </c>
      <c r="N144" s="221" t="s">
        <v>46</v>
      </c>
      <c r="O144" s="85"/>
      <c r="P144" s="222">
        <f>O144*H144</f>
        <v>0</v>
      </c>
      <c r="Q144" s="222">
        <v>6.9999999999999994E-05</v>
      </c>
      <c r="R144" s="222">
        <f>Q144*H144</f>
        <v>0.0025690000000000001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234</v>
      </c>
      <c r="AT144" s="224" t="s">
        <v>148</v>
      </c>
      <c r="AU144" s="224" t="s">
        <v>82</v>
      </c>
      <c r="AY144" s="18" t="s">
        <v>145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82</v>
      </c>
      <c r="BK144" s="225">
        <f>ROUND(I144*H144,2)</f>
        <v>0</v>
      </c>
      <c r="BL144" s="18" t="s">
        <v>234</v>
      </c>
      <c r="BM144" s="224" t="s">
        <v>785</v>
      </c>
    </row>
    <row r="145" s="2" customFormat="1">
      <c r="A145" s="39"/>
      <c r="B145" s="40"/>
      <c r="C145" s="41"/>
      <c r="D145" s="226" t="s">
        <v>155</v>
      </c>
      <c r="E145" s="41"/>
      <c r="F145" s="227" t="s">
        <v>786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155</v>
      </c>
      <c r="AU145" s="18" t="s">
        <v>82</v>
      </c>
    </row>
    <row r="146" s="13" customFormat="1">
      <c r="A146" s="13"/>
      <c r="B146" s="231"/>
      <c r="C146" s="232"/>
      <c r="D146" s="233" t="s">
        <v>161</v>
      </c>
      <c r="E146" s="242" t="s">
        <v>19</v>
      </c>
      <c r="F146" s="234" t="s">
        <v>787</v>
      </c>
      <c r="G146" s="232"/>
      <c r="H146" s="235">
        <v>36.700000000000003</v>
      </c>
      <c r="I146" s="236"/>
      <c r="J146" s="232"/>
      <c r="K146" s="232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161</v>
      </c>
      <c r="AU146" s="241" t="s">
        <v>82</v>
      </c>
      <c r="AV146" s="13" t="s">
        <v>84</v>
      </c>
      <c r="AW146" s="13" t="s">
        <v>37</v>
      </c>
      <c r="AX146" s="13" t="s">
        <v>82</v>
      </c>
      <c r="AY146" s="241" t="s">
        <v>145</v>
      </c>
    </row>
    <row r="147" s="2" customFormat="1" ht="16.5" customHeight="1">
      <c r="A147" s="39"/>
      <c r="B147" s="40"/>
      <c r="C147" s="213" t="s">
        <v>238</v>
      </c>
      <c r="D147" s="213" t="s">
        <v>148</v>
      </c>
      <c r="E147" s="214" t="s">
        <v>620</v>
      </c>
      <c r="F147" s="215" t="s">
        <v>621</v>
      </c>
      <c r="G147" s="216" t="s">
        <v>233</v>
      </c>
      <c r="H147" s="217">
        <v>156.59999999999999</v>
      </c>
      <c r="I147" s="218"/>
      <c r="J147" s="219">
        <f>ROUND(I147*H147,2)</f>
        <v>0</v>
      </c>
      <c r="K147" s="215" t="s">
        <v>152</v>
      </c>
      <c r="L147" s="45"/>
      <c r="M147" s="220" t="s">
        <v>19</v>
      </c>
      <c r="N147" s="221" t="s">
        <v>46</v>
      </c>
      <c r="O147" s="85"/>
      <c r="P147" s="222">
        <f>O147*H147</f>
        <v>0</v>
      </c>
      <c r="Q147" s="222">
        <v>2.0000000000000002E-05</v>
      </c>
      <c r="R147" s="222">
        <f>Q147*H147</f>
        <v>0.0031320000000000002</v>
      </c>
      <c r="S147" s="222">
        <v>0</v>
      </c>
      <c r="T147" s="22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4" t="s">
        <v>234</v>
      </c>
      <c r="AT147" s="224" t="s">
        <v>148</v>
      </c>
      <c r="AU147" s="224" t="s">
        <v>82</v>
      </c>
      <c r="AY147" s="18" t="s">
        <v>145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8" t="s">
        <v>82</v>
      </c>
      <c r="BK147" s="225">
        <f>ROUND(I147*H147,2)</f>
        <v>0</v>
      </c>
      <c r="BL147" s="18" t="s">
        <v>234</v>
      </c>
      <c r="BM147" s="224" t="s">
        <v>788</v>
      </c>
    </row>
    <row r="148" s="2" customFormat="1">
      <c r="A148" s="39"/>
      <c r="B148" s="40"/>
      <c r="C148" s="41"/>
      <c r="D148" s="226" t="s">
        <v>155</v>
      </c>
      <c r="E148" s="41"/>
      <c r="F148" s="227" t="s">
        <v>623</v>
      </c>
      <c r="G148" s="41"/>
      <c r="H148" s="41"/>
      <c r="I148" s="228"/>
      <c r="J148" s="41"/>
      <c r="K148" s="41"/>
      <c r="L148" s="45"/>
      <c r="M148" s="229"/>
      <c r="N148" s="230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155</v>
      </c>
      <c r="AU148" s="18" t="s">
        <v>82</v>
      </c>
    </row>
    <row r="149" s="13" customFormat="1">
      <c r="A149" s="13"/>
      <c r="B149" s="231"/>
      <c r="C149" s="232"/>
      <c r="D149" s="233" t="s">
        <v>161</v>
      </c>
      <c r="E149" s="242" t="s">
        <v>19</v>
      </c>
      <c r="F149" s="234" t="s">
        <v>777</v>
      </c>
      <c r="G149" s="232"/>
      <c r="H149" s="235">
        <v>156.59999999999999</v>
      </c>
      <c r="I149" s="236"/>
      <c r="J149" s="232"/>
      <c r="K149" s="232"/>
      <c r="L149" s="237"/>
      <c r="M149" s="238"/>
      <c r="N149" s="239"/>
      <c r="O149" s="239"/>
      <c r="P149" s="239"/>
      <c r="Q149" s="239"/>
      <c r="R149" s="239"/>
      <c r="S149" s="239"/>
      <c r="T149" s="24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1" t="s">
        <v>161</v>
      </c>
      <c r="AU149" s="241" t="s">
        <v>82</v>
      </c>
      <c r="AV149" s="13" t="s">
        <v>84</v>
      </c>
      <c r="AW149" s="13" t="s">
        <v>37</v>
      </c>
      <c r="AX149" s="13" t="s">
        <v>82</v>
      </c>
      <c r="AY149" s="241" t="s">
        <v>145</v>
      </c>
    </row>
    <row r="150" s="2" customFormat="1" ht="21.75" customHeight="1">
      <c r="A150" s="39"/>
      <c r="B150" s="40"/>
      <c r="C150" s="213" t="s">
        <v>234</v>
      </c>
      <c r="D150" s="213" t="s">
        <v>148</v>
      </c>
      <c r="E150" s="214" t="s">
        <v>789</v>
      </c>
      <c r="F150" s="215" t="s">
        <v>790</v>
      </c>
      <c r="G150" s="216" t="s">
        <v>233</v>
      </c>
      <c r="H150" s="217">
        <v>91.400000000000006</v>
      </c>
      <c r="I150" s="218"/>
      <c r="J150" s="219">
        <f>ROUND(I150*H150,2)</f>
        <v>0</v>
      </c>
      <c r="K150" s="215" t="s">
        <v>152</v>
      </c>
      <c r="L150" s="45"/>
      <c r="M150" s="220" t="s">
        <v>19</v>
      </c>
      <c r="N150" s="221" t="s">
        <v>46</v>
      </c>
      <c r="O150" s="85"/>
      <c r="P150" s="222">
        <f>O150*H150</f>
        <v>0</v>
      </c>
      <c r="Q150" s="222">
        <v>5.0000000000000002E-05</v>
      </c>
      <c r="R150" s="222">
        <f>Q150*H150</f>
        <v>0.0045700000000000003</v>
      </c>
      <c r="S150" s="222">
        <v>0</v>
      </c>
      <c r="T150" s="22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4" t="s">
        <v>234</v>
      </c>
      <c r="AT150" s="224" t="s">
        <v>148</v>
      </c>
      <c r="AU150" s="224" t="s">
        <v>82</v>
      </c>
      <c r="AY150" s="18" t="s">
        <v>145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8" t="s">
        <v>82</v>
      </c>
      <c r="BK150" s="225">
        <f>ROUND(I150*H150,2)</f>
        <v>0</v>
      </c>
      <c r="BL150" s="18" t="s">
        <v>234</v>
      </c>
      <c r="BM150" s="224" t="s">
        <v>791</v>
      </c>
    </row>
    <row r="151" s="2" customFormat="1">
      <c r="A151" s="39"/>
      <c r="B151" s="40"/>
      <c r="C151" s="41"/>
      <c r="D151" s="226" t="s">
        <v>155</v>
      </c>
      <c r="E151" s="41"/>
      <c r="F151" s="227" t="s">
        <v>792</v>
      </c>
      <c r="G151" s="41"/>
      <c r="H151" s="41"/>
      <c r="I151" s="228"/>
      <c r="J151" s="41"/>
      <c r="K151" s="41"/>
      <c r="L151" s="45"/>
      <c r="M151" s="229"/>
      <c r="N151" s="230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155</v>
      </c>
      <c r="AU151" s="18" t="s">
        <v>82</v>
      </c>
    </row>
    <row r="152" s="13" customFormat="1">
      <c r="A152" s="13"/>
      <c r="B152" s="231"/>
      <c r="C152" s="232"/>
      <c r="D152" s="233" t="s">
        <v>161</v>
      </c>
      <c r="E152" s="242" t="s">
        <v>19</v>
      </c>
      <c r="F152" s="234" t="s">
        <v>782</v>
      </c>
      <c r="G152" s="232"/>
      <c r="H152" s="235">
        <v>91.400000000000006</v>
      </c>
      <c r="I152" s="236"/>
      <c r="J152" s="232"/>
      <c r="K152" s="232"/>
      <c r="L152" s="237"/>
      <c r="M152" s="238"/>
      <c r="N152" s="239"/>
      <c r="O152" s="239"/>
      <c r="P152" s="239"/>
      <c r="Q152" s="239"/>
      <c r="R152" s="239"/>
      <c r="S152" s="239"/>
      <c r="T152" s="24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1" t="s">
        <v>161</v>
      </c>
      <c r="AU152" s="241" t="s">
        <v>82</v>
      </c>
      <c r="AV152" s="13" t="s">
        <v>84</v>
      </c>
      <c r="AW152" s="13" t="s">
        <v>37</v>
      </c>
      <c r="AX152" s="13" t="s">
        <v>82</v>
      </c>
      <c r="AY152" s="241" t="s">
        <v>145</v>
      </c>
    </row>
    <row r="153" s="2" customFormat="1" ht="21.75" customHeight="1">
      <c r="A153" s="39"/>
      <c r="B153" s="40"/>
      <c r="C153" s="213" t="s">
        <v>250</v>
      </c>
      <c r="D153" s="213" t="s">
        <v>148</v>
      </c>
      <c r="E153" s="214" t="s">
        <v>793</v>
      </c>
      <c r="F153" s="215" t="s">
        <v>794</v>
      </c>
      <c r="G153" s="216" t="s">
        <v>233</v>
      </c>
      <c r="H153" s="217">
        <v>36.700000000000003</v>
      </c>
      <c r="I153" s="218"/>
      <c r="J153" s="219">
        <f>ROUND(I153*H153,2)</f>
        <v>0</v>
      </c>
      <c r="K153" s="215" t="s">
        <v>152</v>
      </c>
      <c r="L153" s="45"/>
      <c r="M153" s="220" t="s">
        <v>19</v>
      </c>
      <c r="N153" s="221" t="s">
        <v>46</v>
      </c>
      <c r="O153" s="85"/>
      <c r="P153" s="222">
        <f>O153*H153</f>
        <v>0</v>
      </c>
      <c r="Q153" s="222">
        <v>6.9999999999999994E-05</v>
      </c>
      <c r="R153" s="222">
        <f>Q153*H153</f>
        <v>0.0025690000000000001</v>
      </c>
      <c r="S153" s="222">
        <v>0</v>
      </c>
      <c r="T153" s="22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4" t="s">
        <v>234</v>
      </c>
      <c r="AT153" s="224" t="s">
        <v>148</v>
      </c>
      <c r="AU153" s="224" t="s">
        <v>82</v>
      </c>
      <c r="AY153" s="18" t="s">
        <v>145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8" t="s">
        <v>82</v>
      </c>
      <c r="BK153" s="225">
        <f>ROUND(I153*H153,2)</f>
        <v>0</v>
      </c>
      <c r="BL153" s="18" t="s">
        <v>234</v>
      </c>
      <c r="BM153" s="224" t="s">
        <v>795</v>
      </c>
    </row>
    <row r="154" s="2" customFormat="1">
      <c r="A154" s="39"/>
      <c r="B154" s="40"/>
      <c r="C154" s="41"/>
      <c r="D154" s="226" t="s">
        <v>155</v>
      </c>
      <c r="E154" s="41"/>
      <c r="F154" s="227" t="s">
        <v>796</v>
      </c>
      <c r="G154" s="41"/>
      <c r="H154" s="41"/>
      <c r="I154" s="228"/>
      <c r="J154" s="41"/>
      <c r="K154" s="41"/>
      <c r="L154" s="45"/>
      <c r="M154" s="229"/>
      <c r="N154" s="230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155</v>
      </c>
      <c r="AU154" s="18" t="s">
        <v>82</v>
      </c>
    </row>
    <row r="155" s="13" customFormat="1">
      <c r="A155" s="13"/>
      <c r="B155" s="231"/>
      <c r="C155" s="232"/>
      <c r="D155" s="233" t="s">
        <v>161</v>
      </c>
      <c r="E155" s="242" t="s">
        <v>19</v>
      </c>
      <c r="F155" s="234" t="s">
        <v>787</v>
      </c>
      <c r="G155" s="232"/>
      <c r="H155" s="235">
        <v>36.700000000000003</v>
      </c>
      <c r="I155" s="236"/>
      <c r="J155" s="232"/>
      <c r="K155" s="232"/>
      <c r="L155" s="237"/>
      <c r="M155" s="238"/>
      <c r="N155" s="239"/>
      <c r="O155" s="239"/>
      <c r="P155" s="239"/>
      <c r="Q155" s="239"/>
      <c r="R155" s="239"/>
      <c r="S155" s="239"/>
      <c r="T155" s="24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1" t="s">
        <v>161</v>
      </c>
      <c r="AU155" s="241" t="s">
        <v>82</v>
      </c>
      <c r="AV155" s="13" t="s">
        <v>84</v>
      </c>
      <c r="AW155" s="13" t="s">
        <v>37</v>
      </c>
      <c r="AX155" s="13" t="s">
        <v>82</v>
      </c>
      <c r="AY155" s="241" t="s">
        <v>145</v>
      </c>
    </row>
    <row r="156" s="2" customFormat="1" ht="21.75" customHeight="1">
      <c r="A156" s="39"/>
      <c r="B156" s="40"/>
      <c r="C156" s="213" t="s">
        <v>255</v>
      </c>
      <c r="D156" s="213" t="s">
        <v>148</v>
      </c>
      <c r="E156" s="214" t="s">
        <v>624</v>
      </c>
      <c r="F156" s="215" t="s">
        <v>625</v>
      </c>
      <c r="G156" s="216" t="s">
        <v>233</v>
      </c>
      <c r="H156" s="217">
        <v>156.59999999999999</v>
      </c>
      <c r="I156" s="218"/>
      <c r="J156" s="219">
        <f>ROUND(I156*H156,2)</f>
        <v>0</v>
      </c>
      <c r="K156" s="215" t="s">
        <v>152</v>
      </c>
      <c r="L156" s="45"/>
      <c r="M156" s="220" t="s">
        <v>19</v>
      </c>
      <c r="N156" s="221" t="s">
        <v>46</v>
      </c>
      <c r="O156" s="85"/>
      <c r="P156" s="222">
        <f>O156*H156</f>
        <v>0</v>
      </c>
      <c r="Q156" s="222">
        <v>2.0000000000000002E-05</v>
      </c>
      <c r="R156" s="222">
        <f>Q156*H156</f>
        <v>0.0031320000000000002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234</v>
      </c>
      <c r="AT156" s="224" t="s">
        <v>148</v>
      </c>
      <c r="AU156" s="224" t="s">
        <v>82</v>
      </c>
      <c r="AY156" s="18" t="s">
        <v>145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82</v>
      </c>
      <c r="BK156" s="225">
        <f>ROUND(I156*H156,2)</f>
        <v>0</v>
      </c>
      <c r="BL156" s="18" t="s">
        <v>234</v>
      </c>
      <c r="BM156" s="224" t="s">
        <v>797</v>
      </c>
    </row>
    <row r="157" s="2" customFormat="1">
      <c r="A157" s="39"/>
      <c r="B157" s="40"/>
      <c r="C157" s="41"/>
      <c r="D157" s="226" t="s">
        <v>155</v>
      </c>
      <c r="E157" s="41"/>
      <c r="F157" s="227" t="s">
        <v>627</v>
      </c>
      <c r="G157" s="41"/>
      <c r="H157" s="41"/>
      <c r="I157" s="228"/>
      <c r="J157" s="41"/>
      <c r="K157" s="41"/>
      <c r="L157" s="45"/>
      <c r="M157" s="229"/>
      <c r="N157" s="230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155</v>
      </c>
      <c r="AU157" s="18" t="s">
        <v>82</v>
      </c>
    </row>
    <row r="158" s="13" customFormat="1">
      <c r="A158" s="13"/>
      <c r="B158" s="231"/>
      <c r="C158" s="232"/>
      <c r="D158" s="233" t="s">
        <v>161</v>
      </c>
      <c r="E158" s="242" t="s">
        <v>19</v>
      </c>
      <c r="F158" s="234" t="s">
        <v>777</v>
      </c>
      <c r="G158" s="232"/>
      <c r="H158" s="235">
        <v>156.59999999999999</v>
      </c>
      <c r="I158" s="236"/>
      <c r="J158" s="232"/>
      <c r="K158" s="232"/>
      <c r="L158" s="237"/>
      <c r="M158" s="238"/>
      <c r="N158" s="239"/>
      <c r="O158" s="239"/>
      <c r="P158" s="239"/>
      <c r="Q158" s="239"/>
      <c r="R158" s="239"/>
      <c r="S158" s="239"/>
      <c r="T158" s="24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1" t="s">
        <v>161</v>
      </c>
      <c r="AU158" s="241" t="s">
        <v>82</v>
      </c>
      <c r="AV158" s="13" t="s">
        <v>84</v>
      </c>
      <c r="AW158" s="13" t="s">
        <v>37</v>
      </c>
      <c r="AX158" s="13" t="s">
        <v>82</v>
      </c>
      <c r="AY158" s="241" t="s">
        <v>145</v>
      </c>
    </row>
    <row r="159" s="2" customFormat="1" ht="24.15" customHeight="1">
      <c r="A159" s="39"/>
      <c r="B159" s="40"/>
      <c r="C159" s="213" t="s">
        <v>262</v>
      </c>
      <c r="D159" s="213" t="s">
        <v>148</v>
      </c>
      <c r="E159" s="214" t="s">
        <v>798</v>
      </c>
      <c r="F159" s="215" t="s">
        <v>799</v>
      </c>
      <c r="G159" s="216" t="s">
        <v>233</v>
      </c>
      <c r="H159" s="217">
        <v>91.400000000000006</v>
      </c>
      <c r="I159" s="218"/>
      <c r="J159" s="219">
        <f>ROUND(I159*H159,2)</f>
        <v>0</v>
      </c>
      <c r="K159" s="215" t="s">
        <v>152</v>
      </c>
      <c r="L159" s="45"/>
      <c r="M159" s="220" t="s">
        <v>19</v>
      </c>
      <c r="N159" s="221" t="s">
        <v>46</v>
      </c>
      <c r="O159" s="85"/>
      <c r="P159" s="222">
        <f>O159*H159</f>
        <v>0</v>
      </c>
      <c r="Q159" s="222">
        <v>4.0000000000000003E-05</v>
      </c>
      <c r="R159" s="222">
        <f>Q159*H159</f>
        <v>0.0036560000000000004</v>
      </c>
      <c r="S159" s="222">
        <v>0</v>
      </c>
      <c r="T159" s="22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4" t="s">
        <v>234</v>
      </c>
      <c r="AT159" s="224" t="s">
        <v>148</v>
      </c>
      <c r="AU159" s="224" t="s">
        <v>82</v>
      </c>
      <c r="AY159" s="18" t="s">
        <v>145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8" t="s">
        <v>82</v>
      </c>
      <c r="BK159" s="225">
        <f>ROUND(I159*H159,2)</f>
        <v>0</v>
      </c>
      <c r="BL159" s="18" t="s">
        <v>234</v>
      </c>
      <c r="BM159" s="224" t="s">
        <v>800</v>
      </c>
    </row>
    <row r="160" s="2" customFormat="1">
      <c r="A160" s="39"/>
      <c r="B160" s="40"/>
      <c r="C160" s="41"/>
      <c r="D160" s="226" t="s">
        <v>155</v>
      </c>
      <c r="E160" s="41"/>
      <c r="F160" s="227" t="s">
        <v>801</v>
      </c>
      <c r="G160" s="41"/>
      <c r="H160" s="41"/>
      <c r="I160" s="228"/>
      <c r="J160" s="41"/>
      <c r="K160" s="41"/>
      <c r="L160" s="45"/>
      <c r="M160" s="229"/>
      <c r="N160" s="230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155</v>
      </c>
      <c r="AU160" s="18" t="s">
        <v>82</v>
      </c>
    </row>
    <row r="161" s="13" customFormat="1">
      <c r="A161" s="13"/>
      <c r="B161" s="231"/>
      <c r="C161" s="232"/>
      <c r="D161" s="233" t="s">
        <v>161</v>
      </c>
      <c r="E161" s="242" t="s">
        <v>19</v>
      </c>
      <c r="F161" s="234" t="s">
        <v>782</v>
      </c>
      <c r="G161" s="232"/>
      <c r="H161" s="235">
        <v>91.400000000000006</v>
      </c>
      <c r="I161" s="236"/>
      <c r="J161" s="232"/>
      <c r="K161" s="232"/>
      <c r="L161" s="237"/>
      <c r="M161" s="238"/>
      <c r="N161" s="239"/>
      <c r="O161" s="239"/>
      <c r="P161" s="239"/>
      <c r="Q161" s="239"/>
      <c r="R161" s="239"/>
      <c r="S161" s="239"/>
      <c r="T161" s="24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1" t="s">
        <v>161</v>
      </c>
      <c r="AU161" s="241" t="s">
        <v>82</v>
      </c>
      <c r="AV161" s="13" t="s">
        <v>84</v>
      </c>
      <c r="AW161" s="13" t="s">
        <v>37</v>
      </c>
      <c r="AX161" s="13" t="s">
        <v>82</v>
      </c>
      <c r="AY161" s="241" t="s">
        <v>145</v>
      </c>
    </row>
    <row r="162" s="2" customFormat="1" ht="24.15" customHeight="1">
      <c r="A162" s="39"/>
      <c r="B162" s="40"/>
      <c r="C162" s="213" t="s">
        <v>269</v>
      </c>
      <c r="D162" s="213" t="s">
        <v>148</v>
      </c>
      <c r="E162" s="214" t="s">
        <v>802</v>
      </c>
      <c r="F162" s="215" t="s">
        <v>803</v>
      </c>
      <c r="G162" s="216" t="s">
        <v>233</v>
      </c>
      <c r="H162" s="217">
        <v>36.700000000000003</v>
      </c>
      <c r="I162" s="218"/>
      <c r="J162" s="219">
        <f>ROUND(I162*H162,2)</f>
        <v>0</v>
      </c>
      <c r="K162" s="215" t="s">
        <v>152</v>
      </c>
      <c r="L162" s="45"/>
      <c r="M162" s="220" t="s">
        <v>19</v>
      </c>
      <c r="N162" s="221" t="s">
        <v>46</v>
      </c>
      <c r="O162" s="85"/>
      <c r="P162" s="222">
        <f>O162*H162</f>
        <v>0</v>
      </c>
      <c r="Q162" s="222">
        <v>6.0000000000000002E-05</v>
      </c>
      <c r="R162" s="222">
        <f>Q162*H162</f>
        <v>0.0022020000000000004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234</v>
      </c>
      <c r="AT162" s="224" t="s">
        <v>148</v>
      </c>
      <c r="AU162" s="224" t="s">
        <v>82</v>
      </c>
      <c r="AY162" s="18" t="s">
        <v>145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82</v>
      </c>
      <c r="BK162" s="225">
        <f>ROUND(I162*H162,2)</f>
        <v>0</v>
      </c>
      <c r="BL162" s="18" t="s">
        <v>234</v>
      </c>
      <c r="BM162" s="224" t="s">
        <v>804</v>
      </c>
    </row>
    <row r="163" s="2" customFormat="1">
      <c r="A163" s="39"/>
      <c r="B163" s="40"/>
      <c r="C163" s="41"/>
      <c r="D163" s="226" t="s">
        <v>155</v>
      </c>
      <c r="E163" s="41"/>
      <c r="F163" s="227" t="s">
        <v>805</v>
      </c>
      <c r="G163" s="41"/>
      <c r="H163" s="41"/>
      <c r="I163" s="228"/>
      <c r="J163" s="41"/>
      <c r="K163" s="41"/>
      <c r="L163" s="45"/>
      <c r="M163" s="229"/>
      <c r="N163" s="230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155</v>
      </c>
      <c r="AU163" s="18" t="s">
        <v>82</v>
      </c>
    </row>
    <row r="164" s="13" customFormat="1">
      <c r="A164" s="13"/>
      <c r="B164" s="231"/>
      <c r="C164" s="232"/>
      <c r="D164" s="233" t="s">
        <v>161</v>
      </c>
      <c r="E164" s="242" t="s">
        <v>19</v>
      </c>
      <c r="F164" s="234" t="s">
        <v>787</v>
      </c>
      <c r="G164" s="232"/>
      <c r="H164" s="235">
        <v>36.700000000000003</v>
      </c>
      <c r="I164" s="236"/>
      <c r="J164" s="232"/>
      <c r="K164" s="232"/>
      <c r="L164" s="237"/>
      <c r="M164" s="238"/>
      <c r="N164" s="239"/>
      <c r="O164" s="239"/>
      <c r="P164" s="239"/>
      <c r="Q164" s="239"/>
      <c r="R164" s="239"/>
      <c r="S164" s="239"/>
      <c r="T164" s="24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1" t="s">
        <v>161</v>
      </c>
      <c r="AU164" s="241" t="s">
        <v>82</v>
      </c>
      <c r="AV164" s="13" t="s">
        <v>84</v>
      </c>
      <c r="AW164" s="13" t="s">
        <v>37</v>
      </c>
      <c r="AX164" s="13" t="s">
        <v>82</v>
      </c>
      <c r="AY164" s="241" t="s">
        <v>145</v>
      </c>
    </row>
    <row r="165" s="12" customFormat="1" ht="25.92" customHeight="1">
      <c r="A165" s="12"/>
      <c r="B165" s="197"/>
      <c r="C165" s="198"/>
      <c r="D165" s="199" t="s">
        <v>74</v>
      </c>
      <c r="E165" s="200" t="s">
        <v>226</v>
      </c>
      <c r="F165" s="200" t="s">
        <v>227</v>
      </c>
      <c r="G165" s="198"/>
      <c r="H165" s="198"/>
      <c r="I165" s="201"/>
      <c r="J165" s="202">
        <f>BK165</f>
        <v>0</v>
      </c>
      <c r="K165" s="198"/>
      <c r="L165" s="203"/>
      <c r="M165" s="204"/>
      <c r="N165" s="205"/>
      <c r="O165" s="205"/>
      <c r="P165" s="206">
        <f>P166+P203+P213+P271+P272+P281+P308+P363+P471+P592</f>
        <v>0</v>
      </c>
      <c r="Q165" s="205"/>
      <c r="R165" s="206">
        <f>R166+R203+R213+R271+R272+R281+R308+R363+R471+R592</f>
        <v>10.804236000000001</v>
      </c>
      <c r="S165" s="205"/>
      <c r="T165" s="207">
        <f>T166+T203+T213+T271+T272+T281+T308+T363+T471+T592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8" t="s">
        <v>84</v>
      </c>
      <c r="AT165" s="209" t="s">
        <v>74</v>
      </c>
      <c r="AU165" s="209" t="s">
        <v>75</v>
      </c>
      <c r="AY165" s="208" t="s">
        <v>145</v>
      </c>
      <c r="BK165" s="210">
        <f>BK166+BK203+BK213+BK271+BK272+BK281+BK308+BK363+BK471+BK592</f>
        <v>0</v>
      </c>
    </row>
    <row r="166" s="12" customFormat="1" ht="22.8" customHeight="1">
      <c r="A166" s="12"/>
      <c r="B166" s="197"/>
      <c r="C166" s="198"/>
      <c r="D166" s="199" t="s">
        <v>74</v>
      </c>
      <c r="E166" s="211" t="s">
        <v>228</v>
      </c>
      <c r="F166" s="211" t="s">
        <v>229</v>
      </c>
      <c r="G166" s="198"/>
      <c r="H166" s="198"/>
      <c r="I166" s="201"/>
      <c r="J166" s="212">
        <f>BK166</f>
        <v>0</v>
      </c>
      <c r="K166" s="198"/>
      <c r="L166" s="203"/>
      <c r="M166" s="204"/>
      <c r="N166" s="205"/>
      <c r="O166" s="205"/>
      <c r="P166" s="206">
        <f>SUM(P167:P202)</f>
        <v>0</v>
      </c>
      <c r="Q166" s="205"/>
      <c r="R166" s="206">
        <f>SUM(R167:R202)</f>
        <v>0.71025999999999989</v>
      </c>
      <c r="S166" s="205"/>
      <c r="T166" s="207">
        <f>SUM(T167:T202)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8" t="s">
        <v>84</v>
      </c>
      <c r="AT166" s="209" t="s">
        <v>74</v>
      </c>
      <c r="AU166" s="209" t="s">
        <v>82</v>
      </c>
      <c r="AY166" s="208" t="s">
        <v>145</v>
      </c>
      <c r="BK166" s="210">
        <f>SUM(BK167:BK202)</f>
        <v>0</v>
      </c>
    </row>
    <row r="167" s="2" customFormat="1" ht="16.5" customHeight="1">
      <c r="A167" s="39"/>
      <c r="B167" s="40"/>
      <c r="C167" s="213" t="s">
        <v>7</v>
      </c>
      <c r="D167" s="213" t="s">
        <v>148</v>
      </c>
      <c r="E167" s="214" t="s">
        <v>806</v>
      </c>
      <c r="F167" s="215" t="s">
        <v>807</v>
      </c>
      <c r="G167" s="216" t="s">
        <v>233</v>
      </c>
      <c r="H167" s="217">
        <v>42.5</v>
      </c>
      <c r="I167" s="218"/>
      <c r="J167" s="219">
        <f>ROUND(I167*H167,2)</f>
        <v>0</v>
      </c>
      <c r="K167" s="215" t="s">
        <v>19</v>
      </c>
      <c r="L167" s="45"/>
      <c r="M167" s="220" t="s">
        <v>19</v>
      </c>
      <c r="N167" s="221" t="s">
        <v>46</v>
      </c>
      <c r="O167" s="85"/>
      <c r="P167" s="222">
        <f>O167*H167</f>
        <v>0</v>
      </c>
      <c r="Q167" s="222">
        <v>0.001</v>
      </c>
      <c r="R167" s="222">
        <f>Q167*H167</f>
        <v>0.042500000000000003</v>
      </c>
      <c r="S167" s="222">
        <v>0</v>
      </c>
      <c r="T167" s="22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234</v>
      </c>
      <c r="AT167" s="224" t="s">
        <v>148</v>
      </c>
      <c r="AU167" s="224" t="s">
        <v>84</v>
      </c>
      <c r="AY167" s="18" t="s">
        <v>145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82</v>
      </c>
      <c r="BK167" s="225">
        <f>ROUND(I167*H167,2)</f>
        <v>0</v>
      </c>
      <c r="BL167" s="18" t="s">
        <v>234</v>
      </c>
      <c r="BM167" s="224" t="s">
        <v>808</v>
      </c>
    </row>
    <row r="168" s="13" customFormat="1">
      <c r="A168" s="13"/>
      <c r="B168" s="231"/>
      <c r="C168" s="232"/>
      <c r="D168" s="233" t="s">
        <v>161</v>
      </c>
      <c r="E168" s="242" t="s">
        <v>19</v>
      </c>
      <c r="F168" s="234" t="s">
        <v>809</v>
      </c>
      <c r="G168" s="232"/>
      <c r="H168" s="235">
        <v>42.5</v>
      </c>
      <c r="I168" s="236"/>
      <c r="J168" s="232"/>
      <c r="K168" s="232"/>
      <c r="L168" s="237"/>
      <c r="M168" s="238"/>
      <c r="N168" s="239"/>
      <c r="O168" s="239"/>
      <c r="P168" s="239"/>
      <c r="Q168" s="239"/>
      <c r="R168" s="239"/>
      <c r="S168" s="239"/>
      <c r="T168" s="24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1" t="s">
        <v>161</v>
      </c>
      <c r="AU168" s="241" t="s">
        <v>84</v>
      </c>
      <c r="AV168" s="13" t="s">
        <v>84</v>
      </c>
      <c r="AW168" s="13" t="s">
        <v>37</v>
      </c>
      <c r="AX168" s="13" t="s">
        <v>82</v>
      </c>
      <c r="AY168" s="241" t="s">
        <v>145</v>
      </c>
    </row>
    <row r="169" s="2" customFormat="1" ht="16.5" customHeight="1">
      <c r="A169" s="39"/>
      <c r="B169" s="40"/>
      <c r="C169" s="213" t="s">
        <v>282</v>
      </c>
      <c r="D169" s="213" t="s">
        <v>148</v>
      </c>
      <c r="E169" s="214" t="s">
        <v>810</v>
      </c>
      <c r="F169" s="215" t="s">
        <v>811</v>
      </c>
      <c r="G169" s="216" t="s">
        <v>233</v>
      </c>
      <c r="H169" s="217">
        <v>4.2000000000000002</v>
      </c>
      <c r="I169" s="218"/>
      <c r="J169" s="219">
        <f>ROUND(I169*H169,2)</f>
        <v>0</v>
      </c>
      <c r="K169" s="215" t="s">
        <v>19</v>
      </c>
      <c r="L169" s="45"/>
      <c r="M169" s="220" t="s">
        <v>19</v>
      </c>
      <c r="N169" s="221" t="s">
        <v>46</v>
      </c>
      <c r="O169" s="85"/>
      <c r="P169" s="222">
        <f>O169*H169</f>
        <v>0</v>
      </c>
      <c r="Q169" s="222">
        <v>0.001</v>
      </c>
      <c r="R169" s="222">
        <f>Q169*H169</f>
        <v>0.0042000000000000006</v>
      </c>
      <c r="S169" s="222">
        <v>0</v>
      </c>
      <c r="T169" s="223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4" t="s">
        <v>234</v>
      </c>
      <c r="AT169" s="224" t="s">
        <v>148</v>
      </c>
      <c r="AU169" s="224" t="s">
        <v>84</v>
      </c>
      <c r="AY169" s="18" t="s">
        <v>145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8" t="s">
        <v>82</v>
      </c>
      <c r="BK169" s="225">
        <f>ROUND(I169*H169,2)</f>
        <v>0</v>
      </c>
      <c r="BL169" s="18" t="s">
        <v>234</v>
      </c>
      <c r="BM169" s="224" t="s">
        <v>812</v>
      </c>
    </row>
    <row r="170" s="13" customFormat="1">
      <c r="A170" s="13"/>
      <c r="B170" s="231"/>
      <c r="C170" s="232"/>
      <c r="D170" s="233" t="s">
        <v>161</v>
      </c>
      <c r="E170" s="242" t="s">
        <v>19</v>
      </c>
      <c r="F170" s="234" t="s">
        <v>813</v>
      </c>
      <c r="G170" s="232"/>
      <c r="H170" s="235">
        <v>4.2000000000000002</v>
      </c>
      <c r="I170" s="236"/>
      <c r="J170" s="232"/>
      <c r="K170" s="232"/>
      <c r="L170" s="237"/>
      <c r="M170" s="238"/>
      <c r="N170" s="239"/>
      <c r="O170" s="239"/>
      <c r="P170" s="239"/>
      <c r="Q170" s="239"/>
      <c r="R170" s="239"/>
      <c r="S170" s="239"/>
      <c r="T170" s="24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1" t="s">
        <v>161</v>
      </c>
      <c r="AU170" s="241" t="s">
        <v>84</v>
      </c>
      <c r="AV170" s="13" t="s">
        <v>84</v>
      </c>
      <c r="AW170" s="13" t="s">
        <v>37</v>
      </c>
      <c r="AX170" s="13" t="s">
        <v>82</v>
      </c>
      <c r="AY170" s="241" t="s">
        <v>145</v>
      </c>
    </row>
    <row r="171" s="2" customFormat="1" ht="16.5" customHeight="1">
      <c r="A171" s="39"/>
      <c r="B171" s="40"/>
      <c r="C171" s="213" t="s">
        <v>289</v>
      </c>
      <c r="D171" s="213" t="s">
        <v>148</v>
      </c>
      <c r="E171" s="214" t="s">
        <v>814</v>
      </c>
      <c r="F171" s="215" t="s">
        <v>815</v>
      </c>
      <c r="G171" s="216" t="s">
        <v>233</v>
      </c>
      <c r="H171" s="217">
        <v>22.25</v>
      </c>
      <c r="I171" s="218"/>
      <c r="J171" s="219">
        <f>ROUND(I171*H171,2)</f>
        <v>0</v>
      </c>
      <c r="K171" s="215" t="s">
        <v>19</v>
      </c>
      <c r="L171" s="45"/>
      <c r="M171" s="220" t="s">
        <v>19</v>
      </c>
      <c r="N171" s="221" t="s">
        <v>46</v>
      </c>
      <c r="O171" s="85"/>
      <c r="P171" s="222">
        <f>O171*H171</f>
        <v>0</v>
      </c>
      <c r="Q171" s="222">
        <v>0.001</v>
      </c>
      <c r="R171" s="222">
        <f>Q171*H171</f>
        <v>0.022249999999999999</v>
      </c>
      <c r="S171" s="222">
        <v>0</v>
      </c>
      <c r="T171" s="223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4" t="s">
        <v>234</v>
      </c>
      <c r="AT171" s="224" t="s">
        <v>148</v>
      </c>
      <c r="AU171" s="224" t="s">
        <v>84</v>
      </c>
      <c r="AY171" s="18" t="s">
        <v>145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8" t="s">
        <v>82</v>
      </c>
      <c r="BK171" s="225">
        <f>ROUND(I171*H171,2)</f>
        <v>0</v>
      </c>
      <c r="BL171" s="18" t="s">
        <v>234</v>
      </c>
      <c r="BM171" s="224" t="s">
        <v>816</v>
      </c>
    </row>
    <row r="172" s="13" customFormat="1">
      <c r="A172" s="13"/>
      <c r="B172" s="231"/>
      <c r="C172" s="232"/>
      <c r="D172" s="233" t="s">
        <v>161</v>
      </c>
      <c r="E172" s="242" t="s">
        <v>19</v>
      </c>
      <c r="F172" s="234" t="s">
        <v>817</v>
      </c>
      <c r="G172" s="232"/>
      <c r="H172" s="235">
        <v>22.25</v>
      </c>
      <c r="I172" s="236"/>
      <c r="J172" s="232"/>
      <c r="K172" s="232"/>
      <c r="L172" s="237"/>
      <c r="M172" s="238"/>
      <c r="N172" s="239"/>
      <c r="O172" s="239"/>
      <c r="P172" s="239"/>
      <c r="Q172" s="239"/>
      <c r="R172" s="239"/>
      <c r="S172" s="239"/>
      <c r="T172" s="24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1" t="s">
        <v>161</v>
      </c>
      <c r="AU172" s="241" t="s">
        <v>84</v>
      </c>
      <c r="AV172" s="13" t="s">
        <v>84</v>
      </c>
      <c r="AW172" s="13" t="s">
        <v>37</v>
      </c>
      <c r="AX172" s="13" t="s">
        <v>82</v>
      </c>
      <c r="AY172" s="241" t="s">
        <v>145</v>
      </c>
    </row>
    <row r="173" s="2" customFormat="1" ht="16.5" customHeight="1">
      <c r="A173" s="39"/>
      <c r="B173" s="40"/>
      <c r="C173" s="213" t="s">
        <v>295</v>
      </c>
      <c r="D173" s="213" t="s">
        <v>148</v>
      </c>
      <c r="E173" s="214" t="s">
        <v>818</v>
      </c>
      <c r="F173" s="215" t="s">
        <v>819</v>
      </c>
      <c r="G173" s="216" t="s">
        <v>233</v>
      </c>
      <c r="H173" s="217">
        <v>3</v>
      </c>
      <c r="I173" s="218"/>
      <c r="J173" s="219">
        <f>ROUND(I173*H173,2)</f>
        <v>0</v>
      </c>
      <c r="K173" s="215" t="s">
        <v>19</v>
      </c>
      <c r="L173" s="45"/>
      <c r="M173" s="220" t="s">
        <v>19</v>
      </c>
      <c r="N173" s="221" t="s">
        <v>46</v>
      </c>
      <c r="O173" s="85"/>
      <c r="P173" s="222">
        <f>O173*H173</f>
        <v>0</v>
      </c>
      <c r="Q173" s="222">
        <v>0.001</v>
      </c>
      <c r="R173" s="222">
        <f>Q173*H173</f>
        <v>0.0030000000000000001</v>
      </c>
      <c r="S173" s="222">
        <v>0</v>
      </c>
      <c r="T173" s="22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4" t="s">
        <v>234</v>
      </c>
      <c r="AT173" s="224" t="s">
        <v>148</v>
      </c>
      <c r="AU173" s="224" t="s">
        <v>84</v>
      </c>
      <c r="AY173" s="18" t="s">
        <v>145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8" t="s">
        <v>82</v>
      </c>
      <c r="BK173" s="225">
        <f>ROUND(I173*H173,2)</f>
        <v>0</v>
      </c>
      <c r="BL173" s="18" t="s">
        <v>234</v>
      </c>
      <c r="BM173" s="224" t="s">
        <v>820</v>
      </c>
    </row>
    <row r="174" s="13" customFormat="1">
      <c r="A174" s="13"/>
      <c r="B174" s="231"/>
      <c r="C174" s="232"/>
      <c r="D174" s="233" t="s">
        <v>161</v>
      </c>
      <c r="E174" s="242" t="s">
        <v>19</v>
      </c>
      <c r="F174" s="234" t="s">
        <v>163</v>
      </c>
      <c r="G174" s="232"/>
      <c r="H174" s="235">
        <v>3</v>
      </c>
      <c r="I174" s="236"/>
      <c r="J174" s="232"/>
      <c r="K174" s="232"/>
      <c r="L174" s="237"/>
      <c r="M174" s="238"/>
      <c r="N174" s="239"/>
      <c r="O174" s="239"/>
      <c r="P174" s="239"/>
      <c r="Q174" s="239"/>
      <c r="R174" s="239"/>
      <c r="S174" s="239"/>
      <c r="T174" s="24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1" t="s">
        <v>161</v>
      </c>
      <c r="AU174" s="241" t="s">
        <v>84</v>
      </c>
      <c r="AV174" s="13" t="s">
        <v>84</v>
      </c>
      <c r="AW174" s="13" t="s">
        <v>37</v>
      </c>
      <c r="AX174" s="13" t="s">
        <v>82</v>
      </c>
      <c r="AY174" s="241" t="s">
        <v>145</v>
      </c>
    </row>
    <row r="175" s="2" customFormat="1" ht="16.5" customHeight="1">
      <c r="A175" s="39"/>
      <c r="B175" s="40"/>
      <c r="C175" s="213" t="s">
        <v>301</v>
      </c>
      <c r="D175" s="213" t="s">
        <v>148</v>
      </c>
      <c r="E175" s="214" t="s">
        <v>821</v>
      </c>
      <c r="F175" s="215" t="s">
        <v>822</v>
      </c>
      <c r="G175" s="216" t="s">
        <v>233</v>
      </c>
      <c r="H175" s="217">
        <v>25.399999999999999</v>
      </c>
      <c r="I175" s="218"/>
      <c r="J175" s="219">
        <f>ROUND(I175*H175,2)</f>
        <v>0</v>
      </c>
      <c r="K175" s="215" t="s">
        <v>19</v>
      </c>
      <c r="L175" s="45"/>
      <c r="M175" s="220" t="s">
        <v>19</v>
      </c>
      <c r="N175" s="221" t="s">
        <v>46</v>
      </c>
      <c r="O175" s="85"/>
      <c r="P175" s="222">
        <f>O175*H175</f>
        <v>0</v>
      </c>
      <c r="Q175" s="222">
        <v>0.001</v>
      </c>
      <c r="R175" s="222">
        <f>Q175*H175</f>
        <v>0.025399999999999999</v>
      </c>
      <c r="S175" s="222">
        <v>0</v>
      </c>
      <c r="T175" s="223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4" t="s">
        <v>234</v>
      </c>
      <c r="AT175" s="224" t="s">
        <v>148</v>
      </c>
      <c r="AU175" s="224" t="s">
        <v>84</v>
      </c>
      <c r="AY175" s="18" t="s">
        <v>145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8" t="s">
        <v>82</v>
      </c>
      <c r="BK175" s="225">
        <f>ROUND(I175*H175,2)</f>
        <v>0</v>
      </c>
      <c r="BL175" s="18" t="s">
        <v>234</v>
      </c>
      <c r="BM175" s="224" t="s">
        <v>823</v>
      </c>
    </row>
    <row r="176" s="13" customFormat="1">
      <c r="A176" s="13"/>
      <c r="B176" s="231"/>
      <c r="C176" s="232"/>
      <c r="D176" s="233" t="s">
        <v>161</v>
      </c>
      <c r="E176" s="242" t="s">
        <v>19</v>
      </c>
      <c r="F176" s="234" t="s">
        <v>824</v>
      </c>
      <c r="G176" s="232"/>
      <c r="H176" s="235">
        <v>25.399999999999999</v>
      </c>
      <c r="I176" s="236"/>
      <c r="J176" s="232"/>
      <c r="K176" s="232"/>
      <c r="L176" s="237"/>
      <c r="M176" s="238"/>
      <c r="N176" s="239"/>
      <c r="O176" s="239"/>
      <c r="P176" s="239"/>
      <c r="Q176" s="239"/>
      <c r="R176" s="239"/>
      <c r="S176" s="239"/>
      <c r="T176" s="24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1" t="s">
        <v>161</v>
      </c>
      <c r="AU176" s="241" t="s">
        <v>84</v>
      </c>
      <c r="AV176" s="13" t="s">
        <v>84</v>
      </c>
      <c r="AW176" s="13" t="s">
        <v>37</v>
      </c>
      <c r="AX176" s="13" t="s">
        <v>82</v>
      </c>
      <c r="AY176" s="241" t="s">
        <v>145</v>
      </c>
    </row>
    <row r="177" s="2" customFormat="1" ht="16.5" customHeight="1">
      <c r="A177" s="39"/>
      <c r="B177" s="40"/>
      <c r="C177" s="213" t="s">
        <v>306</v>
      </c>
      <c r="D177" s="213" t="s">
        <v>148</v>
      </c>
      <c r="E177" s="214" t="s">
        <v>825</v>
      </c>
      <c r="F177" s="215" t="s">
        <v>826</v>
      </c>
      <c r="G177" s="216" t="s">
        <v>233</v>
      </c>
      <c r="H177" s="217">
        <v>59</v>
      </c>
      <c r="I177" s="218"/>
      <c r="J177" s="219">
        <f>ROUND(I177*H177,2)</f>
        <v>0</v>
      </c>
      <c r="K177" s="215" t="s">
        <v>19</v>
      </c>
      <c r="L177" s="45"/>
      <c r="M177" s="220" t="s">
        <v>19</v>
      </c>
      <c r="N177" s="221" t="s">
        <v>46</v>
      </c>
      <c r="O177" s="85"/>
      <c r="P177" s="222">
        <f>O177*H177</f>
        <v>0</v>
      </c>
      <c r="Q177" s="222">
        <v>0.001</v>
      </c>
      <c r="R177" s="222">
        <f>Q177*H177</f>
        <v>0.059000000000000004</v>
      </c>
      <c r="S177" s="222">
        <v>0</v>
      </c>
      <c r="T177" s="223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4" t="s">
        <v>234</v>
      </c>
      <c r="AT177" s="224" t="s">
        <v>148</v>
      </c>
      <c r="AU177" s="224" t="s">
        <v>84</v>
      </c>
      <c r="AY177" s="18" t="s">
        <v>145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8" t="s">
        <v>82</v>
      </c>
      <c r="BK177" s="225">
        <f>ROUND(I177*H177,2)</f>
        <v>0</v>
      </c>
      <c r="BL177" s="18" t="s">
        <v>234</v>
      </c>
      <c r="BM177" s="224" t="s">
        <v>827</v>
      </c>
    </row>
    <row r="178" s="13" customFormat="1">
      <c r="A178" s="13"/>
      <c r="B178" s="231"/>
      <c r="C178" s="232"/>
      <c r="D178" s="233" t="s">
        <v>161</v>
      </c>
      <c r="E178" s="242" t="s">
        <v>19</v>
      </c>
      <c r="F178" s="234" t="s">
        <v>480</v>
      </c>
      <c r="G178" s="232"/>
      <c r="H178" s="235">
        <v>59</v>
      </c>
      <c r="I178" s="236"/>
      <c r="J178" s="232"/>
      <c r="K178" s="232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161</v>
      </c>
      <c r="AU178" s="241" t="s">
        <v>84</v>
      </c>
      <c r="AV178" s="13" t="s">
        <v>84</v>
      </c>
      <c r="AW178" s="13" t="s">
        <v>37</v>
      </c>
      <c r="AX178" s="13" t="s">
        <v>82</v>
      </c>
      <c r="AY178" s="241" t="s">
        <v>145</v>
      </c>
    </row>
    <row r="179" s="2" customFormat="1" ht="21.75" customHeight="1">
      <c r="A179" s="39"/>
      <c r="B179" s="40"/>
      <c r="C179" s="213" t="s">
        <v>313</v>
      </c>
      <c r="D179" s="213" t="s">
        <v>148</v>
      </c>
      <c r="E179" s="214" t="s">
        <v>828</v>
      </c>
      <c r="F179" s="215" t="s">
        <v>829</v>
      </c>
      <c r="G179" s="216" t="s">
        <v>233</v>
      </c>
      <c r="H179" s="217">
        <v>32.600000000000001</v>
      </c>
      <c r="I179" s="218"/>
      <c r="J179" s="219">
        <f>ROUND(I179*H179,2)</f>
        <v>0</v>
      </c>
      <c r="K179" s="215" t="s">
        <v>19</v>
      </c>
      <c r="L179" s="45"/>
      <c r="M179" s="220" t="s">
        <v>19</v>
      </c>
      <c r="N179" s="221" t="s">
        <v>46</v>
      </c>
      <c r="O179" s="85"/>
      <c r="P179" s="222">
        <f>O179*H179</f>
        <v>0</v>
      </c>
      <c r="Q179" s="222">
        <v>0.0011000000000000001</v>
      </c>
      <c r="R179" s="222">
        <f>Q179*H179</f>
        <v>0.035860000000000003</v>
      </c>
      <c r="S179" s="222">
        <v>0</v>
      </c>
      <c r="T179" s="223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4" t="s">
        <v>234</v>
      </c>
      <c r="AT179" s="224" t="s">
        <v>148</v>
      </c>
      <c r="AU179" s="224" t="s">
        <v>84</v>
      </c>
      <c r="AY179" s="18" t="s">
        <v>145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8" t="s">
        <v>82</v>
      </c>
      <c r="BK179" s="225">
        <f>ROUND(I179*H179,2)</f>
        <v>0</v>
      </c>
      <c r="BL179" s="18" t="s">
        <v>234</v>
      </c>
      <c r="BM179" s="224" t="s">
        <v>830</v>
      </c>
    </row>
    <row r="180" s="13" customFormat="1">
      <c r="A180" s="13"/>
      <c r="B180" s="231"/>
      <c r="C180" s="232"/>
      <c r="D180" s="233" t="s">
        <v>161</v>
      </c>
      <c r="E180" s="242" t="s">
        <v>19</v>
      </c>
      <c r="F180" s="234" t="s">
        <v>831</v>
      </c>
      <c r="G180" s="232"/>
      <c r="H180" s="235">
        <v>32.600000000000001</v>
      </c>
      <c r="I180" s="236"/>
      <c r="J180" s="232"/>
      <c r="K180" s="232"/>
      <c r="L180" s="237"/>
      <c r="M180" s="238"/>
      <c r="N180" s="239"/>
      <c r="O180" s="239"/>
      <c r="P180" s="239"/>
      <c r="Q180" s="239"/>
      <c r="R180" s="239"/>
      <c r="S180" s="239"/>
      <c r="T180" s="24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1" t="s">
        <v>161</v>
      </c>
      <c r="AU180" s="241" t="s">
        <v>84</v>
      </c>
      <c r="AV180" s="13" t="s">
        <v>84</v>
      </c>
      <c r="AW180" s="13" t="s">
        <v>37</v>
      </c>
      <c r="AX180" s="13" t="s">
        <v>82</v>
      </c>
      <c r="AY180" s="241" t="s">
        <v>145</v>
      </c>
    </row>
    <row r="181" s="2" customFormat="1" ht="21.75" customHeight="1">
      <c r="A181" s="39"/>
      <c r="B181" s="40"/>
      <c r="C181" s="213" t="s">
        <v>317</v>
      </c>
      <c r="D181" s="213" t="s">
        <v>148</v>
      </c>
      <c r="E181" s="214" t="s">
        <v>832</v>
      </c>
      <c r="F181" s="215" t="s">
        <v>833</v>
      </c>
      <c r="G181" s="216" t="s">
        <v>233</v>
      </c>
      <c r="H181" s="217">
        <v>1.5</v>
      </c>
      <c r="I181" s="218"/>
      <c r="J181" s="219">
        <f>ROUND(I181*H181,2)</f>
        <v>0</v>
      </c>
      <c r="K181" s="215" t="s">
        <v>19</v>
      </c>
      <c r="L181" s="45"/>
      <c r="M181" s="220" t="s">
        <v>19</v>
      </c>
      <c r="N181" s="221" t="s">
        <v>46</v>
      </c>
      <c r="O181" s="85"/>
      <c r="P181" s="222">
        <f>O181*H181</f>
        <v>0</v>
      </c>
      <c r="Q181" s="222">
        <v>0.0011999999999999999</v>
      </c>
      <c r="R181" s="222">
        <f>Q181*H181</f>
        <v>0.0018</v>
      </c>
      <c r="S181" s="222">
        <v>0</v>
      </c>
      <c r="T181" s="223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4" t="s">
        <v>234</v>
      </c>
      <c r="AT181" s="224" t="s">
        <v>148</v>
      </c>
      <c r="AU181" s="224" t="s">
        <v>84</v>
      </c>
      <c r="AY181" s="18" t="s">
        <v>145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8" t="s">
        <v>82</v>
      </c>
      <c r="BK181" s="225">
        <f>ROUND(I181*H181,2)</f>
        <v>0</v>
      </c>
      <c r="BL181" s="18" t="s">
        <v>234</v>
      </c>
      <c r="BM181" s="224" t="s">
        <v>834</v>
      </c>
    </row>
    <row r="182" s="13" customFormat="1">
      <c r="A182" s="13"/>
      <c r="B182" s="231"/>
      <c r="C182" s="232"/>
      <c r="D182" s="233" t="s">
        <v>161</v>
      </c>
      <c r="E182" s="242" t="s">
        <v>19</v>
      </c>
      <c r="F182" s="234" t="s">
        <v>835</v>
      </c>
      <c r="G182" s="232"/>
      <c r="H182" s="235">
        <v>1.5</v>
      </c>
      <c r="I182" s="236"/>
      <c r="J182" s="232"/>
      <c r="K182" s="232"/>
      <c r="L182" s="237"/>
      <c r="M182" s="238"/>
      <c r="N182" s="239"/>
      <c r="O182" s="239"/>
      <c r="P182" s="239"/>
      <c r="Q182" s="239"/>
      <c r="R182" s="239"/>
      <c r="S182" s="239"/>
      <c r="T182" s="24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1" t="s">
        <v>161</v>
      </c>
      <c r="AU182" s="241" t="s">
        <v>84</v>
      </c>
      <c r="AV182" s="13" t="s">
        <v>84</v>
      </c>
      <c r="AW182" s="13" t="s">
        <v>37</v>
      </c>
      <c r="AX182" s="13" t="s">
        <v>82</v>
      </c>
      <c r="AY182" s="241" t="s">
        <v>145</v>
      </c>
    </row>
    <row r="183" s="2" customFormat="1" ht="21.75" customHeight="1">
      <c r="A183" s="39"/>
      <c r="B183" s="40"/>
      <c r="C183" s="213" t="s">
        <v>320</v>
      </c>
      <c r="D183" s="213" t="s">
        <v>148</v>
      </c>
      <c r="E183" s="214" t="s">
        <v>836</v>
      </c>
      <c r="F183" s="215" t="s">
        <v>837</v>
      </c>
      <c r="G183" s="216" t="s">
        <v>233</v>
      </c>
      <c r="H183" s="217">
        <v>57.299999999999997</v>
      </c>
      <c r="I183" s="218"/>
      <c r="J183" s="219">
        <f>ROUND(I183*H183,2)</f>
        <v>0</v>
      </c>
      <c r="K183" s="215" t="s">
        <v>19</v>
      </c>
      <c r="L183" s="45"/>
      <c r="M183" s="220" t="s">
        <v>19</v>
      </c>
      <c r="N183" s="221" t="s">
        <v>46</v>
      </c>
      <c r="O183" s="85"/>
      <c r="P183" s="222">
        <f>O183*H183</f>
        <v>0</v>
      </c>
      <c r="Q183" s="222">
        <v>0.0016999999999999999</v>
      </c>
      <c r="R183" s="222">
        <f>Q183*H183</f>
        <v>0.097409999999999997</v>
      </c>
      <c r="S183" s="222">
        <v>0</v>
      </c>
      <c r="T183" s="223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4" t="s">
        <v>234</v>
      </c>
      <c r="AT183" s="224" t="s">
        <v>148</v>
      </c>
      <c r="AU183" s="224" t="s">
        <v>84</v>
      </c>
      <c r="AY183" s="18" t="s">
        <v>145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8" t="s">
        <v>82</v>
      </c>
      <c r="BK183" s="225">
        <f>ROUND(I183*H183,2)</f>
        <v>0</v>
      </c>
      <c r="BL183" s="18" t="s">
        <v>234</v>
      </c>
      <c r="BM183" s="224" t="s">
        <v>838</v>
      </c>
    </row>
    <row r="184" s="13" customFormat="1">
      <c r="A184" s="13"/>
      <c r="B184" s="231"/>
      <c r="C184" s="232"/>
      <c r="D184" s="233" t="s">
        <v>161</v>
      </c>
      <c r="E184" s="242" t="s">
        <v>19</v>
      </c>
      <c r="F184" s="234" t="s">
        <v>839</v>
      </c>
      <c r="G184" s="232"/>
      <c r="H184" s="235">
        <v>57.299999999999997</v>
      </c>
      <c r="I184" s="236"/>
      <c r="J184" s="232"/>
      <c r="K184" s="232"/>
      <c r="L184" s="237"/>
      <c r="M184" s="238"/>
      <c r="N184" s="239"/>
      <c r="O184" s="239"/>
      <c r="P184" s="239"/>
      <c r="Q184" s="239"/>
      <c r="R184" s="239"/>
      <c r="S184" s="239"/>
      <c r="T184" s="24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1" t="s">
        <v>161</v>
      </c>
      <c r="AU184" s="241" t="s">
        <v>84</v>
      </c>
      <c r="AV184" s="13" t="s">
        <v>84</v>
      </c>
      <c r="AW184" s="13" t="s">
        <v>37</v>
      </c>
      <c r="AX184" s="13" t="s">
        <v>82</v>
      </c>
      <c r="AY184" s="241" t="s">
        <v>145</v>
      </c>
    </row>
    <row r="185" s="2" customFormat="1" ht="21.75" customHeight="1">
      <c r="A185" s="39"/>
      <c r="B185" s="40"/>
      <c r="C185" s="213" t="s">
        <v>326</v>
      </c>
      <c r="D185" s="213" t="s">
        <v>148</v>
      </c>
      <c r="E185" s="214" t="s">
        <v>840</v>
      </c>
      <c r="F185" s="215" t="s">
        <v>841</v>
      </c>
      <c r="G185" s="216" t="s">
        <v>233</v>
      </c>
      <c r="H185" s="217">
        <v>6</v>
      </c>
      <c r="I185" s="218"/>
      <c r="J185" s="219">
        <f>ROUND(I185*H185,2)</f>
        <v>0</v>
      </c>
      <c r="K185" s="215" t="s">
        <v>19</v>
      </c>
      <c r="L185" s="45"/>
      <c r="M185" s="220" t="s">
        <v>19</v>
      </c>
      <c r="N185" s="221" t="s">
        <v>46</v>
      </c>
      <c r="O185" s="85"/>
      <c r="P185" s="222">
        <f>O185*H185</f>
        <v>0</v>
      </c>
      <c r="Q185" s="222">
        <v>0.0028999999999999998</v>
      </c>
      <c r="R185" s="222">
        <f>Q185*H185</f>
        <v>0.017399999999999999</v>
      </c>
      <c r="S185" s="222">
        <v>0</v>
      </c>
      <c r="T185" s="223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4" t="s">
        <v>234</v>
      </c>
      <c r="AT185" s="224" t="s">
        <v>148</v>
      </c>
      <c r="AU185" s="224" t="s">
        <v>84</v>
      </c>
      <c r="AY185" s="18" t="s">
        <v>145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8" t="s">
        <v>82</v>
      </c>
      <c r="BK185" s="225">
        <f>ROUND(I185*H185,2)</f>
        <v>0</v>
      </c>
      <c r="BL185" s="18" t="s">
        <v>234</v>
      </c>
      <c r="BM185" s="224" t="s">
        <v>842</v>
      </c>
    </row>
    <row r="186" s="13" customFormat="1">
      <c r="A186" s="13"/>
      <c r="B186" s="231"/>
      <c r="C186" s="232"/>
      <c r="D186" s="233" t="s">
        <v>161</v>
      </c>
      <c r="E186" s="242" t="s">
        <v>19</v>
      </c>
      <c r="F186" s="234" t="s">
        <v>181</v>
      </c>
      <c r="G186" s="232"/>
      <c r="H186" s="235">
        <v>6</v>
      </c>
      <c r="I186" s="236"/>
      <c r="J186" s="232"/>
      <c r="K186" s="232"/>
      <c r="L186" s="237"/>
      <c r="M186" s="238"/>
      <c r="N186" s="239"/>
      <c r="O186" s="239"/>
      <c r="P186" s="239"/>
      <c r="Q186" s="239"/>
      <c r="R186" s="239"/>
      <c r="S186" s="239"/>
      <c r="T186" s="24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1" t="s">
        <v>161</v>
      </c>
      <c r="AU186" s="241" t="s">
        <v>84</v>
      </c>
      <c r="AV186" s="13" t="s">
        <v>84</v>
      </c>
      <c r="AW186" s="13" t="s">
        <v>37</v>
      </c>
      <c r="AX186" s="13" t="s">
        <v>82</v>
      </c>
      <c r="AY186" s="241" t="s">
        <v>145</v>
      </c>
    </row>
    <row r="187" s="2" customFormat="1" ht="21.75" customHeight="1">
      <c r="A187" s="39"/>
      <c r="B187" s="40"/>
      <c r="C187" s="213" t="s">
        <v>332</v>
      </c>
      <c r="D187" s="213" t="s">
        <v>148</v>
      </c>
      <c r="E187" s="214" t="s">
        <v>843</v>
      </c>
      <c r="F187" s="215" t="s">
        <v>844</v>
      </c>
      <c r="G187" s="216" t="s">
        <v>233</v>
      </c>
      <c r="H187" s="217">
        <v>30.699999999999999</v>
      </c>
      <c r="I187" s="218"/>
      <c r="J187" s="219">
        <f>ROUND(I187*H187,2)</f>
        <v>0</v>
      </c>
      <c r="K187" s="215" t="s">
        <v>19</v>
      </c>
      <c r="L187" s="45"/>
      <c r="M187" s="220" t="s">
        <v>19</v>
      </c>
      <c r="N187" s="221" t="s">
        <v>46</v>
      </c>
      <c r="O187" s="85"/>
      <c r="P187" s="222">
        <f>O187*H187</f>
        <v>0</v>
      </c>
      <c r="Q187" s="222">
        <v>0.0032000000000000002</v>
      </c>
      <c r="R187" s="222">
        <f>Q187*H187</f>
        <v>0.098240000000000008</v>
      </c>
      <c r="S187" s="222">
        <v>0</v>
      </c>
      <c r="T187" s="223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24" t="s">
        <v>234</v>
      </c>
      <c r="AT187" s="224" t="s">
        <v>148</v>
      </c>
      <c r="AU187" s="224" t="s">
        <v>84</v>
      </c>
      <c r="AY187" s="18" t="s">
        <v>145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8" t="s">
        <v>82</v>
      </c>
      <c r="BK187" s="225">
        <f>ROUND(I187*H187,2)</f>
        <v>0</v>
      </c>
      <c r="BL187" s="18" t="s">
        <v>234</v>
      </c>
      <c r="BM187" s="224" t="s">
        <v>845</v>
      </c>
    </row>
    <row r="188" s="13" customFormat="1">
      <c r="A188" s="13"/>
      <c r="B188" s="231"/>
      <c r="C188" s="232"/>
      <c r="D188" s="233" t="s">
        <v>161</v>
      </c>
      <c r="E188" s="242" t="s">
        <v>19</v>
      </c>
      <c r="F188" s="234" t="s">
        <v>846</v>
      </c>
      <c r="G188" s="232"/>
      <c r="H188" s="235">
        <v>30.699999999999999</v>
      </c>
      <c r="I188" s="236"/>
      <c r="J188" s="232"/>
      <c r="K188" s="232"/>
      <c r="L188" s="237"/>
      <c r="M188" s="238"/>
      <c r="N188" s="239"/>
      <c r="O188" s="239"/>
      <c r="P188" s="239"/>
      <c r="Q188" s="239"/>
      <c r="R188" s="239"/>
      <c r="S188" s="239"/>
      <c r="T188" s="24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1" t="s">
        <v>161</v>
      </c>
      <c r="AU188" s="241" t="s">
        <v>84</v>
      </c>
      <c r="AV188" s="13" t="s">
        <v>84</v>
      </c>
      <c r="AW188" s="13" t="s">
        <v>37</v>
      </c>
      <c r="AX188" s="13" t="s">
        <v>82</v>
      </c>
      <c r="AY188" s="241" t="s">
        <v>145</v>
      </c>
    </row>
    <row r="189" s="2" customFormat="1" ht="21.75" customHeight="1">
      <c r="A189" s="39"/>
      <c r="B189" s="40"/>
      <c r="C189" s="213" t="s">
        <v>338</v>
      </c>
      <c r="D189" s="213" t="s">
        <v>148</v>
      </c>
      <c r="E189" s="214" t="s">
        <v>847</v>
      </c>
      <c r="F189" s="215" t="s">
        <v>848</v>
      </c>
      <c r="G189" s="216" t="s">
        <v>233</v>
      </c>
      <c r="H189" s="217">
        <v>6</v>
      </c>
      <c r="I189" s="218"/>
      <c r="J189" s="219">
        <f>ROUND(I189*H189,2)</f>
        <v>0</v>
      </c>
      <c r="K189" s="215" t="s">
        <v>19</v>
      </c>
      <c r="L189" s="45"/>
      <c r="M189" s="220" t="s">
        <v>19</v>
      </c>
      <c r="N189" s="221" t="s">
        <v>46</v>
      </c>
      <c r="O189" s="85"/>
      <c r="P189" s="222">
        <f>O189*H189</f>
        <v>0</v>
      </c>
      <c r="Q189" s="222">
        <v>0.0097000000000000003</v>
      </c>
      <c r="R189" s="222">
        <f>Q189*H189</f>
        <v>0.058200000000000002</v>
      </c>
      <c r="S189" s="222">
        <v>0</v>
      </c>
      <c r="T189" s="223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4" t="s">
        <v>234</v>
      </c>
      <c r="AT189" s="224" t="s">
        <v>148</v>
      </c>
      <c r="AU189" s="224" t="s">
        <v>84</v>
      </c>
      <c r="AY189" s="18" t="s">
        <v>145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8" t="s">
        <v>82</v>
      </c>
      <c r="BK189" s="225">
        <f>ROUND(I189*H189,2)</f>
        <v>0</v>
      </c>
      <c r="BL189" s="18" t="s">
        <v>234</v>
      </c>
      <c r="BM189" s="224" t="s">
        <v>849</v>
      </c>
    </row>
    <row r="190" s="2" customFormat="1">
      <c r="A190" s="39"/>
      <c r="B190" s="40"/>
      <c r="C190" s="41"/>
      <c r="D190" s="233" t="s">
        <v>223</v>
      </c>
      <c r="E190" s="41"/>
      <c r="F190" s="243" t="s">
        <v>850</v>
      </c>
      <c r="G190" s="41"/>
      <c r="H190" s="41"/>
      <c r="I190" s="228"/>
      <c r="J190" s="41"/>
      <c r="K190" s="41"/>
      <c r="L190" s="45"/>
      <c r="M190" s="229"/>
      <c r="N190" s="230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223</v>
      </c>
      <c r="AU190" s="18" t="s">
        <v>84</v>
      </c>
    </row>
    <row r="191" s="13" customFormat="1">
      <c r="A191" s="13"/>
      <c r="B191" s="231"/>
      <c r="C191" s="232"/>
      <c r="D191" s="233" t="s">
        <v>161</v>
      </c>
      <c r="E191" s="242" t="s">
        <v>19</v>
      </c>
      <c r="F191" s="234" t="s">
        <v>851</v>
      </c>
      <c r="G191" s="232"/>
      <c r="H191" s="235">
        <v>6</v>
      </c>
      <c r="I191" s="236"/>
      <c r="J191" s="232"/>
      <c r="K191" s="232"/>
      <c r="L191" s="237"/>
      <c r="M191" s="238"/>
      <c r="N191" s="239"/>
      <c r="O191" s="239"/>
      <c r="P191" s="239"/>
      <c r="Q191" s="239"/>
      <c r="R191" s="239"/>
      <c r="S191" s="239"/>
      <c r="T191" s="24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1" t="s">
        <v>161</v>
      </c>
      <c r="AU191" s="241" t="s">
        <v>84</v>
      </c>
      <c r="AV191" s="13" t="s">
        <v>84</v>
      </c>
      <c r="AW191" s="13" t="s">
        <v>37</v>
      </c>
      <c r="AX191" s="13" t="s">
        <v>82</v>
      </c>
      <c r="AY191" s="241" t="s">
        <v>145</v>
      </c>
    </row>
    <row r="192" s="2" customFormat="1" ht="16.5" customHeight="1">
      <c r="A192" s="39"/>
      <c r="B192" s="40"/>
      <c r="C192" s="213" t="s">
        <v>344</v>
      </c>
      <c r="D192" s="213" t="s">
        <v>148</v>
      </c>
      <c r="E192" s="214" t="s">
        <v>852</v>
      </c>
      <c r="F192" s="215" t="s">
        <v>853</v>
      </c>
      <c r="G192" s="216" t="s">
        <v>298</v>
      </c>
      <c r="H192" s="217">
        <v>9</v>
      </c>
      <c r="I192" s="218"/>
      <c r="J192" s="219">
        <f>ROUND(I192*H192,2)</f>
        <v>0</v>
      </c>
      <c r="K192" s="215" t="s">
        <v>19</v>
      </c>
      <c r="L192" s="45"/>
      <c r="M192" s="220" t="s">
        <v>19</v>
      </c>
      <c r="N192" s="221" t="s">
        <v>46</v>
      </c>
      <c r="O192" s="85"/>
      <c r="P192" s="222">
        <f>O192*H192</f>
        <v>0</v>
      </c>
      <c r="Q192" s="222">
        <v>0.0050000000000000001</v>
      </c>
      <c r="R192" s="222">
        <f>Q192*H192</f>
        <v>0.044999999999999998</v>
      </c>
      <c r="S192" s="222">
        <v>0</v>
      </c>
      <c r="T192" s="223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4" t="s">
        <v>234</v>
      </c>
      <c r="AT192" s="224" t="s">
        <v>148</v>
      </c>
      <c r="AU192" s="224" t="s">
        <v>84</v>
      </c>
      <c r="AY192" s="18" t="s">
        <v>145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8" t="s">
        <v>82</v>
      </c>
      <c r="BK192" s="225">
        <f>ROUND(I192*H192,2)</f>
        <v>0</v>
      </c>
      <c r="BL192" s="18" t="s">
        <v>234</v>
      </c>
      <c r="BM192" s="224" t="s">
        <v>854</v>
      </c>
    </row>
    <row r="193" s="13" customFormat="1">
      <c r="A193" s="13"/>
      <c r="B193" s="231"/>
      <c r="C193" s="232"/>
      <c r="D193" s="233" t="s">
        <v>161</v>
      </c>
      <c r="E193" s="242" t="s">
        <v>19</v>
      </c>
      <c r="F193" s="234" t="s">
        <v>855</v>
      </c>
      <c r="G193" s="232"/>
      <c r="H193" s="235">
        <v>9</v>
      </c>
      <c r="I193" s="236"/>
      <c r="J193" s="232"/>
      <c r="K193" s="232"/>
      <c r="L193" s="237"/>
      <c r="M193" s="238"/>
      <c r="N193" s="239"/>
      <c r="O193" s="239"/>
      <c r="P193" s="239"/>
      <c r="Q193" s="239"/>
      <c r="R193" s="239"/>
      <c r="S193" s="239"/>
      <c r="T193" s="24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1" t="s">
        <v>161</v>
      </c>
      <c r="AU193" s="241" t="s">
        <v>84</v>
      </c>
      <c r="AV193" s="13" t="s">
        <v>84</v>
      </c>
      <c r="AW193" s="13" t="s">
        <v>37</v>
      </c>
      <c r="AX193" s="13" t="s">
        <v>82</v>
      </c>
      <c r="AY193" s="241" t="s">
        <v>145</v>
      </c>
    </row>
    <row r="194" s="2" customFormat="1" ht="16.5" customHeight="1">
      <c r="A194" s="39"/>
      <c r="B194" s="40"/>
      <c r="C194" s="213" t="s">
        <v>349</v>
      </c>
      <c r="D194" s="213" t="s">
        <v>148</v>
      </c>
      <c r="E194" s="214" t="s">
        <v>856</v>
      </c>
      <c r="F194" s="215" t="s">
        <v>857</v>
      </c>
      <c r="G194" s="216" t="s">
        <v>298</v>
      </c>
      <c r="H194" s="217">
        <v>4</v>
      </c>
      <c r="I194" s="218"/>
      <c r="J194" s="219">
        <f>ROUND(I194*H194,2)</f>
        <v>0</v>
      </c>
      <c r="K194" s="215" t="s">
        <v>19</v>
      </c>
      <c r="L194" s="45"/>
      <c r="M194" s="220" t="s">
        <v>19</v>
      </c>
      <c r="N194" s="221" t="s">
        <v>46</v>
      </c>
      <c r="O194" s="85"/>
      <c r="P194" s="222">
        <f>O194*H194</f>
        <v>0</v>
      </c>
      <c r="Q194" s="222">
        <v>0.0050000000000000001</v>
      </c>
      <c r="R194" s="222">
        <f>Q194*H194</f>
        <v>0.02</v>
      </c>
      <c r="S194" s="222">
        <v>0</v>
      </c>
      <c r="T194" s="223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4" t="s">
        <v>234</v>
      </c>
      <c r="AT194" s="224" t="s">
        <v>148</v>
      </c>
      <c r="AU194" s="224" t="s">
        <v>84</v>
      </c>
      <c r="AY194" s="18" t="s">
        <v>145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8" t="s">
        <v>82</v>
      </c>
      <c r="BK194" s="225">
        <f>ROUND(I194*H194,2)</f>
        <v>0</v>
      </c>
      <c r="BL194" s="18" t="s">
        <v>234</v>
      </c>
      <c r="BM194" s="224" t="s">
        <v>858</v>
      </c>
    </row>
    <row r="195" s="13" customFormat="1">
      <c r="A195" s="13"/>
      <c r="B195" s="231"/>
      <c r="C195" s="232"/>
      <c r="D195" s="233" t="s">
        <v>161</v>
      </c>
      <c r="E195" s="242" t="s">
        <v>19</v>
      </c>
      <c r="F195" s="234" t="s">
        <v>153</v>
      </c>
      <c r="G195" s="232"/>
      <c r="H195" s="235">
        <v>4</v>
      </c>
      <c r="I195" s="236"/>
      <c r="J195" s="232"/>
      <c r="K195" s="232"/>
      <c r="L195" s="237"/>
      <c r="M195" s="238"/>
      <c r="N195" s="239"/>
      <c r="O195" s="239"/>
      <c r="P195" s="239"/>
      <c r="Q195" s="239"/>
      <c r="R195" s="239"/>
      <c r="S195" s="239"/>
      <c r="T195" s="24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1" t="s">
        <v>161</v>
      </c>
      <c r="AU195" s="241" t="s">
        <v>84</v>
      </c>
      <c r="AV195" s="13" t="s">
        <v>84</v>
      </c>
      <c r="AW195" s="13" t="s">
        <v>37</v>
      </c>
      <c r="AX195" s="13" t="s">
        <v>82</v>
      </c>
      <c r="AY195" s="241" t="s">
        <v>145</v>
      </c>
    </row>
    <row r="196" s="2" customFormat="1" ht="16.5" customHeight="1">
      <c r="A196" s="39"/>
      <c r="B196" s="40"/>
      <c r="C196" s="213" t="s">
        <v>354</v>
      </c>
      <c r="D196" s="213" t="s">
        <v>148</v>
      </c>
      <c r="E196" s="214" t="s">
        <v>859</v>
      </c>
      <c r="F196" s="215" t="s">
        <v>860</v>
      </c>
      <c r="G196" s="216" t="s">
        <v>298</v>
      </c>
      <c r="H196" s="217">
        <v>20</v>
      </c>
      <c r="I196" s="218"/>
      <c r="J196" s="219">
        <f>ROUND(I196*H196,2)</f>
        <v>0</v>
      </c>
      <c r="K196" s="215" t="s">
        <v>19</v>
      </c>
      <c r="L196" s="45"/>
      <c r="M196" s="220" t="s">
        <v>19</v>
      </c>
      <c r="N196" s="221" t="s">
        <v>46</v>
      </c>
      <c r="O196" s="85"/>
      <c r="P196" s="222">
        <f>O196*H196</f>
        <v>0</v>
      </c>
      <c r="Q196" s="222">
        <v>0.0074999999999999997</v>
      </c>
      <c r="R196" s="222">
        <f>Q196*H196</f>
        <v>0.14999999999999999</v>
      </c>
      <c r="S196" s="222">
        <v>0</v>
      </c>
      <c r="T196" s="223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4" t="s">
        <v>234</v>
      </c>
      <c r="AT196" s="224" t="s">
        <v>148</v>
      </c>
      <c r="AU196" s="224" t="s">
        <v>84</v>
      </c>
      <c r="AY196" s="18" t="s">
        <v>145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8" t="s">
        <v>82</v>
      </c>
      <c r="BK196" s="225">
        <f>ROUND(I196*H196,2)</f>
        <v>0</v>
      </c>
      <c r="BL196" s="18" t="s">
        <v>234</v>
      </c>
      <c r="BM196" s="224" t="s">
        <v>861</v>
      </c>
    </row>
    <row r="197" s="13" customFormat="1">
      <c r="A197" s="13"/>
      <c r="B197" s="231"/>
      <c r="C197" s="232"/>
      <c r="D197" s="233" t="s">
        <v>161</v>
      </c>
      <c r="E197" s="242" t="s">
        <v>19</v>
      </c>
      <c r="F197" s="234" t="s">
        <v>862</v>
      </c>
      <c r="G197" s="232"/>
      <c r="H197" s="235">
        <v>20</v>
      </c>
      <c r="I197" s="236"/>
      <c r="J197" s="232"/>
      <c r="K197" s="232"/>
      <c r="L197" s="237"/>
      <c r="M197" s="238"/>
      <c r="N197" s="239"/>
      <c r="O197" s="239"/>
      <c r="P197" s="239"/>
      <c r="Q197" s="239"/>
      <c r="R197" s="239"/>
      <c r="S197" s="239"/>
      <c r="T197" s="24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1" t="s">
        <v>161</v>
      </c>
      <c r="AU197" s="241" t="s">
        <v>84</v>
      </c>
      <c r="AV197" s="13" t="s">
        <v>84</v>
      </c>
      <c r="AW197" s="13" t="s">
        <v>37</v>
      </c>
      <c r="AX197" s="13" t="s">
        <v>82</v>
      </c>
      <c r="AY197" s="241" t="s">
        <v>145</v>
      </c>
    </row>
    <row r="198" s="2" customFormat="1" ht="16.5" customHeight="1">
      <c r="A198" s="39"/>
      <c r="B198" s="40"/>
      <c r="C198" s="213" t="s">
        <v>359</v>
      </c>
      <c r="D198" s="213" t="s">
        <v>148</v>
      </c>
      <c r="E198" s="214" t="s">
        <v>863</v>
      </c>
      <c r="F198" s="215" t="s">
        <v>864</v>
      </c>
      <c r="G198" s="216" t="s">
        <v>298</v>
      </c>
      <c r="H198" s="217">
        <v>3</v>
      </c>
      <c r="I198" s="218"/>
      <c r="J198" s="219">
        <f>ROUND(I198*H198,2)</f>
        <v>0</v>
      </c>
      <c r="K198" s="215" t="s">
        <v>19</v>
      </c>
      <c r="L198" s="45"/>
      <c r="M198" s="220" t="s">
        <v>19</v>
      </c>
      <c r="N198" s="221" t="s">
        <v>46</v>
      </c>
      <c r="O198" s="85"/>
      <c r="P198" s="222">
        <f>O198*H198</f>
        <v>0</v>
      </c>
      <c r="Q198" s="222">
        <v>0.01</v>
      </c>
      <c r="R198" s="222">
        <f>Q198*H198</f>
        <v>0.029999999999999999</v>
      </c>
      <c r="S198" s="222">
        <v>0</v>
      </c>
      <c r="T198" s="223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4" t="s">
        <v>234</v>
      </c>
      <c r="AT198" s="224" t="s">
        <v>148</v>
      </c>
      <c r="AU198" s="224" t="s">
        <v>84</v>
      </c>
      <c r="AY198" s="18" t="s">
        <v>145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8" t="s">
        <v>82</v>
      </c>
      <c r="BK198" s="225">
        <f>ROUND(I198*H198,2)</f>
        <v>0</v>
      </c>
      <c r="BL198" s="18" t="s">
        <v>234</v>
      </c>
      <c r="BM198" s="224" t="s">
        <v>865</v>
      </c>
    </row>
    <row r="199" s="13" customFormat="1">
      <c r="A199" s="13"/>
      <c r="B199" s="231"/>
      <c r="C199" s="232"/>
      <c r="D199" s="233" t="s">
        <v>161</v>
      </c>
      <c r="E199" s="242" t="s">
        <v>19</v>
      </c>
      <c r="F199" s="234" t="s">
        <v>163</v>
      </c>
      <c r="G199" s="232"/>
      <c r="H199" s="235">
        <v>3</v>
      </c>
      <c r="I199" s="236"/>
      <c r="J199" s="232"/>
      <c r="K199" s="232"/>
      <c r="L199" s="237"/>
      <c r="M199" s="238"/>
      <c r="N199" s="239"/>
      <c r="O199" s="239"/>
      <c r="P199" s="239"/>
      <c r="Q199" s="239"/>
      <c r="R199" s="239"/>
      <c r="S199" s="239"/>
      <c r="T199" s="24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1" t="s">
        <v>161</v>
      </c>
      <c r="AU199" s="241" t="s">
        <v>84</v>
      </c>
      <c r="AV199" s="13" t="s">
        <v>84</v>
      </c>
      <c r="AW199" s="13" t="s">
        <v>37</v>
      </c>
      <c r="AX199" s="13" t="s">
        <v>82</v>
      </c>
      <c r="AY199" s="241" t="s">
        <v>145</v>
      </c>
    </row>
    <row r="200" s="2" customFormat="1" ht="24.15" customHeight="1">
      <c r="A200" s="39"/>
      <c r="B200" s="40"/>
      <c r="C200" s="213" t="s">
        <v>365</v>
      </c>
      <c r="D200" s="213" t="s">
        <v>148</v>
      </c>
      <c r="E200" s="214" t="s">
        <v>244</v>
      </c>
      <c r="F200" s="215" t="s">
        <v>245</v>
      </c>
      <c r="G200" s="216" t="s">
        <v>177</v>
      </c>
      <c r="H200" s="217">
        <v>0.46500000000000002</v>
      </c>
      <c r="I200" s="218"/>
      <c r="J200" s="219">
        <f>ROUND(I200*H200,2)</f>
        <v>0</v>
      </c>
      <c r="K200" s="215" t="s">
        <v>152</v>
      </c>
      <c r="L200" s="45"/>
      <c r="M200" s="220" t="s">
        <v>19</v>
      </c>
      <c r="N200" s="221" t="s">
        <v>46</v>
      </c>
      <c r="O200" s="85"/>
      <c r="P200" s="222">
        <f>O200*H200</f>
        <v>0</v>
      </c>
      <c r="Q200" s="222">
        <v>0</v>
      </c>
      <c r="R200" s="222">
        <f>Q200*H200</f>
        <v>0</v>
      </c>
      <c r="S200" s="222">
        <v>0</v>
      </c>
      <c r="T200" s="223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4" t="s">
        <v>234</v>
      </c>
      <c r="AT200" s="224" t="s">
        <v>148</v>
      </c>
      <c r="AU200" s="224" t="s">
        <v>84</v>
      </c>
      <c r="AY200" s="18" t="s">
        <v>145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8" t="s">
        <v>82</v>
      </c>
      <c r="BK200" s="225">
        <f>ROUND(I200*H200,2)</f>
        <v>0</v>
      </c>
      <c r="BL200" s="18" t="s">
        <v>234</v>
      </c>
      <c r="BM200" s="224" t="s">
        <v>866</v>
      </c>
    </row>
    <row r="201" s="2" customFormat="1">
      <c r="A201" s="39"/>
      <c r="B201" s="40"/>
      <c r="C201" s="41"/>
      <c r="D201" s="226" t="s">
        <v>155</v>
      </c>
      <c r="E201" s="41"/>
      <c r="F201" s="227" t="s">
        <v>247</v>
      </c>
      <c r="G201" s="41"/>
      <c r="H201" s="41"/>
      <c r="I201" s="228"/>
      <c r="J201" s="41"/>
      <c r="K201" s="41"/>
      <c r="L201" s="45"/>
      <c r="M201" s="229"/>
      <c r="N201" s="230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155</v>
      </c>
      <c r="AU201" s="18" t="s">
        <v>84</v>
      </c>
    </row>
    <row r="202" s="13" customFormat="1">
      <c r="A202" s="13"/>
      <c r="B202" s="231"/>
      <c r="C202" s="232"/>
      <c r="D202" s="233" t="s">
        <v>161</v>
      </c>
      <c r="E202" s="242" t="s">
        <v>19</v>
      </c>
      <c r="F202" s="234" t="s">
        <v>867</v>
      </c>
      <c r="G202" s="232"/>
      <c r="H202" s="235">
        <v>0.46500000000000002</v>
      </c>
      <c r="I202" s="236"/>
      <c r="J202" s="232"/>
      <c r="K202" s="232"/>
      <c r="L202" s="237"/>
      <c r="M202" s="238"/>
      <c r="N202" s="239"/>
      <c r="O202" s="239"/>
      <c r="P202" s="239"/>
      <c r="Q202" s="239"/>
      <c r="R202" s="239"/>
      <c r="S202" s="239"/>
      <c r="T202" s="24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1" t="s">
        <v>161</v>
      </c>
      <c r="AU202" s="241" t="s">
        <v>84</v>
      </c>
      <c r="AV202" s="13" t="s">
        <v>84</v>
      </c>
      <c r="AW202" s="13" t="s">
        <v>37</v>
      </c>
      <c r="AX202" s="13" t="s">
        <v>82</v>
      </c>
      <c r="AY202" s="241" t="s">
        <v>145</v>
      </c>
    </row>
    <row r="203" s="12" customFormat="1" ht="22.8" customHeight="1">
      <c r="A203" s="12"/>
      <c r="B203" s="197"/>
      <c r="C203" s="198"/>
      <c r="D203" s="199" t="s">
        <v>74</v>
      </c>
      <c r="E203" s="211" t="s">
        <v>868</v>
      </c>
      <c r="F203" s="211" t="s">
        <v>869</v>
      </c>
      <c r="G203" s="198"/>
      <c r="H203" s="198"/>
      <c r="I203" s="201"/>
      <c r="J203" s="212">
        <f>BK203</f>
        <v>0</v>
      </c>
      <c r="K203" s="198"/>
      <c r="L203" s="203"/>
      <c r="M203" s="204"/>
      <c r="N203" s="205"/>
      <c r="O203" s="205"/>
      <c r="P203" s="206">
        <f>SUM(P204:P212)</f>
        <v>0</v>
      </c>
      <c r="Q203" s="205"/>
      <c r="R203" s="206">
        <f>SUM(R204:R212)</f>
        <v>0.027115</v>
      </c>
      <c r="S203" s="205"/>
      <c r="T203" s="207">
        <f>SUM(T204:T212)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08" t="s">
        <v>84</v>
      </c>
      <c r="AT203" s="209" t="s">
        <v>74</v>
      </c>
      <c r="AU203" s="209" t="s">
        <v>82</v>
      </c>
      <c r="AY203" s="208" t="s">
        <v>145</v>
      </c>
      <c r="BK203" s="210">
        <f>SUM(BK204:BK212)</f>
        <v>0</v>
      </c>
    </row>
    <row r="204" s="2" customFormat="1" ht="16.5" customHeight="1">
      <c r="A204" s="39"/>
      <c r="B204" s="40"/>
      <c r="C204" s="213" t="s">
        <v>370</v>
      </c>
      <c r="D204" s="213" t="s">
        <v>148</v>
      </c>
      <c r="E204" s="214" t="s">
        <v>870</v>
      </c>
      <c r="F204" s="215" t="s">
        <v>871</v>
      </c>
      <c r="G204" s="216" t="s">
        <v>298</v>
      </c>
      <c r="H204" s="217">
        <v>14</v>
      </c>
      <c r="I204" s="218"/>
      <c r="J204" s="219">
        <f>ROUND(I204*H204,2)</f>
        <v>0</v>
      </c>
      <c r="K204" s="215" t="s">
        <v>19</v>
      </c>
      <c r="L204" s="45"/>
      <c r="M204" s="220" t="s">
        <v>19</v>
      </c>
      <c r="N204" s="221" t="s">
        <v>46</v>
      </c>
      <c r="O204" s="85"/>
      <c r="P204" s="222">
        <f>O204*H204</f>
        <v>0</v>
      </c>
      <c r="Q204" s="222">
        <v>0</v>
      </c>
      <c r="R204" s="222">
        <f>Q204*H204</f>
        <v>0</v>
      </c>
      <c r="S204" s="222">
        <v>0</v>
      </c>
      <c r="T204" s="223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4" t="s">
        <v>234</v>
      </c>
      <c r="AT204" s="224" t="s">
        <v>148</v>
      </c>
      <c r="AU204" s="224" t="s">
        <v>84</v>
      </c>
      <c r="AY204" s="18" t="s">
        <v>145</v>
      </c>
      <c r="BE204" s="225">
        <f>IF(N204="základní",J204,0)</f>
        <v>0</v>
      </c>
      <c r="BF204" s="225">
        <f>IF(N204="snížená",J204,0)</f>
        <v>0</v>
      </c>
      <c r="BG204" s="225">
        <f>IF(N204="zákl. přenesená",J204,0)</f>
        <v>0</v>
      </c>
      <c r="BH204" s="225">
        <f>IF(N204="sníž. přenesená",J204,0)</f>
        <v>0</v>
      </c>
      <c r="BI204" s="225">
        <f>IF(N204="nulová",J204,0)</f>
        <v>0</v>
      </c>
      <c r="BJ204" s="18" t="s">
        <v>82</v>
      </c>
      <c r="BK204" s="225">
        <f>ROUND(I204*H204,2)</f>
        <v>0</v>
      </c>
      <c r="BL204" s="18" t="s">
        <v>234</v>
      </c>
      <c r="BM204" s="224" t="s">
        <v>872</v>
      </c>
    </row>
    <row r="205" s="13" customFormat="1">
      <c r="A205" s="13"/>
      <c r="B205" s="231"/>
      <c r="C205" s="232"/>
      <c r="D205" s="233" t="s">
        <v>161</v>
      </c>
      <c r="E205" s="242" t="s">
        <v>19</v>
      </c>
      <c r="F205" s="234" t="s">
        <v>873</v>
      </c>
      <c r="G205" s="232"/>
      <c r="H205" s="235">
        <v>14</v>
      </c>
      <c r="I205" s="236"/>
      <c r="J205" s="232"/>
      <c r="K205" s="232"/>
      <c r="L205" s="237"/>
      <c r="M205" s="238"/>
      <c r="N205" s="239"/>
      <c r="O205" s="239"/>
      <c r="P205" s="239"/>
      <c r="Q205" s="239"/>
      <c r="R205" s="239"/>
      <c r="S205" s="239"/>
      <c r="T205" s="24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1" t="s">
        <v>161</v>
      </c>
      <c r="AU205" s="241" t="s">
        <v>84</v>
      </c>
      <c r="AV205" s="13" t="s">
        <v>84</v>
      </c>
      <c r="AW205" s="13" t="s">
        <v>37</v>
      </c>
      <c r="AX205" s="13" t="s">
        <v>82</v>
      </c>
      <c r="AY205" s="241" t="s">
        <v>145</v>
      </c>
    </row>
    <row r="206" s="2" customFormat="1" ht="16.5" customHeight="1">
      <c r="A206" s="39"/>
      <c r="B206" s="40"/>
      <c r="C206" s="213" t="s">
        <v>375</v>
      </c>
      <c r="D206" s="213" t="s">
        <v>148</v>
      </c>
      <c r="E206" s="214" t="s">
        <v>874</v>
      </c>
      <c r="F206" s="215" t="s">
        <v>875</v>
      </c>
      <c r="G206" s="216" t="s">
        <v>233</v>
      </c>
      <c r="H206" s="217">
        <v>54.229999999999997</v>
      </c>
      <c r="I206" s="218"/>
      <c r="J206" s="219">
        <f>ROUND(I206*H206,2)</f>
        <v>0</v>
      </c>
      <c r="K206" s="215" t="s">
        <v>152</v>
      </c>
      <c r="L206" s="45"/>
      <c r="M206" s="220" t="s">
        <v>19</v>
      </c>
      <c r="N206" s="221" t="s">
        <v>46</v>
      </c>
      <c r="O206" s="85"/>
      <c r="P206" s="222">
        <f>O206*H206</f>
        <v>0</v>
      </c>
      <c r="Q206" s="222">
        <v>0.00050000000000000001</v>
      </c>
      <c r="R206" s="222">
        <f>Q206*H206</f>
        <v>0.027115</v>
      </c>
      <c r="S206" s="222">
        <v>0</v>
      </c>
      <c r="T206" s="223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4" t="s">
        <v>234</v>
      </c>
      <c r="AT206" s="224" t="s">
        <v>148</v>
      </c>
      <c r="AU206" s="224" t="s">
        <v>84</v>
      </c>
      <c r="AY206" s="18" t="s">
        <v>145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8" t="s">
        <v>82</v>
      </c>
      <c r="BK206" s="225">
        <f>ROUND(I206*H206,2)</f>
        <v>0</v>
      </c>
      <c r="BL206" s="18" t="s">
        <v>234</v>
      </c>
      <c r="BM206" s="224" t="s">
        <v>876</v>
      </c>
    </row>
    <row r="207" s="2" customFormat="1">
      <c r="A207" s="39"/>
      <c r="B207" s="40"/>
      <c r="C207" s="41"/>
      <c r="D207" s="226" t="s">
        <v>155</v>
      </c>
      <c r="E207" s="41"/>
      <c r="F207" s="227" t="s">
        <v>877</v>
      </c>
      <c r="G207" s="41"/>
      <c r="H207" s="41"/>
      <c r="I207" s="228"/>
      <c r="J207" s="41"/>
      <c r="K207" s="41"/>
      <c r="L207" s="45"/>
      <c r="M207" s="229"/>
      <c r="N207" s="230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155</v>
      </c>
      <c r="AU207" s="18" t="s">
        <v>84</v>
      </c>
    </row>
    <row r="208" s="13" customFormat="1">
      <c r="A208" s="13"/>
      <c r="B208" s="231"/>
      <c r="C208" s="232"/>
      <c r="D208" s="233" t="s">
        <v>161</v>
      </c>
      <c r="E208" s="242" t="s">
        <v>19</v>
      </c>
      <c r="F208" s="234" t="s">
        <v>878</v>
      </c>
      <c r="G208" s="232"/>
      <c r="H208" s="235">
        <v>32.630000000000003</v>
      </c>
      <c r="I208" s="236"/>
      <c r="J208" s="232"/>
      <c r="K208" s="232"/>
      <c r="L208" s="237"/>
      <c r="M208" s="238"/>
      <c r="N208" s="239"/>
      <c r="O208" s="239"/>
      <c r="P208" s="239"/>
      <c r="Q208" s="239"/>
      <c r="R208" s="239"/>
      <c r="S208" s="239"/>
      <c r="T208" s="24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1" t="s">
        <v>161</v>
      </c>
      <c r="AU208" s="241" t="s">
        <v>84</v>
      </c>
      <c r="AV208" s="13" t="s">
        <v>84</v>
      </c>
      <c r="AW208" s="13" t="s">
        <v>37</v>
      </c>
      <c r="AX208" s="13" t="s">
        <v>75</v>
      </c>
      <c r="AY208" s="241" t="s">
        <v>145</v>
      </c>
    </row>
    <row r="209" s="13" customFormat="1">
      <c r="A209" s="13"/>
      <c r="B209" s="231"/>
      <c r="C209" s="232"/>
      <c r="D209" s="233" t="s">
        <v>161</v>
      </c>
      <c r="E209" s="242" t="s">
        <v>19</v>
      </c>
      <c r="F209" s="234" t="s">
        <v>879</v>
      </c>
      <c r="G209" s="232"/>
      <c r="H209" s="235">
        <v>21.600000000000001</v>
      </c>
      <c r="I209" s="236"/>
      <c r="J209" s="232"/>
      <c r="K209" s="232"/>
      <c r="L209" s="237"/>
      <c r="M209" s="238"/>
      <c r="N209" s="239"/>
      <c r="O209" s="239"/>
      <c r="P209" s="239"/>
      <c r="Q209" s="239"/>
      <c r="R209" s="239"/>
      <c r="S209" s="239"/>
      <c r="T209" s="24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1" t="s">
        <v>161</v>
      </c>
      <c r="AU209" s="241" t="s">
        <v>84</v>
      </c>
      <c r="AV209" s="13" t="s">
        <v>84</v>
      </c>
      <c r="AW209" s="13" t="s">
        <v>37</v>
      </c>
      <c r="AX209" s="13" t="s">
        <v>75</v>
      </c>
      <c r="AY209" s="241" t="s">
        <v>145</v>
      </c>
    </row>
    <row r="210" s="14" customFormat="1">
      <c r="A210" s="14"/>
      <c r="B210" s="244"/>
      <c r="C210" s="245"/>
      <c r="D210" s="233" t="s">
        <v>161</v>
      </c>
      <c r="E210" s="246" t="s">
        <v>19</v>
      </c>
      <c r="F210" s="247" t="s">
        <v>261</v>
      </c>
      <c r="G210" s="245"/>
      <c r="H210" s="248">
        <v>54.230000000000004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4" t="s">
        <v>161</v>
      </c>
      <c r="AU210" s="254" t="s">
        <v>84</v>
      </c>
      <c r="AV210" s="14" t="s">
        <v>153</v>
      </c>
      <c r="AW210" s="14" t="s">
        <v>37</v>
      </c>
      <c r="AX210" s="14" t="s">
        <v>82</v>
      </c>
      <c r="AY210" s="254" t="s">
        <v>145</v>
      </c>
    </row>
    <row r="211" s="2" customFormat="1" ht="24.15" customHeight="1">
      <c r="A211" s="39"/>
      <c r="B211" s="40"/>
      <c r="C211" s="213" t="s">
        <v>380</v>
      </c>
      <c r="D211" s="213" t="s">
        <v>148</v>
      </c>
      <c r="E211" s="214" t="s">
        <v>880</v>
      </c>
      <c r="F211" s="215" t="s">
        <v>881</v>
      </c>
      <c r="G211" s="216" t="s">
        <v>177</v>
      </c>
      <c r="H211" s="217">
        <v>0.027</v>
      </c>
      <c r="I211" s="218"/>
      <c r="J211" s="219">
        <f>ROUND(I211*H211,2)</f>
        <v>0</v>
      </c>
      <c r="K211" s="215" t="s">
        <v>152</v>
      </c>
      <c r="L211" s="45"/>
      <c r="M211" s="220" t="s">
        <v>19</v>
      </c>
      <c r="N211" s="221" t="s">
        <v>46</v>
      </c>
      <c r="O211" s="85"/>
      <c r="P211" s="222">
        <f>O211*H211</f>
        <v>0</v>
      </c>
      <c r="Q211" s="222">
        <v>0</v>
      </c>
      <c r="R211" s="222">
        <f>Q211*H211</f>
        <v>0</v>
      </c>
      <c r="S211" s="222">
        <v>0</v>
      </c>
      <c r="T211" s="223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24" t="s">
        <v>234</v>
      </c>
      <c r="AT211" s="224" t="s">
        <v>148</v>
      </c>
      <c r="AU211" s="224" t="s">
        <v>84</v>
      </c>
      <c r="AY211" s="18" t="s">
        <v>145</v>
      </c>
      <c r="BE211" s="225">
        <f>IF(N211="základní",J211,0)</f>
        <v>0</v>
      </c>
      <c r="BF211" s="225">
        <f>IF(N211="snížená",J211,0)</f>
        <v>0</v>
      </c>
      <c r="BG211" s="225">
        <f>IF(N211="zákl. přenesená",J211,0)</f>
        <v>0</v>
      </c>
      <c r="BH211" s="225">
        <f>IF(N211="sníž. přenesená",J211,0)</f>
        <v>0</v>
      </c>
      <c r="BI211" s="225">
        <f>IF(N211="nulová",J211,0)</f>
        <v>0</v>
      </c>
      <c r="BJ211" s="18" t="s">
        <v>82</v>
      </c>
      <c r="BK211" s="225">
        <f>ROUND(I211*H211,2)</f>
        <v>0</v>
      </c>
      <c r="BL211" s="18" t="s">
        <v>234</v>
      </c>
      <c r="BM211" s="224" t="s">
        <v>882</v>
      </c>
    </row>
    <row r="212" s="2" customFormat="1">
      <c r="A212" s="39"/>
      <c r="B212" s="40"/>
      <c r="C212" s="41"/>
      <c r="D212" s="226" t="s">
        <v>155</v>
      </c>
      <c r="E212" s="41"/>
      <c r="F212" s="227" t="s">
        <v>883</v>
      </c>
      <c r="G212" s="41"/>
      <c r="H212" s="41"/>
      <c r="I212" s="228"/>
      <c r="J212" s="41"/>
      <c r="K212" s="41"/>
      <c r="L212" s="45"/>
      <c r="M212" s="229"/>
      <c r="N212" s="230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155</v>
      </c>
      <c r="AU212" s="18" t="s">
        <v>84</v>
      </c>
    </row>
    <row r="213" s="12" customFormat="1" ht="22.8" customHeight="1">
      <c r="A213" s="12"/>
      <c r="B213" s="197"/>
      <c r="C213" s="198"/>
      <c r="D213" s="199" t="s">
        <v>74</v>
      </c>
      <c r="E213" s="211" t="s">
        <v>248</v>
      </c>
      <c r="F213" s="211" t="s">
        <v>249</v>
      </c>
      <c r="G213" s="198"/>
      <c r="H213" s="198"/>
      <c r="I213" s="201"/>
      <c r="J213" s="212">
        <f>BK213</f>
        <v>0</v>
      </c>
      <c r="K213" s="198"/>
      <c r="L213" s="203"/>
      <c r="M213" s="204"/>
      <c r="N213" s="205"/>
      <c r="O213" s="205"/>
      <c r="P213" s="206">
        <f>SUM(P214:P270)</f>
        <v>0</v>
      </c>
      <c r="Q213" s="205"/>
      <c r="R213" s="206">
        <f>SUM(R214:R270)</f>
        <v>0.18753800000000001</v>
      </c>
      <c r="S213" s="205"/>
      <c r="T213" s="207">
        <f>SUM(T214:T270)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8" t="s">
        <v>84</v>
      </c>
      <c r="AT213" s="209" t="s">
        <v>74</v>
      </c>
      <c r="AU213" s="209" t="s">
        <v>82</v>
      </c>
      <c r="AY213" s="208" t="s">
        <v>145</v>
      </c>
      <c r="BK213" s="210">
        <f>SUM(BK214:BK270)</f>
        <v>0</v>
      </c>
    </row>
    <row r="214" s="2" customFormat="1" ht="16.5" customHeight="1">
      <c r="A214" s="39"/>
      <c r="B214" s="40"/>
      <c r="C214" s="213" t="s">
        <v>387</v>
      </c>
      <c r="D214" s="213" t="s">
        <v>148</v>
      </c>
      <c r="E214" s="214" t="s">
        <v>884</v>
      </c>
      <c r="F214" s="215" t="s">
        <v>885</v>
      </c>
      <c r="G214" s="216" t="s">
        <v>253</v>
      </c>
      <c r="H214" s="217">
        <v>1</v>
      </c>
      <c r="I214" s="218"/>
      <c r="J214" s="219">
        <f>ROUND(I214*H214,2)</f>
        <v>0</v>
      </c>
      <c r="K214" s="215" t="s">
        <v>19</v>
      </c>
      <c r="L214" s="45"/>
      <c r="M214" s="220" t="s">
        <v>19</v>
      </c>
      <c r="N214" s="221" t="s">
        <v>46</v>
      </c>
      <c r="O214" s="85"/>
      <c r="P214" s="222">
        <f>O214*H214</f>
        <v>0</v>
      </c>
      <c r="Q214" s="222">
        <v>0.14999999999999999</v>
      </c>
      <c r="R214" s="222">
        <f>Q214*H214</f>
        <v>0.14999999999999999</v>
      </c>
      <c r="S214" s="222">
        <v>0</v>
      </c>
      <c r="T214" s="223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4" t="s">
        <v>234</v>
      </c>
      <c r="AT214" s="224" t="s">
        <v>148</v>
      </c>
      <c r="AU214" s="224" t="s">
        <v>84</v>
      </c>
      <c r="AY214" s="18" t="s">
        <v>145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8" t="s">
        <v>82</v>
      </c>
      <c r="BK214" s="225">
        <f>ROUND(I214*H214,2)</f>
        <v>0</v>
      </c>
      <c r="BL214" s="18" t="s">
        <v>234</v>
      </c>
      <c r="BM214" s="224" t="s">
        <v>886</v>
      </c>
    </row>
    <row r="215" s="2" customFormat="1">
      <c r="A215" s="39"/>
      <c r="B215" s="40"/>
      <c r="C215" s="41"/>
      <c r="D215" s="233" t="s">
        <v>223</v>
      </c>
      <c r="E215" s="41"/>
      <c r="F215" s="243" t="s">
        <v>887</v>
      </c>
      <c r="G215" s="41"/>
      <c r="H215" s="41"/>
      <c r="I215" s="228"/>
      <c r="J215" s="41"/>
      <c r="K215" s="41"/>
      <c r="L215" s="45"/>
      <c r="M215" s="229"/>
      <c r="N215" s="230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223</v>
      </c>
      <c r="AU215" s="18" t="s">
        <v>84</v>
      </c>
    </row>
    <row r="216" s="13" customFormat="1">
      <c r="A216" s="13"/>
      <c r="B216" s="231"/>
      <c r="C216" s="232"/>
      <c r="D216" s="233" t="s">
        <v>161</v>
      </c>
      <c r="E216" s="242" t="s">
        <v>19</v>
      </c>
      <c r="F216" s="234" t="s">
        <v>82</v>
      </c>
      <c r="G216" s="232"/>
      <c r="H216" s="235">
        <v>1</v>
      </c>
      <c r="I216" s="236"/>
      <c r="J216" s="232"/>
      <c r="K216" s="232"/>
      <c r="L216" s="237"/>
      <c r="M216" s="238"/>
      <c r="N216" s="239"/>
      <c r="O216" s="239"/>
      <c r="P216" s="239"/>
      <c r="Q216" s="239"/>
      <c r="R216" s="239"/>
      <c r="S216" s="239"/>
      <c r="T216" s="24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1" t="s">
        <v>161</v>
      </c>
      <c r="AU216" s="241" t="s">
        <v>84</v>
      </c>
      <c r="AV216" s="13" t="s">
        <v>84</v>
      </c>
      <c r="AW216" s="13" t="s">
        <v>37</v>
      </c>
      <c r="AX216" s="13" t="s">
        <v>82</v>
      </c>
      <c r="AY216" s="241" t="s">
        <v>145</v>
      </c>
    </row>
    <row r="217" s="2" customFormat="1" ht="16.5" customHeight="1">
      <c r="A217" s="39"/>
      <c r="B217" s="40"/>
      <c r="C217" s="213" t="s">
        <v>392</v>
      </c>
      <c r="D217" s="213" t="s">
        <v>148</v>
      </c>
      <c r="E217" s="214" t="s">
        <v>888</v>
      </c>
      <c r="F217" s="215" t="s">
        <v>889</v>
      </c>
      <c r="G217" s="216" t="s">
        <v>233</v>
      </c>
      <c r="H217" s="217">
        <v>9</v>
      </c>
      <c r="I217" s="218"/>
      <c r="J217" s="219">
        <f>ROUND(I217*H217,2)</f>
        <v>0</v>
      </c>
      <c r="K217" s="215" t="s">
        <v>152</v>
      </c>
      <c r="L217" s="45"/>
      <c r="M217" s="220" t="s">
        <v>19</v>
      </c>
      <c r="N217" s="221" t="s">
        <v>46</v>
      </c>
      <c r="O217" s="85"/>
      <c r="P217" s="222">
        <f>O217*H217</f>
        <v>0</v>
      </c>
      <c r="Q217" s="222">
        <v>0.00064000000000000005</v>
      </c>
      <c r="R217" s="222">
        <f>Q217*H217</f>
        <v>0.0057600000000000004</v>
      </c>
      <c r="S217" s="222">
        <v>0</v>
      </c>
      <c r="T217" s="223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24" t="s">
        <v>234</v>
      </c>
      <c r="AT217" s="224" t="s">
        <v>148</v>
      </c>
      <c r="AU217" s="224" t="s">
        <v>84</v>
      </c>
      <c r="AY217" s="18" t="s">
        <v>145</v>
      </c>
      <c r="BE217" s="225">
        <f>IF(N217="základní",J217,0)</f>
        <v>0</v>
      </c>
      <c r="BF217" s="225">
        <f>IF(N217="snížená",J217,0)</f>
        <v>0</v>
      </c>
      <c r="BG217" s="225">
        <f>IF(N217="zákl. přenesená",J217,0)</f>
        <v>0</v>
      </c>
      <c r="BH217" s="225">
        <f>IF(N217="sníž. přenesená",J217,0)</f>
        <v>0</v>
      </c>
      <c r="BI217" s="225">
        <f>IF(N217="nulová",J217,0)</f>
        <v>0</v>
      </c>
      <c r="BJ217" s="18" t="s">
        <v>82</v>
      </c>
      <c r="BK217" s="225">
        <f>ROUND(I217*H217,2)</f>
        <v>0</v>
      </c>
      <c r="BL217" s="18" t="s">
        <v>234</v>
      </c>
      <c r="BM217" s="224" t="s">
        <v>890</v>
      </c>
    </row>
    <row r="218" s="2" customFormat="1">
      <c r="A218" s="39"/>
      <c r="B218" s="40"/>
      <c r="C218" s="41"/>
      <c r="D218" s="226" t="s">
        <v>155</v>
      </c>
      <c r="E218" s="41"/>
      <c r="F218" s="227" t="s">
        <v>891</v>
      </c>
      <c r="G218" s="41"/>
      <c r="H218" s="41"/>
      <c r="I218" s="228"/>
      <c r="J218" s="41"/>
      <c r="K218" s="41"/>
      <c r="L218" s="45"/>
      <c r="M218" s="229"/>
      <c r="N218" s="230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155</v>
      </c>
      <c r="AU218" s="18" t="s">
        <v>84</v>
      </c>
    </row>
    <row r="219" s="13" customFormat="1">
      <c r="A219" s="13"/>
      <c r="B219" s="231"/>
      <c r="C219" s="232"/>
      <c r="D219" s="233" t="s">
        <v>161</v>
      </c>
      <c r="E219" s="242" t="s">
        <v>19</v>
      </c>
      <c r="F219" s="234" t="s">
        <v>892</v>
      </c>
      <c r="G219" s="232"/>
      <c r="H219" s="235">
        <v>3</v>
      </c>
      <c r="I219" s="236"/>
      <c r="J219" s="232"/>
      <c r="K219" s="232"/>
      <c r="L219" s="237"/>
      <c r="M219" s="238"/>
      <c r="N219" s="239"/>
      <c r="O219" s="239"/>
      <c r="P219" s="239"/>
      <c r="Q219" s="239"/>
      <c r="R219" s="239"/>
      <c r="S219" s="239"/>
      <c r="T219" s="24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1" t="s">
        <v>161</v>
      </c>
      <c r="AU219" s="241" t="s">
        <v>84</v>
      </c>
      <c r="AV219" s="13" t="s">
        <v>84</v>
      </c>
      <c r="AW219" s="13" t="s">
        <v>37</v>
      </c>
      <c r="AX219" s="13" t="s">
        <v>75</v>
      </c>
      <c r="AY219" s="241" t="s">
        <v>145</v>
      </c>
    </row>
    <row r="220" s="13" customFormat="1">
      <c r="A220" s="13"/>
      <c r="B220" s="231"/>
      <c r="C220" s="232"/>
      <c r="D220" s="233" t="s">
        <v>161</v>
      </c>
      <c r="E220" s="242" t="s">
        <v>19</v>
      </c>
      <c r="F220" s="234" t="s">
        <v>893</v>
      </c>
      <c r="G220" s="232"/>
      <c r="H220" s="235">
        <v>6</v>
      </c>
      <c r="I220" s="236"/>
      <c r="J220" s="232"/>
      <c r="K220" s="232"/>
      <c r="L220" s="237"/>
      <c r="M220" s="238"/>
      <c r="N220" s="239"/>
      <c r="O220" s="239"/>
      <c r="P220" s="239"/>
      <c r="Q220" s="239"/>
      <c r="R220" s="239"/>
      <c r="S220" s="239"/>
      <c r="T220" s="24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1" t="s">
        <v>161</v>
      </c>
      <c r="AU220" s="241" t="s">
        <v>84</v>
      </c>
      <c r="AV220" s="13" t="s">
        <v>84</v>
      </c>
      <c r="AW220" s="13" t="s">
        <v>37</v>
      </c>
      <c r="AX220" s="13" t="s">
        <v>75</v>
      </c>
      <c r="AY220" s="241" t="s">
        <v>145</v>
      </c>
    </row>
    <row r="221" s="14" customFormat="1">
      <c r="A221" s="14"/>
      <c r="B221" s="244"/>
      <c r="C221" s="245"/>
      <c r="D221" s="233" t="s">
        <v>161</v>
      </c>
      <c r="E221" s="246" t="s">
        <v>19</v>
      </c>
      <c r="F221" s="247" t="s">
        <v>261</v>
      </c>
      <c r="G221" s="245"/>
      <c r="H221" s="248">
        <v>9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161</v>
      </c>
      <c r="AU221" s="254" t="s">
        <v>84</v>
      </c>
      <c r="AV221" s="14" t="s">
        <v>153</v>
      </c>
      <c r="AW221" s="14" t="s">
        <v>37</v>
      </c>
      <c r="AX221" s="14" t="s">
        <v>82</v>
      </c>
      <c r="AY221" s="254" t="s">
        <v>145</v>
      </c>
    </row>
    <row r="222" s="2" customFormat="1" ht="16.5" customHeight="1">
      <c r="A222" s="39"/>
      <c r="B222" s="40"/>
      <c r="C222" s="213" t="s">
        <v>399</v>
      </c>
      <c r="D222" s="213" t="s">
        <v>148</v>
      </c>
      <c r="E222" s="214" t="s">
        <v>894</v>
      </c>
      <c r="F222" s="215" t="s">
        <v>895</v>
      </c>
      <c r="G222" s="216" t="s">
        <v>233</v>
      </c>
      <c r="H222" s="217">
        <v>18.399999999999999</v>
      </c>
      <c r="I222" s="218"/>
      <c r="J222" s="219">
        <f>ROUND(I222*H222,2)</f>
        <v>0</v>
      </c>
      <c r="K222" s="215" t="s">
        <v>152</v>
      </c>
      <c r="L222" s="45"/>
      <c r="M222" s="220" t="s">
        <v>19</v>
      </c>
      <c r="N222" s="221" t="s">
        <v>46</v>
      </c>
      <c r="O222" s="85"/>
      <c r="P222" s="222">
        <f>O222*H222</f>
        <v>0</v>
      </c>
      <c r="Q222" s="222">
        <v>0.00097999999999999997</v>
      </c>
      <c r="R222" s="222">
        <f>Q222*H222</f>
        <v>0.018031999999999999</v>
      </c>
      <c r="S222" s="222">
        <v>0</v>
      </c>
      <c r="T222" s="223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24" t="s">
        <v>234</v>
      </c>
      <c r="AT222" s="224" t="s">
        <v>148</v>
      </c>
      <c r="AU222" s="224" t="s">
        <v>84</v>
      </c>
      <c r="AY222" s="18" t="s">
        <v>145</v>
      </c>
      <c r="BE222" s="225">
        <f>IF(N222="základní",J222,0)</f>
        <v>0</v>
      </c>
      <c r="BF222" s="225">
        <f>IF(N222="snížená",J222,0)</f>
        <v>0</v>
      </c>
      <c r="BG222" s="225">
        <f>IF(N222="zákl. přenesená",J222,0)</f>
        <v>0</v>
      </c>
      <c r="BH222" s="225">
        <f>IF(N222="sníž. přenesená",J222,0)</f>
        <v>0</v>
      </c>
      <c r="BI222" s="225">
        <f>IF(N222="nulová",J222,0)</f>
        <v>0</v>
      </c>
      <c r="BJ222" s="18" t="s">
        <v>82</v>
      </c>
      <c r="BK222" s="225">
        <f>ROUND(I222*H222,2)</f>
        <v>0</v>
      </c>
      <c r="BL222" s="18" t="s">
        <v>234</v>
      </c>
      <c r="BM222" s="224" t="s">
        <v>896</v>
      </c>
    </row>
    <row r="223" s="2" customFormat="1">
      <c r="A223" s="39"/>
      <c r="B223" s="40"/>
      <c r="C223" s="41"/>
      <c r="D223" s="226" t="s">
        <v>155</v>
      </c>
      <c r="E223" s="41"/>
      <c r="F223" s="227" t="s">
        <v>897</v>
      </c>
      <c r="G223" s="41"/>
      <c r="H223" s="41"/>
      <c r="I223" s="228"/>
      <c r="J223" s="41"/>
      <c r="K223" s="41"/>
      <c r="L223" s="45"/>
      <c r="M223" s="229"/>
      <c r="N223" s="230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155</v>
      </c>
      <c r="AU223" s="18" t="s">
        <v>84</v>
      </c>
    </row>
    <row r="224" s="13" customFormat="1">
      <c r="A224" s="13"/>
      <c r="B224" s="231"/>
      <c r="C224" s="232"/>
      <c r="D224" s="233" t="s">
        <v>161</v>
      </c>
      <c r="E224" s="242" t="s">
        <v>19</v>
      </c>
      <c r="F224" s="234" t="s">
        <v>898</v>
      </c>
      <c r="G224" s="232"/>
      <c r="H224" s="235">
        <v>6.4000000000000004</v>
      </c>
      <c r="I224" s="236"/>
      <c r="J224" s="232"/>
      <c r="K224" s="232"/>
      <c r="L224" s="237"/>
      <c r="M224" s="238"/>
      <c r="N224" s="239"/>
      <c r="O224" s="239"/>
      <c r="P224" s="239"/>
      <c r="Q224" s="239"/>
      <c r="R224" s="239"/>
      <c r="S224" s="239"/>
      <c r="T224" s="24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1" t="s">
        <v>161</v>
      </c>
      <c r="AU224" s="241" t="s">
        <v>84</v>
      </c>
      <c r="AV224" s="13" t="s">
        <v>84</v>
      </c>
      <c r="AW224" s="13" t="s">
        <v>37</v>
      </c>
      <c r="AX224" s="13" t="s">
        <v>75</v>
      </c>
      <c r="AY224" s="241" t="s">
        <v>145</v>
      </c>
    </row>
    <row r="225" s="13" customFormat="1">
      <c r="A225" s="13"/>
      <c r="B225" s="231"/>
      <c r="C225" s="232"/>
      <c r="D225" s="233" t="s">
        <v>161</v>
      </c>
      <c r="E225" s="242" t="s">
        <v>19</v>
      </c>
      <c r="F225" s="234" t="s">
        <v>899</v>
      </c>
      <c r="G225" s="232"/>
      <c r="H225" s="235">
        <v>12</v>
      </c>
      <c r="I225" s="236"/>
      <c r="J225" s="232"/>
      <c r="K225" s="232"/>
      <c r="L225" s="237"/>
      <c r="M225" s="238"/>
      <c r="N225" s="239"/>
      <c r="O225" s="239"/>
      <c r="P225" s="239"/>
      <c r="Q225" s="239"/>
      <c r="R225" s="239"/>
      <c r="S225" s="239"/>
      <c r="T225" s="24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1" t="s">
        <v>161</v>
      </c>
      <c r="AU225" s="241" t="s">
        <v>84</v>
      </c>
      <c r="AV225" s="13" t="s">
        <v>84</v>
      </c>
      <c r="AW225" s="13" t="s">
        <v>37</v>
      </c>
      <c r="AX225" s="13" t="s">
        <v>75</v>
      </c>
      <c r="AY225" s="241" t="s">
        <v>145</v>
      </c>
    </row>
    <row r="226" s="14" customFormat="1">
      <c r="A226" s="14"/>
      <c r="B226" s="244"/>
      <c r="C226" s="245"/>
      <c r="D226" s="233" t="s">
        <v>161</v>
      </c>
      <c r="E226" s="246" t="s">
        <v>19</v>
      </c>
      <c r="F226" s="247" t="s">
        <v>261</v>
      </c>
      <c r="G226" s="245"/>
      <c r="H226" s="248">
        <v>18.399999999999999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4" t="s">
        <v>161</v>
      </c>
      <c r="AU226" s="254" t="s">
        <v>84</v>
      </c>
      <c r="AV226" s="14" t="s">
        <v>153</v>
      </c>
      <c r="AW226" s="14" t="s">
        <v>37</v>
      </c>
      <c r="AX226" s="14" t="s">
        <v>82</v>
      </c>
      <c r="AY226" s="254" t="s">
        <v>145</v>
      </c>
    </row>
    <row r="227" s="2" customFormat="1" ht="24.15" customHeight="1">
      <c r="A227" s="39"/>
      <c r="B227" s="40"/>
      <c r="C227" s="213" t="s">
        <v>403</v>
      </c>
      <c r="D227" s="213" t="s">
        <v>148</v>
      </c>
      <c r="E227" s="214" t="s">
        <v>900</v>
      </c>
      <c r="F227" s="215" t="s">
        <v>901</v>
      </c>
      <c r="G227" s="216" t="s">
        <v>233</v>
      </c>
      <c r="H227" s="217">
        <v>7.2000000000000002</v>
      </c>
      <c r="I227" s="218"/>
      <c r="J227" s="219">
        <f>ROUND(I227*H227,2)</f>
        <v>0</v>
      </c>
      <c r="K227" s="215" t="s">
        <v>152</v>
      </c>
      <c r="L227" s="45"/>
      <c r="M227" s="220" t="s">
        <v>19</v>
      </c>
      <c r="N227" s="221" t="s">
        <v>46</v>
      </c>
      <c r="O227" s="85"/>
      <c r="P227" s="222">
        <f>O227*H227</f>
        <v>0</v>
      </c>
      <c r="Q227" s="222">
        <v>4.0000000000000003E-05</v>
      </c>
      <c r="R227" s="222">
        <f>Q227*H227</f>
        <v>0.00028800000000000001</v>
      </c>
      <c r="S227" s="222">
        <v>0</v>
      </c>
      <c r="T227" s="223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24" t="s">
        <v>234</v>
      </c>
      <c r="AT227" s="224" t="s">
        <v>148</v>
      </c>
      <c r="AU227" s="224" t="s">
        <v>84</v>
      </c>
      <c r="AY227" s="18" t="s">
        <v>145</v>
      </c>
      <c r="BE227" s="225">
        <f>IF(N227="základní",J227,0)</f>
        <v>0</v>
      </c>
      <c r="BF227" s="225">
        <f>IF(N227="snížená",J227,0)</f>
        <v>0</v>
      </c>
      <c r="BG227" s="225">
        <f>IF(N227="zákl. přenesená",J227,0)</f>
        <v>0</v>
      </c>
      <c r="BH227" s="225">
        <f>IF(N227="sníž. přenesená",J227,0)</f>
        <v>0</v>
      </c>
      <c r="BI227" s="225">
        <f>IF(N227="nulová",J227,0)</f>
        <v>0</v>
      </c>
      <c r="BJ227" s="18" t="s">
        <v>82</v>
      </c>
      <c r="BK227" s="225">
        <f>ROUND(I227*H227,2)</f>
        <v>0</v>
      </c>
      <c r="BL227" s="18" t="s">
        <v>234</v>
      </c>
      <c r="BM227" s="224" t="s">
        <v>902</v>
      </c>
    </row>
    <row r="228" s="2" customFormat="1">
      <c r="A228" s="39"/>
      <c r="B228" s="40"/>
      <c r="C228" s="41"/>
      <c r="D228" s="226" t="s">
        <v>155</v>
      </c>
      <c r="E228" s="41"/>
      <c r="F228" s="227" t="s">
        <v>903</v>
      </c>
      <c r="G228" s="41"/>
      <c r="H228" s="41"/>
      <c r="I228" s="228"/>
      <c r="J228" s="41"/>
      <c r="K228" s="41"/>
      <c r="L228" s="45"/>
      <c r="M228" s="229"/>
      <c r="N228" s="230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155</v>
      </c>
      <c r="AU228" s="18" t="s">
        <v>84</v>
      </c>
    </row>
    <row r="229" s="13" customFormat="1">
      <c r="A229" s="13"/>
      <c r="B229" s="231"/>
      <c r="C229" s="232"/>
      <c r="D229" s="233" t="s">
        <v>161</v>
      </c>
      <c r="E229" s="242" t="s">
        <v>19</v>
      </c>
      <c r="F229" s="234" t="s">
        <v>904</v>
      </c>
      <c r="G229" s="232"/>
      <c r="H229" s="235">
        <v>7.2000000000000002</v>
      </c>
      <c r="I229" s="236"/>
      <c r="J229" s="232"/>
      <c r="K229" s="232"/>
      <c r="L229" s="237"/>
      <c r="M229" s="238"/>
      <c r="N229" s="239"/>
      <c r="O229" s="239"/>
      <c r="P229" s="239"/>
      <c r="Q229" s="239"/>
      <c r="R229" s="239"/>
      <c r="S229" s="239"/>
      <c r="T229" s="24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1" t="s">
        <v>161</v>
      </c>
      <c r="AU229" s="241" t="s">
        <v>84</v>
      </c>
      <c r="AV229" s="13" t="s">
        <v>84</v>
      </c>
      <c r="AW229" s="13" t="s">
        <v>37</v>
      </c>
      <c r="AX229" s="13" t="s">
        <v>82</v>
      </c>
      <c r="AY229" s="241" t="s">
        <v>145</v>
      </c>
    </row>
    <row r="230" s="2" customFormat="1" ht="33" customHeight="1">
      <c r="A230" s="39"/>
      <c r="B230" s="40"/>
      <c r="C230" s="213" t="s">
        <v>408</v>
      </c>
      <c r="D230" s="213" t="s">
        <v>148</v>
      </c>
      <c r="E230" s="214" t="s">
        <v>905</v>
      </c>
      <c r="F230" s="215" t="s">
        <v>906</v>
      </c>
      <c r="G230" s="216" t="s">
        <v>233</v>
      </c>
      <c r="H230" s="217">
        <v>18.399999999999999</v>
      </c>
      <c r="I230" s="218"/>
      <c r="J230" s="219">
        <f>ROUND(I230*H230,2)</f>
        <v>0</v>
      </c>
      <c r="K230" s="215" t="s">
        <v>152</v>
      </c>
      <c r="L230" s="45"/>
      <c r="M230" s="220" t="s">
        <v>19</v>
      </c>
      <c r="N230" s="221" t="s">
        <v>46</v>
      </c>
      <c r="O230" s="85"/>
      <c r="P230" s="222">
        <f>O230*H230</f>
        <v>0</v>
      </c>
      <c r="Q230" s="222">
        <v>8.0000000000000007E-05</v>
      </c>
      <c r="R230" s="222">
        <f>Q230*H230</f>
        <v>0.001472</v>
      </c>
      <c r="S230" s="222">
        <v>0</v>
      </c>
      <c r="T230" s="223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24" t="s">
        <v>234</v>
      </c>
      <c r="AT230" s="224" t="s">
        <v>148</v>
      </c>
      <c r="AU230" s="224" t="s">
        <v>84</v>
      </c>
      <c r="AY230" s="18" t="s">
        <v>145</v>
      </c>
      <c r="BE230" s="225">
        <f>IF(N230="základní",J230,0)</f>
        <v>0</v>
      </c>
      <c r="BF230" s="225">
        <f>IF(N230="snížená",J230,0)</f>
        <v>0</v>
      </c>
      <c r="BG230" s="225">
        <f>IF(N230="zákl. přenesená",J230,0)</f>
        <v>0</v>
      </c>
      <c r="BH230" s="225">
        <f>IF(N230="sníž. přenesená",J230,0)</f>
        <v>0</v>
      </c>
      <c r="BI230" s="225">
        <f>IF(N230="nulová",J230,0)</f>
        <v>0</v>
      </c>
      <c r="BJ230" s="18" t="s">
        <v>82</v>
      </c>
      <c r="BK230" s="225">
        <f>ROUND(I230*H230,2)</f>
        <v>0</v>
      </c>
      <c r="BL230" s="18" t="s">
        <v>234</v>
      </c>
      <c r="BM230" s="224" t="s">
        <v>907</v>
      </c>
    </row>
    <row r="231" s="2" customFormat="1">
      <c r="A231" s="39"/>
      <c r="B231" s="40"/>
      <c r="C231" s="41"/>
      <c r="D231" s="226" t="s">
        <v>155</v>
      </c>
      <c r="E231" s="41"/>
      <c r="F231" s="227" t="s">
        <v>908</v>
      </c>
      <c r="G231" s="41"/>
      <c r="H231" s="41"/>
      <c r="I231" s="228"/>
      <c r="J231" s="41"/>
      <c r="K231" s="41"/>
      <c r="L231" s="45"/>
      <c r="M231" s="229"/>
      <c r="N231" s="230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155</v>
      </c>
      <c r="AU231" s="18" t="s">
        <v>84</v>
      </c>
    </row>
    <row r="232" s="13" customFormat="1">
      <c r="A232" s="13"/>
      <c r="B232" s="231"/>
      <c r="C232" s="232"/>
      <c r="D232" s="233" t="s">
        <v>161</v>
      </c>
      <c r="E232" s="242" t="s">
        <v>19</v>
      </c>
      <c r="F232" s="234" t="s">
        <v>909</v>
      </c>
      <c r="G232" s="232"/>
      <c r="H232" s="235">
        <v>18.399999999999999</v>
      </c>
      <c r="I232" s="236"/>
      <c r="J232" s="232"/>
      <c r="K232" s="232"/>
      <c r="L232" s="237"/>
      <c r="M232" s="238"/>
      <c r="N232" s="239"/>
      <c r="O232" s="239"/>
      <c r="P232" s="239"/>
      <c r="Q232" s="239"/>
      <c r="R232" s="239"/>
      <c r="S232" s="239"/>
      <c r="T232" s="24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1" t="s">
        <v>161</v>
      </c>
      <c r="AU232" s="241" t="s">
        <v>84</v>
      </c>
      <c r="AV232" s="13" t="s">
        <v>84</v>
      </c>
      <c r="AW232" s="13" t="s">
        <v>37</v>
      </c>
      <c r="AX232" s="13" t="s">
        <v>82</v>
      </c>
      <c r="AY232" s="241" t="s">
        <v>145</v>
      </c>
    </row>
    <row r="233" s="2" customFormat="1" ht="16.5" customHeight="1">
      <c r="A233" s="39"/>
      <c r="B233" s="40"/>
      <c r="C233" s="213" t="s">
        <v>413</v>
      </c>
      <c r="D233" s="213" t="s">
        <v>148</v>
      </c>
      <c r="E233" s="214" t="s">
        <v>910</v>
      </c>
      <c r="F233" s="215" t="s">
        <v>911</v>
      </c>
      <c r="G233" s="216" t="s">
        <v>233</v>
      </c>
      <c r="H233" s="217">
        <v>7.2000000000000002</v>
      </c>
      <c r="I233" s="218"/>
      <c r="J233" s="219">
        <f>ROUND(I233*H233,2)</f>
        <v>0</v>
      </c>
      <c r="K233" s="215" t="s">
        <v>152</v>
      </c>
      <c r="L233" s="45"/>
      <c r="M233" s="220" t="s">
        <v>19</v>
      </c>
      <c r="N233" s="221" t="s">
        <v>46</v>
      </c>
      <c r="O233" s="85"/>
      <c r="P233" s="222">
        <f>O233*H233</f>
        <v>0</v>
      </c>
      <c r="Q233" s="222">
        <v>0.00019000000000000001</v>
      </c>
      <c r="R233" s="222">
        <f>Q233*H233</f>
        <v>0.0013680000000000001</v>
      </c>
      <c r="S233" s="222">
        <v>0</v>
      </c>
      <c r="T233" s="223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24" t="s">
        <v>234</v>
      </c>
      <c r="AT233" s="224" t="s">
        <v>148</v>
      </c>
      <c r="AU233" s="224" t="s">
        <v>84</v>
      </c>
      <c r="AY233" s="18" t="s">
        <v>145</v>
      </c>
      <c r="BE233" s="225">
        <f>IF(N233="základní",J233,0)</f>
        <v>0</v>
      </c>
      <c r="BF233" s="225">
        <f>IF(N233="snížená",J233,0)</f>
        <v>0</v>
      </c>
      <c r="BG233" s="225">
        <f>IF(N233="zákl. přenesená",J233,0)</f>
        <v>0</v>
      </c>
      <c r="BH233" s="225">
        <f>IF(N233="sníž. přenesená",J233,0)</f>
        <v>0</v>
      </c>
      <c r="BI233" s="225">
        <f>IF(N233="nulová",J233,0)</f>
        <v>0</v>
      </c>
      <c r="BJ233" s="18" t="s">
        <v>82</v>
      </c>
      <c r="BK233" s="225">
        <f>ROUND(I233*H233,2)</f>
        <v>0</v>
      </c>
      <c r="BL233" s="18" t="s">
        <v>234</v>
      </c>
      <c r="BM233" s="224" t="s">
        <v>912</v>
      </c>
    </row>
    <row r="234" s="2" customFormat="1">
      <c r="A234" s="39"/>
      <c r="B234" s="40"/>
      <c r="C234" s="41"/>
      <c r="D234" s="226" t="s">
        <v>155</v>
      </c>
      <c r="E234" s="41"/>
      <c r="F234" s="227" t="s">
        <v>913</v>
      </c>
      <c r="G234" s="41"/>
      <c r="H234" s="41"/>
      <c r="I234" s="228"/>
      <c r="J234" s="41"/>
      <c r="K234" s="41"/>
      <c r="L234" s="45"/>
      <c r="M234" s="229"/>
      <c r="N234" s="230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155</v>
      </c>
      <c r="AU234" s="18" t="s">
        <v>84</v>
      </c>
    </row>
    <row r="235" s="13" customFormat="1">
      <c r="A235" s="13"/>
      <c r="B235" s="231"/>
      <c r="C235" s="232"/>
      <c r="D235" s="233" t="s">
        <v>161</v>
      </c>
      <c r="E235" s="242" t="s">
        <v>19</v>
      </c>
      <c r="F235" s="234" t="s">
        <v>904</v>
      </c>
      <c r="G235" s="232"/>
      <c r="H235" s="235">
        <v>7.2000000000000002</v>
      </c>
      <c r="I235" s="236"/>
      <c r="J235" s="232"/>
      <c r="K235" s="232"/>
      <c r="L235" s="237"/>
      <c r="M235" s="238"/>
      <c r="N235" s="239"/>
      <c r="O235" s="239"/>
      <c r="P235" s="239"/>
      <c r="Q235" s="239"/>
      <c r="R235" s="239"/>
      <c r="S235" s="239"/>
      <c r="T235" s="24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1" t="s">
        <v>161</v>
      </c>
      <c r="AU235" s="241" t="s">
        <v>84</v>
      </c>
      <c r="AV235" s="13" t="s">
        <v>84</v>
      </c>
      <c r="AW235" s="13" t="s">
        <v>37</v>
      </c>
      <c r="AX235" s="13" t="s">
        <v>82</v>
      </c>
      <c r="AY235" s="241" t="s">
        <v>145</v>
      </c>
    </row>
    <row r="236" s="2" customFormat="1" ht="16.5" customHeight="1">
      <c r="A236" s="39"/>
      <c r="B236" s="40"/>
      <c r="C236" s="213" t="s">
        <v>418</v>
      </c>
      <c r="D236" s="213" t="s">
        <v>148</v>
      </c>
      <c r="E236" s="214" t="s">
        <v>914</v>
      </c>
      <c r="F236" s="215" t="s">
        <v>915</v>
      </c>
      <c r="G236" s="216" t="s">
        <v>233</v>
      </c>
      <c r="H236" s="217">
        <v>18.399999999999999</v>
      </c>
      <c r="I236" s="218"/>
      <c r="J236" s="219">
        <f>ROUND(I236*H236,2)</f>
        <v>0</v>
      </c>
      <c r="K236" s="215" t="s">
        <v>152</v>
      </c>
      <c r="L236" s="45"/>
      <c r="M236" s="220" t="s">
        <v>19</v>
      </c>
      <c r="N236" s="221" t="s">
        <v>46</v>
      </c>
      <c r="O236" s="85"/>
      <c r="P236" s="222">
        <f>O236*H236</f>
        <v>0</v>
      </c>
      <c r="Q236" s="222">
        <v>0.00025000000000000001</v>
      </c>
      <c r="R236" s="222">
        <f>Q236*H236</f>
        <v>0.0045999999999999999</v>
      </c>
      <c r="S236" s="222">
        <v>0</v>
      </c>
      <c r="T236" s="223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24" t="s">
        <v>234</v>
      </c>
      <c r="AT236" s="224" t="s">
        <v>148</v>
      </c>
      <c r="AU236" s="224" t="s">
        <v>84</v>
      </c>
      <c r="AY236" s="18" t="s">
        <v>145</v>
      </c>
      <c r="BE236" s="225">
        <f>IF(N236="základní",J236,0)</f>
        <v>0</v>
      </c>
      <c r="BF236" s="225">
        <f>IF(N236="snížená",J236,0)</f>
        <v>0</v>
      </c>
      <c r="BG236" s="225">
        <f>IF(N236="zákl. přenesená",J236,0)</f>
        <v>0</v>
      </c>
      <c r="BH236" s="225">
        <f>IF(N236="sníž. přenesená",J236,0)</f>
        <v>0</v>
      </c>
      <c r="BI236" s="225">
        <f>IF(N236="nulová",J236,0)</f>
        <v>0</v>
      </c>
      <c r="BJ236" s="18" t="s">
        <v>82</v>
      </c>
      <c r="BK236" s="225">
        <f>ROUND(I236*H236,2)</f>
        <v>0</v>
      </c>
      <c r="BL236" s="18" t="s">
        <v>234</v>
      </c>
      <c r="BM236" s="224" t="s">
        <v>916</v>
      </c>
    </row>
    <row r="237" s="2" customFormat="1">
      <c r="A237" s="39"/>
      <c r="B237" s="40"/>
      <c r="C237" s="41"/>
      <c r="D237" s="226" t="s">
        <v>155</v>
      </c>
      <c r="E237" s="41"/>
      <c r="F237" s="227" t="s">
        <v>917</v>
      </c>
      <c r="G237" s="41"/>
      <c r="H237" s="41"/>
      <c r="I237" s="228"/>
      <c r="J237" s="41"/>
      <c r="K237" s="41"/>
      <c r="L237" s="45"/>
      <c r="M237" s="229"/>
      <c r="N237" s="230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155</v>
      </c>
      <c r="AU237" s="18" t="s">
        <v>84</v>
      </c>
    </row>
    <row r="238" s="13" customFormat="1">
      <c r="A238" s="13"/>
      <c r="B238" s="231"/>
      <c r="C238" s="232"/>
      <c r="D238" s="233" t="s">
        <v>161</v>
      </c>
      <c r="E238" s="242" t="s">
        <v>19</v>
      </c>
      <c r="F238" s="234" t="s">
        <v>909</v>
      </c>
      <c r="G238" s="232"/>
      <c r="H238" s="235">
        <v>18.399999999999999</v>
      </c>
      <c r="I238" s="236"/>
      <c r="J238" s="232"/>
      <c r="K238" s="232"/>
      <c r="L238" s="237"/>
      <c r="M238" s="238"/>
      <c r="N238" s="239"/>
      <c r="O238" s="239"/>
      <c r="P238" s="239"/>
      <c r="Q238" s="239"/>
      <c r="R238" s="239"/>
      <c r="S238" s="239"/>
      <c r="T238" s="24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1" t="s">
        <v>161</v>
      </c>
      <c r="AU238" s="241" t="s">
        <v>84</v>
      </c>
      <c r="AV238" s="13" t="s">
        <v>84</v>
      </c>
      <c r="AW238" s="13" t="s">
        <v>37</v>
      </c>
      <c r="AX238" s="13" t="s">
        <v>82</v>
      </c>
      <c r="AY238" s="241" t="s">
        <v>145</v>
      </c>
    </row>
    <row r="239" s="2" customFormat="1" ht="16.5" customHeight="1">
      <c r="A239" s="39"/>
      <c r="B239" s="40"/>
      <c r="C239" s="213" t="s">
        <v>423</v>
      </c>
      <c r="D239" s="213" t="s">
        <v>148</v>
      </c>
      <c r="E239" s="214" t="s">
        <v>918</v>
      </c>
      <c r="F239" s="215" t="s">
        <v>919</v>
      </c>
      <c r="G239" s="216" t="s">
        <v>298</v>
      </c>
      <c r="H239" s="217">
        <v>1</v>
      </c>
      <c r="I239" s="218"/>
      <c r="J239" s="219">
        <f>ROUND(I239*H239,2)</f>
        <v>0</v>
      </c>
      <c r="K239" s="215" t="s">
        <v>19</v>
      </c>
      <c r="L239" s="45"/>
      <c r="M239" s="220" t="s">
        <v>19</v>
      </c>
      <c r="N239" s="221" t="s">
        <v>46</v>
      </c>
      <c r="O239" s="85"/>
      <c r="P239" s="222">
        <f>O239*H239</f>
        <v>0</v>
      </c>
      <c r="Q239" s="222">
        <v>0</v>
      </c>
      <c r="R239" s="222">
        <f>Q239*H239</f>
        <v>0</v>
      </c>
      <c r="S239" s="222">
        <v>0</v>
      </c>
      <c r="T239" s="223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24" t="s">
        <v>234</v>
      </c>
      <c r="AT239" s="224" t="s">
        <v>148</v>
      </c>
      <c r="AU239" s="224" t="s">
        <v>84</v>
      </c>
      <c r="AY239" s="18" t="s">
        <v>145</v>
      </c>
      <c r="BE239" s="225">
        <f>IF(N239="základní",J239,0)</f>
        <v>0</v>
      </c>
      <c r="BF239" s="225">
        <f>IF(N239="snížená",J239,0)</f>
        <v>0</v>
      </c>
      <c r="BG239" s="225">
        <f>IF(N239="zákl. přenesená",J239,0)</f>
        <v>0</v>
      </c>
      <c r="BH239" s="225">
        <f>IF(N239="sníž. přenesená",J239,0)</f>
        <v>0</v>
      </c>
      <c r="BI239" s="225">
        <f>IF(N239="nulová",J239,0)</f>
        <v>0</v>
      </c>
      <c r="BJ239" s="18" t="s">
        <v>82</v>
      </c>
      <c r="BK239" s="225">
        <f>ROUND(I239*H239,2)</f>
        <v>0</v>
      </c>
      <c r="BL239" s="18" t="s">
        <v>234</v>
      </c>
      <c r="BM239" s="224" t="s">
        <v>920</v>
      </c>
    </row>
    <row r="240" s="13" customFormat="1">
      <c r="A240" s="13"/>
      <c r="B240" s="231"/>
      <c r="C240" s="232"/>
      <c r="D240" s="233" t="s">
        <v>161</v>
      </c>
      <c r="E240" s="242" t="s">
        <v>19</v>
      </c>
      <c r="F240" s="234" t="s">
        <v>82</v>
      </c>
      <c r="G240" s="232"/>
      <c r="H240" s="235">
        <v>1</v>
      </c>
      <c r="I240" s="236"/>
      <c r="J240" s="232"/>
      <c r="K240" s="232"/>
      <c r="L240" s="237"/>
      <c r="M240" s="238"/>
      <c r="N240" s="239"/>
      <c r="O240" s="239"/>
      <c r="P240" s="239"/>
      <c r="Q240" s="239"/>
      <c r="R240" s="239"/>
      <c r="S240" s="239"/>
      <c r="T240" s="24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1" t="s">
        <v>161</v>
      </c>
      <c r="AU240" s="241" t="s">
        <v>84</v>
      </c>
      <c r="AV240" s="13" t="s">
        <v>84</v>
      </c>
      <c r="AW240" s="13" t="s">
        <v>37</v>
      </c>
      <c r="AX240" s="13" t="s">
        <v>82</v>
      </c>
      <c r="AY240" s="241" t="s">
        <v>145</v>
      </c>
    </row>
    <row r="241" s="2" customFormat="1" ht="16.5" customHeight="1">
      <c r="A241" s="39"/>
      <c r="B241" s="40"/>
      <c r="C241" s="213" t="s">
        <v>430</v>
      </c>
      <c r="D241" s="213" t="s">
        <v>148</v>
      </c>
      <c r="E241" s="214" t="s">
        <v>921</v>
      </c>
      <c r="F241" s="215" t="s">
        <v>922</v>
      </c>
      <c r="G241" s="216" t="s">
        <v>298</v>
      </c>
      <c r="H241" s="217">
        <v>4</v>
      </c>
      <c r="I241" s="218"/>
      <c r="J241" s="219">
        <f>ROUND(I241*H241,2)</f>
        <v>0</v>
      </c>
      <c r="K241" s="215" t="s">
        <v>152</v>
      </c>
      <c r="L241" s="45"/>
      <c r="M241" s="220" t="s">
        <v>19</v>
      </c>
      <c r="N241" s="221" t="s">
        <v>46</v>
      </c>
      <c r="O241" s="85"/>
      <c r="P241" s="222">
        <f>O241*H241</f>
        <v>0</v>
      </c>
      <c r="Q241" s="222">
        <v>0.00022000000000000001</v>
      </c>
      <c r="R241" s="222">
        <f>Q241*H241</f>
        <v>0.00088000000000000003</v>
      </c>
      <c r="S241" s="222">
        <v>0</v>
      </c>
      <c r="T241" s="223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24" t="s">
        <v>234</v>
      </c>
      <c r="AT241" s="224" t="s">
        <v>148</v>
      </c>
      <c r="AU241" s="224" t="s">
        <v>84</v>
      </c>
      <c r="AY241" s="18" t="s">
        <v>145</v>
      </c>
      <c r="BE241" s="225">
        <f>IF(N241="základní",J241,0)</f>
        <v>0</v>
      </c>
      <c r="BF241" s="225">
        <f>IF(N241="snížená",J241,0)</f>
        <v>0</v>
      </c>
      <c r="BG241" s="225">
        <f>IF(N241="zákl. přenesená",J241,0)</f>
        <v>0</v>
      </c>
      <c r="BH241" s="225">
        <f>IF(N241="sníž. přenesená",J241,0)</f>
        <v>0</v>
      </c>
      <c r="BI241" s="225">
        <f>IF(N241="nulová",J241,0)</f>
        <v>0</v>
      </c>
      <c r="BJ241" s="18" t="s">
        <v>82</v>
      </c>
      <c r="BK241" s="225">
        <f>ROUND(I241*H241,2)</f>
        <v>0</v>
      </c>
      <c r="BL241" s="18" t="s">
        <v>234</v>
      </c>
      <c r="BM241" s="224" t="s">
        <v>923</v>
      </c>
    </row>
    <row r="242" s="2" customFormat="1">
      <c r="A242" s="39"/>
      <c r="B242" s="40"/>
      <c r="C242" s="41"/>
      <c r="D242" s="226" t="s">
        <v>155</v>
      </c>
      <c r="E242" s="41"/>
      <c r="F242" s="227" t="s">
        <v>924</v>
      </c>
      <c r="G242" s="41"/>
      <c r="H242" s="41"/>
      <c r="I242" s="228"/>
      <c r="J242" s="41"/>
      <c r="K242" s="41"/>
      <c r="L242" s="45"/>
      <c r="M242" s="229"/>
      <c r="N242" s="230"/>
      <c r="O242" s="85"/>
      <c r="P242" s="85"/>
      <c r="Q242" s="85"/>
      <c r="R242" s="85"/>
      <c r="S242" s="85"/>
      <c r="T242" s="86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155</v>
      </c>
      <c r="AU242" s="18" t="s">
        <v>84</v>
      </c>
    </row>
    <row r="243" s="13" customFormat="1">
      <c r="A243" s="13"/>
      <c r="B243" s="231"/>
      <c r="C243" s="232"/>
      <c r="D243" s="233" t="s">
        <v>161</v>
      </c>
      <c r="E243" s="242" t="s">
        <v>19</v>
      </c>
      <c r="F243" s="234" t="s">
        <v>925</v>
      </c>
      <c r="G243" s="232"/>
      <c r="H243" s="235">
        <v>4</v>
      </c>
      <c r="I243" s="236"/>
      <c r="J243" s="232"/>
      <c r="K243" s="232"/>
      <c r="L243" s="237"/>
      <c r="M243" s="238"/>
      <c r="N243" s="239"/>
      <c r="O243" s="239"/>
      <c r="P243" s="239"/>
      <c r="Q243" s="239"/>
      <c r="R243" s="239"/>
      <c r="S243" s="239"/>
      <c r="T243" s="24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1" t="s">
        <v>161</v>
      </c>
      <c r="AU243" s="241" t="s">
        <v>84</v>
      </c>
      <c r="AV243" s="13" t="s">
        <v>84</v>
      </c>
      <c r="AW243" s="13" t="s">
        <v>37</v>
      </c>
      <c r="AX243" s="13" t="s">
        <v>82</v>
      </c>
      <c r="AY243" s="241" t="s">
        <v>145</v>
      </c>
    </row>
    <row r="244" s="2" customFormat="1" ht="16.5" customHeight="1">
      <c r="A244" s="39"/>
      <c r="B244" s="40"/>
      <c r="C244" s="213" t="s">
        <v>434</v>
      </c>
      <c r="D244" s="213" t="s">
        <v>148</v>
      </c>
      <c r="E244" s="214" t="s">
        <v>926</v>
      </c>
      <c r="F244" s="215" t="s">
        <v>927</v>
      </c>
      <c r="G244" s="216" t="s">
        <v>298</v>
      </c>
      <c r="H244" s="217">
        <v>1</v>
      </c>
      <c r="I244" s="218"/>
      <c r="J244" s="219">
        <f>ROUND(I244*H244,2)</f>
        <v>0</v>
      </c>
      <c r="K244" s="215" t="s">
        <v>152</v>
      </c>
      <c r="L244" s="45"/>
      <c r="M244" s="220" t="s">
        <v>19</v>
      </c>
      <c r="N244" s="221" t="s">
        <v>46</v>
      </c>
      <c r="O244" s="85"/>
      <c r="P244" s="222">
        <f>O244*H244</f>
        <v>0</v>
      </c>
      <c r="Q244" s="222">
        <v>0.00012</v>
      </c>
      <c r="R244" s="222">
        <f>Q244*H244</f>
        <v>0.00012</v>
      </c>
      <c r="S244" s="222">
        <v>0</v>
      </c>
      <c r="T244" s="223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24" t="s">
        <v>234</v>
      </c>
      <c r="AT244" s="224" t="s">
        <v>148</v>
      </c>
      <c r="AU244" s="224" t="s">
        <v>84</v>
      </c>
      <c r="AY244" s="18" t="s">
        <v>145</v>
      </c>
      <c r="BE244" s="225">
        <f>IF(N244="základní",J244,0)</f>
        <v>0</v>
      </c>
      <c r="BF244" s="225">
        <f>IF(N244="snížená",J244,0)</f>
        <v>0</v>
      </c>
      <c r="BG244" s="225">
        <f>IF(N244="zákl. přenesená",J244,0)</f>
        <v>0</v>
      </c>
      <c r="BH244" s="225">
        <f>IF(N244="sníž. přenesená",J244,0)</f>
        <v>0</v>
      </c>
      <c r="BI244" s="225">
        <f>IF(N244="nulová",J244,0)</f>
        <v>0</v>
      </c>
      <c r="BJ244" s="18" t="s">
        <v>82</v>
      </c>
      <c r="BK244" s="225">
        <f>ROUND(I244*H244,2)</f>
        <v>0</v>
      </c>
      <c r="BL244" s="18" t="s">
        <v>234</v>
      </c>
      <c r="BM244" s="224" t="s">
        <v>928</v>
      </c>
    </row>
    <row r="245" s="2" customFormat="1">
      <c r="A245" s="39"/>
      <c r="B245" s="40"/>
      <c r="C245" s="41"/>
      <c r="D245" s="226" t="s">
        <v>155</v>
      </c>
      <c r="E245" s="41"/>
      <c r="F245" s="227" t="s">
        <v>929</v>
      </c>
      <c r="G245" s="41"/>
      <c r="H245" s="41"/>
      <c r="I245" s="228"/>
      <c r="J245" s="41"/>
      <c r="K245" s="41"/>
      <c r="L245" s="45"/>
      <c r="M245" s="229"/>
      <c r="N245" s="230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155</v>
      </c>
      <c r="AU245" s="18" t="s">
        <v>84</v>
      </c>
    </row>
    <row r="246" s="13" customFormat="1">
      <c r="A246" s="13"/>
      <c r="B246" s="231"/>
      <c r="C246" s="232"/>
      <c r="D246" s="233" t="s">
        <v>161</v>
      </c>
      <c r="E246" s="242" t="s">
        <v>19</v>
      </c>
      <c r="F246" s="234" t="s">
        <v>82</v>
      </c>
      <c r="G246" s="232"/>
      <c r="H246" s="235">
        <v>1</v>
      </c>
      <c r="I246" s="236"/>
      <c r="J246" s="232"/>
      <c r="K246" s="232"/>
      <c r="L246" s="237"/>
      <c r="M246" s="238"/>
      <c r="N246" s="239"/>
      <c r="O246" s="239"/>
      <c r="P246" s="239"/>
      <c r="Q246" s="239"/>
      <c r="R246" s="239"/>
      <c r="S246" s="239"/>
      <c r="T246" s="24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1" t="s">
        <v>161</v>
      </c>
      <c r="AU246" s="241" t="s">
        <v>84</v>
      </c>
      <c r="AV246" s="13" t="s">
        <v>84</v>
      </c>
      <c r="AW246" s="13" t="s">
        <v>37</v>
      </c>
      <c r="AX246" s="13" t="s">
        <v>82</v>
      </c>
      <c r="AY246" s="241" t="s">
        <v>145</v>
      </c>
    </row>
    <row r="247" s="2" customFormat="1" ht="16.5" customHeight="1">
      <c r="A247" s="39"/>
      <c r="B247" s="40"/>
      <c r="C247" s="213" t="s">
        <v>440</v>
      </c>
      <c r="D247" s="213" t="s">
        <v>148</v>
      </c>
      <c r="E247" s="214" t="s">
        <v>930</v>
      </c>
      <c r="F247" s="215" t="s">
        <v>931</v>
      </c>
      <c r="G247" s="216" t="s">
        <v>298</v>
      </c>
      <c r="H247" s="217">
        <v>1</v>
      </c>
      <c r="I247" s="218"/>
      <c r="J247" s="219">
        <f>ROUND(I247*H247,2)</f>
        <v>0</v>
      </c>
      <c r="K247" s="215" t="s">
        <v>152</v>
      </c>
      <c r="L247" s="45"/>
      <c r="M247" s="220" t="s">
        <v>19</v>
      </c>
      <c r="N247" s="221" t="s">
        <v>46</v>
      </c>
      <c r="O247" s="85"/>
      <c r="P247" s="222">
        <f>O247*H247</f>
        <v>0</v>
      </c>
      <c r="Q247" s="222">
        <v>0.00017000000000000001</v>
      </c>
      <c r="R247" s="222">
        <f>Q247*H247</f>
        <v>0.00017000000000000001</v>
      </c>
      <c r="S247" s="222">
        <v>0</v>
      </c>
      <c r="T247" s="223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24" t="s">
        <v>234</v>
      </c>
      <c r="AT247" s="224" t="s">
        <v>148</v>
      </c>
      <c r="AU247" s="224" t="s">
        <v>84</v>
      </c>
      <c r="AY247" s="18" t="s">
        <v>145</v>
      </c>
      <c r="BE247" s="225">
        <f>IF(N247="základní",J247,0)</f>
        <v>0</v>
      </c>
      <c r="BF247" s="225">
        <f>IF(N247="snížená",J247,0)</f>
        <v>0</v>
      </c>
      <c r="BG247" s="225">
        <f>IF(N247="zákl. přenesená",J247,0)</f>
        <v>0</v>
      </c>
      <c r="BH247" s="225">
        <f>IF(N247="sníž. přenesená",J247,0)</f>
        <v>0</v>
      </c>
      <c r="BI247" s="225">
        <f>IF(N247="nulová",J247,0)</f>
        <v>0</v>
      </c>
      <c r="BJ247" s="18" t="s">
        <v>82</v>
      </c>
      <c r="BK247" s="225">
        <f>ROUND(I247*H247,2)</f>
        <v>0</v>
      </c>
      <c r="BL247" s="18" t="s">
        <v>234</v>
      </c>
      <c r="BM247" s="224" t="s">
        <v>932</v>
      </c>
    </row>
    <row r="248" s="2" customFormat="1">
      <c r="A248" s="39"/>
      <c r="B248" s="40"/>
      <c r="C248" s="41"/>
      <c r="D248" s="226" t="s">
        <v>155</v>
      </c>
      <c r="E248" s="41"/>
      <c r="F248" s="227" t="s">
        <v>933</v>
      </c>
      <c r="G248" s="41"/>
      <c r="H248" s="41"/>
      <c r="I248" s="228"/>
      <c r="J248" s="41"/>
      <c r="K248" s="41"/>
      <c r="L248" s="45"/>
      <c r="M248" s="229"/>
      <c r="N248" s="230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155</v>
      </c>
      <c r="AU248" s="18" t="s">
        <v>84</v>
      </c>
    </row>
    <row r="249" s="13" customFormat="1">
      <c r="A249" s="13"/>
      <c r="B249" s="231"/>
      <c r="C249" s="232"/>
      <c r="D249" s="233" t="s">
        <v>161</v>
      </c>
      <c r="E249" s="242" t="s">
        <v>19</v>
      </c>
      <c r="F249" s="234" t="s">
        <v>82</v>
      </c>
      <c r="G249" s="232"/>
      <c r="H249" s="235">
        <v>1</v>
      </c>
      <c r="I249" s="236"/>
      <c r="J249" s="232"/>
      <c r="K249" s="232"/>
      <c r="L249" s="237"/>
      <c r="M249" s="238"/>
      <c r="N249" s="239"/>
      <c r="O249" s="239"/>
      <c r="P249" s="239"/>
      <c r="Q249" s="239"/>
      <c r="R249" s="239"/>
      <c r="S249" s="239"/>
      <c r="T249" s="24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1" t="s">
        <v>161</v>
      </c>
      <c r="AU249" s="241" t="s">
        <v>84</v>
      </c>
      <c r="AV249" s="13" t="s">
        <v>84</v>
      </c>
      <c r="AW249" s="13" t="s">
        <v>37</v>
      </c>
      <c r="AX249" s="13" t="s">
        <v>82</v>
      </c>
      <c r="AY249" s="241" t="s">
        <v>145</v>
      </c>
    </row>
    <row r="250" s="2" customFormat="1" ht="21.75" customHeight="1">
      <c r="A250" s="39"/>
      <c r="B250" s="40"/>
      <c r="C250" s="213" t="s">
        <v>445</v>
      </c>
      <c r="D250" s="213" t="s">
        <v>148</v>
      </c>
      <c r="E250" s="214" t="s">
        <v>934</v>
      </c>
      <c r="F250" s="215" t="s">
        <v>935</v>
      </c>
      <c r="G250" s="216" t="s">
        <v>298</v>
      </c>
      <c r="H250" s="217">
        <v>1</v>
      </c>
      <c r="I250" s="218"/>
      <c r="J250" s="219">
        <f>ROUND(I250*H250,2)</f>
        <v>0</v>
      </c>
      <c r="K250" s="215" t="s">
        <v>152</v>
      </c>
      <c r="L250" s="45"/>
      <c r="M250" s="220" t="s">
        <v>19</v>
      </c>
      <c r="N250" s="221" t="s">
        <v>46</v>
      </c>
      <c r="O250" s="85"/>
      <c r="P250" s="222">
        <f>O250*H250</f>
        <v>0</v>
      </c>
      <c r="Q250" s="222">
        <v>0.00199</v>
      </c>
      <c r="R250" s="222">
        <f>Q250*H250</f>
        <v>0.00199</v>
      </c>
      <c r="S250" s="222">
        <v>0</v>
      </c>
      <c r="T250" s="223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24" t="s">
        <v>234</v>
      </c>
      <c r="AT250" s="224" t="s">
        <v>148</v>
      </c>
      <c r="AU250" s="224" t="s">
        <v>84</v>
      </c>
      <c r="AY250" s="18" t="s">
        <v>145</v>
      </c>
      <c r="BE250" s="225">
        <f>IF(N250="základní",J250,0)</f>
        <v>0</v>
      </c>
      <c r="BF250" s="225">
        <f>IF(N250="snížená",J250,0)</f>
        <v>0</v>
      </c>
      <c r="BG250" s="225">
        <f>IF(N250="zákl. přenesená",J250,0)</f>
        <v>0</v>
      </c>
      <c r="BH250" s="225">
        <f>IF(N250="sníž. přenesená",J250,0)</f>
        <v>0</v>
      </c>
      <c r="BI250" s="225">
        <f>IF(N250="nulová",J250,0)</f>
        <v>0</v>
      </c>
      <c r="BJ250" s="18" t="s">
        <v>82</v>
      </c>
      <c r="BK250" s="225">
        <f>ROUND(I250*H250,2)</f>
        <v>0</v>
      </c>
      <c r="BL250" s="18" t="s">
        <v>234</v>
      </c>
      <c r="BM250" s="224" t="s">
        <v>936</v>
      </c>
    </row>
    <row r="251" s="2" customFormat="1">
      <c r="A251" s="39"/>
      <c r="B251" s="40"/>
      <c r="C251" s="41"/>
      <c r="D251" s="226" t="s">
        <v>155</v>
      </c>
      <c r="E251" s="41"/>
      <c r="F251" s="227" t="s">
        <v>937</v>
      </c>
      <c r="G251" s="41"/>
      <c r="H251" s="41"/>
      <c r="I251" s="228"/>
      <c r="J251" s="41"/>
      <c r="K251" s="41"/>
      <c r="L251" s="45"/>
      <c r="M251" s="229"/>
      <c r="N251" s="230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155</v>
      </c>
      <c r="AU251" s="18" t="s">
        <v>84</v>
      </c>
    </row>
    <row r="252" s="13" customFormat="1">
      <c r="A252" s="13"/>
      <c r="B252" s="231"/>
      <c r="C252" s="232"/>
      <c r="D252" s="233" t="s">
        <v>161</v>
      </c>
      <c r="E252" s="242" t="s">
        <v>19</v>
      </c>
      <c r="F252" s="234" t="s">
        <v>82</v>
      </c>
      <c r="G252" s="232"/>
      <c r="H252" s="235">
        <v>1</v>
      </c>
      <c r="I252" s="236"/>
      <c r="J252" s="232"/>
      <c r="K252" s="232"/>
      <c r="L252" s="237"/>
      <c r="M252" s="238"/>
      <c r="N252" s="239"/>
      <c r="O252" s="239"/>
      <c r="P252" s="239"/>
      <c r="Q252" s="239"/>
      <c r="R252" s="239"/>
      <c r="S252" s="239"/>
      <c r="T252" s="24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1" t="s">
        <v>161</v>
      </c>
      <c r="AU252" s="241" t="s">
        <v>84</v>
      </c>
      <c r="AV252" s="13" t="s">
        <v>84</v>
      </c>
      <c r="AW252" s="13" t="s">
        <v>37</v>
      </c>
      <c r="AX252" s="13" t="s">
        <v>82</v>
      </c>
      <c r="AY252" s="241" t="s">
        <v>145</v>
      </c>
    </row>
    <row r="253" s="2" customFormat="1" ht="16.5" customHeight="1">
      <c r="A253" s="39"/>
      <c r="B253" s="40"/>
      <c r="C253" s="213" t="s">
        <v>450</v>
      </c>
      <c r="D253" s="213" t="s">
        <v>148</v>
      </c>
      <c r="E253" s="214" t="s">
        <v>938</v>
      </c>
      <c r="F253" s="215" t="s">
        <v>939</v>
      </c>
      <c r="G253" s="216" t="s">
        <v>298</v>
      </c>
      <c r="H253" s="217">
        <v>4</v>
      </c>
      <c r="I253" s="218"/>
      <c r="J253" s="219">
        <f>ROUND(I253*H253,2)</f>
        <v>0</v>
      </c>
      <c r="K253" s="215" t="s">
        <v>152</v>
      </c>
      <c r="L253" s="45"/>
      <c r="M253" s="220" t="s">
        <v>19</v>
      </c>
      <c r="N253" s="221" t="s">
        <v>46</v>
      </c>
      <c r="O253" s="85"/>
      <c r="P253" s="222">
        <f>O253*H253</f>
        <v>0</v>
      </c>
      <c r="Q253" s="222">
        <v>0.00021000000000000001</v>
      </c>
      <c r="R253" s="222">
        <f>Q253*H253</f>
        <v>0.00084000000000000003</v>
      </c>
      <c r="S253" s="222">
        <v>0</v>
      </c>
      <c r="T253" s="223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24" t="s">
        <v>234</v>
      </c>
      <c r="AT253" s="224" t="s">
        <v>148</v>
      </c>
      <c r="AU253" s="224" t="s">
        <v>84</v>
      </c>
      <c r="AY253" s="18" t="s">
        <v>145</v>
      </c>
      <c r="BE253" s="225">
        <f>IF(N253="základní",J253,0)</f>
        <v>0</v>
      </c>
      <c r="BF253" s="225">
        <f>IF(N253="snížená",J253,0)</f>
        <v>0</v>
      </c>
      <c r="BG253" s="225">
        <f>IF(N253="zákl. přenesená",J253,0)</f>
        <v>0</v>
      </c>
      <c r="BH253" s="225">
        <f>IF(N253="sníž. přenesená",J253,0)</f>
        <v>0</v>
      </c>
      <c r="BI253" s="225">
        <f>IF(N253="nulová",J253,0)</f>
        <v>0</v>
      </c>
      <c r="BJ253" s="18" t="s">
        <v>82</v>
      </c>
      <c r="BK253" s="225">
        <f>ROUND(I253*H253,2)</f>
        <v>0</v>
      </c>
      <c r="BL253" s="18" t="s">
        <v>234</v>
      </c>
      <c r="BM253" s="224" t="s">
        <v>940</v>
      </c>
    </row>
    <row r="254" s="2" customFormat="1">
      <c r="A254" s="39"/>
      <c r="B254" s="40"/>
      <c r="C254" s="41"/>
      <c r="D254" s="226" t="s">
        <v>155</v>
      </c>
      <c r="E254" s="41"/>
      <c r="F254" s="227" t="s">
        <v>941</v>
      </c>
      <c r="G254" s="41"/>
      <c r="H254" s="41"/>
      <c r="I254" s="228"/>
      <c r="J254" s="41"/>
      <c r="K254" s="41"/>
      <c r="L254" s="45"/>
      <c r="M254" s="229"/>
      <c r="N254" s="230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155</v>
      </c>
      <c r="AU254" s="18" t="s">
        <v>84</v>
      </c>
    </row>
    <row r="255" s="13" customFormat="1">
      <c r="A255" s="13"/>
      <c r="B255" s="231"/>
      <c r="C255" s="232"/>
      <c r="D255" s="233" t="s">
        <v>161</v>
      </c>
      <c r="E255" s="242" t="s">
        <v>19</v>
      </c>
      <c r="F255" s="234" t="s">
        <v>153</v>
      </c>
      <c r="G255" s="232"/>
      <c r="H255" s="235">
        <v>4</v>
      </c>
      <c r="I255" s="236"/>
      <c r="J255" s="232"/>
      <c r="K255" s="232"/>
      <c r="L255" s="237"/>
      <c r="M255" s="238"/>
      <c r="N255" s="239"/>
      <c r="O255" s="239"/>
      <c r="P255" s="239"/>
      <c r="Q255" s="239"/>
      <c r="R255" s="239"/>
      <c r="S255" s="239"/>
      <c r="T255" s="24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1" t="s">
        <v>161</v>
      </c>
      <c r="AU255" s="241" t="s">
        <v>84</v>
      </c>
      <c r="AV255" s="13" t="s">
        <v>84</v>
      </c>
      <c r="AW255" s="13" t="s">
        <v>37</v>
      </c>
      <c r="AX255" s="13" t="s">
        <v>82</v>
      </c>
      <c r="AY255" s="241" t="s">
        <v>145</v>
      </c>
    </row>
    <row r="256" s="2" customFormat="1" ht="16.5" customHeight="1">
      <c r="A256" s="39"/>
      <c r="B256" s="40"/>
      <c r="C256" s="213" t="s">
        <v>455</v>
      </c>
      <c r="D256" s="213" t="s">
        <v>148</v>
      </c>
      <c r="E256" s="214" t="s">
        <v>942</v>
      </c>
      <c r="F256" s="215" t="s">
        <v>943</v>
      </c>
      <c r="G256" s="216" t="s">
        <v>298</v>
      </c>
      <c r="H256" s="217">
        <v>3</v>
      </c>
      <c r="I256" s="218"/>
      <c r="J256" s="219">
        <f>ROUND(I256*H256,2)</f>
        <v>0</v>
      </c>
      <c r="K256" s="215" t="s">
        <v>152</v>
      </c>
      <c r="L256" s="45"/>
      <c r="M256" s="220" t="s">
        <v>19</v>
      </c>
      <c r="N256" s="221" t="s">
        <v>46</v>
      </c>
      <c r="O256" s="85"/>
      <c r="P256" s="222">
        <f>O256*H256</f>
        <v>0</v>
      </c>
      <c r="Q256" s="222">
        <v>0.00034000000000000002</v>
      </c>
      <c r="R256" s="222">
        <f>Q256*H256</f>
        <v>0.0010200000000000001</v>
      </c>
      <c r="S256" s="222">
        <v>0</v>
      </c>
      <c r="T256" s="223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24" t="s">
        <v>234</v>
      </c>
      <c r="AT256" s="224" t="s">
        <v>148</v>
      </c>
      <c r="AU256" s="224" t="s">
        <v>84</v>
      </c>
      <c r="AY256" s="18" t="s">
        <v>145</v>
      </c>
      <c r="BE256" s="225">
        <f>IF(N256="základní",J256,0)</f>
        <v>0</v>
      </c>
      <c r="BF256" s="225">
        <f>IF(N256="snížená",J256,0)</f>
        <v>0</v>
      </c>
      <c r="BG256" s="225">
        <f>IF(N256="zákl. přenesená",J256,0)</f>
        <v>0</v>
      </c>
      <c r="BH256" s="225">
        <f>IF(N256="sníž. přenesená",J256,0)</f>
        <v>0</v>
      </c>
      <c r="BI256" s="225">
        <f>IF(N256="nulová",J256,0)</f>
        <v>0</v>
      </c>
      <c r="BJ256" s="18" t="s">
        <v>82</v>
      </c>
      <c r="BK256" s="225">
        <f>ROUND(I256*H256,2)</f>
        <v>0</v>
      </c>
      <c r="BL256" s="18" t="s">
        <v>234</v>
      </c>
      <c r="BM256" s="224" t="s">
        <v>944</v>
      </c>
    </row>
    <row r="257" s="2" customFormat="1">
      <c r="A257" s="39"/>
      <c r="B257" s="40"/>
      <c r="C257" s="41"/>
      <c r="D257" s="226" t="s">
        <v>155</v>
      </c>
      <c r="E257" s="41"/>
      <c r="F257" s="227" t="s">
        <v>945</v>
      </c>
      <c r="G257" s="41"/>
      <c r="H257" s="41"/>
      <c r="I257" s="228"/>
      <c r="J257" s="41"/>
      <c r="K257" s="41"/>
      <c r="L257" s="45"/>
      <c r="M257" s="229"/>
      <c r="N257" s="230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155</v>
      </c>
      <c r="AU257" s="18" t="s">
        <v>84</v>
      </c>
    </row>
    <row r="258" s="13" customFormat="1">
      <c r="A258" s="13"/>
      <c r="B258" s="231"/>
      <c r="C258" s="232"/>
      <c r="D258" s="233" t="s">
        <v>161</v>
      </c>
      <c r="E258" s="242" t="s">
        <v>19</v>
      </c>
      <c r="F258" s="234" t="s">
        <v>163</v>
      </c>
      <c r="G258" s="232"/>
      <c r="H258" s="235">
        <v>3</v>
      </c>
      <c r="I258" s="236"/>
      <c r="J258" s="232"/>
      <c r="K258" s="232"/>
      <c r="L258" s="237"/>
      <c r="M258" s="238"/>
      <c r="N258" s="239"/>
      <c r="O258" s="239"/>
      <c r="P258" s="239"/>
      <c r="Q258" s="239"/>
      <c r="R258" s="239"/>
      <c r="S258" s="239"/>
      <c r="T258" s="24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1" t="s">
        <v>161</v>
      </c>
      <c r="AU258" s="241" t="s">
        <v>84</v>
      </c>
      <c r="AV258" s="13" t="s">
        <v>84</v>
      </c>
      <c r="AW258" s="13" t="s">
        <v>37</v>
      </c>
      <c r="AX258" s="13" t="s">
        <v>82</v>
      </c>
      <c r="AY258" s="241" t="s">
        <v>145</v>
      </c>
    </row>
    <row r="259" s="2" customFormat="1" ht="16.5" customHeight="1">
      <c r="A259" s="39"/>
      <c r="B259" s="40"/>
      <c r="C259" s="213" t="s">
        <v>460</v>
      </c>
      <c r="D259" s="213" t="s">
        <v>148</v>
      </c>
      <c r="E259" s="214" t="s">
        <v>946</v>
      </c>
      <c r="F259" s="215" t="s">
        <v>947</v>
      </c>
      <c r="G259" s="216" t="s">
        <v>298</v>
      </c>
      <c r="H259" s="217">
        <v>1</v>
      </c>
      <c r="I259" s="218"/>
      <c r="J259" s="219">
        <f>ROUND(I259*H259,2)</f>
        <v>0</v>
      </c>
      <c r="K259" s="215" t="s">
        <v>152</v>
      </c>
      <c r="L259" s="45"/>
      <c r="M259" s="220" t="s">
        <v>19</v>
      </c>
      <c r="N259" s="221" t="s">
        <v>46</v>
      </c>
      <c r="O259" s="85"/>
      <c r="P259" s="222">
        <f>O259*H259</f>
        <v>0</v>
      </c>
      <c r="Q259" s="222">
        <v>0.00023000000000000001</v>
      </c>
      <c r="R259" s="222">
        <f>Q259*H259</f>
        <v>0.00023000000000000001</v>
      </c>
      <c r="S259" s="222">
        <v>0</v>
      </c>
      <c r="T259" s="223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24" t="s">
        <v>234</v>
      </c>
      <c r="AT259" s="224" t="s">
        <v>148</v>
      </c>
      <c r="AU259" s="224" t="s">
        <v>84</v>
      </c>
      <c r="AY259" s="18" t="s">
        <v>145</v>
      </c>
      <c r="BE259" s="225">
        <f>IF(N259="základní",J259,0)</f>
        <v>0</v>
      </c>
      <c r="BF259" s="225">
        <f>IF(N259="snížená",J259,0)</f>
        <v>0</v>
      </c>
      <c r="BG259" s="225">
        <f>IF(N259="zákl. přenesená",J259,0)</f>
        <v>0</v>
      </c>
      <c r="BH259" s="225">
        <f>IF(N259="sníž. přenesená",J259,0)</f>
        <v>0</v>
      </c>
      <c r="BI259" s="225">
        <f>IF(N259="nulová",J259,0)</f>
        <v>0</v>
      </c>
      <c r="BJ259" s="18" t="s">
        <v>82</v>
      </c>
      <c r="BK259" s="225">
        <f>ROUND(I259*H259,2)</f>
        <v>0</v>
      </c>
      <c r="BL259" s="18" t="s">
        <v>234</v>
      </c>
      <c r="BM259" s="224" t="s">
        <v>948</v>
      </c>
    </row>
    <row r="260" s="2" customFormat="1">
      <c r="A260" s="39"/>
      <c r="B260" s="40"/>
      <c r="C260" s="41"/>
      <c r="D260" s="226" t="s">
        <v>155</v>
      </c>
      <c r="E260" s="41"/>
      <c r="F260" s="227" t="s">
        <v>949</v>
      </c>
      <c r="G260" s="41"/>
      <c r="H260" s="41"/>
      <c r="I260" s="228"/>
      <c r="J260" s="41"/>
      <c r="K260" s="41"/>
      <c r="L260" s="45"/>
      <c r="M260" s="229"/>
      <c r="N260" s="230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155</v>
      </c>
      <c r="AU260" s="18" t="s">
        <v>84</v>
      </c>
    </row>
    <row r="261" s="13" customFormat="1">
      <c r="A261" s="13"/>
      <c r="B261" s="231"/>
      <c r="C261" s="232"/>
      <c r="D261" s="233" t="s">
        <v>161</v>
      </c>
      <c r="E261" s="242" t="s">
        <v>19</v>
      </c>
      <c r="F261" s="234" t="s">
        <v>82</v>
      </c>
      <c r="G261" s="232"/>
      <c r="H261" s="235">
        <v>1</v>
      </c>
      <c r="I261" s="236"/>
      <c r="J261" s="232"/>
      <c r="K261" s="232"/>
      <c r="L261" s="237"/>
      <c r="M261" s="238"/>
      <c r="N261" s="239"/>
      <c r="O261" s="239"/>
      <c r="P261" s="239"/>
      <c r="Q261" s="239"/>
      <c r="R261" s="239"/>
      <c r="S261" s="239"/>
      <c r="T261" s="24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1" t="s">
        <v>161</v>
      </c>
      <c r="AU261" s="241" t="s">
        <v>84</v>
      </c>
      <c r="AV261" s="13" t="s">
        <v>84</v>
      </c>
      <c r="AW261" s="13" t="s">
        <v>37</v>
      </c>
      <c r="AX261" s="13" t="s">
        <v>82</v>
      </c>
      <c r="AY261" s="241" t="s">
        <v>145</v>
      </c>
    </row>
    <row r="262" s="2" customFormat="1" ht="21.75" customHeight="1">
      <c r="A262" s="39"/>
      <c r="B262" s="40"/>
      <c r="C262" s="213" t="s">
        <v>465</v>
      </c>
      <c r="D262" s="213" t="s">
        <v>148</v>
      </c>
      <c r="E262" s="214" t="s">
        <v>950</v>
      </c>
      <c r="F262" s="215" t="s">
        <v>951</v>
      </c>
      <c r="G262" s="216" t="s">
        <v>233</v>
      </c>
      <c r="H262" s="217">
        <v>25.600000000000001</v>
      </c>
      <c r="I262" s="218"/>
      <c r="J262" s="219">
        <f>ROUND(I262*H262,2)</f>
        <v>0</v>
      </c>
      <c r="K262" s="215" t="s">
        <v>152</v>
      </c>
      <c r="L262" s="45"/>
      <c r="M262" s="220" t="s">
        <v>19</v>
      </c>
      <c r="N262" s="221" t="s">
        <v>46</v>
      </c>
      <c r="O262" s="85"/>
      <c r="P262" s="222">
        <f>O262*H262</f>
        <v>0</v>
      </c>
      <c r="Q262" s="222">
        <v>1.0000000000000001E-05</v>
      </c>
      <c r="R262" s="222">
        <f>Q262*H262</f>
        <v>0.00025600000000000004</v>
      </c>
      <c r="S262" s="222">
        <v>0</v>
      </c>
      <c r="T262" s="223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24" t="s">
        <v>234</v>
      </c>
      <c r="AT262" s="224" t="s">
        <v>148</v>
      </c>
      <c r="AU262" s="224" t="s">
        <v>84</v>
      </c>
      <c r="AY262" s="18" t="s">
        <v>145</v>
      </c>
      <c r="BE262" s="225">
        <f>IF(N262="základní",J262,0)</f>
        <v>0</v>
      </c>
      <c r="BF262" s="225">
        <f>IF(N262="snížená",J262,0)</f>
        <v>0</v>
      </c>
      <c r="BG262" s="225">
        <f>IF(N262="zákl. přenesená",J262,0)</f>
        <v>0</v>
      </c>
      <c r="BH262" s="225">
        <f>IF(N262="sníž. přenesená",J262,0)</f>
        <v>0</v>
      </c>
      <c r="BI262" s="225">
        <f>IF(N262="nulová",J262,0)</f>
        <v>0</v>
      </c>
      <c r="BJ262" s="18" t="s">
        <v>82</v>
      </c>
      <c r="BK262" s="225">
        <f>ROUND(I262*H262,2)</f>
        <v>0</v>
      </c>
      <c r="BL262" s="18" t="s">
        <v>234</v>
      </c>
      <c r="BM262" s="224" t="s">
        <v>952</v>
      </c>
    </row>
    <row r="263" s="2" customFormat="1">
      <c r="A263" s="39"/>
      <c r="B263" s="40"/>
      <c r="C263" s="41"/>
      <c r="D263" s="226" t="s">
        <v>155</v>
      </c>
      <c r="E263" s="41"/>
      <c r="F263" s="227" t="s">
        <v>953</v>
      </c>
      <c r="G263" s="41"/>
      <c r="H263" s="41"/>
      <c r="I263" s="228"/>
      <c r="J263" s="41"/>
      <c r="K263" s="41"/>
      <c r="L263" s="45"/>
      <c r="M263" s="229"/>
      <c r="N263" s="230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155</v>
      </c>
      <c r="AU263" s="18" t="s">
        <v>84</v>
      </c>
    </row>
    <row r="264" s="13" customFormat="1">
      <c r="A264" s="13"/>
      <c r="B264" s="231"/>
      <c r="C264" s="232"/>
      <c r="D264" s="233" t="s">
        <v>161</v>
      </c>
      <c r="E264" s="242" t="s">
        <v>19</v>
      </c>
      <c r="F264" s="234" t="s">
        <v>954</v>
      </c>
      <c r="G264" s="232"/>
      <c r="H264" s="235">
        <v>25.600000000000001</v>
      </c>
      <c r="I264" s="236"/>
      <c r="J264" s="232"/>
      <c r="K264" s="232"/>
      <c r="L264" s="237"/>
      <c r="M264" s="238"/>
      <c r="N264" s="239"/>
      <c r="O264" s="239"/>
      <c r="P264" s="239"/>
      <c r="Q264" s="239"/>
      <c r="R264" s="239"/>
      <c r="S264" s="239"/>
      <c r="T264" s="24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1" t="s">
        <v>161</v>
      </c>
      <c r="AU264" s="241" t="s">
        <v>84</v>
      </c>
      <c r="AV264" s="13" t="s">
        <v>84</v>
      </c>
      <c r="AW264" s="13" t="s">
        <v>37</v>
      </c>
      <c r="AX264" s="13" t="s">
        <v>82</v>
      </c>
      <c r="AY264" s="241" t="s">
        <v>145</v>
      </c>
    </row>
    <row r="265" s="2" customFormat="1" ht="24.15" customHeight="1">
      <c r="A265" s="39"/>
      <c r="B265" s="40"/>
      <c r="C265" s="213" t="s">
        <v>470</v>
      </c>
      <c r="D265" s="213" t="s">
        <v>148</v>
      </c>
      <c r="E265" s="214" t="s">
        <v>955</v>
      </c>
      <c r="F265" s="215" t="s">
        <v>956</v>
      </c>
      <c r="G265" s="216" t="s">
        <v>233</v>
      </c>
      <c r="H265" s="217">
        <v>25.600000000000001</v>
      </c>
      <c r="I265" s="218"/>
      <c r="J265" s="219">
        <f>ROUND(I265*H265,2)</f>
        <v>0</v>
      </c>
      <c r="K265" s="215" t="s">
        <v>152</v>
      </c>
      <c r="L265" s="45"/>
      <c r="M265" s="220" t="s">
        <v>19</v>
      </c>
      <c r="N265" s="221" t="s">
        <v>46</v>
      </c>
      <c r="O265" s="85"/>
      <c r="P265" s="222">
        <f>O265*H265</f>
        <v>0</v>
      </c>
      <c r="Q265" s="222">
        <v>2.0000000000000002E-05</v>
      </c>
      <c r="R265" s="222">
        <f>Q265*H265</f>
        <v>0.00051200000000000009</v>
      </c>
      <c r="S265" s="222">
        <v>0</v>
      </c>
      <c r="T265" s="223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24" t="s">
        <v>234</v>
      </c>
      <c r="AT265" s="224" t="s">
        <v>148</v>
      </c>
      <c r="AU265" s="224" t="s">
        <v>84</v>
      </c>
      <c r="AY265" s="18" t="s">
        <v>145</v>
      </c>
      <c r="BE265" s="225">
        <f>IF(N265="základní",J265,0)</f>
        <v>0</v>
      </c>
      <c r="BF265" s="225">
        <f>IF(N265="snížená",J265,0)</f>
        <v>0</v>
      </c>
      <c r="BG265" s="225">
        <f>IF(N265="zákl. přenesená",J265,0)</f>
        <v>0</v>
      </c>
      <c r="BH265" s="225">
        <f>IF(N265="sníž. přenesená",J265,0)</f>
        <v>0</v>
      </c>
      <c r="BI265" s="225">
        <f>IF(N265="nulová",J265,0)</f>
        <v>0</v>
      </c>
      <c r="BJ265" s="18" t="s">
        <v>82</v>
      </c>
      <c r="BK265" s="225">
        <f>ROUND(I265*H265,2)</f>
        <v>0</v>
      </c>
      <c r="BL265" s="18" t="s">
        <v>234</v>
      </c>
      <c r="BM265" s="224" t="s">
        <v>957</v>
      </c>
    </row>
    <row r="266" s="2" customFormat="1">
      <c r="A266" s="39"/>
      <c r="B266" s="40"/>
      <c r="C266" s="41"/>
      <c r="D266" s="226" t="s">
        <v>155</v>
      </c>
      <c r="E266" s="41"/>
      <c r="F266" s="227" t="s">
        <v>958</v>
      </c>
      <c r="G266" s="41"/>
      <c r="H266" s="41"/>
      <c r="I266" s="228"/>
      <c r="J266" s="41"/>
      <c r="K266" s="41"/>
      <c r="L266" s="45"/>
      <c r="M266" s="229"/>
      <c r="N266" s="230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155</v>
      </c>
      <c r="AU266" s="18" t="s">
        <v>84</v>
      </c>
    </row>
    <row r="267" s="13" customFormat="1">
      <c r="A267" s="13"/>
      <c r="B267" s="231"/>
      <c r="C267" s="232"/>
      <c r="D267" s="233" t="s">
        <v>161</v>
      </c>
      <c r="E267" s="242" t="s">
        <v>19</v>
      </c>
      <c r="F267" s="234" t="s">
        <v>954</v>
      </c>
      <c r="G267" s="232"/>
      <c r="H267" s="235">
        <v>25.600000000000001</v>
      </c>
      <c r="I267" s="236"/>
      <c r="J267" s="232"/>
      <c r="K267" s="232"/>
      <c r="L267" s="237"/>
      <c r="M267" s="238"/>
      <c r="N267" s="239"/>
      <c r="O267" s="239"/>
      <c r="P267" s="239"/>
      <c r="Q267" s="239"/>
      <c r="R267" s="239"/>
      <c r="S267" s="239"/>
      <c r="T267" s="24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1" t="s">
        <v>161</v>
      </c>
      <c r="AU267" s="241" t="s">
        <v>84</v>
      </c>
      <c r="AV267" s="13" t="s">
        <v>84</v>
      </c>
      <c r="AW267" s="13" t="s">
        <v>37</v>
      </c>
      <c r="AX267" s="13" t="s">
        <v>82</v>
      </c>
      <c r="AY267" s="241" t="s">
        <v>145</v>
      </c>
    </row>
    <row r="268" s="2" customFormat="1" ht="24.15" customHeight="1">
      <c r="A268" s="39"/>
      <c r="B268" s="40"/>
      <c r="C268" s="213" t="s">
        <v>475</v>
      </c>
      <c r="D268" s="213" t="s">
        <v>148</v>
      </c>
      <c r="E268" s="214" t="s">
        <v>307</v>
      </c>
      <c r="F268" s="215" t="s">
        <v>308</v>
      </c>
      <c r="G268" s="216" t="s">
        <v>177</v>
      </c>
      <c r="H268" s="217">
        <v>0.188</v>
      </c>
      <c r="I268" s="218"/>
      <c r="J268" s="219">
        <f>ROUND(I268*H268,2)</f>
        <v>0</v>
      </c>
      <c r="K268" s="215" t="s">
        <v>152</v>
      </c>
      <c r="L268" s="45"/>
      <c r="M268" s="220" t="s">
        <v>19</v>
      </c>
      <c r="N268" s="221" t="s">
        <v>46</v>
      </c>
      <c r="O268" s="85"/>
      <c r="P268" s="222">
        <f>O268*H268</f>
        <v>0</v>
      </c>
      <c r="Q268" s="222">
        <v>0</v>
      </c>
      <c r="R268" s="222">
        <f>Q268*H268</f>
        <v>0</v>
      </c>
      <c r="S268" s="222">
        <v>0</v>
      </c>
      <c r="T268" s="223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24" t="s">
        <v>234</v>
      </c>
      <c r="AT268" s="224" t="s">
        <v>148</v>
      </c>
      <c r="AU268" s="224" t="s">
        <v>84</v>
      </c>
      <c r="AY268" s="18" t="s">
        <v>145</v>
      </c>
      <c r="BE268" s="225">
        <f>IF(N268="základní",J268,0)</f>
        <v>0</v>
      </c>
      <c r="BF268" s="225">
        <f>IF(N268="snížená",J268,0)</f>
        <v>0</v>
      </c>
      <c r="BG268" s="225">
        <f>IF(N268="zákl. přenesená",J268,0)</f>
        <v>0</v>
      </c>
      <c r="BH268" s="225">
        <f>IF(N268="sníž. přenesená",J268,0)</f>
        <v>0</v>
      </c>
      <c r="BI268" s="225">
        <f>IF(N268="nulová",J268,0)</f>
        <v>0</v>
      </c>
      <c r="BJ268" s="18" t="s">
        <v>82</v>
      </c>
      <c r="BK268" s="225">
        <f>ROUND(I268*H268,2)</f>
        <v>0</v>
      </c>
      <c r="BL268" s="18" t="s">
        <v>234</v>
      </c>
      <c r="BM268" s="224" t="s">
        <v>959</v>
      </c>
    </row>
    <row r="269" s="2" customFormat="1">
      <c r="A269" s="39"/>
      <c r="B269" s="40"/>
      <c r="C269" s="41"/>
      <c r="D269" s="226" t="s">
        <v>155</v>
      </c>
      <c r="E269" s="41"/>
      <c r="F269" s="227" t="s">
        <v>310</v>
      </c>
      <c r="G269" s="41"/>
      <c r="H269" s="41"/>
      <c r="I269" s="228"/>
      <c r="J269" s="41"/>
      <c r="K269" s="41"/>
      <c r="L269" s="45"/>
      <c r="M269" s="229"/>
      <c r="N269" s="230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155</v>
      </c>
      <c r="AU269" s="18" t="s">
        <v>84</v>
      </c>
    </row>
    <row r="270" s="13" customFormat="1">
      <c r="A270" s="13"/>
      <c r="B270" s="231"/>
      <c r="C270" s="232"/>
      <c r="D270" s="233" t="s">
        <v>161</v>
      </c>
      <c r="E270" s="242" t="s">
        <v>19</v>
      </c>
      <c r="F270" s="234" t="s">
        <v>960</v>
      </c>
      <c r="G270" s="232"/>
      <c r="H270" s="235">
        <v>0.188</v>
      </c>
      <c r="I270" s="236"/>
      <c r="J270" s="232"/>
      <c r="K270" s="232"/>
      <c r="L270" s="237"/>
      <c r="M270" s="238"/>
      <c r="N270" s="239"/>
      <c r="O270" s="239"/>
      <c r="P270" s="239"/>
      <c r="Q270" s="239"/>
      <c r="R270" s="239"/>
      <c r="S270" s="239"/>
      <c r="T270" s="240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1" t="s">
        <v>161</v>
      </c>
      <c r="AU270" s="241" t="s">
        <v>84</v>
      </c>
      <c r="AV270" s="13" t="s">
        <v>84</v>
      </c>
      <c r="AW270" s="13" t="s">
        <v>37</v>
      </c>
      <c r="AX270" s="13" t="s">
        <v>82</v>
      </c>
      <c r="AY270" s="241" t="s">
        <v>145</v>
      </c>
    </row>
    <row r="271" s="12" customFormat="1" ht="22.8" customHeight="1">
      <c r="A271" s="12"/>
      <c r="B271" s="197"/>
      <c r="C271" s="198"/>
      <c r="D271" s="199" t="s">
        <v>74</v>
      </c>
      <c r="E271" s="211" t="s">
        <v>961</v>
      </c>
      <c r="F271" s="211" t="s">
        <v>962</v>
      </c>
      <c r="G271" s="198"/>
      <c r="H271" s="198"/>
      <c r="I271" s="201"/>
      <c r="J271" s="212">
        <f>BK271</f>
        <v>0</v>
      </c>
      <c r="K271" s="198"/>
      <c r="L271" s="203"/>
      <c r="M271" s="204"/>
      <c r="N271" s="205"/>
      <c r="O271" s="205"/>
      <c r="P271" s="206">
        <v>0</v>
      </c>
      <c r="Q271" s="205"/>
      <c r="R271" s="206">
        <v>0</v>
      </c>
      <c r="S271" s="205"/>
      <c r="T271" s="207"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08" t="s">
        <v>84</v>
      </c>
      <c r="AT271" s="209" t="s">
        <v>74</v>
      </c>
      <c r="AU271" s="209" t="s">
        <v>82</v>
      </c>
      <c r="AY271" s="208" t="s">
        <v>145</v>
      </c>
      <c r="BK271" s="210">
        <v>0</v>
      </c>
    </row>
    <row r="272" s="12" customFormat="1" ht="22.8" customHeight="1">
      <c r="A272" s="12"/>
      <c r="B272" s="197"/>
      <c r="C272" s="198"/>
      <c r="D272" s="199" t="s">
        <v>74</v>
      </c>
      <c r="E272" s="211" t="s">
        <v>385</v>
      </c>
      <c r="F272" s="211" t="s">
        <v>386</v>
      </c>
      <c r="G272" s="198"/>
      <c r="H272" s="198"/>
      <c r="I272" s="201"/>
      <c r="J272" s="212">
        <f>BK272</f>
        <v>0</v>
      </c>
      <c r="K272" s="198"/>
      <c r="L272" s="203"/>
      <c r="M272" s="204"/>
      <c r="N272" s="205"/>
      <c r="O272" s="205"/>
      <c r="P272" s="206">
        <f>SUM(P273:P280)</f>
        <v>0</v>
      </c>
      <c r="Q272" s="205"/>
      <c r="R272" s="206">
        <f>SUM(R273:R280)</f>
        <v>0.00216</v>
      </c>
      <c r="S272" s="205"/>
      <c r="T272" s="207">
        <f>SUM(T273:T280)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08" t="s">
        <v>84</v>
      </c>
      <c r="AT272" s="209" t="s">
        <v>74</v>
      </c>
      <c r="AU272" s="209" t="s">
        <v>82</v>
      </c>
      <c r="AY272" s="208" t="s">
        <v>145</v>
      </c>
      <c r="BK272" s="210">
        <f>SUM(BK273:BK280)</f>
        <v>0</v>
      </c>
    </row>
    <row r="273" s="2" customFormat="1" ht="16.5" customHeight="1">
      <c r="A273" s="39"/>
      <c r="B273" s="40"/>
      <c r="C273" s="258" t="s">
        <v>480</v>
      </c>
      <c r="D273" s="258" t="s">
        <v>583</v>
      </c>
      <c r="E273" s="259" t="s">
        <v>963</v>
      </c>
      <c r="F273" s="260" t="s">
        <v>964</v>
      </c>
      <c r="G273" s="261" t="s">
        <v>298</v>
      </c>
      <c r="H273" s="262">
        <v>1</v>
      </c>
      <c r="I273" s="263"/>
      <c r="J273" s="264">
        <f>ROUND(I273*H273,2)</f>
        <v>0</v>
      </c>
      <c r="K273" s="260" t="s">
        <v>152</v>
      </c>
      <c r="L273" s="265"/>
      <c r="M273" s="266" t="s">
        <v>19</v>
      </c>
      <c r="N273" s="267" t="s">
        <v>46</v>
      </c>
      <c r="O273" s="85"/>
      <c r="P273" s="222">
        <f>O273*H273</f>
        <v>0</v>
      </c>
      <c r="Q273" s="222">
        <v>0.002</v>
      </c>
      <c r="R273" s="222">
        <f>Q273*H273</f>
        <v>0.002</v>
      </c>
      <c r="S273" s="222">
        <v>0</v>
      </c>
      <c r="T273" s="223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24" t="s">
        <v>965</v>
      </c>
      <c r="AT273" s="224" t="s">
        <v>583</v>
      </c>
      <c r="AU273" s="224" t="s">
        <v>84</v>
      </c>
      <c r="AY273" s="18" t="s">
        <v>145</v>
      </c>
      <c r="BE273" s="225">
        <f>IF(N273="základní",J273,0)</f>
        <v>0</v>
      </c>
      <c r="BF273" s="225">
        <f>IF(N273="snížená",J273,0)</f>
        <v>0</v>
      </c>
      <c r="BG273" s="225">
        <f>IF(N273="zákl. přenesená",J273,0)</f>
        <v>0</v>
      </c>
      <c r="BH273" s="225">
        <f>IF(N273="sníž. přenesená",J273,0)</f>
        <v>0</v>
      </c>
      <c r="BI273" s="225">
        <f>IF(N273="nulová",J273,0)</f>
        <v>0</v>
      </c>
      <c r="BJ273" s="18" t="s">
        <v>82</v>
      </c>
      <c r="BK273" s="225">
        <f>ROUND(I273*H273,2)</f>
        <v>0</v>
      </c>
      <c r="BL273" s="18" t="s">
        <v>965</v>
      </c>
      <c r="BM273" s="224" t="s">
        <v>966</v>
      </c>
    </row>
    <row r="274" s="13" customFormat="1">
      <c r="A274" s="13"/>
      <c r="B274" s="231"/>
      <c r="C274" s="232"/>
      <c r="D274" s="233" t="s">
        <v>161</v>
      </c>
      <c r="E274" s="242" t="s">
        <v>19</v>
      </c>
      <c r="F274" s="234" t="s">
        <v>82</v>
      </c>
      <c r="G274" s="232"/>
      <c r="H274" s="235">
        <v>1</v>
      </c>
      <c r="I274" s="236"/>
      <c r="J274" s="232"/>
      <c r="K274" s="232"/>
      <c r="L274" s="237"/>
      <c r="M274" s="238"/>
      <c r="N274" s="239"/>
      <c r="O274" s="239"/>
      <c r="P274" s="239"/>
      <c r="Q274" s="239"/>
      <c r="R274" s="239"/>
      <c r="S274" s="239"/>
      <c r="T274" s="240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1" t="s">
        <v>161</v>
      </c>
      <c r="AU274" s="241" t="s">
        <v>84</v>
      </c>
      <c r="AV274" s="13" t="s">
        <v>84</v>
      </c>
      <c r="AW274" s="13" t="s">
        <v>37</v>
      </c>
      <c r="AX274" s="13" t="s">
        <v>82</v>
      </c>
      <c r="AY274" s="241" t="s">
        <v>145</v>
      </c>
    </row>
    <row r="275" s="2" customFormat="1" ht="16.5" customHeight="1">
      <c r="A275" s="39"/>
      <c r="B275" s="40"/>
      <c r="C275" s="213" t="s">
        <v>485</v>
      </c>
      <c r="D275" s="213" t="s">
        <v>148</v>
      </c>
      <c r="E275" s="214" t="s">
        <v>967</v>
      </c>
      <c r="F275" s="215" t="s">
        <v>968</v>
      </c>
      <c r="G275" s="216" t="s">
        <v>298</v>
      </c>
      <c r="H275" s="217">
        <v>1</v>
      </c>
      <c r="I275" s="218"/>
      <c r="J275" s="219">
        <f>ROUND(I275*H275,2)</f>
        <v>0</v>
      </c>
      <c r="K275" s="215" t="s">
        <v>152</v>
      </c>
      <c r="L275" s="45"/>
      <c r="M275" s="220" t="s">
        <v>19</v>
      </c>
      <c r="N275" s="221" t="s">
        <v>46</v>
      </c>
      <c r="O275" s="85"/>
      <c r="P275" s="222">
        <f>O275*H275</f>
        <v>0</v>
      </c>
      <c r="Q275" s="222">
        <v>0.00016000000000000001</v>
      </c>
      <c r="R275" s="222">
        <f>Q275*H275</f>
        <v>0.00016000000000000001</v>
      </c>
      <c r="S275" s="222">
        <v>0</v>
      </c>
      <c r="T275" s="223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24" t="s">
        <v>234</v>
      </c>
      <c r="AT275" s="224" t="s">
        <v>148</v>
      </c>
      <c r="AU275" s="224" t="s">
        <v>84</v>
      </c>
      <c r="AY275" s="18" t="s">
        <v>145</v>
      </c>
      <c r="BE275" s="225">
        <f>IF(N275="základní",J275,0)</f>
        <v>0</v>
      </c>
      <c r="BF275" s="225">
        <f>IF(N275="snížená",J275,0)</f>
        <v>0</v>
      </c>
      <c r="BG275" s="225">
        <f>IF(N275="zákl. přenesená",J275,0)</f>
        <v>0</v>
      </c>
      <c r="BH275" s="225">
        <f>IF(N275="sníž. přenesená",J275,0)</f>
        <v>0</v>
      </c>
      <c r="BI275" s="225">
        <f>IF(N275="nulová",J275,0)</f>
        <v>0</v>
      </c>
      <c r="BJ275" s="18" t="s">
        <v>82</v>
      </c>
      <c r="BK275" s="225">
        <f>ROUND(I275*H275,2)</f>
        <v>0</v>
      </c>
      <c r="BL275" s="18" t="s">
        <v>234</v>
      </c>
      <c r="BM275" s="224" t="s">
        <v>969</v>
      </c>
    </row>
    <row r="276" s="2" customFormat="1">
      <c r="A276" s="39"/>
      <c r="B276" s="40"/>
      <c r="C276" s="41"/>
      <c r="D276" s="226" t="s">
        <v>155</v>
      </c>
      <c r="E276" s="41"/>
      <c r="F276" s="227" t="s">
        <v>970</v>
      </c>
      <c r="G276" s="41"/>
      <c r="H276" s="41"/>
      <c r="I276" s="228"/>
      <c r="J276" s="41"/>
      <c r="K276" s="41"/>
      <c r="L276" s="45"/>
      <c r="M276" s="229"/>
      <c r="N276" s="230"/>
      <c r="O276" s="85"/>
      <c r="P276" s="85"/>
      <c r="Q276" s="85"/>
      <c r="R276" s="85"/>
      <c r="S276" s="85"/>
      <c r="T276" s="86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155</v>
      </c>
      <c r="AU276" s="18" t="s">
        <v>84</v>
      </c>
    </row>
    <row r="277" s="13" customFormat="1">
      <c r="A277" s="13"/>
      <c r="B277" s="231"/>
      <c r="C277" s="232"/>
      <c r="D277" s="233" t="s">
        <v>161</v>
      </c>
      <c r="E277" s="242" t="s">
        <v>19</v>
      </c>
      <c r="F277" s="234" t="s">
        <v>82</v>
      </c>
      <c r="G277" s="232"/>
      <c r="H277" s="235">
        <v>1</v>
      </c>
      <c r="I277" s="236"/>
      <c r="J277" s="232"/>
      <c r="K277" s="232"/>
      <c r="L277" s="237"/>
      <c r="M277" s="238"/>
      <c r="N277" s="239"/>
      <c r="O277" s="239"/>
      <c r="P277" s="239"/>
      <c r="Q277" s="239"/>
      <c r="R277" s="239"/>
      <c r="S277" s="239"/>
      <c r="T277" s="240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1" t="s">
        <v>161</v>
      </c>
      <c r="AU277" s="241" t="s">
        <v>84</v>
      </c>
      <c r="AV277" s="13" t="s">
        <v>84</v>
      </c>
      <c r="AW277" s="13" t="s">
        <v>37</v>
      </c>
      <c r="AX277" s="13" t="s">
        <v>82</v>
      </c>
      <c r="AY277" s="241" t="s">
        <v>145</v>
      </c>
    </row>
    <row r="278" s="2" customFormat="1" ht="24.15" customHeight="1">
      <c r="A278" s="39"/>
      <c r="B278" s="40"/>
      <c r="C278" s="213" t="s">
        <v>492</v>
      </c>
      <c r="D278" s="213" t="s">
        <v>148</v>
      </c>
      <c r="E278" s="214" t="s">
        <v>971</v>
      </c>
      <c r="F278" s="215" t="s">
        <v>972</v>
      </c>
      <c r="G278" s="216" t="s">
        <v>177</v>
      </c>
      <c r="H278" s="217">
        <v>0.002</v>
      </c>
      <c r="I278" s="218"/>
      <c r="J278" s="219">
        <f>ROUND(I278*H278,2)</f>
        <v>0</v>
      </c>
      <c r="K278" s="215" t="s">
        <v>152</v>
      </c>
      <c r="L278" s="45"/>
      <c r="M278" s="220" t="s">
        <v>19</v>
      </c>
      <c r="N278" s="221" t="s">
        <v>46</v>
      </c>
      <c r="O278" s="85"/>
      <c r="P278" s="222">
        <f>O278*H278</f>
        <v>0</v>
      </c>
      <c r="Q278" s="222">
        <v>0</v>
      </c>
      <c r="R278" s="222">
        <f>Q278*H278</f>
        <v>0</v>
      </c>
      <c r="S278" s="222">
        <v>0</v>
      </c>
      <c r="T278" s="223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24" t="s">
        <v>234</v>
      </c>
      <c r="AT278" s="224" t="s">
        <v>148</v>
      </c>
      <c r="AU278" s="224" t="s">
        <v>84</v>
      </c>
      <c r="AY278" s="18" t="s">
        <v>145</v>
      </c>
      <c r="BE278" s="225">
        <f>IF(N278="základní",J278,0)</f>
        <v>0</v>
      </c>
      <c r="BF278" s="225">
        <f>IF(N278="snížená",J278,0)</f>
        <v>0</v>
      </c>
      <c r="BG278" s="225">
        <f>IF(N278="zákl. přenesená",J278,0)</f>
        <v>0</v>
      </c>
      <c r="BH278" s="225">
        <f>IF(N278="sníž. přenesená",J278,0)</f>
        <v>0</v>
      </c>
      <c r="BI278" s="225">
        <f>IF(N278="nulová",J278,0)</f>
        <v>0</v>
      </c>
      <c r="BJ278" s="18" t="s">
        <v>82</v>
      </c>
      <c r="BK278" s="225">
        <f>ROUND(I278*H278,2)</f>
        <v>0</v>
      </c>
      <c r="BL278" s="18" t="s">
        <v>234</v>
      </c>
      <c r="BM278" s="224" t="s">
        <v>973</v>
      </c>
    </row>
    <row r="279" s="2" customFormat="1">
      <c r="A279" s="39"/>
      <c r="B279" s="40"/>
      <c r="C279" s="41"/>
      <c r="D279" s="226" t="s">
        <v>155</v>
      </c>
      <c r="E279" s="41"/>
      <c r="F279" s="227" t="s">
        <v>974</v>
      </c>
      <c r="G279" s="41"/>
      <c r="H279" s="41"/>
      <c r="I279" s="228"/>
      <c r="J279" s="41"/>
      <c r="K279" s="41"/>
      <c r="L279" s="45"/>
      <c r="M279" s="229"/>
      <c r="N279" s="230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155</v>
      </c>
      <c r="AU279" s="18" t="s">
        <v>84</v>
      </c>
    </row>
    <row r="280" s="13" customFormat="1">
      <c r="A280" s="13"/>
      <c r="B280" s="231"/>
      <c r="C280" s="232"/>
      <c r="D280" s="233" t="s">
        <v>161</v>
      </c>
      <c r="E280" s="242" t="s">
        <v>19</v>
      </c>
      <c r="F280" s="234" t="s">
        <v>975</v>
      </c>
      <c r="G280" s="232"/>
      <c r="H280" s="235">
        <v>0.002</v>
      </c>
      <c r="I280" s="236"/>
      <c r="J280" s="232"/>
      <c r="K280" s="232"/>
      <c r="L280" s="237"/>
      <c r="M280" s="238"/>
      <c r="N280" s="239"/>
      <c r="O280" s="239"/>
      <c r="P280" s="239"/>
      <c r="Q280" s="239"/>
      <c r="R280" s="239"/>
      <c r="S280" s="239"/>
      <c r="T280" s="24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1" t="s">
        <v>161</v>
      </c>
      <c r="AU280" s="241" t="s">
        <v>84</v>
      </c>
      <c r="AV280" s="13" t="s">
        <v>84</v>
      </c>
      <c r="AW280" s="13" t="s">
        <v>37</v>
      </c>
      <c r="AX280" s="13" t="s">
        <v>82</v>
      </c>
      <c r="AY280" s="241" t="s">
        <v>145</v>
      </c>
    </row>
    <row r="281" s="12" customFormat="1" ht="22.8" customHeight="1">
      <c r="A281" s="12"/>
      <c r="B281" s="197"/>
      <c r="C281" s="198"/>
      <c r="D281" s="199" t="s">
        <v>74</v>
      </c>
      <c r="E281" s="211" t="s">
        <v>397</v>
      </c>
      <c r="F281" s="211" t="s">
        <v>398</v>
      </c>
      <c r="G281" s="198"/>
      <c r="H281" s="198"/>
      <c r="I281" s="201"/>
      <c r="J281" s="212">
        <f>BK281</f>
        <v>0</v>
      </c>
      <c r="K281" s="198"/>
      <c r="L281" s="203"/>
      <c r="M281" s="204"/>
      <c r="N281" s="205"/>
      <c r="O281" s="205"/>
      <c r="P281" s="206">
        <f>SUM(P282:P307)</f>
        <v>0</v>
      </c>
      <c r="Q281" s="205"/>
      <c r="R281" s="206">
        <f>SUM(R282:R307)</f>
        <v>4.7340000000000009</v>
      </c>
      <c r="S281" s="205"/>
      <c r="T281" s="207">
        <f>SUM(T282:T307)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08" t="s">
        <v>84</v>
      </c>
      <c r="AT281" s="209" t="s">
        <v>74</v>
      </c>
      <c r="AU281" s="209" t="s">
        <v>82</v>
      </c>
      <c r="AY281" s="208" t="s">
        <v>145</v>
      </c>
      <c r="BK281" s="210">
        <f>SUM(BK282:BK307)</f>
        <v>0</v>
      </c>
    </row>
    <row r="282" s="2" customFormat="1" ht="24.15" customHeight="1">
      <c r="A282" s="39"/>
      <c r="B282" s="40"/>
      <c r="C282" s="213" t="s">
        <v>495</v>
      </c>
      <c r="D282" s="213" t="s">
        <v>148</v>
      </c>
      <c r="E282" s="214" t="s">
        <v>400</v>
      </c>
      <c r="F282" s="215" t="s">
        <v>976</v>
      </c>
      <c r="G282" s="216" t="s">
        <v>253</v>
      </c>
      <c r="H282" s="217">
        <v>3</v>
      </c>
      <c r="I282" s="218"/>
      <c r="J282" s="219">
        <f>ROUND(I282*H282,2)</f>
        <v>0</v>
      </c>
      <c r="K282" s="215" t="s">
        <v>19</v>
      </c>
      <c r="L282" s="45"/>
      <c r="M282" s="220" t="s">
        <v>19</v>
      </c>
      <c r="N282" s="221" t="s">
        <v>46</v>
      </c>
      <c r="O282" s="85"/>
      <c r="P282" s="222">
        <f>O282*H282</f>
        <v>0</v>
      </c>
      <c r="Q282" s="222">
        <v>1.0580000000000001</v>
      </c>
      <c r="R282" s="222">
        <f>Q282*H282</f>
        <v>3.1740000000000004</v>
      </c>
      <c r="S282" s="222">
        <v>0</v>
      </c>
      <c r="T282" s="223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24" t="s">
        <v>234</v>
      </c>
      <c r="AT282" s="224" t="s">
        <v>148</v>
      </c>
      <c r="AU282" s="224" t="s">
        <v>84</v>
      </c>
      <c r="AY282" s="18" t="s">
        <v>145</v>
      </c>
      <c r="BE282" s="225">
        <f>IF(N282="základní",J282,0)</f>
        <v>0</v>
      </c>
      <c r="BF282" s="225">
        <f>IF(N282="snížená",J282,0)</f>
        <v>0</v>
      </c>
      <c r="BG282" s="225">
        <f>IF(N282="zákl. přenesená",J282,0)</f>
        <v>0</v>
      </c>
      <c r="BH282" s="225">
        <f>IF(N282="sníž. přenesená",J282,0)</f>
        <v>0</v>
      </c>
      <c r="BI282" s="225">
        <f>IF(N282="nulová",J282,0)</f>
        <v>0</v>
      </c>
      <c r="BJ282" s="18" t="s">
        <v>82</v>
      </c>
      <c r="BK282" s="225">
        <f>ROUND(I282*H282,2)</f>
        <v>0</v>
      </c>
      <c r="BL282" s="18" t="s">
        <v>234</v>
      </c>
      <c r="BM282" s="224" t="s">
        <v>977</v>
      </c>
    </row>
    <row r="283" s="2" customFormat="1">
      <c r="A283" s="39"/>
      <c r="B283" s="40"/>
      <c r="C283" s="41"/>
      <c r="D283" s="233" t="s">
        <v>223</v>
      </c>
      <c r="E283" s="41"/>
      <c r="F283" s="243" t="s">
        <v>978</v>
      </c>
      <c r="G283" s="41"/>
      <c r="H283" s="41"/>
      <c r="I283" s="228"/>
      <c r="J283" s="41"/>
      <c r="K283" s="41"/>
      <c r="L283" s="45"/>
      <c r="M283" s="229"/>
      <c r="N283" s="230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223</v>
      </c>
      <c r="AU283" s="18" t="s">
        <v>84</v>
      </c>
    </row>
    <row r="284" s="13" customFormat="1">
      <c r="A284" s="13"/>
      <c r="B284" s="231"/>
      <c r="C284" s="232"/>
      <c r="D284" s="233" t="s">
        <v>161</v>
      </c>
      <c r="E284" s="242" t="s">
        <v>19</v>
      </c>
      <c r="F284" s="234" t="s">
        <v>163</v>
      </c>
      <c r="G284" s="232"/>
      <c r="H284" s="235">
        <v>3</v>
      </c>
      <c r="I284" s="236"/>
      <c r="J284" s="232"/>
      <c r="K284" s="232"/>
      <c r="L284" s="237"/>
      <c r="M284" s="238"/>
      <c r="N284" s="239"/>
      <c r="O284" s="239"/>
      <c r="P284" s="239"/>
      <c r="Q284" s="239"/>
      <c r="R284" s="239"/>
      <c r="S284" s="239"/>
      <c r="T284" s="240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1" t="s">
        <v>161</v>
      </c>
      <c r="AU284" s="241" t="s">
        <v>84</v>
      </c>
      <c r="AV284" s="13" t="s">
        <v>84</v>
      </c>
      <c r="AW284" s="13" t="s">
        <v>37</v>
      </c>
      <c r="AX284" s="13" t="s">
        <v>82</v>
      </c>
      <c r="AY284" s="241" t="s">
        <v>145</v>
      </c>
    </row>
    <row r="285" s="2" customFormat="1" ht="24.15" customHeight="1">
      <c r="A285" s="39"/>
      <c r="B285" s="40"/>
      <c r="C285" s="213" t="s">
        <v>502</v>
      </c>
      <c r="D285" s="213" t="s">
        <v>148</v>
      </c>
      <c r="E285" s="214" t="s">
        <v>979</v>
      </c>
      <c r="F285" s="215" t="s">
        <v>980</v>
      </c>
      <c r="G285" s="216" t="s">
        <v>253</v>
      </c>
      <c r="H285" s="217">
        <v>3</v>
      </c>
      <c r="I285" s="218"/>
      <c r="J285" s="219">
        <f>ROUND(I285*H285,2)</f>
        <v>0</v>
      </c>
      <c r="K285" s="215" t="s">
        <v>19</v>
      </c>
      <c r="L285" s="45"/>
      <c r="M285" s="220" t="s">
        <v>19</v>
      </c>
      <c r="N285" s="221" t="s">
        <v>46</v>
      </c>
      <c r="O285" s="85"/>
      <c r="P285" s="222">
        <f>O285*H285</f>
        <v>0</v>
      </c>
      <c r="Q285" s="222">
        <v>0.050000000000000003</v>
      </c>
      <c r="R285" s="222">
        <f>Q285*H285</f>
        <v>0.15000000000000002</v>
      </c>
      <c r="S285" s="222">
        <v>0</v>
      </c>
      <c r="T285" s="223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24" t="s">
        <v>234</v>
      </c>
      <c r="AT285" s="224" t="s">
        <v>148</v>
      </c>
      <c r="AU285" s="224" t="s">
        <v>84</v>
      </c>
      <c r="AY285" s="18" t="s">
        <v>145</v>
      </c>
      <c r="BE285" s="225">
        <f>IF(N285="základní",J285,0)</f>
        <v>0</v>
      </c>
      <c r="BF285" s="225">
        <f>IF(N285="snížená",J285,0)</f>
        <v>0</v>
      </c>
      <c r="BG285" s="225">
        <f>IF(N285="zákl. přenesená",J285,0)</f>
        <v>0</v>
      </c>
      <c r="BH285" s="225">
        <f>IF(N285="sníž. přenesená",J285,0)</f>
        <v>0</v>
      </c>
      <c r="BI285" s="225">
        <f>IF(N285="nulová",J285,0)</f>
        <v>0</v>
      </c>
      <c r="BJ285" s="18" t="s">
        <v>82</v>
      </c>
      <c r="BK285" s="225">
        <f>ROUND(I285*H285,2)</f>
        <v>0</v>
      </c>
      <c r="BL285" s="18" t="s">
        <v>234</v>
      </c>
      <c r="BM285" s="224" t="s">
        <v>981</v>
      </c>
    </row>
    <row r="286" s="13" customFormat="1">
      <c r="A286" s="13"/>
      <c r="B286" s="231"/>
      <c r="C286" s="232"/>
      <c r="D286" s="233" t="s">
        <v>161</v>
      </c>
      <c r="E286" s="242" t="s">
        <v>19</v>
      </c>
      <c r="F286" s="234" t="s">
        <v>163</v>
      </c>
      <c r="G286" s="232"/>
      <c r="H286" s="235">
        <v>3</v>
      </c>
      <c r="I286" s="236"/>
      <c r="J286" s="232"/>
      <c r="K286" s="232"/>
      <c r="L286" s="237"/>
      <c r="M286" s="238"/>
      <c r="N286" s="239"/>
      <c r="O286" s="239"/>
      <c r="P286" s="239"/>
      <c r="Q286" s="239"/>
      <c r="R286" s="239"/>
      <c r="S286" s="239"/>
      <c r="T286" s="240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1" t="s">
        <v>161</v>
      </c>
      <c r="AU286" s="241" t="s">
        <v>84</v>
      </c>
      <c r="AV286" s="13" t="s">
        <v>84</v>
      </c>
      <c r="AW286" s="13" t="s">
        <v>37</v>
      </c>
      <c r="AX286" s="13" t="s">
        <v>82</v>
      </c>
      <c r="AY286" s="241" t="s">
        <v>145</v>
      </c>
    </row>
    <row r="287" s="2" customFormat="1" ht="16.5" customHeight="1">
      <c r="A287" s="39"/>
      <c r="B287" s="40"/>
      <c r="C287" s="213" t="s">
        <v>509</v>
      </c>
      <c r="D287" s="213" t="s">
        <v>148</v>
      </c>
      <c r="E287" s="214" t="s">
        <v>982</v>
      </c>
      <c r="F287" s="215" t="s">
        <v>983</v>
      </c>
      <c r="G287" s="216" t="s">
        <v>253</v>
      </c>
      <c r="H287" s="217">
        <v>3</v>
      </c>
      <c r="I287" s="218"/>
      <c r="J287" s="219">
        <f>ROUND(I287*H287,2)</f>
        <v>0</v>
      </c>
      <c r="K287" s="215" t="s">
        <v>19</v>
      </c>
      <c r="L287" s="45"/>
      <c r="M287" s="220" t="s">
        <v>19</v>
      </c>
      <c r="N287" s="221" t="s">
        <v>46</v>
      </c>
      <c r="O287" s="85"/>
      <c r="P287" s="222">
        <f>O287*H287</f>
        <v>0</v>
      </c>
      <c r="Q287" s="222">
        <v>0</v>
      </c>
      <c r="R287" s="222">
        <f>Q287*H287</f>
        <v>0</v>
      </c>
      <c r="S287" s="222">
        <v>0</v>
      </c>
      <c r="T287" s="223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24" t="s">
        <v>234</v>
      </c>
      <c r="AT287" s="224" t="s">
        <v>148</v>
      </c>
      <c r="AU287" s="224" t="s">
        <v>84</v>
      </c>
      <c r="AY287" s="18" t="s">
        <v>145</v>
      </c>
      <c r="BE287" s="225">
        <f>IF(N287="základní",J287,0)</f>
        <v>0</v>
      </c>
      <c r="BF287" s="225">
        <f>IF(N287="snížená",J287,0)</f>
        <v>0</v>
      </c>
      <c r="BG287" s="225">
        <f>IF(N287="zákl. přenesená",J287,0)</f>
        <v>0</v>
      </c>
      <c r="BH287" s="225">
        <f>IF(N287="sníž. přenesená",J287,0)</f>
        <v>0</v>
      </c>
      <c r="BI287" s="225">
        <f>IF(N287="nulová",J287,0)</f>
        <v>0</v>
      </c>
      <c r="BJ287" s="18" t="s">
        <v>82</v>
      </c>
      <c r="BK287" s="225">
        <f>ROUND(I287*H287,2)</f>
        <v>0</v>
      </c>
      <c r="BL287" s="18" t="s">
        <v>234</v>
      </c>
      <c r="BM287" s="224" t="s">
        <v>984</v>
      </c>
    </row>
    <row r="288" s="13" customFormat="1">
      <c r="A288" s="13"/>
      <c r="B288" s="231"/>
      <c r="C288" s="232"/>
      <c r="D288" s="233" t="s">
        <v>161</v>
      </c>
      <c r="E288" s="242" t="s">
        <v>19</v>
      </c>
      <c r="F288" s="234" t="s">
        <v>163</v>
      </c>
      <c r="G288" s="232"/>
      <c r="H288" s="235">
        <v>3</v>
      </c>
      <c r="I288" s="236"/>
      <c r="J288" s="232"/>
      <c r="K288" s="232"/>
      <c r="L288" s="237"/>
      <c r="M288" s="238"/>
      <c r="N288" s="239"/>
      <c r="O288" s="239"/>
      <c r="P288" s="239"/>
      <c r="Q288" s="239"/>
      <c r="R288" s="239"/>
      <c r="S288" s="239"/>
      <c r="T288" s="240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1" t="s">
        <v>161</v>
      </c>
      <c r="AU288" s="241" t="s">
        <v>84</v>
      </c>
      <c r="AV288" s="13" t="s">
        <v>84</v>
      </c>
      <c r="AW288" s="13" t="s">
        <v>37</v>
      </c>
      <c r="AX288" s="13" t="s">
        <v>82</v>
      </c>
      <c r="AY288" s="241" t="s">
        <v>145</v>
      </c>
    </row>
    <row r="289" s="2" customFormat="1" ht="16.5" customHeight="1">
      <c r="A289" s="39"/>
      <c r="B289" s="40"/>
      <c r="C289" s="213" t="s">
        <v>516</v>
      </c>
      <c r="D289" s="213" t="s">
        <v>148</v>
      </c>
      <c r="E289" s="214" t="s">
        <v>985</v>
      </c>
      <c r="F289" s="215" t="s">
        <v>986</v>
      </c>
      <c r="G289" s="216" t="s">
        <v>253</v>
      </c>
      <c r="H289" s="217">
        <v>1</v>
      </c>
      <c r="I289" s="218"/>
      <c r="J289" s="219">
        <f>ROUND(I289*H289,2)</f>
        <v>0</v>
      </c>
      <c r="K289" s="215" t="s">
        <v>19</v>
      </c>
      <c r="L289" s="45"/>
      <c r="M289" s="220" t="s">
        <v>19</v>
      </c>
      <c r="N289" s="221" t="s">
        <v>46</v>
      </c>
      <c r="O289" s="85"/>
      <c r="P289" s="222">
        <f>O289*H289</f>
        <v>0</v>
      </c>
      <c r="Q289" s="222">
        <v>0.050000000000000003</v>
      </c>
      <c r="R289" s="222">
        <f>Q289*H289</f>
        <v>0.050000000000000003</v>
      </c>
      <c r="S289" s="222">
        <v>0</v>
      </c>
      <c r="T289" s="223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24" t="s">
        <v>234</v>
      </c>
      <c r="AT289" s="224" t="s">
        <v>148</v>
      </c>
      <c r="AU289" s="224" t="s">
        <v>84</v>
      </c>
      <c r="AY289" s="18" t="s">
        <v>145</v>
      </c>
      <c r="BE289" s="225">
        <f>IF(N289="základní",J289,0)</f>
        <v>0</v>
      </c>
      <c r="BF289" s="225">
        <f>IF(N289="snížená",J289,0)</f>
        <v>0</v>
      </c>
      <c r="BG289" s="225">
        <f>IF(N289="zákl. přenesená",J289,0)</f>
        <v>0</v>
      </c>
      <c r="BH289" s="225">
        <f>IF(N289="sníž. přenesená",J289,0)</f>
        <v>0</v>
      </c>
      <c r="BI289" s="225">
        <f>IF(N289="nulová",J289,0)</f>
        <v>0</v>
      </c>
      <c r="BJ289" s="18" t="s">
        <v>82</v>
      </c>
      <c r="BK289" s="225">
        <f>ROUND(I289*H289,2)</f>
        <v>0</v>
      </c>
      <c r="BL289" s="18" t="s">
        <v>234</v>
      </c>
      <c r="BM289" s="224" t="s">
        <v>987</v>
      </c>
    </row>
    <row r="290" s="13" customFormat="1">
      <c r="A290" s="13"/>
      <c r="B290" s="231"/>
      <c r="C290" s="232"/>
      <c r="D290" s="233" t="s">
        <v>161</v>
      </c>
      <c r="E290" s="242" t="s">
        <v>19</v>
      </c>
      <c r="F290" s="234" t="s">
        <v>82</v>
      </c>
      <c r="G290" s="232"/>
      <c r="H290" s="235">
        <v>1</v>
      </c>
      <c r="I290" s="236"/>
      <c r="J290" s="232"/>
      <c r="K290" s="232"/>
      <c r="L290" s="237"/>
      <c r="M290" s="238"/>
      <c r="N290" s="239"/>
      <c r="O290" s="239"/>
      <c r="P290" s="239"/>
      <c r="Q290" s="239"/>
      <c r="R290" s="239"/>
      <c r="S290" s="239"/>
      <c r="T290" s="240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1" t="s">
        <v>161</v>
      </c>
      <c r="AU290" s="241" t="s">
        <v>84</v>
      </c>
      <c r="AV290" s="13" t="s">
        <v>84</v>
      </c>
      <c r="AW290" s="13" t="s">
        <v>37</v>
      </c>
      <c r="AX290" s="13" t="s">
        <v>82</v>
      </c>
      <c r="AY290" s="241" t="s">
        <v>145</v>
      </c>
    </row>
    <row r="291" s="2" customFormat="1" ht="16.5" customHeight="1">
      <c r="A291" s="39"/>
      <c r="B291" s="40"/>
      <c r="C291" s="213" t="s">
        <v>523</v>
      </c>
      <c r="D291" s="213" t="s">
        <v>148</v>
      </c>
      <c r="E291" s="214" t="s">
        <v>988</v>
      </c>
      <c r="F291" s="215" t="s">
        <v>989</v>
      </c>
      <c r="G291" s="216" t="s">
        <v>253</v>
      </c>
      <c r="H291" s="217">
        <v>1</v>
      </c>
      <c r="I291" s="218"/>
      <c r="J291" s="219">
        <f>ROUND(I291*H291,2)</f>
        <v>0</v>
      </c>
      <c r="K291" s="215" t="s">
        <v>19</v>
      </c>
      <c r="L291" s="45"/>
      <c r="M291" s="220" t="s">
        <v>19</v>
      </c>
      <c r="N291" s="221" t="s">
        <v>46</v>
      </c>
      <c r="O291" s="85"/>
      <c r="P291" s="222">
        <f>O291*H291</f>
        <v>0</v>
      </c>
      <c r="Q291" s="222">
        <v>0.01</v>
      </c>
      <c r="R291" s="222">
        <f>Q291*H291</f>
        <v>0.01</v>
      </c>
      <c r="S291" s="222">
        <v>0</v>
      </c>
      <c r="T291" s="223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24" t="s">
        <v>234</v>
      </c>
      <c r="AT291" s="224" t="s">
        <v>148</v>
      </c>
      <c r="AU291" s="224" t="s">
        <v>84</v>
      </c>
      <c r="AY291" s="18" t="s">
        <v>145</v>
      </c>
      <c r="BE291" s="225">
        <f>IF(N291="základní",J291,0)</f>
        <v>0</v>
      </c>
      <c r="BF291" s="225">
        <f>IF(N291="snížená",J291,0)</f>
        <v>0</v>
      </c>
      <c r="BG291" s="225">
        <f>IF(N291="zákl. přenesená",J291,0)</f>
        <v>0</v>
      </c>
      <c r="BH291" s="225">
        <f>IF(N291="sníž. přenesená",J291,0)</f>
        <v>0</v>
      </c>
      <c r="BI291" s="225">
        <f>IF(N291="nulová",J291,0)</f>
        <v>0</v>
      </c>
      <c r="BJ291" s="18" t="s">
        <v>82</v>
      </c>
      <c r="BK291" s="225">
        <f>ROUND(I291*H291,2)</f>
        <v>0</v>
      </c>
      <c r="BL291" s="18" t="s">
        <v>234</v>
      </c>
      <c r="BM291" s="224" t="s">
        <v>990</v>
      </c>
    </row>
    <row r="292" s="13" customFormat="1">
      <c r="A292" s="13"/>
      <c r="B292" s="231"/>
      <c r="C292" s="232"/>
      <c r="D292" s="233" t="s">
        <v>161</v>
      </c>
      <c r="E292" s="242" t="s">
        <v>19</v>
      </c>
      <c r="F292" s="234" t="s">
        <v>82</v>
      </c>
      <c r="G292" s="232"/>
      <c r="H292" s="235">
        <v>1</v>
      </c>
      <c r="I292" s="236"/>
      <c r="J292" s="232"/>
      <c r="K292" s="232"/>
      <c r="L292" s="237"/>
      <c r="M292" s="238"/>
      <c r="N292" s="239"/>
      <c r="O292" s="239"/>
      <c r="P292" s="239"/>
      <c r="Q292" s="239"/>
      <c r="R292" s="239"/>
      <c r="S292" s="239"/>
      <c r="T292" s="240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1" t="s">
        <v>161</v>
      </c>
      <c r="AU292" s="241" t="s">
        <v>84</v>
      </c>
      <c r="AV292" s="13" t="s">
        <v>84</v>
      </c>
      <c r="AW292" s="13" t="s">
        <v>37</v>
      </c>
      <c r="AX292" s="13" t="s">
        <v>82</v>
      </c>
      <c r="AY292" s="241" t="s">
        <v>145</v>
      </c>
    </row>
    <row r="293" s="2" customFormat="1" ht="16.5" customHeight="1">
      <c r="A293" s="39"/>
      <c r="B293" s="40"/>
      <c r="C293" s="213" t="s">
        <v>526</v>
      </c>
      <c r="D293" s="213" t="s">
        <v>148</v>
      </c>
      <c r="E293" s="214" t="s">
        <v>991</v>
      </c>
      <c r="F293" s="215" t="s">
        <v>992</v>
      </c>
      <c r="G293" s="216" t="s">
        <v>253</v>
      </c>
      <c r="H293" s="217">
        <v>3</v>
      </c>
      <c r="I293" s="218"/>
      <c r="J293" s="219">
        <f>ROUND(I293*H293,2)</f>
        <v>0</v>
      </c>
      <c r="K293" s="215" t="s">
        <v>19</v>
      </c>
      <c r="L293" s="45"/>
      <c r="M293" s="220" t="s">
        <v>19</v>
      </c>
      <c r="N293" s="221" t="s">
        <v>46</v>
      </c>
      <c r="O293" s="85"/>
      <c r="P293" s="222">
        <f>O293*H293</f>
        <v>0</v>
      </c>
      <c r="Q293" s="222">
        <v>0.050000000000000003</v>
      </c>
      <c r="R293" s="222">
        <f>Q293*H293</f>
        <v>0.15000000000000002</v>
      </c>
      <c r="S293" s="222">
        <v>0</v>
      </c>
      <c r="T293" s="223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24" t="s">
        <v>234</v>
      </c>
      <c r="AT293" s="224" t="s">
        <v>148</v>
      </c>
      <c r="AU293" s="224" t="s">
        <v>84</v>
      </c>
      <c r="AY293" s="18" t="s">
        <v>145</v>
      </c>
      <c r="BE293" s="225">
        <f>IF(N293="základní",J293,0)</f>
        <v>0</v>
      </c>
      <c r="BF293" s="225">
        <f>IF(N293="snížená",J293,0)</f>
        <v>0</v>
      </c>
      <c r="BG293" s="225">
        <f>IF(N293="zákl. přenesená",J293,0)</f>
        <v>0</v>
      </c>
      <c r="BH293" s="225">
        <f>IF(N293="sníž. přenesená",J293,0)</f>
        <v>0</v>
      </c>
      <c r="BI293" s="225">
        <f>IF(N293="nulová",J293,0)</f>
        <v>0</v>
      </c>
      <c r="BJ293" s="18" t="s">
        <v>82</v>
      </c>
      <c r="BK293" s="225">
        <f>ROUND(I293*H293,2)</f>
        <v>0</v>
      </c>
      <c r="BL293" s="18" t="s">
        <v>234</v>
      </c>
      <c r="BM293" s="224" t="s">
        <v>993</v>
      </c>
    </row>
    <row r="294" s="2" customFormat="1">
      <c r="A294" s="39"/>
      <c r="B294" s="40"/>
      <c r="C294" s="41"/>
      <c r="D294" s="233" t="s">
        <v>223</v>
      </c>
      <c r="E294" s="41"/>
      <c r="F294" s="243" t="s">
        <v>994</v>
      </c>
      <c r="G294" s="41"/>
      <c r="H294" s="41"/>
      <c r="I294" s="228"/>
      <c r="J294" s="41"/>
      <c r="K294" s="41"/>
      <c r="L294" s="45"/>
      <c r="M294" s="229"/>
      <c r="N294" s="230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223</v>
      </c>
      <c r="AU294" s="18" t="s">
        <v>84</v>
      </c>
    </row>
    <row r="295" s="13" customFormat="1">
      <c r="A295" s="13"/>
      <c r="B295" s="231"/>
      <c r="C295" s="232"/>
      <c r="D295" s="233" t="s">
        <v>161</v>
      </c>
      <c r="E295" s="242" t="s">
        <v>19</v>
      </c>
      <c r="F295" s="234" t="s">
        <v>163</v>
      </c>
      <c r="G295" s="232"/>
      <c r="H295" s="235">
        <v>3</v>
      </c>
      <c r="I295" s="236"/>
      <c r="J295" s="232"/>
      <c r="K295" s="232"/>
      <c r="L295" s="237"/>
      <c r="M295" s="238"/>
      <c r="N295" s="239"/>
      <c r="O295" s="239"/>
      <c r="P295" s="239"/>
      <c r="Q295" s="239"/>
      <c r="R295" s="239"/>
      <c r="S295" s="239"/>
      <c r="T295" s="240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1" t="s">
        <v>161</v>
      </c>
      <c r="AU295" s="241" t="s">
        <v>84</v>
      </c>
      <c r="AV295" s="13" t="s">
        <v>84</v>
      </c>
      <c r="AW295" s="13" t="s">
        <v>37</v>
      </c>
      <c r="AX295" s="13" t="s">
        <v>82</v>
      </c>
      <c r="AY295" s="241" t="s">
        <v>145</v>
      </c>
    </row>
    <row r="296" s="2" customFormat="1" ht="21.75" customHeight="1">
      <c r="A296" s="39"/>
      <c r="B296" s="40"/>
      <c r="C296" s="213" t="s">
        <v>532</v>
      </c>
      <c r="D296" s="213" t="s">
        <v>148</v>
      </c>
      <c r="E296" s="214" t="s">
        <v>995</v>
      </c>
      <c r="F296" s="215" t="s">
        <v>996</v>
      </c>
      <c r="G296" s="216" t="s">
        <v>253</v>
      </c>
      <c r="H296" s="217">
        <v>1</v>
      </c>
      <c r="I296" s="218"/>
      <c r="J296" s="219">
        <f>ROUND(I296*H296,2)</f>
        <v>0</v>
      </c>
      <c r="K296" s="215" t="s">
        <v>19</v>
      </c>
      <c r="L296" s="45"/>
      <c r="M296" s="220" t="s">
        <v>19</v>
      </c>
      <c r="N296" s="221" t="s">
        <v>46</v>
      </c>
      <c r="O296" s="85"/>
      <c r="P296" s="222">
        <f>O296*H296</f>
        <v>0</v>
      </c>
      <c r="Q296" s="222">
        <v>0.40000000000000002</v>
      </c>
      <c r="R296" s="222">
        <f>Q296*H296</f>
        <v>0.40000000000000002</v>
      </c>
      <c r="S296" s="222">
        <v>0</v>
      </c>
      <c r="T296" s="223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24" t="s">
        <v>234</v>
      </c>
      <c r="AT296" s="224" t="s">
        <v>148</v>
      </c>
      <c r="AU296" s="224" t="s">
        <v>84</v>
      </c>
      <c r="AY296" s="18" t="s">
        <v>145</v>
      </c>
      <c r="BE296" s="225">
        <f>IF(N296="základní",J296,0)</f>
        <v>0</v>
      </c>
      <c r="BF296" s="225">
        <f>IF(N296="snížená",J296,0)</f>
        <v>0</v>
      </c>
      <c r="BG296" s="225">
        <f>IF(N296="zákl. přenesená",J296,0)</f>
        <v>0</v>
      </c>
      <c r="BH296" s="225">
        <f>IF(N296="sníž. přenesená",J296,0)</f>
        <v>0</v>
      </c>
      <c r="BI296" s="225">
        <f>IF(N296="nulová",J296,0)</f>
        <v>0</v>
      </c>
      <c r="BJ296" s="18" t="s">
        <v>82</v>
      </c>
      <c r="BK296" s="225">
        <f>ROUND(I296*H296,2)</f>
        <v>0</v>
      </c>
      <c r="BL296" s="18" t="s">
        <v>234</v>
      </c>
      <c r="BM296" s="224" t="s">
        <v>997</v>
      </c>
    </row>
    <row r="297" s="2" customFormat="1">
      <c r="A297" s="39"/>
      <c r="B297" s="40"/>
      <c r="C297" s="41"/>
      <c r="D297" s="233" t="s">
        <v>223</v>
      </c>
      <c r="E297" s="41"/>
      <c r="F297" s="243" t="s">
        <v>998</v>
      </c>
      <c r="G297" s="41"/>
      <c r="H297" s="41"/>
      <c r="I297" s="228"/>
      <c r="J297" s="41"/>
      <c r="K297" s="41"/>
      <c r="L297" s="45"/>
      <c r="M297" s="229"/>
      <c r="N297" s="230"/>
      <c r="O297" s="85"/>
      <c r="P297" s="85"/>
      <c r="Q297" s="85"/>
      <c r="R297" s="85"/>
      <c r="S297" s="85"/>
      <c r="T297" s="86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223</v>
      </c>
      <c r="AU297" s="18" t="s">
        <v>84</v>
      </c>
    </row>
    <row r="298" s="13" customFormat="1">
      <c r="A298" s="13"/>
      <c r="B298" s="231"/>
      <c r="C298" s="232"/>
      <c r="D298" s="233" t="s">
        <v>161</v>
      </c>
      <c r="E298" s="242" t="s">
        <v>19</v>
      </c>
      <c r="F298" s="234" t="s">
        <v>82</v>
      </c>
      <c r="G298" s="232"/>
      <c r="H298" s="235">
        <v>1</v>
      </c>
      <c r="I298" s="236"/>
      <c r="J298" s="232"/>
      <c r="K298" s="232"/>
      <c r="L298" s="237"/>
      <c r="M298" s="238"/>
      <c r="N298" s="239"/>
      <c r="O298" s="239"/>
      <c r="P298" s="239"/>
      <c r="Q298" s="239"/>
      <c r="R298" s="239"/>
      <c r="S298" s="239"/>
      <c r="T298" s="240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1" t="s">
        <v>161</v>
      </c>
      <c r="AU298" s="241" t="s">
        <v>84</v>
      </c>
      <c r="AV298" s="13" t="s">
        <v>84</v>
      </c>
      <c r="AW298" s="13" t="s">
        <v>37</v>
      </c>
      <c r="AX298" s="13" t="s">
        <v>82</v>
      </c>
      <c r="AY298" s="241" t="s">
        <v>145</v>
      </c>
    </row>
    <row r="299" s="2" customFormat="1" ht="21.75" customHeight="1">
      <c r="A299" s="39"/>
      <c r="B299" s="40"/>
      <c r="C299" s="213" t="s">
        <v>537</v>
      </c>
      <c r="D299" s="213" t="s">
        <v>148</v>
      </c>
      <c r="E299" s="214" t="s">
        <v>999</v>
      </c>
      <c r="F299" s="215" t="s">
        <v>1000</v>
      </c>
      <c r="G299" s="216" t="s">
        <v>253</v>
      </c>
      <c r="H299" s="217">
        <v>1</v>
      </c>
      <c r="I299" s="218"/>
      <c r="J299" s="219">
        <f>ROUND(I299*H299,2)</f>
        <v>0</v>
      </c>
      <c r="K299" s="215" t="s">
        <v>19</v>
      </c>
      <c r="L299" s="45"/>
      <c r="M299" s="220" t="s">
        <v>19</v>
      </c>
      <c r="N299" s="221" t="s">
        <v>46</v>
      </c>
      <c r="O299" s="85"/>
      <c r="P299" s="222">
        <f>O299*H299</f>
        <v>0</v>
      </c>
      <c r="Q299" s="222">
        <v>0.40000000000000002</v>
      </c>
      <c r="R299" s="222">
        <f>Q299*H299</f>
        <v>0.40000000000000002</v>
      </c>
      <c r="S299" s="222">
        <v>0</v>
      </c>
      <c r="T299" s="223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24" t="s">
        <v>234</v>
      </c>
      <c r="AT299" s="224" t="s">
        <v>148</v>
      </c>
      <c r="AU299" s="224" t="s">
        <v>84</v>
      </c>
      <c r="AY299" s="18" t="s">
        <v>145</v>
      </c>
      <c r="BE299" s="225">
        <f>IF(N299="základní",J299,0)</f>
        <v>0</v>
      </c>
      <c r="BF299" s="225">
        <f>IF(N299="snížená",J299,0)</f>
        <v>0</v>
      </c>
      <c r="BG299" s="225">
        <f>IF(N299="zákl. přenesená",J299,0)</f>
        <v>0</v>
      </c>
      <c r="BH299" s="225">
        <f>IF(N299="sníž. přenesená",J299,0)</f>
        <v>0</v>
      </c>
      <c r="BI299" s="225">
        <f>IF(N299="nulová",J299,0)</f>
        <v>0</v>
      </c>
      <c r="BJ299" s="18" t="s">
        <v>82</v>
      </c>
      <c r="BK299" s="225">
        <f>ROUND(I299*H299,2)</f>
        <v>0</v>
      </c>
      <c r="BL299" s="18" t="s">
        <v>234</v>
      </c>
      <c r="BM299" s="224" t="s">
        <v>1001</v>
      </c>
    </row>
    <row r="300" s="2" customFormat="1">
      <c r="A300" s="39"/>
      <c r="B300" s="40"/>
      <c r="C300" s="41"/>
      <c r="D300" s="233" t="s">
        <v>223</v>
      </c>
      <c r="E300" s="41"/>
      <c r="F300" s="243" t="s">
        <v>998</v>
      </c>
      <c r="G300" s="41"/>
      <c r="H300" s="41"/>
      <c r="I300" s="228"/>
      <c r="J300" s="41"/>
      <c r="K300" s="41"/>
      <c r="L300" s="45"/>
      <c r="M300" s="229"/>
      <c r="N300" s="230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223</v>
      </c>
      <c r="AU300" s="18" t="s">
        <v>84</v>
      </c>
    </row>
    <row r="301" s="13" customFormat="1">
      <c r="A301" s="13"/>
      <c r="B301" s="231"/>
      <c r="C301" s="232"/>
      <c r="D301" s="233" t="s">
        <v>161</v>
      </c>
      <c r="E301" s="242" t="s">
        <v>19</v>
      </c>
      <c r="F301" s="234" t="s">
        <v>82</v>
      </c>
      <c r="G301" s="232"/>
      <c r="H301" s="235">
        <v>1</v>
      </c>
      <c r="I301" s="236"/>
      <c r="J301" s="232"/>
      <c r="K301" s="232"/>
      <c r="L301" s="237"/>
      <c r="M301" s="238"/>
      <c r="N301" s="239"/>
      <c r="O301" s="239"/>
      <c r="P301" s="239"/>
      <c r="Q301" s="239"/>
      <c r="R301" s="239"/>
      <c r="S301" s="239"/>
      <c r="T301" s="240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1" t="s">
        <v>161</v>
      </c>
      <c r="AU301" s="241" t="s">
        <v>84</v>
      </c>
      <c r="AV301" s="13" t="s">
        <v>84</v>
      </c>
      <c r="AW301" s="13" t="s">
        <v>37</v>
      </c>
      <c r="AX301" s="13" t="s">
        <v>82</v>
      </c>
      <c r="AY301" s="241" t="s">
        <v>145</v>
      </c>
    </row>
    <row r="302" s="2" customFormat="1" ht="21.75" customHeight="1">
      <c r="A302" s="39"/>
      <c r="B302" s="40"/>
      <c r="C302" s="213" t="s">
        <v>542</v>
      </c>
      <c r="D302" s="213" t="s">
        <v>148</v>
      </c>
      <c r="E302" s="214" t="s">
        <v>1002</v>
      </c>
      <c r="F302" s="215" t="s">
        <v>1003</v>
      </c>
      <c r="G302" s="216" t="s">
        <v>253</v>
      </c>
      <c r="H302" s="217">
        <v>1</v>
      </c>
      <c r="I302" s="218"/>
      <c r="J302" s="219">
        <f>ROUND(I302*H302,2)</f>
        <v>0</v>
      </c>
      <c r="K302" s="215" t="s">
        <v>19</v>
      </c>
      <c r="L302" s="45"/>
      <c r="M302" s="220" t="s">
        <v>19</v>
      </c>
      <c r="N302" s="221" t="s">
        <v>46</v>
      </c>
      <c r="O302" s="85"/>
      <c r="P302" s="222">
        <f>O302*H302</f>
        <v>0</v>
      </c>
      <c r="Q302" s="222">
        <v>0.40000000000000002</v>
      </c>
      <c r="R302" s="222">
        <f>Q302*H302</f>
        <v>0.40000000000000002</v>
      </c>
      <c r="S302" s="222">
        <v>0</v>
      </c>
      <c r="T302" s="223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24" t="s">
        <v>234</v>
      </c>
      <c r="AT302" s="224" t="s">
        <v>148</v>
      </c>
      <c r="AU302" s="224" t="s">
        <v>84</v>
      </c>
      <c r="AY302" s="18" t="s">
        <v>145</v>
      </c>
      <c r="BE302" s="225">
        <f>IF(N302="základní",J302,0)</f>
        <v>0</v>
      </c>
      <c r="BF302" s="225">
        <f>IF(N302="snížená",J302,0)</f>
        <v>0</v>
      </c>
      <c r="BG302" s="225">
        <f>IF(N302="zákl. přenesená",J302,0)</f>
        <v>0</v>
      </c>
      <c r="BH302" s="225">
        <f>IF(N302="sníž. přenesená",J302,0)</f>
        <v>0</v>
      </c>
      <c r="BI302" s="225">
        <f>IF(N302="nulová",J302,0)</f>
        <v>0</v>
      </c>
      <c r="BJ302" s="18" t="s">
        <v>82</v>
      </c>
      <c r="BK302" s="225">
        <f>ROUND(I302*H302,2)</f>
        <v>0</v>
      </c>
      <c r="BL302" s="18" t="s">
        <v>234</v>
      </c>
      <c r="BM302" s="224" t="s">
        <v>1004</v>
      </c>
    </row>
    <row r="303" s="2" customFormat="1">
      <c r="A303" s="39"/>
      <c r="B303" s="40"/>
      <c r="C303" s="41"/>
      <c r="D303" s="233" t="s">
        <v>223</v>
      </c>
      <c r="E303" s="41"/>
      <c r="F303" s="243" t="s">
        <v>998</v>
      </c>
      <c r="G303" s="41"/>
      <c r="H303" s="41"/>
      <c r="I303" s="228"/>
      <c r="J303" s="41"/>
      <c r="K303" s="41"/>
      <c r="L303" s="45"/>
      <c r="M303" s="229"/>
      <c r="N303" s="230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223</v>
      </c>
      <c r="AU303" s="18" t="s">
        <v>84</v>
      </c>
    </row>
    <row r="304" s="13" customFormat="1">
      <c r="A304" s="13"/>
      <c r="B304" s="231"/>
      <c r="C304" s="232"/>
      <c r="D304" s="233" t="s">
        <v>161</v>
      </c>
      <c r="E304" s="242" t="s">
        <v>19</v>
      </c>
      <c r="F304" s="234" t="s">
        <v>82</v>
      </c>
      <c r="G304" s="232"/>
      <c r="H304" s="235">
        <v>1</v>
      </c>
      <c r="I304" s="236"/>
      <c r="J304" s="232"/>
      <c r="K304" s="232"/>
      <c r="L304" s="237"/>
      <c r="M304" s="238"/>
      <c r="N304" s="239"/>
      <c r="O304" s="239"/>
      <c r="P304" s="239"/>
      <c r="Q304" s="239"/>
      <c r="R304" s="239"/>
      <c r="S304" s="239"/>
      <c r="T304" s="240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1" t="s">
        <v>161</v>
      </c>
      <c r="AU304" s="241" t="s">
        <v>84</v>
      </c>
      <c r="AV304" s="13" t="s">
        <v>84</v>
      </c>
      <c r="AW304" s="13" t="s">
        <v>37</v>
      </c>
      <c r="AX304" s="13" t="s">
        <v>82</v>
      </c>
      <c r="AY304" s="241" t="s">
        <v>145</v>
      </c>
    </row>
    <row r="305" s="2" customFormat="1" ht="24.15" customHeight="1">
      <c r="A305" s="39"/>
      <c r="B305" s="40"/>
      <c r="C305" s="213" t="s">
        <v>549</v>
      </c>
      <c r="D305" s="213" t="s">
        <v>148</v>
      </c>
      <c r="E305" s="214" t="s">
        <v>424</v>
      </c>
      <c r="F305" s="215" t="s">
        <v>425</v>
      </c>
      <c r="G305" s="216" t="s">
        <v>177</v>
      </c>
      <c r="H305" s="217">
        <v>4.734</v>
      </c>
      <c r="I305" s="218"/>
      <c r="J305" s="219">
        <f>ROUND(I305*H305,2)</f>
        <v>0</v>
      </c>
      <c r="K305" s="215" t="s">
        <v>152</v>
      </c>
      <c r="L305" s="45"/>
      <c r="M305" s="220" t="s">
        <v>19</v>
      </c>
      <c r="N305" s="221" t="s">
        <v>46</v>
      </c>
      <c r="O305" s="85"/>
      <c r="P305" s="222">
        <f>O305*H305</f>
        <v>0</v>
      </c>
      <c r="Q305" s="222">
        <v>0</v>
      </c>
      <c r="R305" s="222">
        <f>Q305*H305</f>
        <v>0</v>
      </c>
      <c r="S305" s="222">
        <v>0</v>
      </c>
      <c r="T305" s="223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24" t="s">
        <v>234</v>
      </c>
      <c r="AT305" s="224" t="s">
        <v>148</v>
      </c>
      <c r="AU305" s="224" t="s">
        <v>84</v>
      </c>
      <c r="AY305" s="18" t="s">
        <v>145</v>
      </c>
      <c r="BE305" s="225">
        <f>IF(N305="základní",J305,0)</f>
        <v>0</v>
      </c>
      <c r="BF305" s="225">
        <f>IF(N305="snížená",J305,0)</f>
        <v>0</v>
      </c>
      <c r="BG305" s="225">
        <f>IF(N305="zákl. přenesená",J305,0)</f>
        <v>0</v>
      </c>
      <c r="BH305" s="225">
        <f>IF(N305="sníž. přenesená",J305,0)</f>
        <v>0</v>
      </c>
      <c r="BI305" s="225">
        <f>IF(N305="nulová",J305,0)</f>
        <v>0</v>
      </c>
      <c r="BJ305" s="18" t="s">
        <v>82</v>
      </c>
      <c r="BK305" s="225">
        <f>ROUND(I305*H305,2)</f>
        <v>0</v>
      </c>
      <c r="BL305" s="18" t="s">
        <v>234</v>
      </c>
      <c r="BM305" s="224" t="s">
        <v>1005</v>
      </c>
    </row>
    <row r="306" s="2" customFormat="1">
      <c r="A306" s="39"/>
      <c r="B306" s="40"/>
      <c r="C306" s="41"/>
      <c r="D306" s="226" t="s">
        <v>155</v>
      </c>
      <c r="E306" s="41"/>
      <c r="F306" s="227" t="s">
        <v>427</v>
      </c>
      <c r="G306" s="41"/>
      <c r="H306" s="41"/>
      <c r="I306" s="228"/>
      <c r="J306" s="41"/>
      <c r="K306" s="41"/>
      <c r="L306" s="45"/>
      <c r="M306" s="229"/>
      <c r="N306" s="230"/>
      <c r="O306" s="85"/>
      <c r="P306" s="85"/>
      <c r="Q306" s="85"/>
      <c r="R306" s="85"/>
      <c r="S306" s="85"/>
      <c r="T306" s="86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155</v>
      </c>
      <c r="AU306" s="18" t="s">
        <v>84</v>
      </c>
    </row>
    <row r="307" s="13" customFormat="1">
      <c r="A307" s="13"/>
      <c r="B307" s="231"/>
      <c r="C307" s="232"/>
      <c r="D307" s="233" t="s">
        <v>161</v>
      </c>
      <c r="E307" s="242" t="s">
        <v>19</v>
      </c>
      <c r="F307" s="234" t="s">
        <v>1006</v>
      </c>
      <c r="G307" s="232"/>
      <c r="H307" s="235">
        <v>4.734</v>
      </c>
      <c r="I307" s="236"/>
      <c r="J307" s="232"/>
      <c r="K307" s="232"/>
      <c r="L307" s="237"/>
      <c r="M307" s="238"/>
      <c r="N307" s="239"/>
      <c r="O307" s="239"/>
      <c r="P307" s="239"/>
      <c r="Q307" s="239"/>
      <c r="R307" s="239"/>
      <c r="S307" s="239"/>
      <c r="T307" s="240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1" t="s">
        <v>161</v>
      </c>
      <c r="AU307" s="241" t="s">
        <v>84</v>
      </c>
      <c r="AV307" s="13" t="s">
        <v>84</v>
      </c>
      <c r="AW307" s="13" t="s">
        <v>37</v>
      </c>
      <c r="AX307" s="13" t="s">
        <v>82</v>
      </c>
      <c r="AY307" s="241" t="s">
        <v>145</v>
      </c>
    </row>
    <row r="308" s="12" customFormat="1" ht="22.8" customHeight="1">
      <c r="A308" s="12"/>
      <c r="B308" s="197"/>
      <c r="C308" s="198"/>
      <c r="D308" s="199" t="s">
        <v>74</v>
      </c>
      <c r="E308" s="211" t="s">
        <v>428</v>
      </c>
      <c r="F308" s="211" t="s">
        <v>429</v>
      </c>
      <c r="G308" s="198"/>
      <c r="H308" s="198"/>
      <c r="I308" s="201"/>
      <c r="J308" s="212">
        <f>BK308</f>
        <v>0</v>
      </c>
      <c r="K308" s="198"/>
      <c r="L308" s="203"/>
      <c r="M308" s="204"/>
      <c r="N308" s="205"/>
      <c r="O308" s="205"/>
      <c r="P308" s="206">
        <f>SUM(P309:P362)</f>
        <v>0</v>
      </c>
      <c r="Q308" s="205"/>
      <c r="R308" s="206">
        <f>SUM(R309:R362)</f>
        <v>1.15482</v>
      </c>
      <c r="S308" s="205"/>
      <c r="T308" s="207">
        <f>SUM(T309:T362)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08" t="s">
        <v>84</v>
      </c>
      <c r="AT308" s="209" t="s">
        <v>74</v>
      </c>
      <c r="AU308" s="209" t="s">
        <v>82</v>
      </c>
      <c r="AY308" s="208" t="s">
        <v>145</v>
      </c>
      <c r="BK308" s="210">
        <f>SUM(BK309:BK362)</f>
        <v>0</v>
      </c>
    </row>
    <row r="309" s="2" customFormat="1" ht="24.15" customHeight="1">
      <c r="A309" s="39"/>
      <c r="B309" s="40"/>
      <c r="C309" s="213" t="s">
        <v>557</v>
      </c>
      <c r="D309" s="213" t="s">
        <v>148</v>
      </c>
      <c r="E309" s="214" t="s">
        <v>1007</v>
      </c>
      <c r="F309" s="215" t="s">
        <v>1008</v>
      </c>
      <c r="G309" s="216" t="s">
        <v>253</v>
      </c>
      <c r="H309" s="217">
        <v>1</v>
      </c>
      <c r="I309" s="218"/>
      <c r="J309" s="219">
        <f>ROUND(I309*H309,2)</f>
        <v>0</v>
      </c>
      <c r="K309" s="215" t="s">
        <v>152</v>
      </c>
      <c r="L309" s="45"/>
      <c r="M309" s="220" t="s">
        <v>19</v>
      </c>
      <c r="N309" s="221" t="s">
        <v>46</v>
      </c>
      <c r="O309" s="85"/>
      <c r="P309" s="222">
        <f>O309*H309</f>
        <v>0</v>
      </c>
      <c r="Q309" s="222">
        <v>0.0035899999999999999</v>
      </c>
      <c r="R309" s="222">
        <f>Q309*H309</f>
        <v>0.0035899999999999999</v>
      </c>
      <c r="S309" s="222">
        <v>0</v>
      </c>
      <c r="T309" s="223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24" t="s">
        <v>234</v>
      </c>
      <c r="AT309" s="224" t="s">
        <v>148</v>
      </c>
      <c r="AU309" s="224" t="s">
        <v>84</v>
      </c>
      <c r="AY309" s="18" t="s">
        <v>145</v>
      </c>
      <c r="BE309" s="225">
        <f>IF(N309="základní",J309,0)</f>
        <v>0</v>
      </c>
      <c r="BF309" s="225">
        <f>IF(N309="snížená",J309,0)</f>
        <v>0</v>
      </c>
      <c r="BG309" s="225">
        <f>IF(N309="zákl. přenesená",J309,0)</f>
        <v>0</v>
      </c>
      <c r="BH309" s="225">
        <f>IF(N309="sníž. přenesená",J309,0)</f>
        <v>0</v>
      </c>
      <c r="BI309" s="225">
        <f>IF(N309="nulová",J309,0)</f>
        <v>0</v>
      </c>
      <c r="BJ309" s="18" t="s">
        <v>82</v>
      </c>
      <c r="BK309" s="225">
        <f>ROUND(I309*H309,2)</f>
        <v>0</v>
      </c>
      <c r="BL309" s="18" t="s">
        <v>234</v>
      </c>
      <c r="BM309" s="224" t="s">
        <v>1009</v>
      </c>
    </row>
    <row r="310" s="2" customFormat="1">
      <c r="A310" s="39"/>
      <c r="B310" s="40"/>
      <c r="C310" s="41"/>
      <c r="D310" s="226" t="s">
        <v>155</v>
      </c>
      <c r="E310" s="41"/>
      <c r="F310" s="227" t="s">
        <v>1010</v>
      </c>
      <c r="G310" s="41"/>
      <c r="H310" s="41"/>
      <c r="I310" s="228"/>
      <c r="J310" s="41"/>
      <c r="K310" s="41"/>
      <c r="L310" s="45"/>
      <c r="M310" s="229"/>
      <c r="N310" s="230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155</v>
      </c>
      <c r="AU310" s="18" t="s">
        <v>84</v>
      </c>
    </row>
    <row r="311" s="13" customFormat="1">
      <c r="A311" s="13"/>
      <c r="B311" s="231"/>
      <c r="C311" s="232"/>
      <c r="D311" s="233" t="s">
        <v>161</v>
      </c>
      <c r="E311" s="242" t="s">
        <v>19</v>
      </c>
      <c r="F311" s="234" t="s">
        <v>82</v>
      </c>
      <c r="G311" s="232"/>
      <c r="H311" s="235">
        <v>1</v>
      </c>
      <c r="I311" s="236"/>
      <c r="J311" s="232"/>
      <c r="K311" s="232"/>
      <c r="L311" s="237"/>
      <c r="M311" s="238"/>
      <c r="N311" s="239"/>
      <c r="O311" s="239"/>
      <c r="P311" s="239"/>
      <c r="Q311" s="239"/>
      <c r="R311" s="239"/>
      <c r="S311" s="239"/>
      <c r="T311" s="24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1" t="s">
        <v>161</v>
      </c>
      <c r="AU311" s="241" t="s">
        <v>84</v>
      </c>
      <c r="AV311" s="13" t="s">
        <v>84</v>
      </c>
      <c r="AW311" s="13" t="s">
        <v>37</v>
      </c>
      <c r="AX311" s="13" t="s">
        <v>82</v>
      </c>
      <c r="AY311" s="241" t="s">
        <v>145</v>
      </c>
    </row>
    <row r="312" s="2" customFormat="1" ht="16.5" customHeight="1">
      <c r="A312" s="39"/>
      <c r="B312" s="40"/>
      <c r="C312" s="213" t="s">
        <v>562</v>
      </c>
      <c r="D312" s="213" t="s">
        <v>148</v>
      </c>
      <c r="E312" s="214" t="s">
        <v>1011</v>
      </c>
      <c r="F312" s="215" t="s">
        <v>1012</v>
      </c>
      <c r="G312" s="216" t="s">
        <v>298</v>
      </c>
      <c r="H312" s="217">
        <v>1</v>
      </c>
      <c r="I312" s="218"/>
      <c r="J312" s="219">
        <f>ROUND(I312*H312,2)</f>
        <v>0</v>
      </c>
      <c r="K312" s="215" t="s">
        <v>19</v>
      </c>
      <c r="L312" s="45"/>
      <c r="M312" s="220" t="s">
        <v>19</v>
      </c>
      <c r="N312" s="221" t="s">
        <v>46</v>
      </c>
      <c r="O312" s="85"/>
      <c r="P312" s="222">
        <f>O312*H312</f>
        <v>0</v>
      </c>
      <c r="Q312" s="222">
        <v>0.025000000000000001</v>
      </c>
      <c r="R312" s="222">
        <f>Q312*H312</f>
        <v>0.025000000000000001</v>
      </c>
      <c r="S312" s="222">
        <v>0</v>
      </c>
      <c r="T312" s="223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24" t="s">
        <v>234</v>
      </c>
      <c r="AT312" s="224" t="s">
        <v>148</v>
      </c>
      <c r="AU312" s="224" t="s">
        <v>84</v>
      </c>
      <c r="AY312" s="18" t="s">
        <v>145</v>
      </c>
      <c r="BE312" s="225">
        <f>IF(N312="základní",J312,0)</f>
        <v>0</v>
      </c>
      <c r="BF312" s="225">
        <f>IF(N312="snížená",J312,0)</f>
        <v>0</v>
      </c>
      <c r="BG312" s="225">
        <f>IF(N312="zákl. přenesená",J312,0)</f>
        <v>0</v>
      </c>
      <c r="BH312" s="225">
        <f>IF(N312="sníž. přenesená",J312,0)</f>
        <v>0</v>
      </c>
      <c r="BI312" s="225">
        <f>IF(N312="nulová",J312,0)</f>
        <v>0</v>
      </c>
      <c r="BJ312" s="18" t="s">
        <v>82</v>
      </c>
      <c r="BK312" s="225">
        <f>ROUND(I312*H312,2)</f>
        <v>0</v>
      </c>
      <c r="BL312" s="18" t="s">
        <v>234</v>
      </c>
      <c r="BM312" s="224" t="s">
        <v>1013</v>
      </c>
    </row>
    <row r="313" s="13" customFormat="1">
      <c r="A313" s="13"/>
      <c r="B313" s="231"/>
      <c r="C313" s="232"/>
      <c r="D313" s="233" t="s">
        <v>161</v>
      </c>
      <c r="E313" s="242" t="s">
        <v>19</v>
      </c>
      <c r="F313" s="234" t="s">
        <v>82</v>
      </c>
      <c r="G313" s="232"/>
      <c r="H313" s="235">
        <v>1</v>
      </c>
      <c r="I313" s="236"/>
      <c r="J313" s="232"/>
      <c r="K313" s="232"/>
      <c r="L313" s="237"/>
      <c r="M313" s="238"/>
      <c r="N313" s="239"/>
      <c r="O313" s="239"/>
      <c r="P313" s="239"/>
      <c r="Q313" s="239"/>
      <c r="R313" s="239"/>
      <c r="S313" s="239"/>
      <c r="T313" s="240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1" t="s">
        <v>161</v>
      </c>
      <c r="AU313" s="241" t="s">
        <v>84</v>
      </c>
      <c r="AV313" s="13" t="s">
        <v>84</v>
      </c>
      <c r="AW313" s="13" t="s">
        <v>37</v>
      </c>
      <c r="AX313" s="13" t="s">
        <v>82</v>
      </c>
      <c r="AY313" s="241" t="s">
        <v>145</v>
      </c>
    </row>
    <row r="314" s="2" customFormat="1" ht="24.15" customHeight="1">
      <c r="A314" s="39"/>
      <c r="B314" s="40"/>
      <c r="C314" s="213" t="s">
        <v>567</v>
      </c>
      <c r="D314" s="213" t="s">
        <v>148</v>
      </c>
      <c r="E314" s="214" t="s">
        <v>1014</v>
      </c>
      <c r="F314" s="215" t="s">
        <v>1015</v>
      </c>
      <c r="G314" s="216" t="s">
        <v>298</v>
      </c>
      <c r="H314" s="217">
        <v>3</v>
      </c>
      <c r="I314" s="218"/>
      <c r="J314" s="219">
        <f>ROUND(I314*H314,2)</f>
        <v>0</v>
      </c>
      <c r="K314" s="215" t="s">
        <v>19</v>
      </c>
      <c r="L314" s="45"/>
      <c r="M314" s="220" t="s">
        <v>19</v>
      </c>
      <c r="N314" s="221" t="s">
        <v>46</v>
      </c>
      <c r="O314" s="85"/>
      <c r="P314" s="222">
        <f>O314*H314</f>
        <v>0</v>
      </c>
      <c r="Q314" s="222">
        <v>0.074999999999999997</v>
      </c>
      <c r="R314" s="222">
        <f>Q314*H314</f>
        <v>0.22499999999999998</v>
      </c>
      <c r="S314" s="222">
        <v>0</v>
      </c>
      <c r="T314" s="223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24" t="s">
        <v>234</v>
      </c>
      <c r="AT314" s="224" t="s">
        <v>148</v>
      </c>
      <c r="AU314" s="224" t="s">
        <v>84</v>
      </c>
      <c r="AY314" s="18" t="s">
        <v>145</v>
      </c>
      <c r="BE314" s="225">
        <f>IF(N314="základní",J314,0)</f>
        <v>0</v>
      </c>
      <c r="BF314" s="225">
        <f>IF(N314="snížená",J314,0)</f>
        <v>0</v>
      </c>
      <c r="BG314" s="225">
        <f>IF(N314="zákl. přenesená",J314,0)</f>
        <v>0</v>
      </c>
      <c r="BH314" s="225">
        <f>IF(N314="sníž. přenesená",J314,0)</f>
        <v>0</v>
      </c>
      <c r="BI314" s="225">
        <f>IF(N314="nulová",J314,0)</f>
        <v>0</v>
      </c>
      <c r="BJ314" s="18" t="s">
        <v>82</v>
      </c>
      <c r="BK314" s="225">
        <f>ROUND(I314*H314,2)</f>
        <v>0</v>
      </c>
      <c r="BL314" s="18" t="s">
        <v>234</v>
      </c>
      <c r="BM314" s="224" t="s">
        <v>1016</v>
      </c>
    </row>
    <row r="315" s="13" customFormat="1">
      <c r="A315" s="13"/>
      <c r="B315" s="231"/>
      <c r="C315" s="232"/>
      <c r="D315" s="233" t="s">
        <v>161</v>
      </c>
      <c r="E315" s="242" t="s">
        <v>19</v>
      </c>
      <c r="F315" s="234" t="s">
        <v>163</v>
      </c>
      <c r="G315" s="232"/>
      <c r="H315" s="235">
        <v>3</v>
      </c>
      <c r="I315" s="236"/>
      <c r="J315" s="232"/>
      <c r="K315" s="232"/>
      <c r="L315" s="237"/>
      <c r="M315" s="238"/>
      <c r="N315" s="239"/>
      <c r="O315" s="239"/>
      <c r="P315" s="239"/>
      <c r="Q315" s="239"/>
      <c r="R315" s="239"/>
      <c r="S315" s="239"/>
      <c r="T315" s="240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1" t="s">
        <v>161</v>
      </c>
      <c r="AU315" s="241" t="s">
        <v>84</v>
      </c>
      <c r="AV315" s="13" t="s">
        <v>84</v>
      </c>
      <c r="AW315" s="13" t="s">
        <v>37</v>
      </c>
      <c r="AX315" s="13" t="s">
        <v>82</v>
      </c>
      <c r="AY315" s="241" t="s">
        <v>145</v>
      </c>
    </row>
    <row r="316" s="2" customFormat="1" ht="37.8" customHeight="1">
      <c r="A316" s="39"/>
      <c r="B316" s="40"/>
      <c r="C316" s="213" t="s">
        <v>572</v>
      </c>
      <c r="D316" s="213" t="s">
        <v>148</v>
      </c>
      <c r="E316" s="214" t="s">
        <v>1017</v>
      </c>
      <c r="F316" s="215" t="s">
        <v>1018</v>
      </c>
      <c r="G316" s="216" t="s">
        <v>253</v>
      </c>
      <c r="H316" s="217">
        <v>1</v>
      </c>
      <c r="I316" s="218"/>
      <c r="J316" s="219">
        <f>ROUND(I316*H316,2)</f>
        <v>0</v>
      </c>
      <c r="K316" s="215" t="s">
        <v>19</v>
      </c>
      <c r="L316" s="45"/>
      <c r="M316" s="220" t="s">
        <v>19</v>
      </c>
      <c r="N316" s="221" t="s">
        <v>46</v>
      </c>
      <c r="O316" s="85"/>
      <c r="P316" s="222">
        <f>O316*H316</f>
        <v>0</v>
      </c>
      <c r="Q316" s="222">
        <v>0.14999999999999999</v>
      </c>
      <c r="R316" s="222">
        <f>Q316*H316</f>
        <v>0.14999999999999999</v>
      </c>
      <c r="S316" s="222">
        <v>0</v>
      </c>
      <c r="T316" s="223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24" t="s">
        <v>234</v>
      </c>
      <c r="AT316" s="224" t="s">
        <v>148</v>
      </c>
      <c r="AU316" s="224" t="s">
        <v>84</v>
      </c>
      <c r="AY316" s="18" t="s">
        <v>145</v>
      </c>
      <c r="BE316" s="225">
        <f>IF(N316="základní",J316,0)</f>
        <v>0</v>
      </c>
      <c r="BF316" s="225">
        <f>IF(N316="snížená",J316,0)</f>
        <v>0</v>
      </c>
      <c r="BG316" s="225">
        <f>IF(N316="zákl. přenesená",J316,0)</f>
        <v>0</v>
      </c>
      <c r="BH316" s="225">
        <f>IF(N316="sníž. přenesená",J316,0)</f>
        <v>0</v>
      </c>
      <c r="BI316" s="225">
        <f>IF(N316="nulová",J316,0)</f>
        <v>0</v>
      </c>
      <c r="BJ316" s="18" t="s">
        <v>82</v>
      </c>
      <c r="BK316" s="225">
        <f>ROUND(I316*H316,2)</f>
        <v>0</v>
      </c>
      <c r="BL316" s="18" t="s">
        <v>234</v>
      </c>
      <c r="BM316" s="224" t="s">
        <v>1019</v>
      </c>
    </row>
    <row r="317" s="2" customFormat="1">
      <c r="A317" s="39"/>
      <c r="B317" s="40"/>
      <c r="C317" s="41"/>
      <c r="D317" s="233" t="s">
        <v>223</v>
      </c>
      <c r="E317" s="41"/>
      <c r="F317" s="243" t="s">
        <v>1020</v>
      </c>
      <c r="G317" s="41"/>
      <c r="H317" s="41"/>
      <c r="I317" s="228"/>
      <c r="J317" s="41"/>
      <c r="K317" s="41"/>
      <c r="L317" s="45"/>
      <c r="M317" s="229"/>
      <c r="N317" s="230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223</v>
      </c>
      <c r="AU317" s="18" t="s">
        <v>84</v>
      </c>
    </row>
    <row r="318" s="13" customFormat="1">
      <c r="A318" s="13"/>
      <c r="B318" s="231"/>
      <c r="C318" s="232"/>
      <c r="D318" s="233" t="s">
        <v>161</v>
      </c>
      <c r="E318" s="242" t="s">
        <v>19</v>
      </c>
      <c r="F318" s="234" t="s">
        <v>82</v>
      </c>
      <c r="G318" s="232"/>
      <c r="H318" s="235">
        <v>1</v>
      </c>
      <c r="I318" s="236"/>
      <c r="J318" s="232"/>
      <c r="K318" s="232"/>
      <c r="L318" s="237"/>
      <c r="M318" s="238"/>
      <c r="N318" s="239"/>
      <c r="O318" s="239"/>
      <c r="P318" s="239"/>
      <c r="Q318" s="239"/>
      <c r="R318" s="239"/>
      <c r="S318" s="239"/>
      <c r="T318" s="240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1" t="s">
        <v>161</v>
      </c>
      <c r="AU318" s="241" t="s">
        <v>84</v>
      </c>
      <c r="AV318" s="13" t="s">
        <v>84</v>
      </c>
      <c r="AW318" s="13" t="s">
        <v>37</v>
      </c>
      <c r="AX318" s="13" t="s">
        <v>82</v>
      </c>
      <c r="AY318" s="241" t="s">
        <v>145</v>
      </c>
    </row>
    <row r="319" s="2" customFormat="1" ht="37.8" customHeight="1">
      <c r="A319" s="39"/>
      <c r="B319" s="40"/>
      <c r="C319" s="213" t="s">
        <v>578</v>
      </c>
      <c r="D319" s="213" t="s">
        <v>148</v>
      </c>
      <c r="E319" s="214" t="s">
        <v>1021</v>
      </c>
      <c r="F319" s="215" t="s">
        <v>1022</v>
      </c>
      <c r="G319" s="216" t="s">
        <v>298</v>
      </c>
      <c r="H319" s="217">
        <v>1</v>
      </c>
      <c r="I319" s="218"/>
      <c r="J319" s="219">
        <f>ROUND(I319*H319,2)</f>
        <v>0</v>
      </c>
      <c r="K319" s="215" t="s">
        <v>19</v>
      </c>
      <c r="L319" s="45"/>
      <c r="M319" s="220" t="s">
        <v>19</v>
      </c>
      <c r="N319" s="221" t="s">
        <v>46</v>
      </c>
      <c r="O319" s="85"/>
      <c r="P319" s="222">
        <f>O319*H319</f>
        <v>0</v>
      </c>
      <c r="Q319" s="222">
        <v>0.020480000000000002</v>
      </c>
      <c r="R319" s="222">
        <f>Q319*H319</f>
        <v>0.020480000000000002</v>
      </c>
      <c r="S319" s="222">
        <v>0</v>
      </c>
      <c r="T319" s="223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24" t="s">
        <v>234</v>
      </c>
      <c r="AT319" s="224" t="s">
        <v>148</v>
      </c>
      <c r="AU319" s="224" t="s">
        <v>84</v>
      </c>
      <c r="AY319" s="18" t="s">
        <v>145</v>
      </c>
      <c r="BE319" s="225">
        <f>IF(N319="základní",J319,0)</f>
        <v>0</v>
      </c>
      <c r="BF319" s="225">
        <f>IF(N319="snížená",J319,0)</f>
        <v>0</v>
      </c>
      <c r="BG319" s="225">
        <f>IF(N319="zákl. přenesená",J319,0)</f>
        <v>0</v>
      </c>
      <c r="BH319" s="225">
        <f>IF(N319="sníž. přenesená",J319,0)</f>
        <v>0</v>
      </c>
      <c r="BI319" s="225">
        <f>IF(N319="nulová",J319,0)</f>
        <v>0</v>
      </c>
      <c r="BJ319" s="18" t="s">
        <v>82</v>
      </c>
      <c r="BK319" s="225">
        <f>ROUND(I319*H319,2)</f>
        <v>0</v>
      </c>
      <c r="BL319" s="18" t="s">
        <v>234</v>
      </c>
      <c r="BM319" s="224" t="s">
        <v>1023</v>
      </c>
    </row>
    <row r="320" s="13" customFormat="1">
      <c r="A320" s="13"/>
      <c r="B320" s="231"/>
      <c r="C320" s="232"/>
      <c r="D320" s="233" t="s">
        <v>161</v>
      </c>
      <c r="E320" s="242" t="s">
        <v>19</v>
      </c>
      <c r="F320" s="234" t="s">
        <v>82</v>
      </c>
      <c r="G320" s="232"/>
      <c r="H320" s="235">
        <v>1</v>
      </c>
      <c r="I320" s="236"/>
      <c r="J320" s="232"/>
      <c r="K320" s="232"/>
      <c r="L320" s="237"/>
      <c r="M320" s="238"/>
      <c r="N320" s="239"/>
      <c r="O320" s="239"/>
      <c r="P320" s="239"/>
      <c r="Q320" s="239"/>
      <c r="R320" s="239"/>
      <c r="S320" s="239"/>
      <c r="T320" s="240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1" t="s">
        <v>161</v>
      </c>
      <c r="AU320" s="241" t="s">
        <v>84</v>
      </c>
      <c r="AV320" s="13" t="s">
        <v>84</v>
      </c>
      <c r="AW320" s="13" t="s">
        <v>37</v>
      </c>
      <c r="AX320" s="13" t="s">
        <v>82</v>
      </c>
      <c r="AY320" s="241" t="s">
        <v>145</v>
      </c>
    </row>
    <row r="321" s="2" customFormat="1" ht="33" customHeight="1">
      <c r="A321" s="39"/>
      <c r="B321" s="40"/>
      <c r="C321" s="213" t="s">
        <v>587</v>
      </c>
      <c r="D321" s="213" t="s">
        <v>148</v>
      </c>
      <c r="E321" s="214" t="s">
        <v>1024</v>
      </c>
      <c r="F321" s="215" t="s">
        <v>1025</v>
      </c>
      <c r="G321" s="216" t="s">
        <v>298</v>
      </c>
      <c r="H321" s="217">
        <v>1</v>
      </c>
      <c r="I321" s="218"/>
      <c r="J321" s="219">
        <f>ROUND(I321*H321,2)</f>
        <v>0</v>
      </c>
      <c r="K321" s="215" t="s">
        <v>19</v>
      </c>
      <c r="L321" s="45"/>
      <c r="M321" s="220" t="s">
        <v>19</v>
      </c>
      <c r="N321" s="221" t="s">
        <v>46</v>
      </c>
      <c r="O321" s="85"/>
      <c r="P321" s="222">
        <f>O321*H321</f>
        <v>0</v>
      </c>
      <c r="Q321" s="222">
        <v>0.020480000000000002</v>
      </c>
      <c r="R321" s="222">
        <f>Q321*H321</f>
        <v>0.020480000000000002</v>
      </c>
      <c r="S321" s="222">
        <v>0</v>
      </c>
      <c r="T321" s="223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24" t="s">
        <v>234</v>
      </c>
      <c r="AT321" s="224" t="s">
        <v>148</v>
      </c>
      <c r="AU321" s="224" t="s">
        <v>84</v>
      </c>
      <c r="AY321" s="18" t="s">
        <v>145</v>
      </c>
      <c r="BE321" s="225">
        <f>IF(N321="základní",J321,0)</f>
        <v>0</v>
      </c>
      <c r="BF321" s="225">
        <f>IF(N321="snížená",J321,0)</f>
        <v>0</v>
      </c>
      <c r="BG321" s="225">
        <f>IF(N321="zákl. přenesená",J321,0)</f>
        <v>0</v>
      </c>
      <c r="BH321" s="225">
        <f>IF(N321="sníž. přenesená",J321,0)</f>
        <v>0</v>
      </c>
      <c r="BI321" s="225">
        <f>IF(N321="nulová",J321,0)</f>
        <v>0</v>
      </c>
      <c r="BJ321" s="18" t="s">
        <v>82</v>
      </c>
      <c r="BK321" s="225">
        <f>ROUND(I321*H321,2)</f>
        <v>0</v>
      </c>
      <c r="BL321" s="18" t="s">
        <v>234</v>
      </c>
      <c r="BM321" s="224" t="s">
        <v>1026</v>
      </c>
    </row>
    <row r="322" s="13" customFormat="1">
      <c r="A322" s="13"/>
      <c r="B322" s="231"/>
      <c r="C322" s="232"/>
      <c r="D322" s="233" t="s">
        <v>161</v>
      </c>
      <c r="E322" s="242" t="s">
        <v>19</v>
      </c>
      <c r="F322" s="234" t="s">
        <v>82</v>
      </c>
      <c r="G322" s="232"/>
      <c r="H322" s="235">
        <v>1</v>
      </c>
      <c r="I322" s="236"/>
      <c r="J322" s="232"/>
      <c r="K322" s="232"/>
      <c r="L322" s="237"/>
      <c r="M322" s="238"/>
      <c r="N322" s="239"/>
      <c r="O322" s="239"/>
      <c r="P322" s="239"/>
      <c r="Q322" s="239"/>
      <c r="R322" s="239"/>
      <c r="S322" s="239"/>
      <c r="T322" s="240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1" t="s">
        <v>161</v>
      </c>
      <c r="AU322" s="241" t="s">
        <v>84</v>
      </c>
      <c r="AV322" s="13" t="s">
        <v>84</v>
      </c>
      <c r="AW322" s="13" t="s">
        <v>37</v>
      </c>
      <c r="AX322" s="13" t="s">
        <v>82</v>
      </c>
      <c r="AY322" s="241" t="s">
        <v>145</v>
      </c>
    </row>
    <row r="323" s="2" customFormat="1" ht="33" customHeight="1">
      <c r="A323" s="39"/>
      <c r="B323" s="40"/>
      <c r="C323" s="213" t="s">
        <v>1027</v>
      </c>
      <c r="D323" s="213" t="s">
        <v>148</v>
      </c>
      <c r="E323" s="214" t="s">
        <v>1028</v>
      </c>
      <c r="F323" s="215" t="s">
        <v>1029</v>
      </c>
      <c r="G323" s="216" t="s">
        <v>298</v>
      </c>
      <c r="H323" s="217">
        <v>2</v>
      </c>
      <c r="I323" s="218"/>
      <c r="J323" s="219">
        <f>ROUND(I323*H323,2)</f>
        <v>0</v>
      </c>
      <c r="K323" s="215" t="s">
        <v>19</v>
      </c>
      <c r="L323" s="45"/>
      <c r="M323" s="220" t="s">
        <v>19</v>
      </c>
      <c r="N323" s="221" t="s">
        <v>46</v>
      </c>
      <c r="O323" s="85"/>
      <c r="P323" s="222">
        <f>O323*H323</f>
        <v>0</v>
      </c>
      <c r="Q323" s="222">
        <v>0.050000000000000003</v>
      </c>
      <c r="R323" s="222">
        <f>Q323*H323</f>
        <v>0.10000000000000001</v>
      </c>
      <c r="S323" s="222">
        <v>0</v>
      </c>
      <c r="T323" s="223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24" t="s">
        <v>234</v>
      </c>
      <c r="AT323" s="224" t="s">
        <v>148</v>
      </c>
      <c r="AU323" s="224" t="s">
        <v>84</v>
      </c>
      <c r="AY323" s="18" t="s">
        <v>145</v>
      </c>
      <c r="BE323" s="225">
        <f>IF(N323="základní",J323,0)</f>
        <v>0</v>
      </c>
      <c r="BF323" s="225">
        <f>IF(N323="snížená",J323,0)</f>
        <v>0</v>
      </c>
      <c r="BG323" s="225">
        <f>IF(N323="zákl. přenesená",J323,0)</f>
        <v>0</v>
      </c>
      <c r="BH323" s="225">
        <f>IF(N323="sníž. přenesená",J323,0)</f>
        <v>0</v>
      </c>
      <c r="BI323" s="225">
        <f>IF(N323="nulová",J323,0)</f>
        <v>0</v>
      </c>
      <c r="BJ323" s="18" t="s">
        <v>82</v>
      </c>
      <c r="BK323" s="225">
        <f>ROUND(I323*H323,2)</f>
        <v>0</v>
      </c>
      <c r="BL323" s="18" t="s">
        <v>234</v>
      </c>
      <c r="BM323" s="224" t="s">
        <v>1030</v>
      </c>
    </row>
    <row r="324" s="13" customFormat="1">
      <c r="A324" s="13"/>
      <c r="B324" s="231"/>
      <c r="C324" s="232"/>
      <c r="D324" s="233" t="s">
        <v>161</v>
      </c>
      <c r="E324" s="242" t="s">
        <v>19</v>
      </c>
      <c r="F324" s="234" t="s">
        <v>84</v>
      </c>
      <c r="G324" s="232"/>
      <c r="H324" s="235">
        <v>2</v>
      </c>
      <c r="I324" s="236"/>
      <c r="J324" s="232"/>
      <c r="K324" s="232"/>
      <c r="L324" s="237"/>
      <c r="M324" s="238"/>
      <c r="N324" s="239"/>
      <c r="O324" s="239"/>
      <c r="P324" s="239"/>
      <c r="Q324" s="239"/>
      <c r="R324" s="239"/>
      <c r="S324" s="239"/>
      <c r="T324" s="240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1" t="s">
        <v>161</v>
      </c>
      <c r="AU324" s="241" t="s">
        <v>84</v>
      </c>
      <c r="AV324" s="13" t="s">
        <v>84</v>
      </c>
      <c r="AW324" s="13" t="s">
        <v>37</v>
      </c>
      <c r="AX324" s="13" t="s">
        <v>82</v>
      </c>
      <c r="AY324" s="241" t="s">
        <v>145</v>
      </c>
    </row>
    <row r="325" s="2" customFormat="1" ht="16.5" customHeight="1">
      <c r="A325" s="39"/>
      <c r="B325" s="40"/>
      <c r="C325" s="213" t="s">
        <v>1031</v>
      </c>
      <c r="D325" s="213" t="s">
        <v>148</v>
      </c>
      <c r="E325" s="214" t="s">
        <v>1032</v>
      </c>
      <c r="F325" s="215" t="s">
        <v>1033</v>
      </c>
      <c r="G325" s="216" t="s">
        <v>298</v>
      </c>
      <c r="H325" s="217">
        <v>2</v>
      </c>
      <c r="I325" s="218"/>
      <c r="J325" s="219">
        <f>ROUND(I325*H325,2)</f>
        <v>0</v>
      </c>
      <c r="K325" s="215" t="s">
        <v>152</v>
      </c>
      <c r="L325" s="45"/>
      <c r="M325" s="220" t="s">
        <v>19</v>
      </c>
      <c r="N325" s="221" t="s">
        <v>46</v>
      </c>
      <c r="O325" s="85"/>
      <c r="P325" s="222">
        <f>O325*H325</f>
        <v>0</v>
      </c>
      <c r="Q325" s="222">
        <v>0.086480000000000001</v>
      </c>
      <c r="R325" s="222">
        <f>Q325*H325</f>
        <v>0.17296</v>
      </c>
      <c r="S325" s="222">
        <v>0</v>
      </c>
      <c r="T325" s="223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24" t="s">
        <v>234</v>
      </c>
      <c r="AT325" s="224" t="s">
        <v>148</v>
      </c>
      <c r="AU325" s="224" t="s">
        <v>84</v>
      </c>
      <c r="AY325" s="18" t="s">
        <v>145</v>
      </c>
      <c r="BE325" s="225">
        <f>IF(N325="základní",J325,0)</f>
        <v>0</v>
      </c>
      <c r="BF325" s="225">
        <f>IF(N325="snížená",J325,0)</f>
        <v>0</v>
      </c>
      <c r="BG325" s="225">
        <f>IF(N325="zákl. přenesená",J325,0)</f>
        <v>0</v>
      </c>
      <c r="BH325" s="225">
        <f>IF(N325="sníž. přenesená",J325,0)</f>
        <v>0</v>
      </c>
      <c r="BI325" s="225">
        <f>IF(N325="nulová",J325,0)</f>
        <v>0</v>
      </c>
      <c r="BJ325" s="18" t="s">
        <v>82</v>
      </c>
      <c r="BK325" s="225">
        <f>ROUND(I325*H325,2)</f>
        <v>0</v>
      </c>
      <c r="BL325" s="18" t="s">
        <v>234</v>
      </c>
      <c r="BM325" s="224" t="s">
        <v>1034</v>
      </c>
    </row>
    <row r="326" s="2" customFormat="1">
      <c r="A326" s="39"/>
      <c r="B326" s="40"/>
      <c r="C326" s="41"/>
      <c r="D326" s="226" t="s">
        <v>155</v>
      </c>
      <c r="E326" s="41"/>
      <c r="F326" s="227" t="s">
        <v>1035</v>
      </c>
      <c r="G326" s="41"/>
      <c r="H326" s="41"/>
      <c r="I326" s="228"/>
      <c r="J326" s="41"/>
      <c r="K326" s="41"/>
      <c r="L326" s="45"/>
      <c r="M326" s="229"/>
      <c r="N326" s="230"/>
      <c r="O326" s="85"/>
      <c r="P326" s="85"/>
      <c r="Q326" s="85"/>
      <c r="R326" s="85"/>
      <c r="S326" s="85"/>
      <c r="T326" s="86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155</v>
      </c>
      <c r="AU326" s="18" t="s">
        <v>84</v>
      </c>
    </row>
    <row r="327" s="13" customFormat="1">
      <c r="A327" s="13"/>
      <c r="B327" s="231"/>
      <c r="C327" s="232"/>
      <c r="D327" s="233" t="s">
        <v>161</v>
      </c>
      <c r="E327" s="242" t="s">
        <v>19</v>
      </c>
      <c r="F327" s="234" t="s">
        <v>84</v>
      </c>
      <c r="G327" s="232"/>
      <c r="H327" s="235">
        <v>2</v>
      </c>
      <c r="I327" s="236"/>
      <c r="J327" s="232"/>
      <c r="K327" s="232"/>
      <c r="L327" s="237"/>
      <c r="M327" s="238"/>
      <c r="N327" s="239"/>
      <c r="O327" s="239"/>
      <c r="P327" s="239"/>
      <c r="Q327" s="239"/>
      <c r="R327" s="239"/>
      <c r="S327" s="239"/>
      <c r="T327" s="240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1" t="s">
        <v>161</v>
      </c>
      <c r="AU327" s="241" t="s">
        <v>84</v>
      </c>
      <c r="AV327" s="13" t="s">
        <v>84</v>
      </c>
      <c r="AW327" s="13" t="s">
        <v>37</v>
      </c>
      <c r="AX327" s="13" t="s">
        <v>82</v>
      </c>
      <c r="AY327" s="241" t="s">
        <v>145</v>
      </c>
    </row>
    <row r="328" s="2" customFormat="1" ht="24.15" customHeight="1">
      <c r="A328" s="39"/>
      <c r="B328" s="40"/>
      <c r="C328" s="213" t="s">
        <v>1036</v>
      </c>
      <c r="D328" s="213" t="s">
        <v>148</v>
      </c>
      <c r="E328" s="214" t="s">
        <v>1037</v>
      </c>
      <c r="F328" s="215" t="s">
        <v>1038</v>
      </c>
      <c r="G328" s="216" t="s">
        <v>298</v>
      </c>
      <c r="H328" s="217">
        <v>6</v>
      </c>
      <c r="I328" s="218"/>
      <c r="J328" s="219">
        <f>ROUND(I328*H328,2)</f>
        <v>0</v>
      </c>
      <c r="K328" s="215" t="s">
        <v>152</v>
      </c>
      <c r="L328" s="45"/>
      <c r="M328" s="220" t="s">
        <v>19</v>
      </c>
      <c r="N328" s="221" t="s">
        <v>46</v>
      </c>
      <c r="O328" s="85"/>
      <c r="P328" s="222">
        <f>O328*H328</f>
        <v>0</v>
      </c>
      <c r="Q328" s="222">
        <v>0.02911</v>
      </c>
      <c r="R328" s="222">
        <f>Q328*H328</f>
        <v>0.17466000000000001</v>
      </c>
      <c r="S328" s="222">
        <v>0</v>
      </c>
      <c r="T328" s="223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24" t="s">
        <v>234</v>
      </c>
      <c r="AT328" s="224" t="s">
        <v>148</v>
      </c>
      <c r="AU328" s="224" t="s">
        <v>84</v>
      </c>
      <c r="AY328" s="18" t="s">
        <v>145</v>
      </c>
      <c r="BE328" s="225">
        <f>IF(N328="základní",J328,0)</f>
        <v>0</v>
      </c>
      <c r="BF328" s="225">
        <f>IF(N328="snížená",J328,0)</f>
        <v>0</v>
      </c>
      <c r="BG328" s="225">
        <f>IF(N328="zákl. přenesená",J328,0)</f>
        <v>0</v>
      </c>
      <c r="BH328" s="225">
        <f>IF(N328="sníž. přenesená",J328,0)</f>
        <v>0</v>
      </c>
      <c r="BI328" s="225">
        <f>IF(N328="nulová",J328,0)</f>
        <v>0</v>
      </c>
      <c r="BJ328" s="18" t="s">
        <v>82</v>
      </c>
      <c r="BK328" s="225">
        <f>ROUND(I328*H328,2)</f>
        <v>0</v>
      </c>
      <c r="BL328" s="18" t="s">
        <v>234</v>
      </c>
      <c r="BM328" s="224" t="s">
        <v>1039</v>
      </c>
    </row>
    <row r="329" s="2" customFormat="1">
      <c r="A329" s="39"/>
      <c r="B329" s="40"/>
      <c r="C329" s="41"/>
      <c r="D329" s="226" t="s">
        <v>155</v>
      </c>
      <c r="E329" s="41"/>
      <c r="F329" s="227" t="s">
        <v>1040</v>
      </c>
      <c r="G329" s="41"/>
      <c r="H329" s="41"/>
      <c r="I329" s="228"/>
      <c r="J329" s="41"/>
      <c r="K329" s="41"/>
      <c r="L329" s="45"/>
      <c r="M329" s="229"/>
      <c r="N329" s="230"/>
      <c r="O329" s="85"/>
      <c r="P329" s="85"/>
      <c r="Q329" s="85"/>
      <c r="R329" s="85"/>
      <c r="S329" s="85"/>
      <c r="T329" s="86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155</v>
      </c>
      <c r="AU329" s="18" t="s">
        <v>84</v>
      </c>
    </row>
    <row r="330" s="13" customFormat="1">
      <c r="A330" s="13"/>
      <c r="B330" s="231"/>
      <c r="C330" s="232"/>
      <c r="D330" s="233" t="s">
        <v>161</v>
      </c>
      <c r="E330" s="242" t="s">
        <v>19</v>
      </c>
      <c r="F330" s="234" t="s">
        <v>1041</v>
      </c>
      <c r="G330" s="232"/>
      <c r="H330" s="235">
        <v>6</v>
      </c>
      <c r="I330" s="236"/>
      <c r="J330" s="232"/>
      <c r="K330" s="232"/>
      <c r="L330" s="237"/>
      <c r="M330" s="238"/>
      <c r="N330" s="239"/>
      <c r="O330" s="239"/>
      <c r="P330" s="239"/>
      <c r="Q330" s="239"/>
      <c r="R330" s="239"/>
      <c r="S330" s="239"/>
      <c r="T330" s="240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1" t="s">
        <v>161</v>
      </c>
      <c r="AU330" s="241" t="s">
        <v>84</v>
      </c>
      <c r="AV330" s="13" t="s">
        <v>84</v>
      </c>
      <c r="AW330" s="13" t="s">
        <v>37</v>
      </c>
      <c r="AX330" s="13" t="s">
        <v>82</v>
      </c>
      <c r="AY330" s="241" t="s">
        <v>145</v>
      </c>
    </row>
    <row r="331" s="2" customFormat="1" ht="16.5" customHeight="1">
      <c r="A331" s="39"/>
      <c r="B331" s="40"/>
      <c r="C331" s="213" t="s">
        <v>1042</v>
      </c>
      <c r="D331" s="213" t="s">
        <v>148</v>
      </c>
      <c r="E331" s="214" t="s">
        <v>1043</v>
      </c>
      <c r="F331" s="215" t="s">
        <v>1044</v>
      </c>
      <c r="G331" s="216" t="s">
        <v>298</v>
      </c>
      <c r="H331" s="217">
        <v>4</v>
      </c>
      <c r="I331" s="218"/>
      <c r="J331" s="219">
        <f>ROUND(I331*H331,2)</f>
        <v>0</v>
      </c>
      <c r="K331" s="215" t="s">
        <v>152</v>
      </c>
      <c r="L331" s="45"/>
      <c r="M331" s="220" t="s">
        <v>19</v>
      </c>
      <c r="N331" s="221" t="s">
        <v>46</v>
      </c>
      <c r="O331" s="85"/>
      <c r="P331" s="222">
        <f>O331*H331</f>
        <v>0</v>
      </c>
      <c r="Q331" s="222">
        <v>0.0016999999999999999</v>
      </c>
      <c r="R331" s="222">
        <f>Q331*H331</f>
        <v>0.0067999999999999996</v>
      </c>
      <c r="S331" s="222">
        <v>0</v>
      </c>
      <c r="T331" s="223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24" t="s">
        <v>234</v>
      </c>
      <c r="AT331" s="224" t="s">
        <v>148</v>
      </c>
      <c r="AU331" s="224" t="s">
        <v>84</v>
      </c>
      <c r="AY331" s="18" t="s">
        <v>145</v>
      </c>
      <c r="BE331" s="225">
        <f>IF(N331="základní",J331,0)</f>
        <v>0</v>
      </c>
      <c r="BF331" s="225">
        <f>IF(N331="snížená",J331,0)</f>
        <v>0</v>
      </c>
      <c r="BG331" s="225">
        <f>IF(N331="zákl. přenesená",J331,0)</f>
        <v>0</v>
      </c>
      <c r="BH331" s="225">
        <f>IF(N331="sníž. přenesená",J331,0)</f>
        <v>0</v>
      </c>
      <c r="BI331" s="225">
        <f>IF(N331="nulová",J331,0)</f>
        <v>0</v>
      </c>
      <c r="BJ331" s="18" t="s">
        <v>82</v>
      </c>
      <c r="BK331" s="225">
        <f>ROUND(I331*H331,2)</f>
        <v>0</v>
      </c>
      <c r="BL331" s="18" t="s">
        <v>234</v>
      </c>
      <c r="BM331" s="224" t="s">
        <v>1045</v>
      </c>
    </row>
    <row r="332" s="2" customFormat="1">
      <c r="A332" s="39"/>
      <c r="B332" s="40"/>
      <c r="C332" s="41"/>
      <c r="D332" s="226" t="s">
        <v>155</v>
      </c>
      <c r="E332" s="41"/>
      <c r="F332" s="227" t="s">
        <v>1046</v>
      </c>
      <c r="G332" s="41"/>
      <c r="H332" s="41"/>
      <c r="I332" s="228"/>
      <c r="J332" s="41"/>
      <c r="K332" s="41"/>
      <c r="L332" s="45"/>
      <c r="M332" s="229"/>
      <c r="N332" s="230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155</v>
      </c>
      <c r="AU332" s="18" t="s">
        <v>84</v>
      </c>
    </row>
    <row r="333" s="13" customFormat="1">
      <c r="A333" s="13"/>
      <c r="B333" s="231"/>
      <c r="C333" s="232"/>
      <c r="D333" s="233" t="s">
        <v>161</v>
      </c>
      <c r="E333" s="242" t="s">
        <v>19</v>
      </c>
      <c r="F333" s="234" t="s">
        <v>153</v>
      </c>
      <c r="G333" s="232"/>
      <c r="H333" s="235">
        <v>4</v>
      </c>
      <c r="I333" s="236"/>
      <c r="J333" s="232"/>
      <c r="K333" s="232"/>
      <c r="L333" s="237"/>
      <c r="M333" s="238"/>
      <c r="N333" s="239"/>
      <c r="O333" s="239"/>
      <c r="P333" s="239"/>
      <c r="Q333" s="239"/>
      <c r="R333" s="239"/>
      <c r="S333" s="239"/>
      <c r="T333" s="240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1" t="s">
        <v>161</v>
      </c>
      <c r="AU333" s="241" t="s">
        <v>84</v>
      </c>
      <c r="AV333" s="13" t="s">
        <v>84</v>
      </c>
      <c r="AW333" s="13" t="s">
        <v>37</v>
      </c>
      <c r="AX333" s="13" t="s">
        <v>82</v>
      </c>
      <c r="AY333" s="241" t="s">
        <v>145</v>
      </c>
    </row>
    <row r="334" s="2" customFormat="1" ht="16.5" customHeight="1">
      <c r="A334" s="39"/>
      <c r="B334" s="40"/>
      <c r="C334" s="213" t="s">
        <v>1047</v>
      </c>
      <c r="D334" s="213" t="s">
        <v>148</v>
      </c>
      <c r="E334" s="214" t="s">
        <v>1048</v>
      </c>
      <c r="F334" s="215" t="s">
        <v>1049</v>
      </c>
      <c r="G334" s="216" t="s">
        <v>298</v>
      </c>
      <c r="H334" s="217">
        <v>2</v>
      </c>
      <c r="I334" s="218"/>
      <c r="J334" s="219">
        <f>ROUND(I334*H334,2)</f>
        <v>0</v>
      </c>
      <c r="K334" s="215" t="s">
        <v>152</v>
      </c>
      <c r="L334" s="45"/>
      <c r="M334" s="220" t="s">
        <v>19</v>
      </c>
      <c r="N334" s="221" t="s">
        <v>46</v>
      </c>
      <c r="O334" s="85"/>
      <c r="P334" s="222">
        <f>O334*H334</f>
        <v>0</v>
      </c>
      <c r="Q334" s="222">
        <v>0.0024199999999999998</v>
      </c>
      <c r="R334" s="222">
        <f>Q334*H334</f>
        <v>0.0048399999999999997</v>
      </c>
      <c r="S334" s="222">
        <v>0</v>
      </c>
      <c r="T334" s="223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24" t="s">
        <v>234</v>
      </c>
      <c r="AT334" s="224" t="s">
        <v>148</v>
      </c>
      <c r="AU334" s="224" t="s">
        <v>84</v>
      </c>
      <c r="AY334" s="18" t="s">
        <v>145</v>
      </c>
      <c r="BE334" s="225">
        <f>IF(N334="základní",J334,0)</f>
        <v>0</v>
      </c>
      <c r="BF334" s="225">
        <f>IF(N334="snížená",J334,0)</f>
        <v>0</v>
      </c>
      <c r="BG334" s="225">
        <f>IF(N334="zákl. přenesená",J334,0)</f>
        <v>0</v>
      </c>
      <c r="BH334" s="225">
        <f>IF(N334="sníž. přenesená",J334,0)</f>
        <v>0</v>
      </c>
      <c r="BI334" s="225">
        <f>IF(N334="nulová",J334,0)</f>
        <v>0</v>
      </c>
      <c r="BJ334" s="18" t="s">
        <v>82</v>
      </c>
      <c r="BK334" s="225">
        <f>ROUND(I334*H334,2)</f>
        <v>0</v>
      </c>
      <c r="BL334" s="18" t="s">
        <v>234</v>
      </c>
      <c r="BM334" s="224" t="s">
        <v>1050</v>
      </c>
    </row>
    <row r="335" s="2" customFormat="1">
      <c r="A335" s="39"/>
      <c r="B335" s="40"/>
      <c r="C335" s="41"/>
      <c r="D335" s="226" t="s">
        <v>155</v>
      </c>
      <c r="E335" s="41"/>
      <c r="F335" s="227" t="s">
        <v>1051</v>
      </c>
      <c r="G335" s="41"/>
      <c r="H335" s="41"/>
      <c r="I335" s="228"/>
      <c r="J335" s="41"/>
      <c r="K335" s="41"/>
      <c r="L335" s="45"/>
      <c r="M335" s="229"/>
      <c r="N335" s="230"/>
      <c r="O335" s="85"/>
      <c r="P335" s="85"/>
      <c r="Q335" s="85"/>
      <c r="R335" s="85"/>
      <c r="S335" s="85"/>
      <c r="T335" s="86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155</v>
      </c>
      <c r="AU335" s="18" t="s">
        <v>84</v>
      </c>
    </row>
    <row r="336" s="13" customFormat="1">
      <c r="A336" s="13"/>
      <c r="B336" s="231"/>
      <c r="C336" s="232"/>
      <c r="D336" s="233" t="s">
        <v>161</v>
      </c>
      <c r="E336" s="242" t="s">
        <v>19</v>
      </c>
      <c r="F336" s="234" t="s">
        <v>84</v>
      </c>
      <c r="G336" s="232"/>
      <c r="H336" s="235">
        <v>2</v>
      </c>
      <c r="I336" s="236"/>
      <c r="J336" s="232"/>
      <c r="K336" s="232"/>
      <c r="L336" s="237"/>
      <c r="M336" s="238"/>
      <c r="N336" s="239"/>
      <c r="O336" s="239"/>
      <c r="P336" s="239"/>
      <c r="Q336" s="239"/>
      <c r="R336" s="239"/>
      <c r="S336" s="239"/>
      <c r="T336" s="240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1" t="s">
        <v>161</v>
      </c>
      <c r="AU336" s="241" t="s">
        <v>84</v>
      </c>
      <c r="AV336" s="13" t="s">
        <v>84</v>
      </c>
      <c r="AW336" s="13" t="s">
        <v>37</v>
      </c>
      <c r="AX336" s="13" t="s">
        <v>82</v>
      </c>
      <c r="AY336" s="241" t="s">
        <v>145</v>
      </c>
    </row>
    <row r="337" s="2" customFormat="1" ht="16.5" customHeight="1">
      <c r="A337" s="39"/>
      <c r="B337" s="40"/>
      <c r="C337" s="213" t="s">
        <v>1052</v>
      </c>
      <c r="D337" s="213" t="s">
        <v>148</v>
      </c>
      <c r="E337" s="214" t="s">
        <v>1053</v>
      </c>
      <c r="F337" s="215" t="s">
        <v>1054</v>
      </c>
      <c r="G337" s="216" t="s">
        <v>298</v>
      </c>
      <c r="H337" s="217">
        <v>2</v>
      </c>
      <c r="I337" s="218"/>
      <c r="J337" s="219">
        <f>ROUND(I337*H337,2)</f>
        <v>0</v>
      </c>
      <c r="K337" s="215" t="s">
        <v>152</v>
      </c>
      <c r="L337" s="45"/>
      <c r="M337" s="220" t="s">
        <v>19</v>
      </c>
      <c r="N337" s="221" t="s">
        <v>46</v>
      </c>
      <c r="O337" s="85"/>
      <c r="P337" s="222">
        <f>O337*H337</f>
        <v>0</v>
      </c>
      <c r="Q337" s="222">
        <v>0.0048199999999999996</v>
      </c>
      <c r="R337" s="222">
        <f>Q337*H337</f>
        <v>0.0096399999999999993</v>
      </c>
      <c r="S337" s="222">
        <v>0</v>
      </c>
      <c r="T337" s="223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24" t="s">
        <v>234</v>
      </c>
      <c r="AT337" s="224" t="s">
        <v>148</v>
      </c>
      <c r="AU337" s="224" t="s">
        <v>84</v>
      </c>
      <c r="AY337" s="18" t="s">
        <v>145</v>
      </c>
      <c r="BE337" s="225">
        <f>IF(N337="základní",J337,0)</f>
        <v>0</v>
      </c>
      <c r="BF337" s="225">
        <f>IF(N337="snížená",J337,0)</f>
        <v>0</v>
      </c>
      <c r="BG337" s="225">
        <f>IF(N337="zákl. přenesená",J337,0)</f>
        <v>0</v>
      </c>
      <c r="BH337" s="225">
        <f>IF(N337="sníž. přenesená",J337,0)</f>
        <v>0</v>
      </c>
      <c r="BI337" s="225">
        <f>IF(N337="nulová",J337,0)</f>
        <v>0</v>
      </c>
      <c r="BJ337" s="18" t="s">
        <v>82</v>
      </c>
      <c r="BK337" s="225">
        <f>ROUND(I337*H337,2)</f>
        <v>0</v>
      </c>
      <c r="BL337" s="18" t="s">
        <v>234</v>
      </c>
      <c r="BM337" s="224" t="s">
        <v>1055</v>
      </c>
    </row>
    <row r="338" s="2" customFormat="1">
      <c r="A338" s="39"/>
      <c r="B338" s="40"/>
      <c r="C338" s="41"/>
      <c r="D338" s="226" t="s">
        <v>155</v>
      </c>
      <c r="E338" s="41"/>
      <c r="F338" s="227" t="s">
        <v>1056</v>
      </c>
      <c r="G338" s="41"/>
      <c r="H338" s="41"/>
      <c r="I338" s="228"/>
      <c r="J338" s="41"/>
      <c r="K338" s="41"/>
      <c r="L338" s="45"/>
      <c r="M338" s="229"/>
      <c r="N338" s="230"/>
      <c r="O338" s="85"/>
      <c r="P338" s="85"/>
      <c r="Q338" s="85"/>
      <c r="R338" s="85"/>
      <c r="S338" s="85"/>
      <c r="T338" s="86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155</v>
      </c>
      <c r="AU338" s="18" t="s">
        <v>84</v>
      </c>
    </row>
    <row r="339" s="13" customFormat="1">
      <c r="A339" s="13"/>
      <c r="B339" s="231"/>
      <c r="C339" s="232"/>
      <c r="D339" s="233" t="s">
        <v>161</v>
      </c>
      <c r="E339" s="242" t="s">
        <v>19</v>
      </c>
      <c r="F339" s="234" t="s">
        <v>84</v>
      </c>
      <c r="G339" s="232"/>
      <c r="H339" s="235">
        <v>2</v>
      </c>
      <c r="I339" s="236"/>
      <c r="J339" s="232"/>
      <c r="K339" s="232"/>
      <c r="L339" s="237"/>
      <c r="M339" s="238"/>
      <c r="N339" s="239"/>
      <c r="O339" s="239"/>
      <c r="P339" s="239"/>
      <c r="Q339" s="239"/>
      <c r="R339" s="239"/>
      <c r="S339" s="239"/>
      <c r="T339" s="240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1" t="s">
        <v>161</v>
      </c>
      <c r="AU339" s="241" t="s">
        <v>84</v>
      </c>
      <c r="AV339" s="13" t="s">
        <v>84</v>
      </c>
      <c r="AW339" s="13" t="s">
        <v>37</v>
      </c>
      <c r="AX339" s="13" t="s">
        <v>82</v>
      </c>
      <c r="AY339" s="241" t="s">
        <v>145</v>
      </c>
    </row>
    <row r="340" s="2" customFormat="1" ht="16.5" customHeight="1">
      <c r="A340" s="39"/>
      <c r="B340" s="40"/>
      <c r="C340" s="213" t="s">
        <v>1057</v>
      </c>
      <c r="D340" s="213" t="s">
        <v>148</v>
      </c>
      <c r="E340" s="214" t="s">
        <v>1058</v>
      </c>
      <c r="F340" s="215" t="s">
        <v>1059</v>
      </c>
      <c r="G340" s="216" t="s">
        <v>298</v>
      </c>
      <c r="H340" s="217">
        <v>2</v>
      </c>
      <c r="I340" s="218"/>
      <c r="J340" s="219">
        <f>ROUND(I340*H340,2)</f>
        <v>0</v>
      </c>
      <c r="K340" s="215" t="s">
        <v>152</v>
      </c>
      <c r="L340" s="45"/>
      <c r="M340" s="220" t="s">
        <v>19</v>
      </c>
      <c r="N340" s="221" t="s">
        <v>46</v>
      </c>
      <c r="O340" s="85"/>
      <c r="P340" s="222">
        <f>O340*H340</f>
        <v>0</v>
      </c>
      <c r="Q340" s="222">
        <v>0.010330000000000001</v>
      </c>
      <c r="R340" s="222">
        <f>Q340*H340</f>
        <v>0.020660000000000001</v>
      </c>
      <c r="S340" s="222">
        <v>0</v>
      </c>
      <c r="T340" s="223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24" t="s">
        <v>234</v>
      </c>
      <c r="AT340" s="224" t="s">
        <v>148</v>
      </c>
      <c r="AU340" s="224" t="s">
        <v>84</v>
      </c>
      <c r="AY340" s="18" t="s">
        <v>145</v>
      </c>
      <c r="BE340" s="225">
        <f>IF(N340="základní",J340,0)</f>
        <v>0</v>
      </c>
      <c r="BF340" s="225">
        <f>IF(N340="snížená",J340,0)</f>
        <v>0</v>
      </c>
      <c r="BG340" s="225">
        <f>IF(N340="zákl. přenesená",J340,0)</f>
        <v>0</v>
      </c>
      <c r="BH340" s="225">
        <f>IF(N340="sníž. přenesená",J340,0)</f>
        <v>0</v>
      </c>
      <c r="BI340" s="225">
        <f>IF(N340="nulová",J340,0)</f>
        <v>0</v>
      </c>
      <c r="BJ340" s="18" t="s">
        <v>82</v>
      </c>
      <c r="BK340" s="225">
        <f>ROUND(I340*H340,2)</f>
        <v>0</v>
      </c>
      <c r="BL340" s="18" t="s">
        <v>234</v>
      </c>
      <c r="BM340" s="224" t="s">
        <v>1060</v>
      </c>
    </row>
    <row r="341" s="2" customFormat="1">
      <c r="A341" s="39"/>
      <c r="B341" s="40"/>
      <c r="C341" s="41"/>
      <c r="D341" s="226" t="s">
        <v>155</v>
      </c>
      <c r="E341" s="41"/>
      <c r="F341" s="227" t="s">
        <v>1061</v>
      </c>
      <c r="G341" s="41"/>
      <c r="H341" s="41"/>
      <c r="I341" s="228"/>
      <c r="J341" s="41"/>
      <c r="K341" s="41"/>
      <c r="L341" s="45"/>
      <c r="M341" s="229"/>
      <c r="N341" s="230"/>
      <c r="O341" s="85"/>
      <c r="P341" s="85"/>
      <c r="Q341" s="85"/>
      <c r="R341" s="85"/>
      <c r="S341" s="85"/>
      <c r="T341" s="86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155</v>
      </c>
      <c r="AU341" s="18" t="s">
        <v>84</v>
      </c>
    </row>
    <row r="342" s="13" customFormat="1">
      <c r="A342" s="13"/>
      <c r="B342" s="231"/>
      <c r="C342" s="232"/>
      <c r="D342" s="233" t="s">
        <v>161</v>
      </c>
      <c r="E342" s="242" t="s">
        <v>19</v>
      </c>
      <c r="F342" s="234" t="s">
        <v>84</v>
      </c>
      <c r="G342" s="232"/>
      <c r="H342" s="235">
        <v>2</v>
      </c>
      <c r="I342" s="236"/>
      <c r="J342" s="232"/>
      <c r="K342" s="232"/>
      <c r="L342" s="237"/>
      <c r="M342" s="238"/>
      <c r="N342" s="239"/>
      <c r="O342" s="239"/>
      <c r="P342" s="239"/>
      <c r="Q342" s="239"/>
      <c r="R342" s="239"/>
      <c r="S342" s="239"/>
      <c r="T342" s="240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1" t="s">
        <v>161</v>
      </c>
      <c r="AU342" s="241" t="s">
        <v>84</v>
      </c>
      <c r="AV342" s="13" t="s">
        <v>84</v>
      </c>
      <c r="AW342" s="13" t="s">
        <v>37</v>
      </c>
      <c r="AX342" s="13" t="s">
        <v>82</v>
      </c>
      <c r="AY342" s="241" t="s">
        <v>145</v>
      </c>
    </row>
    <row r="343" s="2" customFormat="1" ht="24.15" customHeight="1">
      <c r="A343" s="39"/>
      <c r="B343" s="40"/>
      <c r="C343" s="213" t="s">
        <v>1062</v>
      </c>
      <c r="D343" s="213" t="s">
        <v>148</v>
      </c>
      <c r="E343" s="214" t="s">
        <v>1063</v>
      </c>
      <c r="F343" s="215" t="s">
        <v>1064</v>
      </c>
      <c r="G343" s="216" t="s">
        <v>253</v>
      </c>
      <c r="H343" s="217">
        <v>1</v>
      </c>
      <c r="I343" s="218"/>
      <c r="J343" s="219">
        <f>ROUND(I343*H343,2)</f>
        <v>0</v>
      </c>
      <c r="K343" s="215" t="s">
        <v>19</v>
      </c>
      <c r="L343" s="45"/>
      <c r="M343" s="220" t="s">
        <v>19</v>
      </c>
      <c r="N343" s="221" t="s">
        <v>46</v>
      </c>
      <c r="O343" s="85"/>
      <c r="P343" s="222">
        <f>O343*H343</f>
        <v>0</v>
      </c>
      <c r="Q343" s="222">
        <v>0</v>
      </c>
      <c r="R343" s="222">
        <f>Q343*H343</f>
        <v>0</v>
      </c>
      <c r="S343" s="222">
        <v>0</v>
      </c>
      <c r="T343" s="223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24" t="s">
        <v>234</v>
      </c>
      <c r="AT343" s="224" t="s">
        <v>148</v>
      </c>
      <c r="AU343" s="224" t="s">
        <v>84</v>
      </c>
      <c r="AY343" s="18" t="s">
        <v>145</v>
      </c>
      <c r="BE343" s="225">
        <f>IF(N343="základní",J343,0)</f>
        <v>0</v>
      </c>
      <c r="BF343" s="225">
        <f>IF(N343="snížená",J343,0)</f>
        <v>0</v>
      </c>
      <c r="BG343" s="225">
        <f>IF(N343="zákl. přenesená",J343,0)</f>
        <v>0</v>
      </c>
      <c r="BH343" s="225">
        <f>IF(N343="sníž. přenesená",J343,0)</f>
        <v>0</v>
      </c>
      <c r="BI343" s="225">
        <f>IF(N343="nulová",J343,0)</f>
        <v>0</v>
      </c>
      <c r="BJ343" s="18" t="s">
        <v>82</v>
      </c>
      <c r="BK343" s="225">
        <f>ROUND(I343*H343,2)</f>
        <v>0</v>
      </c>
      <c r="BL343" s="18" t="s">
        <v>234</v>
      </c>
      <c r="BM343" s="224" t="s">
        <v>1065</v>
      </c>
    </row>
    <row r="344" s="2" customFormat="1">
      <c r="A344" s="39"/>
      <c r="B344" s="40"/>
      <c r="C344" s="41"/>
      <c r="D344" s="233" t="s">
        <v>223</v>
      </c>
      <c r="E344" s="41"/>
      <c r="F344" s="243" t="s">
        <v>1066</v>
      </c>
      <c r="G344" s="41"/>
      <c r="H344" s="41"/>
      <c r="I344" s="228"/>
      <c r="J344" s="41"/>
      <c r="K344" s="41"/>
      <c r="L344" s="45"/>
      <c r="M344" s="229"/>
      <c r="N344" s="230"/>
      <c r="O344" s="85"/>
      <c r="P344" s="85"/>
      <c r="Q344" s="85"/>
      <c r="R344" s="85"/>
      <c r="S344" s="85"/>
      <c r="T344" s="86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223</v>
      </c>
      <c r="AU344" s="18" t="s">
        <v>84</v>
      </c>
    </row>
    <row r="345" s="13" customFormat="1">
      <c r="A345" s="13"/>
      <c r="B345" s="231"/>
      <c r="C345" s="232"/>
      <c r="D345" s="233" t="s">
        <v>161</v>
      </c>
      <c r="E345" s="242" t="s">
        <v>19</v>
      </c>
      <c r="F345" s="234" t="s">
        <v>82</v>
      </c>
      <c r="G345" s="232"/>
      <c r="H345" s="235">
        <v>1</v>
      </c>
      <c r="I345" s="236"/>
      <c r="J345" s="232"/>
      <c r="K345" s="232"/>
      <c r="L345" s="237"/>
      <c r="M345" s="238"/>
      <c r="N345" s="239"/>
      <c r="O345" s="239"/>
      <c r="P345" s="239"/>
      <c r="Q345" s="239"/>
      <c r="R345" s="239"/>
      <c r="S345" s="239"/>
      <c r="T345" s="240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1" t="s">
        <v>161</v>
      </c>
      <c r="AU345" s="241" t="s">
        <v>84</v>
      </c>
      <c r="AV345" s="13" t="s">
        <v>84</v>
      </c>
      <c r="AW345" s="13" t="s">
        <v>37</v>
      </c>
      <c r="AX345" s="13" t="s">
        <v>82</v>
      </c>
      <c r="AY345" s="241" t="s">
        <v>145</v>
      </c>
    </row>
    <row r="346" s="2" customFormat="1" ht="24.15" customHeight="1">
      <c r="A346" s="39"/>
      <c r="B346" s="40"/>
      <c r="C346" s="213" t="s">
        <v>1067</v>
      </c>
      <c r="D346" s="213" t="s">
        <v>148</v>
      </c>
      <c r="E346" s="214" t="s">
        <v>1068</v>
      </c>
      <c r="F346" s="215" t="s">
        <v>1069</v>
      </c>
      <c r="G346" s="216" t="s">
        <v>298</v>
      </c>
      <c r="H346" s="217">
        <v>1</v>
      </c>
      <c r="I346" s="218"/>
      <c r="J346" s="219">
        <f>ROUND(I346*H346,2)</f>
        <v>0</v>
      </c>
      <c r="K346" s="215" t="s">
        <v>19</v>
      </c>
      <c r="L346" s="45"/>
      <c r="M346" s="220" t="s">
        <v>19</v>
      </c>
      <c r="N346" s="221" t="s">
        <v>46</v>
      </c>
      <c r="O346" s="85"/>
      <c r="P346" s="222">
        <f>O346*H346</f>
        <v>0</v>
      </c>
      <c r="Q346" s="222">
        <v>0.01</v>
      </c>
      <c r="R346" s="222">
        <f>Q346*H346</f>
        <v>0.01</v>
      </c>
      <c r="S346" s="222">
        <v>0</v>
      </c>
      <c r="T346" s="223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24" t="s">
        <v>234</v>
      </c>
      <c r="AT346" s="224" t="s">
        <v>148</v>
      </c>
      <c r="AU346" s="224" t="s">
        <v>84</v>
      </c>
      <c r="AY346" s="18" t="s">
        <v>145</v>
      </c>
      <c r="BE346" s="225">
        <f>IF(N346="základní",J346,0)</f>
        <v>0</v>
      </c>
      <c r="BF346" s="225">
        <f>IF(N346="snížená",J346,0)</f>
        <v>0</v>
      </c>
      <c r="BG346" s="225">
        <f>IF(N346="zákl. přenesená",J346,0)</f>
        <v>0</v>
      </c>
      <c r="BH346" s="225">
        <f>IF(N346="sníž. přenesená",J346,0)</f>
        <v>0</v>
      </c>
      <c r="BI346" s="225">
        <f>IF(N346="nulová",J346,0)</f>
        <v>0</v>
      </c>
      <c r="BJ346" s="18" t="s">
        <v>82</v>
      </c>
      <c r="BK346" s="225">
        <f>ROUND(I346*H346,2)</f>
        <v>0</v>
      </c>
      <c r="BL346" s="18" t="s">
        <v>234</v>
      </c>
      <c r="BM346" s="224" t="s">
        <v>1070</v>
      </c>
    </row>
    <row r="347" s="13" customFormat="1">
      <c r="A347" s="13"/>
      <c r="B347" s="231"/>
      <c r="C347" s="232"/>
      <c r="D347" s="233" t="s">
        <v>161</v>
      </c>
      <c r="E347" s="242" t="s">
        <v>19</v>
      </c>
      <c r="F347" s="234" t="s">
        <v>82</v>
      </c>
      <c r="G347" s="232"/>
      <c r="H347" s="235">
        <v>1</v>
      </c>
      <c r="I347" s="236"/>
      <c r="J347" s="232"/>
      <c r="K347" s="232"/>
      <c r="L347" s="237"/>
      <c r="M347" s="238"/>
      <c r="N347" s="239"/>
      <c r="O347" s="239"/>
      <c r="P347" s="239"/>
      <c r="Q347" s="239"/>
      <c r="R347" s="239"/>
      <c r="S347" s="239"/>
      <c r="T347" s="240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1" t="s">
        <v>161</v>
      </c>
      <c r="AU347" s="241" t="s">
        <v>84</v>
      </c>
      <c r="AV347" s="13" t="s">
        <v>84</v>
      </c>
      <c r="AW347" s="13" t="s">
        <v>37</v>
      </c>
      <c r="AX347" s="13" t="s">
        <v>82</v>
      </c>
      <c r="AY347" s="241" t="s">
        <v>145</v>
      </c>
    </row>
    <row r="348" s="2" customFormat="1" ht="16.5" customHeight="1">
      <c r="A348" s="39"/>
      <c r="B348" s="40"/>
      <c r="C348" s="213" t="s">
        <v>1071</v>
      </c>
      <c r="D348" s="213" t="s">
        <v>148</v>
      </c>
      <c r="E348" s="214" t="s">
        <v>1072</v>
      </c>
      <c r="F348" s="215" t="s">
        <v>1073</v>
      </c>
      <c r="G348" s="216" t="s">
        <v>298</v>
      </c>
      <c r="H348" s="217">
        <v>1</v>
      </c>
      <c r="I348" s="218"/>
      <c r="J348" s="219">
        <f>ROUND(I348*H348,2)</f>
        <v>0</v>
      </c>
      <c r="K348" s="215" t="s">
        <v>19</v>
      </c>
      <c r="L348" s="45"/>
      <c r="M348" s="220" t="s">
        <v>19</v>
      </c>
      <c r="N348" s="221" t="s">
        <v>46</v>
      </c>
      <c r="O348" s="85"/>
      <c r="P348" s="222">
        <f>O348*H348</f>
        <v>0</v>
      </c>
      <c r="Q348" s="222">
        <v>0.012</v>
      </c>
      <c r="R348" s="222">
        <f>Q348*H348</f>
        <v>0.012</v>
      </c>
      <c r="S348" s="222">
        <v>0</v>
      </c>
      <c r="T348" s="223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24" t="s">
        <v>234</v>
      </c>
      <c r="AT348" s="224" t="s">
        <v>148</v>
      </c>
      <c r="AU348" s="224" t="s">
        <v>84</v>
      </c>
      <c r="AY348" s="18" t="s">
        <v>145</v>
      </c>
      <c r="BE348" s="225">
        <f>IF(N348="základní",J348,0)</f>
        <v>0</v>
      </c>
      <c r="BF348" s="225">
        <f>IF(N348="snížená",J348,0)</f>
        <v>0</v>
      </c>
      <c r="BG348" s="225">
        <f>IF(N348="zákl. přenesená",J348,0)</f>
        <v>0</v>
      </c>
      <c r="BH348" s="225">
        <f>IF(N348="sníž. přenesená",J348,0)</f>
        <v>0</v>
      </c>
      <c r="BI348" s="225">
        <f>IF(N348="nulová",J348,0)</f>
        <v>0</v>
      </c>
      <c r="BJ348" s="18" t="s">
        <v>82</v>
      </c>
      <c r="BK348" s="225">
        <f>ROUND(I348*H348,2)</f>
        <v>0</v>
      </c>
      <c r="BL348" s="18" t="s">
        <v>234</v>
      </c>
      <c r="BM348" s="224" t="s">
        <v>1074</v>
      </c>
    </row>
    <row r="349" s="2" customFormat="1">
      <c r="A349" s="39"/>
      <c r="B349" s="40"/>
      <c r="C349" s="41"/>
      <c r="D349" s="233" t="s">
        <v>223</v>
      </c>
      <c r="E349" s="41"/>
      <c r="F349" s="243" t="s">
        <v>1075</v>
      </c>
      <c r="G349" s="41"/>
      <c r="H349" s="41"/>
      <c r="I349" s="228"/>
      <c r="J349" s="41"/>
      <c r="K349" s="41"/>
      <c r="L349" s="45"/>
      <c r="M349" s="229"/>
      <c r="N349" s="230"/>
      <c r="O349" s="85"/>
      <c r="P349" s="85"/>
      <c r="Q349" s="85"/>
      <c r="R349" s="85"/>
      <c r="S349" s="85"/>
      <c r="T349" s="86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223</v>
      </c>
      <c r="AU349" s="18" t="s">
        <v>84</v>
      </c>
    </row>
    <row r="350" s="13" customFormat="1">
      <c r="A350" s="13"/>
      <c r="B350" s="231"/>
      <c r="C350" s="232"/>
      <c r="D350" s="233" t="s">
        <v>161</v>
      </c>
      <c r="E350" s="242" t="s">
        <v>19</v>
      </c>
      <c r="F350" s="234" t="s">
        <v>82</v>
      </c>
      <c r="G350" s="232"/>
      <c r="H350" s="235">
        <v>1</v>
      </c>
      <c r="I350" s="236"/>
      <c r="J350" s="232"/>
      <c r="K350" s="232"/>
      <c r="L350" s="237"/>
      <c r="M350" s="238"/>
      <c r="N350" s="239"/>
      <c r="O350" s="239"/>
      <c r="P350" s="239"/>
      <c r="Q350" s="239"/>
      <c r="R350" s="239"/>
      <c r="S350" s="239"/>
      <c r="T350" s="240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1" t="s">
        <v>161</v>
      </c>
      <c r="AU350" s="241" t="s">
        <v>84</v>
      </c>
      <c r="AV350" s="13" t="s">
        <v>84</v>
      </c>
      <c r="AW350" s="13" t="s">
        <v>37</v>
      </c>
      <c r="AX350" s="13" t="s">
        <v>82</v>
      </c>
      <c r="AY350" s="241" t="s">
        <v>145</v>
      </c>
    </row>
    <row r="351" s="2" customFormat="1" ht="37.8" customHeight="1">
      <c r="A351" s="39"/>
      <c r="B351" s="40"/>
      <c r="C351" s="213" t="s">
        <v>1076</v>
      </c>
      <c r="D351" s="213" t="s">
        <v>148</v>
      </c>
      <c r="E351" s="214" t="s">
        <v>1077</v>
      </c>
      <c r="F351" s="215" t="s">
        <v>1078</v>
      </c>
      <c r="G351" s="216" t="s">
        <v>253</v>
      </c>
      <c r="H351" s="217">
        <v>1</v>
      </c>
      <c r="I351" s="218"/>
      <c r="J351" s="219">
        <f>ROUND(I351*H351,2)</f>
        <v>0</v>
      </c>
      <c r="K351" s="215" t="s">
        <v>19</v>
      </c>
      <c r="L351" s="45"/>
      <c r="M351" s="220" t="s">
        <v>19</v>
      </c>
      <c r="N351" s="221" t="s">
        <v>46</v>
      </c>
      <c r="O351" s="85"/>
      <c r="P351" s="222">
        <f>O351*H351</f>
        <v>0</v>
      </c>
      <c r="Q351" s="222">
        <v>0.14999999999999999</v>
      </c>
      <c r="R351" s="222">
        <f>Q351*H351</f>
        <v>0.14999999999999999</v>
      </c>
      <c r="S351" s="222">
        <v>0</v>
      </c>
      <c r="T351" s="223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24" t="s">
        <v>234</v>
      </c>
      <c r="AT351" s="224" t="s">
        <v>148</v>
      </c>
      <c r="AU351" s="224" t="s">
        <v>84</v>
      </c>
      <c r="AY351" s="18" t="s">
        <v>145</v>
      </c>
      <c r="BE351" s="225">
        <f>IF(N351="základní",J351,0)</f>
        <v>0</v>
      </c>
      <c r="BF351" s="225">
        <f>IF(N351="snížená",J351,0)</f>
        <v>0</v>
      </c>
      <c r="BG351" s="225">
        <f>IF(N351="zákl. přenesená",J351,0)</f>
        <v>0</v>
      </c>
      <c r="BH351" s="225">
        <f>IF(N351="sníž. přenesená",J351,0)</f>
        <v>0</v>
      </c>
      <c r="BI351" s="225">
        <f>IF(N351="nulová",J351,0)</f>
        <v>0</v>
      </c>
      <c r="BJ351" s="18" t="s">
        <v>82</v>
      </c>
      <c r="BK351" s="225">
        <f>ROUND(I351*H351,2)</f>
        <v>0</v>
      </c>
      <c r="BL351" s="18" t="s">
        <v>234</v>
      </c>
      <c r="BM351" s="224" t="s">
        <v>1079</v>
      </c>
    </row>
    <row r="352" s="13" customFormat="1">
      <c r="A352" s="13"/>
      <c r="B352" s="231"/>
      <c r="C352" s="232"/>
      <c r="D352" s="233" t="s">
        <v>161</v>
      </c>
      <c r="E352" s="242" t="s">
        <v>19</v>
      </c>
      <c r="F352" s="234" t="s">
        <v>82</v>
      </c>
      <c r="G352" s="232"/>
      <c r="H352" s="235">
        <v>1</v>
      </c>
      <c r="I352" s="236"/>
      <c r="J352" s="232"/>
      <c r="K352" s="232"/>
      <c r="L352" s="237"/>
      <c r="M352" s="238"/>
      <c r="N352" s="239"/>
      <c r="O352" s="239"/>
      <c r="P352" s="239"/>
      <c r="Q352" s="239"/>
      <c r="R352" s="239"/>
      <c r="S352" s="239"/>
      <c r="T352" s="240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1" t="s">
        <v>161</v>
      </c>
      <c r="AU352" s="241" t="s">
        <v>84</v>
      </c>
      <c r="AV352" s="13" t="s">
        <v>84</v>
      </c>
      <c r="AW352" s="13" t="s">
        <v>37</v>
      </c>
      <c r="AX352" s="13" t="s">
        <v>82</v>
      </c>
      <c r="AY352" s="241" t="s">
        <v>145</v>
      </c>
    </row>
    <row r="353" s="2" customFormat="1" ht="24.15" customHeight="1">
      <c r="A353" s="39"/>
      <c r="B353" s="40"/>
      <c r="C353" s="213" t="s">
        <v>1080</v>
      </c>
      <c r="D353" s="213" t="s">
        <v>148</v>
      </c>
      <c r="E353" s="214" t="s">
        <v>1081</v>
      </c>
      <c r="F353" s="215" t="s">
        <v>1082</v>
      </c>
      <c r="G353" s="216" t="s">
        <v>253</v>
      </c>
      <c r="H353" s="217">
        <v>3</v>
      </c>
      <c r="I353" s="218"/>
      <c r="J353" s="219">
        <f>ROUND(I353*H353,2)</f>
        <v>0</v>
      </c>
      <c r="K353" s="215" t="s">
        <v>152</v>
      </c>
      <c r="L353" s="45"/>
      <c r="M353" s="220" t="s">
        <v>19</v>
      </c>
      <c r="N353" s="221" t="s">
        <v>46</v>
      </c>
      <c r="O353" s="85"/>
      <c r="P353" s="222">
        <f>O353*H353</f>
        <v>0</v>
      </c>
      <c r="Q353" s="222">
        <v>0.015869999999999999</v>
      </c>
      <c r="R353" s="222">
        <f>Q353*H353</f>
        <v>0.04761</v>
      </c>
      <c r="S353" s="222">
        <v>0</v>
      </c>
      <c r="T353" s="223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24" t="s">
        <v>234</v>
      </c>
      <c r="AT353" s="224" t="s">
        <v>148</v>
      </c>
      <c r="AU353" s="224" t="s">
        <v>84</v>
      </c>
      <c r="AY353" s="18" t="s">
        <v>145</v>
      </c>
      <c r="BE353" s="225">
        <f>IF(N353="základní",J353,0)</f>
        <v>0</v>
      </c>
      <c r="BF353" s="225">
        <f>IF(N353="snížená",J353,0)</f>
        <v>0</v>
      </c>
      <c r="BG353" s="225">
        <f>IF(N353="zákl. přenesená",J353,0)</f>
        <v>0</v>
      </c>
      <c r="BH353" s="225">
        <f>IF(N353="sníž. přenesená",J353,0)</f>
        <v>0</v>
      </c>
      <c r="BI353" s="225">
        <f>IF(N353="nulová",J353,0)</f>
        <v>0</v>
      </c>
      <c r="BJ353" s="18" t="s">
        <v>82</v>
      </c>
      <c r="BK353" s="225">
        <f>ROUND(I353*H353,2)</f>
        <v>0</v>
      </c>
      <c r="BL353" s="18" t="s">
        <v>234</v>
      </c>
      <c r="BM353" s="224" t="s">
        <v>1083</v>
      </c>
    </row>
    <row r="354" s="2" customFormat="1">
      <c r="A354" s="39"/>
      <c r="B354" s="40"/>
      <c r="C354" s="41"/>
      <c r="D354" s="226" t="s">
        <v>155</v>
      </c>
      <c r="E354" s="41"/>
      <c r="F354" s="227" t="s">
        <v>1084</v>
      </c>
      <c r="G354" s="41"/>
      <c r="H354" s="41"/>
      <c r="I354" s="228"/>
      <c r="J354" s="41"/>
      <c r="K354" s="41"/>
      <c r="L354" s="45"/>
      <c r="M354" s="229"/>
      <c r="N354" s="230"/>
      <c r="O354" s="85"/>
      <c r="P354" s="85"/>
      <c r="Q354" s="85"/>
      <c r="R354" s="85"/>
      <c r="S354" s="85"/>
      <c r="T354" s="86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155</v>
      </c>
      <c r="AU354" s="18" t="s">
        <v>84</v>
      </c>
    </row>
    <row r="355" s="13" customFormat="1">
      <c r="A355" s="13"/>
      <c r="B355" s="231"/>
      <c r="C355" s="232"/>
      <c r="D355" s="233" t="s">
        <v>161</v>
      </c>
      <c r="E355" s="242" t="s">
        <v>19</v>
      </c>
      <c r="F355" s="234" t="s">
        <v>163</v>
      </c>
      <c r="G355" s="232"/>
      <c r="H355" s="235">
        <v>3</v>
      </c>
      <c r="I355" s="236"/>
      <c r="J355" s="232"/>
      <c r="K355" s="232"/>
      <c r="L355" s="237"/>
      <c r="M355" s="238"/>
      <c r="N355" s="239"/>
      <c r="O355" s="239"/>
      <c r="P355" s="239"/>
      <c r="Q355" s="239"/>
      <c r="R355" s="239"/>
      <c r="S355" s="239"/>
      <c r="T355" s="240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1" t="s">
        <v>161</v>
      </c>
      <c r="AU355" s="241" t="s">
        <v>84</v>
      </c>
      <c r="AV355" s="13" t="s">
        <v>84</v>
      </c>
      <c r="AW355" s="13" t="s">
        <v>37</v>
      </c>
      <c r="AX355" s="13" t="s">
        <v>82</v>
      </c>
      <c r="AY355" s="241" t="s">
        <v>145</v>
      </c>
    </row>
    <row r="356" s="2" customFormat="1" ht="16.5" customHeight="1">
      <c r="A356" s="39"/>
      <c r="B356" s="40"/>
      <c r="C356" s="213" t="s">
        <v>1085</v>
      </c>
      <c r="D356" s="213" t="s">
        <v>148</v>
      </c>
      <c r="E356" s="214" t="s">
        <v>1086</v>
      </c>
      <c r="F356" s="215" t="s">
        <v>1087</v>
      </c>
      <c r="G356" s="216" t="s">
        <v>298</v>
      </c>
      <c r="H356" s="217">
        <v>2</v>
      </c>
      <c r="I356" s="218"/>
      <c r="J356" s="219">
        <f>ROUND(I356*H356,2)</f>
        <v>0</v>
      </c>
      <c r="K356" s="215" t="s">
        <v>152</v>
      </c>
      <c r="L356" s="45"/>
      <c r="M356" s="220" t="s">
        <v>19</v>
      </c>
      <c r="N356" s="221" t="s">
        <v>46</v>
      </c>
      <c r="O356" s="85"/>
      <c r="P356" s="222">
        <f>O356*H356</f>
        <v>0</v>
      </c>
      <c r="Q356" s="222">
        <v>0.00055000000000000003</v>
      </c>
      <c r="R356" s="222">
        <f>Q356*H356</f>
        <v>0.0011000000000000001</v>
      </c>
      <c r="S356" s="222">
        <v>0</v>
      </c>
      <c r="T356" s="223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24" t="s">
        <v>234</v>
      </c>
      <c r="AT356" s="224" t="s">
        <v>148</v>
      </c>
      <c r="AU356" s="224" t="s">
        <v>84</v>
      </c>
      <c r="AY356" s="18" t="s">
        <v>145</v>
      </c>
      <c r="BE356" s="225">
        <f>IF(N356="základní",J356,0)</f>
        <v>0</v>
      </c>
      <c r="BF356" s="225">
        <f>IF(N356="snížená",J356,0)</f>
        <v>0</v>
      </c>
      <c r="BG356" s="225">
        <f>IF(N356="zákl. přenesená",J356,0)</f>
        <v>0</v>
      </c>
      <c r="BH356" s="225">
        <f>IF(N356="sníž. přenesená",J356,0)</f>
        <v>0</v>
      </c>
      <c r="BI356" s="225">
        <f>IF(N356="nulová",J356,0)</f>
        <v>0</v>
      </c>
      <c r="BJ356" s="18" t="s">
        <v>82</v>
      </c>
      <c r="BK356" s="225">
        <f>ROUND(I356*H356,2)</f>
        <v>0</v>
      </c>
      <c r="BL356" s="18" t="s">
        <v>234</v>
      </c>
      <c r="BM356" s="224" t="s">
        <v>1088</v>
      </c>
    </row>
    <row r="357" s="2" customFormat="1">
      <c r="A357" s="39"/>
      <c r="B357" s="40"/>
      <c r="C357" s="41"/>
      <c r="D357" s="226" t="s">
        <v>155</v>
      </c>
      <c r="E357" s="41"/>
      <c r="F357" s="227" t="s">
        <v>1089</v>
      </c>
      <c r="G357" s="41"/>
      <c r="H357" s="41"/>
      <c r="I357" s="228"/>
      <c r="J357" s="41"/>
      <c r="K357" s="41"/>
      <c r="L357" s="45"/>
      <c r="M357" s="229"/>
      <c r="N357" s="230"/>
      <c r="O357" s="85"/>
      <c r="P357" s="85"/>
      <c r="Q357" s="85"/>
      <c r="R357" s="85"/>
      <c r="S357" s="85"/>
      <c r="T357" s="86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155</v>
      </c>
      <c r="AU357" s="18" t="s">
        <v>84</v>
      </c>
    </row>
    <row r="358" s="2" customFormat="1">
      <c r="A358" s="39"/>
      <c r="B358" s="40"/>
      <c r="C358" s="41"/>
      <c r="D358" s="233" t="s">
        <v>223</v>
      </c>
      <c r="E358" s="41"/>
      <c r="F358" s="243" t="s">
        <v>1090</v>
      </c>
      <c r="G358" s="41"/>
      <c r="H358" s="41"/>
      <c r="I358" s="228"/>
      <c r="J358" s="41"/>
      <c r="K358" s="41"/>
      <c r="L358" s="45"/>
      <c r="M358" s="229"/>
      <c r="N358" s="230"/>
      <c r="O358" s="85"/>
      <c r="P358" s="85"/>
      <c r="Q358" s="85"/>
      <c r="R358" s="85"/>
      <c r="S358" s="85"/>
      <c r="T358" s="86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223</v>
      </c>
      <c r="AU358" s="18" t="s">
        <v>84</v>
      </c>
    </row>
    <row r="359" s="13" customFormat="1">
      <c r="A359" s="13"/>
      <c r="B359" s="231"/>
      <c r="C359" s="232"/>
      <c r="D359" s="233" t="s">
        <v>161</v>
      </c>
      <c r="E359" s="242" t="s">
        <v>19</v>
      </c>
      <c r="F359" s="234" t="s">
        <v>84</v>
      </c>
      <c r="G359" s="232"/>
      <c r="H359" s="235">
        <v>2</v>
      </c>
      <c r="I359" s="236"/>
      <c r="J359" s="232"/>
      <c r="K359" s="232"/>
      <c r="L359" s="237"/>
      <c r="M359" s="238"/>
      <c r="N359" s="239"/>
      <c r="O359" s="239"/>
      <c r="P359" s="239"/>
      <c r="Q359" s="239"/>
      <c r="R359" s="239"/>
      <c r="S359" s="239"/>
      <c r="T359" s="240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1" t="s">
        <v>161</v>
      </c>
      <c r="AU359" s="241" t="s">
        <v>84</v>
      </c>
      <c r="AV359" s="13" t="s">
        <v>84</v>
      </c>
      <c r="AW359" s="13" t="s">
        <v>37</v>
      </c>
      <c r="AX359" s="13" t="s">
        <v>82</v>
      </c>
      <c r="AY359" s="241" t="s">
        <v>145</v>
      </c>
    </row>
    <row r="360" s="2" customFormat="1" ht="24.15" customHeight="1">
      <c r="A360" s="39"/>
      <c r="B360" s="40"/>
      <c r="C360" s="213" t="s">
        <v>1091</v>
      </c>
      <c r="D360" s="213" t="s">
        <v>148</v>
      </c>
      <c r="E360" s="214" t="s">
        <v>486</v>
      </c>
      <c r="F360" s="215" t="s">
        <v>487</v>
      </c>
      <c r="G360" s="216" t="s">
        <v>177</v>
      </c>
      <c r="H360" s="217">
        <v>1.2789999999999999</v>
      </c>
      <c r="I360" s="218"/>
      <c r="J360" s="219">
        <f>ROUND(I360*H360,2)</f>
        <v>0</v>
      </c>
      <c r="K360" s="215" t="s">
        <v>152</v>
      </c>
      <c r="L360" s="45"/>
      <c r="M360" s="220" t="s">
        <v>19</v>
      </c>
      <c r="N360" s="221" t="s">
        <v>46</v>
      </c>
      <c r="O360" s="85"/>
      <c r="P360" s="222">
        <f>O360*H360</f>
        <v>0</v>
      </c>
      <c r="Q360" s="222">
        <v>0</v>
      </c>
      <c r="R360" s="222">
        <f>Q360*H360</f>
        <v>0</v>
      </c>
      <c r="S360" s="222">
        <v>0</v>
      </c>
      <c r="T360" s="223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24" t="s">
        <v>234</v>
      </c>
      <c r="AT360" s="224" t="s">
        <v>148</v>
      </c>
      <c r="AU360" s="224" t="s">
        <v>84</v>
      </c>
      <c r="AY360" s="18" t="s">
        <v>145</v>
      </c>
      <c r="BE360" s="225">
        <f>IF(N360="základní",J360,0)</f>
        <v>0</v>
      </c>
      <c r="BF360" s="225">
        <f>IF(N360="snížená",J360,0)</f>
        <v>0</v>
      </c>
      <c r="BG360" s="225">
        <f>IF(N360="zákl. přenesená",J360,0)</f>
        <v>0</v>
      </c>
      <c r="BH360" s="225">
        <f>IF(N360="sníž. přenesená",J360,0)</f>
        <v>0</v>
      </c>
      <c r="BI360" s="225">
        <f>IF(N360="nulová",J360,0)</f>
        <v>0</v>
      </c>
      <c r="BJ360" s="18" t="s">
        <v>82</v>
      </c>
      <c r="BK360" s="225">
        <f>ROUND(I360*H360,2)</f>
        <v>0</v>
      </c>
      <c r="BL360" s="18" t="s">
        <v>234</v>
      </c>
      <c r="BM360" s="224" t="s">
        <v>1092</v>
      </c>
    </row>
    <row r="361" s="2" customFormat="1">
      <c r="A361" s="39"/>
      <c r="B361" s="40"/>
      <c r="C361" s="41"/>
      <c r="D361" s="226" t="s">
        <v>155</v>
      </c>
      <c r="E361" s="41"/>
      <c r="F361" s="227" t="s">
        <v>489</v>
      </c>
      <c r="G361" s="41"/>
      <c r="H361" s="41"/>
      <c r="I361" s="228"/>
      <c r="J361" s="41"/>
      <c r="K361" s="41"/>
      <c r="L361" s="45"/>
      <c r="M361" s="229"/>
      <c r="N361" s="230"/>
      <c r="O361" s="85"/>
      <c r="P361" s="85"/>
      <c r="Q361" s="85"/>
      <c r="R361" s="85"/>
      <c r="S361" s="85"/>
      <c r="T361" s="86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8" t="s">
        <v>155</v>
      </c>
      <c r="AU361" s="18" t="s">
        <v>84</v>
      </c>
    </row>
    <row r="362" s="13" customFormat="1">
      <c r="A362" s="13"/>
      <c r="B362" s="231"/>
      <c r="C362" s="232"/>
      <c r="D362" s="233" t="s">
        <v>161</v>
      </c>
      <c r="E362" s="242" t="s">
        <v>19</v>
      </c>
      <c r="F362" s="234" t="s">
        <v>1093</v>
      </c>
      <c r="G362" s="232"/>
      <c r="H362" s="235">
        <v>1.2789999999999999</v>
      </c>
      <c r="I362" s="236"/>
      <c r="J362" s="232"/>
      <c r="K362" s="232"/>
      <c r="L362" s="237"/>
      <c r="M362" s="238"/>
      <c r="N362" s="239"/>
      <c r="O362" s="239"/>
      <c r="P362" s="239"/>
      <c r="Q362" s="239"/>
      <c r="R362" s="239"/>
      <c r="S362" s="239"/>
      <c r="T362" s="240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1" t="s">
        <v>161</v>
      </c>
      <c r="AU362" s="241" t="s">
        <v>84</v>
      </c>
      <c r="AV362" s="13" t="s">
        <v>84</v>
      </c>
      <c r="AW362" s="13" t="s">
        <v>37</v>
      </c>
      <c r="AX362" s="13" t="s">
        <v>82</v>
      </c>
      <c r="AY362" s="241" t="s">
        <v>145</v>
      </c>
    </row>
    <row r="363" s="12" customFormat="1" ht="22.8" customHeight="1">
      <c r="A363" s="12"/>
      <c r="B363" s="197"/>
      <c r="C363" s="198"/>
      <c r="D363" s="199" t="s">
        <v>74</v>
      </c>
      <c r="E363" s="211" t="s">
        <v>490</v>
      </c>
      <c r="F363" s="211" t="s">
        <v>491</v>
      </c>
      <c r="G363" s="198"/>
      <c r="H363" s="198"/>
      <c r="I363" s="201"/>
      <c r="J363" s="212">
        <f>BK363</f>
        <v>0</v>
      </c>
      <c r="K363" s="198"/>
      <c r="L363" s="203"/>
      <c r="M363" s="204"/>
      <c r="N363" s="205"/>
      <c r="O363" s="205"/>
      <c r="P363" s="206">
        <f>SUM(P364:P470)</f>
        <v>0</v>
      </c>
      <c r="Q363" s="205"/>
      <c r="R363" s="206">
        <f>SUM(R364:R470)</f>
        <v>3.0244089999999999</v>
      </c>
      <c r="S363" s="205"/>
      <c r="T363" s="207">
        <f>SUM(T364:T470)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08" t="s">
        <v>84</v>
      </c>
      <c r="AT363" s="209" t="s">
        <v>74</v>
      </c>
      <c r="AU363" s="209" t="s">
        <v>82</v>
      </c>
      <c r="AY363" s="208" t="s">
        <v>145</v>
      </c>
      <c r="BK363" s="210">
        <f>SUM(BK364:BK470)</f>
        <v>0</v>
      </c>
    </row>
    <row r="364" s="2" customFormat="1" ht="16.5" customHeight="1">
      <c r="A364" s="39"/>
      <c r="B364" s="40"/>
      <c r="C364" s="213" t="s">
        <v>1094</v>
      </c>
      <c r="D364" s="213" t="s">
        <v>148</v>
      </c>
      <c r="E364" s="214" t="s">
        <v>1095</v>
      </c>
      <c r="F364" s="215" t="s">
        <v>1096</v>
      </c>
      <c r="G364" s="216" t="s">
        <v>253</v>
      </c>
      <c r="H364" s="217">
        <v>1</v>
      </c>
      <c r="I364" s="218"/>
      <c r="J364" s="219">
        <f>ROUND(I364*H364,2)</f>
        <v>0</v>
      </c>
      <c r="K364" s="215" t="s">
        <v>19</v>
      </c>
      <c r="L364" s="45"/>
      <c r="M364" s="220" t="s">
        <v>19</v>
      </c>
      <c r="N364" s="221" t="s">
        <v>46</v>
      </c>
      <c r="O364" s="85"/>
      <c r="P364" s="222">
        <f>O364*H364</f>
        <v>0</v>
      </c>
      <c r="Q364" s="222">
        <v>0.29999999999999999</v>
      </c>
      <c r="R364" s="222">
        <f>Q364*H364</f>
        <v>0.29999999999999999</v>
      </c>
      <c r="S364" s="222">
        <v>0</v>
      </c>
      <c r="T364" s="223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24" t="s">
        <v>234</v>
      </c>
      <c r="AT364" s="224" t="s">
        <v>148</v>
      </c>
      <c r="AU364" s="224" t="s">
        <v>84</v>
      </c>
      <c r="AY364" s="18" t="s">
        <v>145</v>
      </c>
      <c r="BE364" s="225">
        <f>IF(N364="základní",J364,0)</f>
        <v>0</v>
      </c>
      <c r="BF364" s="225">
        <f>IF(N364="snížená",J364,0)</f>
        <v>0</v>
      </c>
      <c r="BG364" s="225">
        <f>IF(N364="zákl. přenesená",J364,0)</f>
        <v>0</v>
      </c>
      <c r="BH364" s="225">
        <f>IF(N364="sníž. přenesená",J364,0)</f>
        <v>0</v>
      </c>
      <c r="BI364" s="225">
        <f>IF(N364="nulová",J364,0)</f>
        <v>0</v>
      </c>
      <c r="BJ364" s="18" t="s">
        <v>82</v>
      </c>
      <c r="BK364" s="225">
        <f>ROUND(I364*H364,2)</f>
        <v>0</v>
      </c>
      <c r="BL364" s="18" t="s">
        <v>234</v>
      </c>
      <c r="BM364" s="224" t="s">
        <v>1097</v>
      </c>
    </row>
    <row r="365" s="2" customFormat="1">
      <c r="A365" s="39"/>
      <c r="B365" s="40"/>
      <c r="C365" s="41"/>
      <c r="D365" s="233" t="s">
        <v>223</v>
      </c>
      <c r="E365" s="41"/>
      <c r="F365" s="243" t="s">
        <v>887</v>
      </c>
      <c r="G365" s="41"/>
      <c r="H365" s="41"/>
      <c r="I365" s="228"/>
      <c r="J365" s="41"/>
      <c r="K365" s="41"/>
      <c r="L365" s="45"/>
      <c r="M365" s="229"/>
      <c r="N365" s="230"/>
      <c r="O365" s="85"/>
      <c r="P365" s="85"/>
      <c r="Q365" s="85"/>
      <c r="R365" s="85"/>
      <c r="S365" s="85"/>
      <c r="T365" s="86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223</v>
      </c>
      <c r="AU365" s="18" t="s">
        <v>84</v>
      </c>
    </row>
    <row r="366" s="13" customFormat="1">
      <c r="A366" s="13"/>
      <c r="B366" s="231"/>
      <c r="C366" s="232"/>
      <c r="D366" s="233" t="s">
        <v>161</v>
      </c>
      <c r="E366" s="242" t="s">
        <v>19</v>
      </c>
      <c r="F366" s="234" t="s">
        <v>82</v>
      </c>
      <c r="G366" s="232"/>
      <c r="H366" s="235">
        <v>1</v>
      </c>
      <c r="I366" s="236"/>
      <c r="J366" s="232"/>
      <c r="K366" s="232"/>
      <c r="L366" s="237"/>
      <c r="M366" s="238"/>
      <c r="N366" s="239"/>
      <c r="O366" s="239"/>
      <c r="P366" s="239"/>
      <c r="Q366" s="239"/>
      <c r="R366" s="239"/>
      <c r="S366" s="239"/>
      <c r="T366" s="240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1" t="s">
        <v>161</v>
      </c>
      <c r="AU366" s="241" t="s">
        <v>84</v>
      </c>
      <c r="AV366" s="13" t="s">
        <v>84</v>
      </c>
      <c r="AW366" s="13" t="s">
        <v>37</v>
      </c>
      <c r="AX366" s="13" t="s">
        <v>82</v>
      </c>
      <c r="AY366" s="241" t="s">
        <v>145</v>
      </c>
    </row>
    <row r="367" s="2" customFormat="1" ht="16.5" customHeight="1">
      <c r="A367" s="39"/>
      <c r="B367" s="40"/>
      <c r="C367" s="213" t="s">
        <v>1098</v>
      </c>
      <c r="D367" s="213" t="s">
        <v>148</v>
      </c>
      <c r="E367" s="214" t="s">
        <v>493</v>
      </c>
      <c r="F367" s="215" t="s">
        <v>1099</v>
      </c>
      <c r="G367" s="216" t="s">
        <v>298</v>
      </c>
      <c r="H367" s="217">
        <v>16</v>
      </c>
      <c r="I367" s="218"/>
      <c r="J367" s="219">
        <f>ROUND(I367*H367,2)</f>
        <v>0</v>
      </c>
      <c r="K367" s="215" t="s">
        <v>19</v>
      </c>
      <c r="L367" s="45"/>
      <c r="M367" s="220" t="s">
        <v>19</v>
      </c>
      <c r="N367" s="221" t="s">
        <v>46</v>
      </c>
      <c r="O367" s="85"/>
      <c r="P367" s="222">
        <f>O367*H367</f>
        <v>0</v>
      </c>
      <c r="Q367" s="222">
        <v>0</v>
      </c>
      <c r="R367" s="222">
        <f>Q367*H367</f>
        <v>0</v>
      </c>
      <c r="S367" s="222">
        <v>0</v>
      </c>
      <c r="T367" s="223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24" t="s">
        <v>234</v>
      </c>
      <c r="AT367" s="224" t="s">
        <v>148</v>
      </c>
      <c r="AU367" s="224" t="s">
        <v>84</v>
      </c>
      <c r="AY367" s="18" t="s">
        <v>145</v>
      </c>
      <c r="BE367" s="225">
        <f>IF(N367="základní",J367,0)</f>
        <v>0</v>
      </c>
      <c r="BF367" s="225">
        <f>IF(N367="snížená",J367,0)</f>
        <v>0</v>
      </c>
      <c r="BG367" s="225">
        <f>IF(N367="zákl. přenesená",J367,0)</f>
        <v>0</v>
      </c>
      <c r="BH367" s="225">
        <f>IF(N367="sníž. přenesená",J367,0)</f>
        <v>0</v>
      </c>
      <c r="BI367" s="225">
        <f>IF(N367="nulová",J367,0)</f>
        <v>0</v>
      </c>
      <c r="BJ367" s="18" t="s">
        <v>82</v>
      </c>
      <c r="BK367" s="225">
        <f>ROUND(I367*H367,2)</f>
        <v>0</v>
      </c>
      <c r="BL367" s="18" t="s">
        <v>234</v>
      </c>
      <c r="BM367" s="224" t="s">
        <v>1100</v>
      </c>
    </row>
    <row r="368" s="13" customFormat="1">
      <c r="A368" s="13"/>
      <c r="B368" s="231"/>
      <c r="C368" s="232"/>
      <c r="D368" s="233" t="s">
        <v>161</v>
      </c>
      <c r="E368" s="242" t="s">
        <v>19</v>
      </c>
      <c r="F368" s="234" t="s">
        <v>1101</v>
      </c>
      <c r="G368" s="232"/>
      <c r="H368" s="235">
        <v>16</v>
      </c>
      <c r="I368" s="236"/>
      <c r="J368" s="232"/>
      <c r="K368" s="232"/>
      <c r="L368" s="237"/>
      <c r="M368" s="238"/>
      <c r="N368" s="239"/>
      <c r="O368" s="239"/>
      <c r="P368" s="239"/>
      <c r="Q368" s="239"/>
      <c r="R368" s="239"/>
      <c r="S368" s="239"/>
      <c r="T368" s="240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1" t="s">
        <v>161</v>
      </c>
      <c r="AU368" s="241" t="s">
        <v>84</v>
      </c>
      <c r="AV368" s="13" t="s">
        <v>84</v>
      </c>
      <c r="AW368" s="13" t="s">
        <v>37</v>
      </c>
      <c r="AX368" s="13" t="s">
        <v>82</v>
      </c>
      <c r="AY368" s="241" t="s">
        <v>145</v>
      </c>
    </row>
    <row r="369" s="2" customFormat="1" ht="16.5" customHeight="1">
      <c r="A369" s="39"/>
      <c r="B369" s="40"/>
      <c r="C369" s="213" t="s">
        <v>1102</v>
      </c>
      <c r="D369" s="213" t="s">
        <v>148</v>
      </c>
      <c r="E369" s="214" t="s">
        <v>1103</v>
      </c>
      <c r="F369" s="215" t="s">
        <v>1104</v>
      </c>
      <c r="G369" s="216" t="s">
        <v>298</v>
      </c>
      <c r="H369" s="217">
        <v>6</v>
      </c>
      <c r="I369" s="218"/>
      <c r="J369" s="219">
        <f>ROUND(I369*H369,2)</f>
        <v>0</v>
      </c>
      <c r="K369" s="215" t="s">
        <v>19</v>
      </c>
      <c r="L369" s="45"/>
      <c r="M369" s="220" t="s">
        <v>19</v>
      </c>
      <c r="N369" s="221" t="s">
        <v>46</v>
      </c>
      <c r="O369" s="85"/>
      <c r="P369" s="222">
        <f>O369*H369</f>
        <v>0</v>
      </c>
      <c r="Q369" s="222">
        <v>0</v>
      </c>
      <c r="R369" s="222">
        <f>Q369*H369</f>
        <v>0</v>
      </c>
      <c r="S369" s="222">
        <v>0</v>
      </c>
      <c r="T369" s="223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24" t="s">
        <v>234</v>
      </c>
      <c r="AT369" s="224" t="s">
        <v>148</v>
      </c>
      <c r="AU369" s="224" t="s">
        <v>84</v>
      </c>
      <c r="AY369" s="18" t="s">
        <v>145</v>
      </c>
      <c r="BE369" s="225">
        <f>IF(N369="základní",J369,0)</f>
        <v>0</v>
      </c>
      <c r="BF369" s="225">
        <f>IF(N369="snížená",J369,0)</f>
        <v>0</v>
      </c>
      <c r="BG369" s="225">
        <f>IF(N369="zákl. přenesená",J369,0)</f>
        <v>0</v>
      </c>
      <c r="BH369" s="225">
        <f>IF(N369="sníž. přenesená",J369,0)</f>
        <v>0</v>
      </c>
      <c r="BI369" s="225">
        <f>IF(N369="nulová",J369,0)</f>
        <v>0</v>
      </c>
      <c r="BJ369" s="18" t="s">
        <v>82</v>
      </c>
      <c r="BK369" s="225">
        <f>ROUND(I369*H369,2)</f>
        <v>0</v>
      </c>
      <c r="BL369" s="18" t="s">
        <v>234</v>
      </c>
      <c r="BM369" s="224" t="s">
        <v>1105</v>
      </c>
    </row>
    <row r="370" s="13" customFormat="1">
      <c r="A370" s="13"/>
      <c r="B370" s="231"/>
      <c r="C370" s="232"/>
      <c r="D370" s="233" t="s">
        <v>161</v>
      </c>
      <c r="E370" s="242" t="s">
        <v>19</v>
      </c>
      <c r="F370" s="234" t="s">
        <v>1106</v>
      </c>
      <c r="G370" s="232"/>
      <c r="H370" s="235">
        <v>6</v>
      </c>
      <c r="I370" s="236"/>
      <c r="J370" s="232"/>
      <c r="K370" s="232"/>
      <c r="L370" s="237"/>
      <c r="M370" s="238"/>
      <c r="N370" s="239"/>
      <c r="O370" s="239"/>
      <c r="P370" s="239"/>
      <c r="Q370" s="239"/>
      <c r="R370" s="239"/>
      <c r="S370" s="239"/>
      <c r="T370" s="240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1" t="s">
        <v>161</v>
      </c>
      <c r="AU370" s="241" t="s">
        <v>84</v>
      </c>
      <c r="AV370" s="13" t="s">
        <v>84</v>
      </c>
      <c r="AW370" s="13" t="s">
        <v>37</v>
      </c>
      <c r="AX370" s="13" t="s">
        <v>82</v>
      </c>
      <c r="AY370" s="241" t="s">
        <v>145</v>
      </c>
    </row>
    <row r="371" s="2" customFormat="1" ht="24.15" customHeight="1">
      <c r="A371" s="39"/>
      <c r="B371" s="40"/>
      <c r="C371" s="213" t="s">
        <v>1107</v>
      </c>
      <c r="D371" s="213" t="s">
        <v>148</v>
      </c>
      <c r="E371" s="214" t="s">
        <v>1108</v>
      </c>
      <c r="F371" s="215" t="s">
        <v>1109</v>
      </c>
      <c r="G371" s="216" t="s">
        <v>233</v>
      </c>
      <c r="H371" s="217">
        <v>42.5</v>
      </c>
      <c r="I371" s="218"/>
      <c r="J371" s="219">
        <f>ROUND(I371*H371,2)</f>
        <v>0</v>
      </c>
      <c r="K371" s="215" t="s">
        <v>152</v>
      </c>
      <c r="L371" s="45"/>
      <c r="M371" s="220" t="s">
        <v>19</v>
      </c>
      <c r="N371" s="221" t="s">
        <v>46</v>
      </c>
      <c r="O371" s="85"/>
      <c r="P371" s="222">
        <f>O371*H371</f>
        <v>0</v>
      </c>
      <c r="Q371" s="222">
        <v>0.00158</v>
      </c>
      <c r="R371" s="222">
        <f>Q371*H371</f>
        <v>0.067150000000000001</v>
      </c>
      <c r="S371" s="222">
        <v>0</v>
      </c>
      <c r="T371" s="223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24" t="s">
        <v>234</v>
      </c>
      <c r="AT371" s="224" t="s">
        <v>148</v>
      </c>
      <c r="AU371" s="224" t="s">
        <v>84</v>
      </c>
      <c r="AY371" s="18" t="s">
        <v>145</v>
      </c>
      <c r="BE371" s="225">
        <f>IF(N371="základní",J371,0)</f>
        <v>0</v>
      </c>
      <c r="BF371" s="225">
        <f>IF(N371="snížená",J371,0)</f>
        <v>0</v>
      </c>
      <c r="BG371" s="225">
        <f>IF(N371="zákl. přenesená",J371,0)</f>
        <v>0</v>
      </c>
      <c r="BH371" s="225">
        <f>IF(N371="sníž. přenesená",J371,0)</f>
        <v>0</v>
      </c>
      <c r="BI371" s="225">
        <f>IF(N371="nulová",J371,0)</f>
        <v>0</v>
      </c>
      <c r="BJ371" s="18" t="s">
        <v>82</v>
      </c>
      <c r="BK371" s="225">
        <f>ROUND(I371*H371,2)</f>
        <v>0</v>
      </c>
      <c r="BL371" s="18" t="s">
        <v>234</v>
      </c>
      <c r="BM371" s="224" t="s">
        <v>1110</v>
      </c>
    </row>
    <row r="372" s="2" customFormat="1">
      <c r="A372" s="39"/>
      <c r="B372" s="40"/>
      <c r="C372" s="41"/>
      <c r="D372" s="226" t="s">
        <v>155</v>
      </c>
      <c r="E372" s="41"/>
      <c r="F372" s="227" t="s">
        <v>1111</v>
      </c>
      <c r="G372" s="41"/>
      <c r="H372" s="41"/>
      <c r="I372" s="228"/>
      <c r="J372" s="41"/>
      <c r="K372" s="41"/>
      <c r="L372" s="45"/>
      <c r="M372" s="229"/>
      <c r="N372" s="230"/>
      <c r="O372" s="85"/>
      <c r="P372" s="85"/>
      <c r="Q372" s="85"/>
      <c r="R372" s="85"/>
      <c r="S372" s="85"/>
      <c r="T372" s="86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155</v>
      </c>
      <c r="AU372" s="18" t="s">
        <v>84</v>
      </c>
    </row>
    <row r="373" s="13" customFormat="1">
      <c r="A373" s="13"/>
      <c r="B373" s="231"/>
      <c r="C373" s="232"/>
      <c r="D373" s="233" t="s">
        <v>161</v>
      </c>
      <c r="E373" s="242" t="s">
        <v>19</v>
      </c>
      <c r="F373" s="234" t="s">
        <v>1112</v>
      </c>
      <c r="G373" s="232"/>
      <c r="H373" s="235">
        <v>37.5</v>
      </c>
      <c r="I373" s="236"/>
      <c r="J373" s="232"/>
      <c r="K373" s="232"/>
      <c r="L373" s="237"/>
      <c r="M373" s="238"/>
      <c r="N373" s="239"/>
      <c r="O373" s="239"/>
      <c r="P373" s="239"/>
      <c r="Q373" s="239"/>
      <c r="R373" s="239"/>
      <c r="S373" s="239"/>
      <c r="T373" s="240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1" t="s">
        <v>161</v>
      </c>
      <c r="AU373" s="241" t="s">
        <v>84</v>
      </c>
      <c r="AV373" s="13" t="s">
        <v>84</v>
      </c>
      <c r="AW373" s="13" t="s">
        <v>37</v>
      </c>
      <c r="AX373" s="13" t="s">
        <v>75</v>
      </c>
      <c r="AY373" s="241" t="s">
        <v>145</v>
      </c>
    </row>
    <row r="374" s="13" customFormat="1">
      <c r="A374" s="13"/>
      <c r="B374" s="231"/>
      <c r="C374" s="232"/>
      <c r="D374" s="233" t="s">
        <v>161</v>
      </c>
      <c r="E374" s="242" t="s">
        <v>19</v>
      </c>
      <c r="F374" s="234" t="s">
        <v>1113</v>
      </c>
      <c r="G374" s="232"/>
      <c r="H374" s="235">
        <v>5</v>
      </c>
      <c r="I374" s="236"/>
      <c r="J374" s="232"/>
      <c r="K374" s="232"/>
      <c r="L374" s="237"/>
      <c r="M374" s="238"/>
      <c r="N374" s="239"/>
      <c r="O374" s="239"/>
      <c r="P374" s="239"/>
      <c r="Q374" s="239"/>
      <c r="R374" s="239"/>
      <c r="S374" s="239"/>
      <c r="T374" s="240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1" t="s">
        <v>161</v>
      </c>
      <c r="AU374" s="241" t="s">
        <v>84</v>
      </c>
      <c r="AV374" s="13" t="s">
        <v>84</v>
      </c>
      <c r="AW374" s="13" t="s">
        <v>37</v>
      </c>
      <c r="AX374" s="13" t="s">
        <v>75</v>
      </c>
      <c r="AY374" s="241" t="s">
        <v>145</v>
      </c>
    </row>
    <row r="375" s="14" customFormat="1">
      <c r="A375" s="14"/>
      <c r="B375" s="244"/>
      <c r="C375" s="245"/>
      <c r="D375" s="233" t="s">
        <v>161</v>
      </c>
      <c r="E375" s="246" t="s">
        <v>19</v>
      </c>
      <c r="F375" s="247" t="s">
        <v>261</v>
      </c>
      <c r="G375" s="245"/>
      <c r="H375" s="248">
        <v>42.5</v>
      </c>
      <c r="I375" s="249"/>
      <c r="J375" s="245"/>
      <c r="K375" s="245"/>
      <c r="L375" s="250"/>
      <c r="M375" s="251"/>
      <c r="N375" s="252"/>
      <c r="O375" s="252"/>
      <c r="P375" s="252"/>
      <c r="Q375" s="252"/>
      <c r="R375" s="252"/>
      <c r="S375" s="252"/>
      <c r="T375" s="253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4" t="s">
        <v>161</v>
      </c>
      <c r="AU375" s="254" t="s">
        <v>84</v>
      </c>
      <c r="AV375" s="14" t="s">
        <v>153</v>
      </c>
      <c r="AW375" s="14" t="s">
        <v>37</v>
      </c>
      <c r="AX375" s="14" t="s">
        <v>82</v>
      </c>
      <c r="AY375" s="254" t="s">
        <v>145</v>
      </c>
    </row>
    <row r="376" s="2" customFormat="1" ht="24.15" customHeight="1">
      <c r="A376" s="39"/>
      <c r="B376" s="40"/>
      <c r="C376" s="213" t="s">
        <v>1114</v>
      </c>
      <c r="D376" s="213" t="s">
        <v>148</v>
      </c>
      <c r="E376" s="214" t="s">
        <v>1115</v>
      </c>
      <c r="F376" s="215" t="s">
        <v>1116</v>
      </c>
      <c r="G376" s="216" t="s">
        <v>233</v>
      </c>
      <c r="H376" s="217">
        <v>4.2000000000000002</v>
      </c>
      <c r="I376" s="218"/>
      <c r="J376" s="219">
        <f>ROUND(I376*H376,2)</f>
        <v>0</v>
      </c>
      <c r="K376" s="215" t="s">
        <v>152</v>
      </c>
      <c r="L376" s="45"/>
      <c r="M376" s="220" t="s">
        <v>19</v>
      </c>
      <c r="N376" s="221" t="s">
        <v>46</v>
      </c>
      <c r="O376" s="85"/>
      <c r="P376" s="222">
        <f>O376*H376</f>
        <v>0</v>
      </c>
      <c r="Q376" s="222">
        <v>0.00199</v>
      </c>
      <c r="R376" s="222">
        <f>Q376*H376</f>
        <v>0.0083580000000000008</v>
      </c>
      <c r="S376" s="222">
        <v>0</v>
      </c>
      <c r="T376" s="223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24" t="s">
        <v>234</v>
      </c>
      <c r="AT376" s="224" t="s">
        <v>148</v>
      </c>
      <c r="AU376" s="224" t="s">
        <v>84</v>
      </c>
      <c r="AY376" s="18" t="s">
        <v>145</v>
      </c>
      <c r="BE376" s="225">
        <f>IF(N376="základní",J376,0)</f>
        <v>0</v>
      </c>
      <c r="BF376" s="225">
        <f>IF(N376="snížená",J376,0)</f>
        <v>0</v>
      </c>
      <c r="BG376" s="225">
        <f>IF(N376="zákl. přenesená",J376,0)</f>
        <v>0</v>
      </c>
      <c r="BH376" s="225">
        <f>IF(N376="sníž. přenesená",J376,0)</f>
        <v>0</v>
      </c>
      <c r="BI376" s="225">
        <f>IF(N376="nulová",J376,0)</f>
        <v>0</v>
      </c>
      <c r="BJ376" s="18" t="s">
        <v>82</v>
      </c>
      <c r="BK376" s="225">
        <f>ROUND(I376*H376,2)</f>
        <v>0</v>
      </c>
      <c r="BL376" s="18" t="s">
        <v>234</v>
      </c>
      <c r="BM376" s="224" t="s">
        <v>1117</v>
      </c>
    </row>
    <row r="377" s="2" customFormat="1">
      <c r="A377" s="39"/>
      <c r="B377" s="40"/>
      <c r="C377" s="41"/>
      <c r="D377" s="226" t="s">
        <v>155</v>
      </c>
      <c r="E377" s="41"/>
      <c r="F377" s="227" t="s">
        <v>1118</v>
      </c>
      <c r="G377" s="41"/>
      <c r="H377" s="41"/>
      <c r="I377" s="228"/>
      <c r="J377" s="41"/>
      <c r="K377" s="41"/>
      <c r="L377" s="45"/>
      <c r="M377" s="229"/>
      <c r="N377" s="230"/>
      <c r="O377" s="85"/>
      <c r="P377" s="85"/>
      <c r="Q377" s="85"/>
      <c r="R377" s="85"/>
      <c r="S377" s="85"/>
      <c r="T377" s="86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T377" s="18" t="s">
        <v>155</v>
      </c>
      <c r="AU377" s="18" t="s">
        <v>84</v>
      </c>
    </row>
    <row r="378" s="13" customFormat="1">
      <c r="A378" s="13"/>
      <c r="B378" s="231"/>
      <c r="C378" s="232"/>
      <c r="D378" s="233" t="s">
        <v>161</v>
      </c>
      <c r="E378" s="242" t="s">
        <v>19</v>
      </c>
      <c r="F378" s="234" t="s">
        <v>1119</v>
      </c>
      <c r="G378" s="232"/>
      <c r="H378" s="235">
        <v>0.90000000000000002</v>
      </c>
      <c r="I378" s="236"/>
      <c r="J378" s="232"/>
      <c r="K378" s="232"/>
      <c r="L378" s="237"/>
      <c r="M378" s="238"/>
      <c r="N378" s="239"/>
      <c r="O378" s="239"/>
      <c r="P378" s="239"/>
      <c r="Q378" s="239"/>
      <c r="R378" s="239"/>
      <c r="S378" s="239"/>
      <c r="T378" s="240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1" t="s">
        <v>161</v>
      </c>
      <c r="AU378" s="241" t="s">
        <v>84</v>
      </c>
      <c r="AV378" s="13" t="s">
        <v>84</v>
      </c>
      <c r="AW378" s="13" t="s">
        <v>37</v>
      </c>
      <c r="AX378" s="13" t="s">
        <v>75</v>
      </c>
      <c r="AY378" s="241" t="s">
        <v>145</v>
      </c>
    </row>
    <row r="379" s="13" customFormat="1">
      <c r="A379" s="13"/>
      <c r="B379" s="231"/>
      <c r="C379" s="232"/>
      <c r="D379" s="233" t="s">
        <v>161</v>
      </c>
      <c r="E379" s="242" t="s">
        <v>19</v>
      </c>
      <c r="F379" s="234" t="s">
        <v>1120</v>
      </c>
      <c r="G379" s="232"/>
      <c r="H379" s="235">
        <v>1.8</v>
      </c>
      <c r="I379" s="236"/>
      <c r="J379" s="232"/>
      <c r="K379" s="232"/>
      <c r="L379" s="237"/>
      <c r="M379" s="238"/>
      <c r="N379" s="239"/>
      <c r="O379" s="239"/>
      <c r="P379" s="239"/>
      <c r="Q379" s="239"/>
      <c r="R379" s="239"/>
      <c r="S379" s="239"/>
      <c r="T379" s="240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1" t="s">
        <v>161</v>
      </c>
      <c r="AU379" s="241" t="s">
        <v>84</v>
      </c>
      <c r="AV379" s="13" t="s">
        <v>84</v>
      </c>
      <c r="AW379" s="13" t="s">
        <v>37</v>
      </c>
      <c r="AX379" s="13" t="s">
        <v>75</v>
      </c>
      <c r="AY379" s="241" t="s">
        <v>145</v>
      </c>
    </row>
    <row r="380" s="13" customFormat="1">
      <c r="A380" s="13"/>
      <c r="B380" s="231"/>
      <c r="C380" s="232"/>
      <c r="D380" s="233" t="s">
        <v>161</v>
      </c>
      <c r="E380" s="242" t="s">
        <v>19</v>
      </c>
      <c r="F380" s="234" t="s">
        <v>646</v>
      </c>
      <c r="G380" s="232"/>
      <c r="H380" s="235">
        <v>1.5</v>
      </c>
      <c r="I380" s="236"/>
      <c r="J380" s="232"/>
      <c r="K380" s="232"/>
      <c r="L380" s="237"/>
      <c r="M380" s="238"/>
      <c r="N380" s="239"/>
      <c r="O380" s="239"/>
      <c r="P380" s="239"/>
      <c r="Q380" s="239"/>
      <c r="R380" s="239"/>
      <c r="S380" s="239"/>
      <c r="T380" s="240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1" t="s">
        <v>161</v>
      </c>
      <c r="AU380" s="241" t="s">
        <v>84</v>
      </c>
      <c r="AV380" s="13" t="s">
        <v>84</v>
      </c>
      <c r="AW380" s="13" t="s">
        <v>37</v>
      </c>
      <c r="AX380" s="13" t="s">
        <v>75</v>
      </c>
      <c r="AY380" s="241" t="s">
        <v>145</v>
      </c>
    </row>
    <row r="381" s="14" customFormat="1">
      <c r="A381" s="14"/>
      <c r="B381" s="244"/>
      <c r="C381" s="245"/>
      <c r="D381" s="233" t="s">
        <v>161</v>
      </c>
      <c r="E381" s="246" t="s">
        <v>19</v>
      </c>
      <c r="F381" s="247" t="s">
        <v>261</v>
      </c>
      <c r="G381" s="245"/>
      <c r="H381" s="248">
        <v>4.2000000000000002</v>
      </c>
      <c r="I381" s="249"/>
      <c r="J381" s="245"/>
      <c r="K381" s="245"/>
      <c r="L381" s="250"/>
      <c r="M381" s="251"/>
      <c r="N381" s="252"/>
      <c r="O381" s="252"/>
      <c r="P381" s="252"/>
      <c r="Q381" s="252"/>
      <c r="R381" s="252"/>
      <c r="S381" s="252"/>
      <c r="T381" s="253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4" t="s">
        <v>161</v>
      </c>
      <c r="AU381" s="254" t="s">
        <v>84</v>
      </c>
      <c r="AV381" s="14" t="s">
        <v>153</v>
      </c>
      <c r="AW381" s="14" t="s">
        <v>37</v>
      </c>
      <c r="AX381" s="14" t="s">
        <v>82</v>
      </c>
      <c r="AY381" s="254" t="s">
        <v>145</v>
      </c>
    </row>
    <row r="382" s="2" customFormat="1" ht="24.15" customHeight="1">
      <c r="A382" s="39"/>
      <c r="B382" s="40"/>
      <c r="C382" s="213" t="s">
        <v>1121</v>
      </c>
      <c r="D382" s="213" t="s">
        <v>148</v>
      </c>
      <c r="E382" s="214" t="s">
        <v>1122</v>
      </c>
      <c r="F382" s="215" t="s">
        <v>1123</v>
      </c>
      <c r="G382" s="216" t="s">
        <v>233</v>
      </c>
      <c r="H382" s="217">
        <v>22.25</v>
      </c>
      <c r="I382" s="218"/>
      <c r="J382" s="219">
        <f>ROUND(I382*H382,2)</f>
        <v>0</v>
      </c>
      <c r="K382" s="215" t="s">
        <v>152</v>
      </c>
      <c r="L382" s="45"/>
      <c r="M382" s="220" t="s">
        <v>19</v>
      </c>
      <c r="N382" s="221" t="s">
        <v>46</v>
      </c>
      <c r="O382" s="85"/>
      <c r="P382" s="222">
        <f>O382*H382</f>
        <v>0</v>
      </c>
      <c r="Q382" s="222">
        <v>0.00296</v>
      </c>
      <c r="R382" s="222">
        <f>Q382*H382</f>
        <v>0.065860000000000002</v>
      </c>
      <c r="S382" s="222">
        <v>0</v>
      </c>
      <c r="T382" s="223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24" t="s">
        <v>234</v>
      </c>
      <c r="AT382" s="224" t="s">
        <v>148</v>
      </c>
      <c r="AU382" s="224" t="s">
        <v>84</v>
      </c>
      <c r="AY382" s="18" t="s">
        <v>145</v>
      </c>
      <c r="BE382" s="225">
        <f>IF(N382="základní",J382,0)</f>
        <v>0</v>
      </c>
      <c r="BF382" s="225">
        <f>IF(N382="snížená",J382,0)</f>
        <v>0</v>
      </c>
      <c r="BG382" s="225">
        <f>IF(N382="zákl. přenesená",J382,0)</f>
        <v>0</v>
      </c>
      <c r="BH382" s="225">
        <f>IF(N382="sníž. přenesená",J382,0)</f>
        <v>0</v>
      </c>
      <c r="BI382" s="225">
        <f>IF(N382="nulová",J382,0)</f>
        <v>0</v>
      </c>
      <c r="BJ382" s="18" t="s">
        <v>82</v>
      </c>
      <c r="BK382" s="225">
        <f>ROUND(I382*H382,2)</f>
        <v>0</v>
      </c>
      <c r="BL382" s="18" t="s">
        <v>234</v>
      </c>
      <c r="BM382" s="224" t="s">
        <v>1124</v>
      </c>
    </row>
    <row r="383" s="2" customFormat="1">
      <c r="A383" s="39"/>
      <c r="B383" s="40"/>
      <c r="C383" s="41"/>
      <c r="D383" s="226" t="s">
        <v>155</v>
      </c>
      <c r="E383" s="41"/>
      <c r="F383" s="227" t="s">
        <v>1125</v>
      </c>
      <c r="G383" s="41"/>
      <c r="H383" s="41"/>
      <c r="I383" s="228"/>
      <c r="J383" s="41"/>
      <c r="K383" s="41"/>
      <c r="L383" s="45"/>
      <c r="M383" s="229"/>
      <c r="N383" s="230"/>
      <c r="O383" s="85"/>
      <c r="P383" s="85"/>
      <c r="Q383" s="85"/>
      <c r="R383" s="85"/>
      <c r="S383" s="85"/>
      <c r="T383" s="86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155</v>
      </c>
      <c r="AU383" s="18" t="s">
        <v>84</v>
      </c>
    </row>
    <row r="384" s="13" customFormat="1">
      <c r="A384" s="13"/>
      <c r="B384" s="231"/>
      <c r="C384" s="232"/>
      <c r="D384" s="233" t="s">
        <v>161</v>
      </c>
      <c r="E384" s="242" t="s">
        <v>19</v>
      </c>
      <c r="F384" s="234" t="s">
        <v>1126</v>
      </c>
      <c r="G384" s="232"/>
      <c r="H384" s="235">
        <v>10.35</v>
      </c>
      <c r="I384" s="236"/>
      <c r="J384" s="232"/>
      <c r="K384" s="232"/>
      <c r="L384" s="237"/>
      <c r="M384" s="238"/>
      <c r="N384" s="239"/>
      <c r="O384" s="239"/>
      <c r="P384" s="239"/>
      <c r="Q384" s="239"/>
      <c r="R384" s="239"/>
      <c r="S384" s="239"/>
      <c r="T384" s="240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1" t="s">
        <v>161</v>
      </c>
      <c r="AU384" s="241" t="s">
        <v>84</v>
      </c>
      <c r="AV384" s="13" t="s">
        <v>84</v>
      </c>
      <c r="AW384" s="13" t="s">
        <v>37</v>
      </c>
      <c r="AX384" s="13" t="s">
        <v>75</v>
      </c>
      <c r="AY384" s="241" t="s">
        <v>145</v>
      </c>
    </row>
    <row r="385" s="13" customFormat="1">
      <c r="A385" s="13"/>
      <c r="B385" s="231"/>
      <c r="C385" s="232"/>
      <c r="D385" s="233" t="s">
        <v>161</v>
      </c>
      <c r="E385" s="242" t="s">
        <v>19</v>
      </c>
      <c r="F385" s="234" t="s">
        <v>1127</v>
      </c>
      <c r="G385" s="232"/>
      <c r="H385" s="235">
        <v>11.9</v>
      </c>
      <c r="I385" s="236"/>
      <c r="J385" s="232"/>
      <c r="K385" s="232"/>
      <c r="L385" s="237"/>
      <c r="M385" s="238"/>
      <c r="N385" s="239"/>
      <c r="O385" s="239"/>
      <c r="P385" s="239"/>
      <c r="Q385" s="239"/>
      <c r="R385" s="239"/>
      <c r="S385" s="239"/>
      <c r="T385" s="240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1" t="s">
        <v>161</v>
      </c>
      <c r="AU385" s="241" t="s">
        <v>84</v>
      </c>
      <c r="AV385" s="13" t="s">
        <v>84</v>
      </c>
      <c r="AW385" s="13" t="s">
        <v>37</v>
      </c>
      <c r="AX385" s="13" t="s">
        <v>75</v>
      </c>
      <c r="AY385" s="241" t="s">
        <v>145</v>
      </c>
    </row>
    <row r="386" s="14" customFormat="1">
      <c r="A386" s="14"/>
      <c r="B386" s="244"/>
      <c r="C386" s="245"/>
      <c r="D386" s="233" t="s">
        <v>161</v>
      </c>
      <c r="E386" s="246" t="s">
        <v>19</v>
      </c>
      <c r="F386" s="247" t="s">
        <v>261</v>
      </c>
      <c r="G386" s="245"/>
      <c r="H386" s="248">
        <v>22.25</v>
      </c>
      <c r="I386" s="249"/>
      <c r="J386" s="245"/>
      <c r="K386" s="245"/>
      <c r="L386" s="250"/>
      <c r="M386" s="251"/>
      <c r="N386" s="252"/>
      <c r="O386" s="252"/>
      <c r="P386" s="252"/>
      <c r="Q386" s="252"/>
      <c r="R386" s="252"/>
      <c r="S386" s="252"/>
      <c r="T386" s="253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4" t="s">
        <v>161</v>
      </c>
      <c r="AU386" s="254" t="s">
        <v>84</v>
      </c>
      <c r="AV386" s="14" t="s">
        <v>153</v>
      </c>
      <c r="AW386" s="14" t="s">
        <v>37</v>
      </c>
      <c r="AX386" s="14" t="s">
        <v>82</v>
      </c>
      <c r="AY386" s="254" t="s">
        <v>145</v>
      </c>
    </row>
    <row r="387" s="2" customFormat="1" ht="24.15" customHeight="1">
      <c r="A387" s="39"/>
      <c r="B387" s="40"/>
      <c r="C387" s="213" t="s">
        <v>1128</v>
      </c>
      <c r="D387" s="213" t="s">
        <v>148</v>
      </c>
      <c r="E387" s="214" t="s">
        <v>1129</v>
      </c>
      <c r="F387" s="215" t="s">
        <v>1130</v>
      </c>
      <c r="G387" s="216" t="s">
        <v>233</v>
      </c>
      <c r="H387" s="217">
        <v>3</v>
      </c>
      <c r="I387" s="218"/>
      <c r="J387" s="219">
        <f>ROUND(I387*H387,2)</f>
        <v>0</v>
      </c>
      <c r="K387" s="215" t="s">
        <v>152</v>
      </c>
      <c r="L387" s="45"/>
      <c r="M387" s="220" t="s">
        <v>19</v>
      </c>
      <c r="N387" s="221" t="s">
        <v>46</v>
      </c>
      <c r="O387" s="85"/>
      <c r="P387" s="222">
        <f>O387*H387</f>
        <v>0</v>
      </c>
      <c r="Q387" s="222">
        <v>0.0037599999999999999</v>
      </c>
      <c r="R387" s="222">
        <f>Q387*H387</f>
        <v>0.01128</v>
      </c>
      <c r="S387" s="222">
        <v>0</v>
      </c>
      <c r="T387" s="223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24" t="s">
        <v>234</v>
      </c>
      <c r="AT387" s="224" t="s">
        <v>148</v>
      </c>
      <c r="AU387" s="224" t="s">
        <v>84</v>
      </c>
      <c r="AY387" s="18" t="s">
        <v>145</v>
      </c>
      <c r="BE387" s="225">
        <f>IF(N387="základní",J387,0)</f>
        <v>0</v>
      </c>
      <c r="BF387" s="225">
        <f>IF(N387="snížená",J387,0)</f>
        <v>0</v>
      </c>
      <c r="BG387" s="225">
        <f>IF(N387="zákl. přenesená",J387,0)</f>
        <v>0</v>
      </c>
      <c r="BH387" s="225">
        <f>IF(N387="sníž. přenesená",J387,0)</f>
        <v>0</v>
      </c>
      <c r="BI387" s="225">
        <f>IF(N387="nulová",J387,0)</f>
        <v>0</v>
      </c>
      <c r="BJ387" s="18" t="s">
        <v>82</v>
      </c>
      <c r="BK387" s="225">
        <f>ROUND(I387*H387,2)</f>
        <v>0</v>
      </c>
      <c r="BL387" s="18" t="s">
        <v>234</v>
      </c>
      <c r="BM387" s="224" t="s">
        <v>1131</v>
      </c>
    </row>
    <row r="388" s="2" customFormat="1">
      <c r="A388" s="39"/>
      <c r="B388" s="40"/>
      <c r="C388" s="41"/>
      <c r="D388" s="226" t="s">
        <v>155</v>
      </c>
      <c r="E388" s="41"/>
      <c r="F388" s="227" t="s">
        <v>1132</v>
      </c>
      <c r="G388" s="41"/>
      <c r="H388" s="41"/>
      <c r="I388" s="228"/>
      <c r="J388" s="41"/>
      <c r="K388" s="41"/>
      <c r="L388" s="45"/>
      <c r="M388" s="229"/>
      <c r="N388" s="230"/>
      <c r="O388" s="85"/>
      <c r="P388" s="85"/>
      <c r="Q388" s="85"/>
      <c r="R388" s="85"/>
      <c r="S388" s="85"/>
      <c r="T388" s="86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T388" s="18" t="s">
        <v>155</v>
      </c>
      <c r="AU388" s="18" t="s">
        <v>84</v>
      </c>
    </row>
    <row r="389" s="13" customFormat="1">
      <c r="A389" s="13"/>
      <c r="B389" s="231"/>
      <c r="C389" s="232"/>
      <c r="D389" s="233" t="s">
        <v>161</v>
      </c>
      <c r="E389" s="242" t="s">
        <v>19</v>
      </c>
      <c r="F389" s="234" t="s">
        <v>1133</v>
      </c>
      <c r="G389" s="232"/>
      <c r="H389" s="235">
        <v>3</v>
      </c>
      <c r="I389" s="236"/>
      <c r="J389" s="232"/>
      <c r="K389" s="232"/>
      <c r="L389" s="237"/>
      <c r="M389" s="238"/>
      <c r="N389" s="239"/>
      <c r="O389" s="239"/>
      <c r="P389" s="239"/>
      <c r="Q389" s="239"/>
      <c r="R389" s="239"/>
      <c r="S389" s="239"/>
      <c r="T389" s="240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1" t="s">
        <v>161</v>
      </c>
      <c r="AU389" s="241" t="s">
        <v>84</v>
      </c>
      <c r="AV389" s="13" t="s">
        <v>84</v>
      </c>
      <c r="AW389" s="13" t="s">
        <v>37</v>
      </c>
      <c r="AX389" s="13" t="s">
        <v>82</v>
      </c>
      <c r="AY389" s="241" t="s">
        <v>145</v>
      </c>
    </row>
    <row r="390" s="2" customFormat="1" ht="24.15" customHeight="1">
      <c r="A390" s="39"/>
      <c r="B390" s="40"/>
      <c r="C390" s="213" t="s">
        <v>1134</v>
      </c>
      <c r="D390" s="213" t="s">
        <v>148</v>
      </c>
      <c r="E390" s="214" t="s">
        <v>1135</v>
      </c>
      <c r="F390" s="215" t="s">
        <v>1136</v>
      </c>
      <c r="G390" s="216" t="s">
        <v>233</v>
      </c>
      <c r="H390" s="217">
        <v>25.399999999999999</v>
      </c>
      <c r="I390" s="218"/>
      <c r="J390" s="219">
        <f>ROUND(I390*H390,2)</f>
        <v>0</v>
      </c>
      <c r="K390" s="215" t="s">
        <v>152</v>
      </c>
      <c r="L390" s="45"/>
      <c r="M390" s="220" t="s">
        <v>19</v>
      </c>
      <c r="N390" s="221" t="s">
        <v>46</v>
      </c>
      <c r="O390" s="85"/>
      <c r="P390" s="222">
        <f>O390*H390</f>
        <v>0</v>
      </c>
      <c r="Q390" s="222">
        <v>0.0044000000000000003</v>
      </c>
      <c r="R390" s="222">
        <f>Q390*H390</f>
        <v>0.11176</v>
      </c>
      <c r="S390" s="222">
        <v>0</v>
      </c>
      <c r="T390" s="223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24" t="s">
        <v>234</v>
      </c>
      <c r="AT390" s="224" t="s">
        <v>148</v>
      </c>
      <c r="AU390" s="224" t="s">
        <v>84</v>
      </c>
      <c r="AY390" s="18" t="s">
        <v>145</v>
      </c>
      <c r="BE390" s="225">
        <f>IF(N390="základní",J390,0)</f>
        <v>0</v>
      </c>
      <c r="BF390" s="225">
        <f>IF(N390="snížená",J390,0)</f>
        <v>0</v>
      </c>
      <c r="BG390" s="225">
        <f>IF(N390="zákl. přenesená",J390,0)</f>
        <v>0</v>
      </c>
      <c r="BH390" s="225">
        <f>IF(N390="sníž. přenesená",J390,0)</f>
        <v>0</v>
      </c>
      <c r="BI390" s="225">
        <f>IF(N390="nulová",J390,0)</f>
        <v>0</v>
      </c>
      <c r="BJ390" s="18" t="s">
        <v>82</v>
      </c>
      <c r="BK390" s="225">
        <f>ROUND(I390*H390,2)</f>
        <v>0</v>
      </c>
      <c r="BL390" s="18" t="s">
        <v>234</v>
      </c>
      <c r="BM390" s="224" t="s">
        <v>1137</v>
      </c>
    </row>
    <row r="391" s="2" customFormat="1">
      <c r="A391" s="39"/>
      <c r="B391" s="40"/>
      <c r="C391" s="41"/>
      <c r="D391" s="226" t="s">
        <v>155</v>
      </c>
      <c r="E391" s="41"/>
      <c r="F391" s="227" t="s">
        <v>1138</v>
      </c>
      <c r="G391" s="41"/>
      <c r="H391" s="41"/>
      <c r="I391" s="228"/>
      <c r="J391" s="41"/>
      <c r="K391" s="41"/>
      <c r="L391" s="45"/>
      <c r="M391" s="229"/>
      <c r="N391" s="230"/>
      <c r="O391" s="85"/>
      <c r="P391" s="85"/>
      <c r="Q391" s="85"/>
      <c r="R391" s="85"/>
      <c r="S391" s="85"/>
      <c r="T391" s="86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155</v>
      </c>
      <c r="AU391" s="18" t="s">
        <v>84</v>
      </c>
    </row>
    <row r="392" s="13" customFormat="1">
      <c r="A392" s="13"/>
      <c r="B392" s="231"/>
      <c r="C392" s="232"/>
      <c r="D392" s="233" t="s">
        <v>161</v>
      </c>
      <c r="E392" s="242" t="s">
        <v>19</v>
      </c>
      <c r="F392" s="234" t="s">
        <v>1139</v>
      </c>
      <c r="G392" s="232"/>
      <c r="H392" s="235">
        <v>18.800000000000001</v>
      </c>
      <c r="I392" s="236"/>
      <c r="J392" s="232"/>
      <c r="K392" s="232"/>
      <c r="L392" s="237"/>
      <c r="M392" s="238"/>
      <c r="N392" s="239"/>
      <c r="O392" s="239"/>
      <c r="P392" s="239"/>
      <c r="Q392" s="239"/>
      <c r="R392" s="239"/>
      <c r="S392" s="239"/>
      <c r="T392" s="240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1" t="s">
        <v>161</v>
      </c>
      <c r="AU392" s="241" t="s">
        <v>84</v>
      </c>
      <c r="AV392" s="13" t="s">
        <v>84</v>
      </c>
      <c r="AW392" s="13" t="s">
        <v>37</v>
      </c>
      <c r="AX392" s="13" t="s">
        <v>75</v>
      </c>
      <c r="AY392" s="241" t="s">
        <v>145</v>
      </c>
    </row>
    <row r="393" s="13" customFormat="1">
      <c r="A393" s="13"/>
      <c r="B393" s="231"/>
      <c r="C393" s="232"/>
      <c r="D393" s="233" t="s">
        <v>161</v>
      </c>
      <c r="E393" s="242" t="s">
        <v>19</v>
      </c>
      <c r="F393" s="234" t="s">
        <v>1140</v>
      </c>
      <c r="G393" s="232"/>
      <c r="H393" s="235">
        <v>3.6000000000000001</v>
      </c>
      <c r="I393" s="236"/>
      <c r="J393" s="232"/>
      <c r="K393" s="232"/>
      <c r="L393" s="237"/>
      <c r="M393" s="238"/>
      <c r="N393" s="239"/>
      <c r="O393" s="239"/>
      <c r="P393" s="239"/>
      <c r="Q393" s="239"/>
      <c r="R393" s="239"/>
      <c r="S393" s="239"/>
      <c r="T393" s="240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1" t="s">
        <v>161</v>
      </c>
      <c r="AU393" s="241" t="s">
        <v>84</v>
      </c>
      <c r="AV393" s="13" t="s">
        <v>84</v>
      </c>
      <c r="AW393" s="13" t="s">
        <v>37</v>
      </c>
      <c r="AX393" s="13" t="s">
        <v>75</v>
      </c>
      <c r="AY393" s="241" t="s">
        <v>145</v>
      </c>
    </row>
    <row r="394" s="13" customFormat="1">
      <c r="A394" s="13"/>
      <c r="B394" s="231"/>
      <c r="C394" s="232"/>
      <c r="D394" s="233" t="s">
        <v>161</v>
      </c>
      <c r="E394" s="242" t="s">
        <v>19</v>
      </c>
      <c r="F394" s="234" t="s">
        <v>1141</v>
      </c>
      <c r="G394" s="232"/>
      <c r="H394" s="235">
        <v>3</v>
      </c>
      <c r="I394" s="236"/>
      <c r="J394" s="232"/>
      <c r="K394" s="232"/>
      <c r="L394" s="237"/>
      <c r="M394" s="238"/>
      <c r="N394" s="239"/>
      <c r="O394" s="239"/>
      <c r="P394" s="239"/>
      <c r="Q394" s="239"/>
      <c r="R394" s="239"/>
      <c r="S394" s="239"/>
      <c r="T394" s="240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1" t="s">
        <v>161</v>
      </c>
      <c r="AU394" s="241" t="s">
        <v>84</v>
      </c>
      <c r="AV394" s="13" t="s">
        <v>84</v>
      </c>
      <c r="AW394" s="13" t="s">
        <v>37</v>
      </c>
      <c r="AX394" s="13" t="s">
        <v>75</v>
      </c>
      <c r="AY394" s="241" t="s">
        <v>145</v>
      </c>
    </row>
    <row r="395" s="14" customFormat="1">
      <c r="A395" s="14"/>
      <c r="B395" s="244"/>
      <c r="C395" s="245"/>
      <c r="D395" s="233" t="s">
        <v>161</v>
      </c>
      <c r="E395" s="246" t="s">
        <v>19</v>
      </c>
      <c r="F395" s="247" t="s">
        <v>261</v>
      </c>
      <c r="G395" s="245"/>
      <c r="H395" s="248">
        <v>25.400000000000002</v>
      </c>
      <c r="I395" s="249"/>
      <c r="J395" s="245"/>
      <c r="K395" s="245"/>
      <c r="L395" s="250"/>
      <c r="M395" s="251"/>
      <c r="N395" s="252"/>
      <c r="O395" s="252"/>
      <c r="P395" s="252"/>
      <c r="Q395" s="252"/>
      <c r="R395" s="252"/>
      <c r="S395" s="252"/>
      <c r="T395" s="253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4" t="s">
        <v>161</v>
      </c>
      <c r="AU395" s="254" t="s">
        <v>84</v>
      </c>
      <c r="AV395" s="14" t="s">
        <v>153</v>
      </c>
      <c r="AW395" s="14" t="s">
        <v>37</v>
      </c>
      <c r="AX395" s="14" t="s">
        <v>82</v>
      </c>
      <c r="AY395" s="254" t="s">
        <v>145</v>
      </c>
    </row>
    <row r="396" s="2" customFormat="1" ht="24.15" customHeight="1">
      <c r="A396" s="39"/>
      <c r="B396" s="40"/>
      <c r="C396" s="213" t="s">
        <v>1142</v>
      </c>
      <c r="D396" s="213" t="s">
        <v>148</v>
      </c>
      <c r="E396" s="214" t="s">
        <v>1143</v>
      </c>
      <c r="F396" s="215" t="s">
        <v>1144</v>
      </c>
      <c r="G396" s="216" t="s">
        <v>233</v>
      </c>
      <c r="H396" s="217">
        <v>59</v>
      </c>
      <c r="I396" s="218"/>
      <c r="J396" s="219">
        <f>ROUND(I396*H396,2)</f>
        <v>0</v>
      </c>
      <c r="K396" s="215" t="s">
        <v>152</v>
      </c>
      <c r="L396" s="45"/>
      <c r="M396" s="220" t="s">
        <v>19</v>
      </c>
      <c r="N396" s="221" t="s">
        <v>46</v>
      </c>
      <c r="O396" s="85"/>
      <c r="P396" s="222">
        <f>O396*H396</f>
        <v>0</v>
      </c>
      <c r="Q396" s="222">
        <v>0.0062899999999999996</v>
      </c>
      <c r="R396" s="222">
        <f>Q396*H396</f>
        <v>0.37111</v>
      </c>
      <c r="S396" s="222">
        <v>0</v>
      </c>
      <c r="T396" s="223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24" t="s">
        <v>234</v>
      </c>
      <c r="AT396" s="224" t="s">
        <v>148</v>
      </c>
      <c r="AU396" s="224" t="s">
        <v>84</v>
      </c>
      <c r="AY396" s="18" t="s">
        <v>145</v>
      </c>
      <c r="BE396" s="225">
        <f>IF(N396="základní",J396,0)</f>
        <v>0</v>
      </c>
      <c r="BF396" s="225">
        <f>IF(N396="snížená",J396,0)</f>
        <v>0</v>
      </c>
      <c r="BG396" s="225">
        <f>IF(N396="zákl. přenesená",J396,0)</f>
        <v>0</v>
      </c>
      <c r="BH396" s="225">
        <f>IF(N396="sníž. přenesená",J396,0)</f>
        <v>0</v>
      </c>
      <c r="BI396" s="225">
        <f>IF(N396="nulová",J396,0)</f>
        <v>0</v>
      </c>
      <c r="BJ396" s="18" t="s">
        <v>82</v>
      </c>
      <c r="BK396" s="225">
        <f>ROUND(I396*H396,2)</f>
        <v>0</v>
      </c>
      <c r="BL396" s="18" t="s">
        <v>234</v>
      </c>
      <c r="BM396" s="224" t="s">
        <v>1145</v>
      </c>
    </row>
    <row r="397" s="2" customFormat="1">
      <c r="A397" s="39"/>
      <c r="B397" s="40"/>
      <c r="C397" s="41"/>
      <c r="D397" s="226" t="s">
        <v>155</v>
      </c>
      <c r="E397" s="41"/>
      <c r="F397" s="227" t="s">
        <v>1146</v>
      </c>
      <c r="G397" s="41"/>
      <c r="H397" s="41"/>
      <c r="I397" s="228"/>
      <c r="J397" s="41"/>
      <c r="K397" s="41"/>
      <c r="L397" s="45"/>
      <c r="M397" s="229"/>
      <c r="N397" s="230"/>
      <c r="O397" s="85"/>
      <c r="P397" s="85"/>
      <c r="Q397" s="85"/>
      <c r="R397" s="85"/>
      <c r="S397" s="85"/>
      <c r="T397" s="86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T397" s="18" t="s">
        <v>155</v>
      </c>
      <c r="AU397" s="18" t="s">
        <v>84</v>
      </c>
    </row>
    <row r="398" s="13" customFormat="1">
      <c r="A398" s="13"/>
      <c r="B398" s="231"/>
      <c r="C398" s="232"/>
      <c r="D398" s="233" t="s">
        <v>161</v>
      </c>
      <c r="E398" s="242" t="s">
        <v>19</v>
      </c>
      <c r="F398" s="234" t="s">
        <v>1147</v>
      </c>
      <c r="G398" s="232"/>
      <c r="H398" s="235">
        <v>33.899999999999999</v>
      </c>
      <c r="I398" s="236"/>
      <c r="J398" s="232"/>
      <c r="K398" s="232"/>
      <c r="L398" s="237"/>
      <c r="M398" s="238"/>
      <c r="N398" s="239"/>
      <c r="O398" s="239"/>
      <c r="P398" s="239"/>
      <c r="Q398" s="239"/>
      <c r="R398" s="239"/>
      <c r="S398" s="239"/>
      <c r="T398" s="240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1" t="s">
        <v>161</v>
      </c>
      <c r="AU398" s="241" t="s">
        <v>84</v>
      </c>
      <c r="AV398" s="13" t="s">
        <v>84</v>
      </c>
      <c r="AW398" s="13" t="s">
        <v>37</v>
      </c>
      <c r="AX398" s="13" t="s">
        <v>75</v>
      </c>
      <c r="AY398" s="241" t="s">
        <v>145</v>
      </c>
    </row>
    <row r="399" s="13" customFormat="1">
      <c r="A399" s="13"/>
      <c r="B399" s="231"/>
      <c r="C399" s="232"/>
      <c r="D399" s="233" t="s">
        <v>161</v>
      </c>
      <c r="E399" s="242" t="s">
        <v>19</v>
      </c>
      <c r="F399" s="234" t="s">
        <v>1148</v>
      </c>
      <c r="G399" s="232"/>
      <c r="H399" s="235">
        <v>21.600000000000001</v>
      </c>
      <c r="I399" s="236"/>
      <c r="J399" s="232"/>
      <c r="K399" s="232"/>
      <c r="L399" s="237"/>
      <c r="M399" s="238"/>
      <c r="N399" s="239"/>
      <c r="O399" s="239"/>
      <c r="P399" s="239"/>
      <c r="Q399" s="239"/>
      <c r="R399" s="239"/>
      <c r="S399" s="239"/>
      <c r="T399" s="240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1" t="s">
        <v>161</v>
      </c>
      <c r="AU399" s="241" t="s">
        <v>84</v>
      </c>
      <c r="AV399" s="13" t="s">
        <v>84</v>
      </c>
      <c r="AW399" s="13" t="s">
        <v>37</v>
      </c>
      <c r="AX399" s="13" t="s">
        <v>75</v>
      </c>
      <c r="AY399" s="241" t="s">
        <v>145</v>
      </c>
    </row>
    <row r="400" s="13" customFormat="1">
      <c r="A400" s="13"/>
      <c r="B400" s="231"/>
      <c r="C400" s="232"/>
      <c r="D400" s="233" t="s">
        <v>161</v>
      </c>
      <c r="E400" s="242" t="s">
        <v>19</v>
      </c>
      <c r="F400" s="234" t="s">
        <v>1149</v>
      </c>
      <c r="G400" s="232"/>
      <c r="H400" s="235">
        <v>3.5</v>
      </c>
      <c r="I400" s="236"/>
      <c r="J400" s="232"/>
      <c r="K400" s="232"/>
      <c r="L400" s="237"/>
      <c r="M400" s="238"/>
      <c r="N400" s="239"/>
      <c r="O400" s="239"/>
      <c r="P400" s="239"/>
      <c r="Q400" s="239"/>
      <c r="R400" s="239"/>
      <c r="S400" s="239"/>
      <c r="T400" s="240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1" t="s">
        <v>161</v>
      </c>
      <c r="AU400" s="241" t="s">
        <v>84</v>
      </c>
      <c r="AV400" s="13" t="s">
        <v>84</v>
      </c>
      <c r="AW400" s="13" t="s">
        <v>37</v>
      </c>
      <c r="AX400" s="13" t="s">
        <v>75</v>
      </c>
      <c r="AY400" s="241" t="s">
        <v>145</v>
      </c>
    </row>
    <row r="401" s="14" customFormat="1">
      <c r="A401" s="14"/>
      <c r="B401" s="244"/>
      <c r="C401" s="245"/>
      <c r="D401" s="233" t="s">
        <v>161</v>
      </c>
      <c r="E401" s="246" t="s">
        <v>19</v>
      </c>
      <c r="F401" s="247" t="s">
        <v>261</v>
      </c>
      <c r="G401" s="245"/>
      <c r="H401" s="248">
        <v>59</v>
      </c>
      <c r="I401" s="249"/>
      <c r="J401" s="245"/>
      <c r="K401" s="245"/>
      <c r="L401" s="250"/>
      <c r="M401" s="251"/>
      <c r="N401" s="252"/>
      <c r="O401" s="252"/>
      <c r="P401" s="252"/>
      <c r="Q401" s="252"/>
      <c r="R401" s="252"/>
      <c r="S401" s="252"/>
      <c r="T401" s="253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4" t="s">
        <v>161</v>
      </c>
      <c r="AU401" s="254" t="s">
        <v>84</v>
      </c>
      <c r="AV401" s="14" t="s">
        <v>153</v>
      </c>
      <c r="AW401" s="14" t="s">
        <v>37</v>
      </c>
      <c r="AX401" s="14" t="s">
        <v>82</v>
      </c>
      <c r="AY401" s="254" t="s">
        <v>145</v>
      </c>
    </row>
    <row r="402" s="2" customFormat="1" ht="24.15" customHeight="1">
      <c r="A402" s="39"/>
      <c r="B402" s="40"/>
      <c r="C402" s="213" t="s">
        <v>1150</v>
      </c>
      <c r="D402" s="213" t="s">
        <v>148</v>
      </c>
      <c r="E402" s="214" t="s">
        <v>1151</v>
      </c>
      <c r="F402" s="215" t="s">
        <v>1152</v>
      </c>
      <c r="G402" s="216" t="s">
        <v>233</v>
      </c>
      <c r="H402" s="217">
        <v>32.600000000000001</v>
      </c>
      <c r="I402" s="218"/>
      <c r="J402" s="219">
        <f>ROUND(I402*H402,2)</f>
        <v>0</v>
      </c>
      <c r="K402" s="215" t="s">
        <v>152</v>
      </c>
      <c r="L402" s="45"/>
      <c r="M402" s="220" t="s">
        <v>19</v>
      </c>
      <c r="N402" s="221" t="s">
        <v>46</v>
      </c>
      <c r="O402" s="85"/>
      <c r="P402" s="222">
        <f>O402*H402</f>
        <v>0</v>
      </c>
      <c r="Q402" s="222">
        <v>0.00792</v>
      </c>
      <c r="R402" s="222">
        <f>Q402*H402</f>
        <v>0.25819200000000003</v>
      </c>
      <c r="S402" s="222">
        <v>0</v>
      </c>
      <c r="T402" s="223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24" t="s">
        <v>234</v>
      </c>
      <c r="AT402" s="224" t="s">
        <v>148</v>
      </c>
      <c r="AU402" s="224" t="s">
        <v>84</v>
      </c>
      <c r="AY402" s="18" t="s">
        <v>145</v>
      </c>
      <c r="BE402" s="225">
        <f>IF(N402="základní",J402,0)</f>
        <v>0</v>
      </c>
      <c r="BF402" s="225">
        <f>IF(N402="snížená",J402,0)</f>
        <v>0</v>
      </c>
      <c r="BG402" s="225">
        <f>IF(N402="zákl. přenesená",J402,0)</f>
        <v>0</v>
      </c>
      <c r="BH402" s="225">
        <f>IF(N402="sníž. přenesená",J402,0)</f>
        <v>0</v>
      </c>
      <c r="BI402" s="225">
        <f>IF(N402="nulová",J402,0)</f>
        <v>0</v>
      </c>
      <c r="BJ402" s="18" t="s">
        <v>82</v>
      </c>
      <c r="BK402" s="225">
        <f>ROUND(I402*H402,2)</f>
        <v>0</v>
      </c>
      <c r="BL402" s="18" t="s">
        <v>234</v>
      </c>
      <c r="BM402" s="224" t="s">
        <v>1153</v>
      </c>
    </row>
    <row r="403" s="2" customFormat="1">
      <c r="A403" s="39"/>
      <c r="B403" s="40"/>
      <c r="C403" s="41"/>
      <c r="D403" s="226" t="s">
        <v>155</v>
      </c>
      <c r="E403" s="41"/>
      <c r="F403" s="227" t="s">
        <v>1154</v>
      </c>
      <c r="G403" s="41"/>
      <c r="H403" s="41"/>
      <c r="I403" s="228"/>
      <c r="J403" s="41"/>
      <c r="K403" s="41"/>
      <c r="L403" s="45"/>
      <c r="M403" s="229"/>
      <c r="N403" s="230"/>
      <c r="O403" s="85"/>
      <c r="P403" s="85"/>
      <c r="Q403" s="85"/>
      <c r="R403" s="85"/>
      <c r="S403" s="85"/>
      <c r="T403" s="86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T403" s="18" t="s">
        <v>155</v>
      </c>
      <c r="AU403" s="18" t="s">
        <v>84</v>
      </c>
    </row>
    <row r="404" s="13" customFormat="1">
      <c r="A404" s="13"/>
      <c r="B404" s="231"/>
      <c r="C404" s="232"/>
      <c r="D404" s="233" t="s">
        <v>161</v>
      </c>
      <c r="E404" s="242" t="s">
        <v>19</v>
      </c>
      <c r="F404" s="234" t="s">
        <v>1155</v>
      </c>
      <c r="G404" s="232"/>
      <c r="H404" s="235">
        <v>15.6</v>
      </c>
      <c r="I404" s="236"/>
      <c r="J404" s="232"/>
      <c r="K404" s="232"/>
      <c r="L404" s="237"/>
      <c r="M404" s="238"/>
      <c r="N404" s="239"/>
      <c r="O404" s="239"/>
      <c r="P404" s="239"/>
      <c r="Q404" s="239"/>
      <c r="R404" s="239"/>
      <c r="S404" s="239"/>
      <c r="T404" s="240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1" t="s">
        <v>161</v>
      </c>
      <c r="AU404" s="241" t="s">
        <v>84</v>
      </c>
      <c r="AV404" s="13" t="s">
        <v>84</v>
      </c>
      <c r="AW404" s="13" t="s">
        <v>37</v>
      </c>
      <c r="AX404" s="13" t="s">
        <v>75</v>
      </c>
      <c r="AY404" s="241" t="s">
        <v>145</v>
      </c>
    </row>
    <row r="405" s="13" customFormat="1">
      <c r="A405" s="13"/>
      <c r="B405" s="231"/>
      <c r="C405" s="232"/>
      <c r="D405" s="233" t="s">
        <v>161</v>
      </c>
      <c r="E405" s="242" t="s">
        <v>19</v>
      </c>
      <c r="F405" s="234" t="s">
        <v>1156</v>
      </c>
      <c r="G405" s="232"/>
      <c r="H405" s="235">
        <v>17</v>
      </c>
      <c r="I405" s="236"/>
      <c r="J405" s="232"/>
      <c r="K405" s="232"/>
      <c r="L405" s="237"/>
      <c r="M405" s="238"/>
      <c r="N405" s="239"/>
      <c r="O405" s="239"/>
      <c r="P405" s="239"/>
      <c r="Q405" s="239"/>
      <c r="R405" s="239"/>
      <c r="S405" s="239"/>
      <c r="T405" s="240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1" t="s">
        <v>161</v>
      </c>
      <c r="AU405" s="241" t="s">
        <v>84</v>
      </c>
      <c r="AV405" s="13" t="s">
        <v>84</v>
      </c>
      <c r="AW405" s="13" t="s">
        <v>37</v>
      </c>
      <c r="AX405" s="13" t="s">
        <v>75</v>
      </c>
      <c r="AY405" s="241" t="s">
        <v>145</v>
      </c>
    </row>
    <row r="406" s="14" customFormat="1">
      <c r="A406" s="14"/>
      <c r="B406" s="244"/>
      <c r="C406" s="245"/>
      <c r="D406" s="233" t="s">
        <v>161</v>
      </c>
      <c r="E406" s="246" t="s">
        <v>19</v>
      </c>
      <c r="F406" s="247" t="s">
        <v>261</v>
      </c>
      <c r="G406" s="245"/>
      <c r="H406" s="248">
        <v>32.600000000000001</v>
      </c>
      <c r="I406" s="249"/>
      <c r="J406" s="245"/>
      <c r="K406" s="245"/>
      <c r="L406" s="250"/>
      <c r="M406" s="251"/>
      <c r="N406" s="252"/>
      <c r="O406" s="252"/>
      <c r="P406" s="252"/>
      <c r="Q406" s="252"/>
      <c r="R406" s="252"/>
      <c r="S406" s="252"/>
      <c r="T406" s="253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4" t="s">
        <v>161</v>
      </c>
      <c r="AU406" s="254" t="s">
        <v>84</v>
      </c>
      <c r="AV406" s="14" t="s">
        <v>153</v>
      </c>
      <c r="AW406" s="14" t="s">
        <v>37</v>
      </c>
      <c r="AX406" s="14" t="s">
        <v>82</v>
      </c>
      <c r="AY406" s="254" t="s">
        <v>145</v>
      </c>
    </row>
    <row r="407" s="2" customFormat="1" ht="24.15" customHeight="1">
      <c r="A407" s="39"/>
      <c r="B407" s="40"/>
      <c r="C407" s="213" t="s">
        <v>1157</v>
      </c>
      <c r="D407" s="213" t="s">
        <v>148</v>
      </c>
      <c r="E407" s="214" t="s">
        <v>1158</v>
      </c>
      <c r="F407" s="215" t="s">
        <v>1159</v>
      </c>
      <c r="G407" s="216" t="s">
        <v>233</v>
      </c>
      <c r="H407" s="217">
        <v>1.5</v>
      </c>
      <c r="I407" s="218"/>
      <c r="J407" s="219">
        <f>ROUND(I407*H407,2)</f>
        <v>0</v>
      </c>
      <c r="K407" s="215" t="s">
        <v>152</v>
      </c>
      <c r="L407" s="45"/>
      <c r="M407" s="220" t="s">
        <v>19</v>
      </c>
      <c r="N407" s="221" t="s">
        <v>46</v>
      </c>
      <c r="O407" s="85"/>
      <c r="P407" s="222">
        <f>O407*H407</f>
        <v>0</v>
      </c>
      <c r="Q407" s="222">
        <v>0.0095499999999999995</v>
      </c>
      <c r="R407" s="222">
        <f>Q407*H407</f>
        <v>0.014324999999999999</v>
      </c>
      <c r="S407" s="222">
        <v>0</v>
      </c>
      <c r="T407" s="223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24" t="s">
        <v>234</v>
      </c>
      <c r="AT407" s="224" t="s">
        <v>148</v>
      </c>
      <c r="AU407" s="224" t="s">
        <v>84</v>
      </c>
      <c r="AY407" s="18" t="s">
        <v>145</v>
      </c>
      <c r="BE407" s="225">
        <f>IF(N407="základní",J407,0)</f>
        <v>0</v>
      </c>
      <c r="BF407" s="225">
        <f>IF(N407="snížená",J407,0)</f>
        <v>0</v>
      </c>
      <c r="BG407" s="225">
        <f>IF(N407="zákl. přenesená",J407,0)</f>
        <v>0</v>
      </c>
      <c r="BH407" s="225">
        <f>IF(N407="sníž. přenesená",J407,0)</f>
        <v>0</v>
      </c>
      <c r="BI407" s="225">
        <f>IF(N407="nulová",J407,0)</f>
        <v>0</v>
      </c>
      <c r="BJ407" s="18" t="s">
        <v>82</v>
      </c>
      <c r="BK407" s="225">
        <f>ROUND(I407*H407,2)</f>
        <v>0</v>
      </c>
      <c r="BL407" s="18" t="s">
        <v>234</v>
      </c>
      <c r="BM407" s="224" t="s">
        <v>1160</v>
      </c>
    </row>
    <row r="408" s="2" customFormat="1">
      <c r="A408" s="39"/>
      <c r="B408" s="40"/>
      <c r="C408" s="41"/>
      <c r="D408" s="226" t="s">
        <v>155</v>
      </c>
      <c r="E408" s="41"/>
      <c r="F408" s="227" t="s">
        <v>1161</v>
      </c>
      <c r="G408" s="41"/>
      <c r="H408" s="41"/>
      <c r="I408" s="228"/>
      <c r="J408" s="41"/>
      <c r="K408" s="41"/>
      <c r="L408" s="45"/>
      <c r="M408" s="229"/>
      <c r="N408" s="230"/>
      <c r="O408" s="85"/>
      <c r="P408" s="85"/>
      <c r="Q408" s="85"/>
      <c r="R408" s="85"/>
      <c r="S408" s="85"/>
      <c r="T408" s="86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155</v>
      </c>
      <c r="AU408" s="18" t="s">
        <v>84</v>
      </c>
    </row>
    <row r="409" s="13" customFormat="1">
      <c r="A409" s="13"/>
      <c r="B409" s="231"/>
      <c r="C409" s="232"/>
      <c r="D409" s="233" t="s">
        <v>161</v>
      </c>
      <c r="E409" s="242" t="s">
        <v>19</v>
      </c>
      <c r="F409" s="234" t="s">
        <v>646</v>
      </c>
      <c r="G409" s="232"/>
      <c r="H409" s="235">
        <v>1.5</v>
      </c>
      <c r="I409" s="236"/>
      <c r="J409" s="232"/>
      <c r="K409" s="232"/>
      <c r="L409" s="237"/>
      <c r="M409" s="238"/>
      <c r="N409" s="239"/>
      <c r="O409" s="239"/>
      <c r="P409" s="239"/>
      <c r="Q409" s="239"/>
      <c r="R409" s="239"/>
      <c r="S409" s="239"/>
      <c r="T409" s="240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1" t="s">
        <v>161</v>
      </c>
      <c r="AU409" s="241" t="s">
        <v>84</v>
      </c>
      <c r="AV409" s="13" t="s">
        <v>84</v>
      </c>
      <c r="AW409" s="13" t="s">
        <v>37</v>
      </c>
      <c r="AX409" s="13" t="s">
        <v>75</v>
      </c>
      <c r="AY409" s="241" t="s">
        <v>145</v>
      </c>
    </row>
    <row r="410" s="14" customFormat="1">
      <c r="A410" s="14"/>
      <c r="B410" s="244"/>
      <c r="C410" s="245"/>
      <c r="D410" s="233" t="s">
        <v>161</v>
      </c>
      <c r="E410" s="246" t="s">
        <v>19</v>
      </c>
      <c r="F410" s="247" t="s">
        <v>261</v>
      </c>
      <c r="G410" s="245"/>
      <c r="H410" s="248">
        <v>1.5</v>
      </c>
      <c r="I410" s="249"/>
      <c r="J410" s="245"/>
      <c r="K410" s="245"/>
      <c r="L410" s="250"/>
      <c r="M410" s="251"/>
      <c r="N410" s="252"/>
      <c r="O410" s="252"/>
      <c r="P410" s="252"/>
      <c r="Q410" s="252"/>
      <c r="R410" s="252"/>
      <c r="S410" s="252"/>
      <c r="T410" s="253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4" t="s">
        <v>161</v>
      </c>
      <c r="AU410" s="254" t="s">
        <v>84</v>
      </c>
      <c r="AV410" s="14" t="s">
        <v>153</v>
      </c>
      <c r="AW410" s="14" t="s">
        <v>37</v>
      </c>
      <c r="AX410" s="14" t="s">
        <v>82</v>
      </c>
      <c r="AY410" s="254" t="s">
        <v>145</v>
      </c>
    </row>
    <row r="411" s="2" customFormat="1" ht="24.15" customHeight="1">
      <c r="A411" s="39"/>
      <c r="B411" s="40"/>
      <c r="C411" s="213" t="s">
        <v>1162</v>
      </c>
      <c r="D411" s="213" t="s">
        <v>148</v>
      </c>
      <c r="E411" s="214" t="s">
        <v>1163</v>
      </c>
      <c r="F411" s="215" t="s">
        <v>1164</v>
      </c>
      <c r="G411" s="216" t="s">
        <v>233</v>
      </c>
      <c r="H411" s="217">
        <v>57.299999999999997</v>
      </c>
      <c r="I411" s="218"/>
      <c r="J411" s="219">
        <f>ROUND(I411*H411,2)</f>
        <v>0</v>
      </c>
      <c r="K411" s="215" t="s">
        <v>152</v>
      </c>
      <c r="L411" s="45"/>
      <c r="M411" s="220" t="s">
        <v>19</v>
      </c>
      <c r="N411" s="221" t="s">
        <v>46</v>
      </c>
      <c r="O411" s="85"/>
      <c r="P411" s="222">
        <f>O411*H411</f>
        <v>0</v>
      </c>
      <c r="Q411" s="222">
        <v>0.013480000000000001</v>
      </c>
      <c r="R411" s="222">
        <f>Q411*H411</f>
        <v>0.77240399999999998</v>
      </c>
      <c r="S411" s="222">
        <v>0</v>
      </c>
      <c r="T411" s="223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24" t="s">
        <v>234</v>
      </c>
      <c r="AT411" s="224" t="s">
        <v>148</v>
      </c>
      <c r="AU411" s="224" t="s">
        <v>84</v>
      </c>
      <c r="AY411" s="18" t="s">
        <v>145</v>
      </c>
      <c r="BE411" s="225">
        <f>IF(N411="základní",J411,0)</f>
        <v>0</v>
      </c>
      <c r="BF411" s="225">
        <f>IF(N411="snížená",J411,0)</f>
        <v>0</v>
      </c>
      <c r="BG411" s="225">
        <f>IF(N411="zákl. přenesená",J411,0)</f>
        <v>0</v>
      </c>
      <c r="BH411" s="225">
        <f>IF(N411="sníž. přenesená",J411,0)</f>
        <v>0</v>
      </c>
      <c r="BI411" s="225">
        <f>IF(N411="nulová",J411,0)</f>
        <v>0</v>
      </c>
      <c r="BJ411" s="18" t="s">
        <v>82</v>
      </c>
      <c r="BK411" s="225">
        <f>ROUND(I411*H411,2)</f>
        <v>0</v>
      </c>
      <c r="BL411" s="18" t="s">
        <v>234</v>
      </c>
      <c r="BM411" s="224" t="s">
        <v>1165</v>
      </c>
    </row>
    <row r="412" s="2" customFormat="1">
      <c r="A412" s="39"/>
      <c r="B412" s="40"/>
      <c r="C412" s="41"/>
      <c r="D412" s="226" t="s">
        <v>155</v>
      </c>
      <c r="E412" s="41"/>
      <c r="F412" s="227" t="s">
        <v>1166</v>
      </c>
      <c r="G412" s="41"/>
      <c r="H412" s="41"/>
      <c r="I412" s="228"/>
      <c r="J412" s="41"/>
      <c r="K412" s="41"/>
      <c r="L412" s="45"/>
      <c r="M412" s="229"/>
      <c r="N412" s="230"/>
      <c r="O412" s="85"/>
      <c r="P412" s="85"/>
      <c r="Q412" s="85"/>
      <c r="R412" s="85"/>
      <c r="S412" s="85"/>
      <c r="T412" s="86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18" t="s">
        <v>155</v>
      </c>
      <c r="AU412" s="18" t="s">
        <v>84</v>
      </c>
    </row>
    <row r="413" s="13" customFormat="1">
      <c r="A413" s="13"/>
      <c r="B413" s="231"/>
      <c r="C413" s="232"/>
      <c r="D413" s="233" t="s">
        <v>161</v>
      </c>
      <c r="E413" s="242" t="s">
        <v>19</v>
      </c>
      <c r="F413" s="234" t="s">
        <v>1167</v>
      </c>
      <c r="G413" s="232"/>
      <c r="H413" s="235">
        <v>24</v>
      </c>
      <c r="I413" s="236"/>
      <c r="J413" s="232"/>
      <c r="K413" s="232"/>
      <c r="L413" s="237"/>
      <c r="M413" s="238"/>
      <c r="N413" s="239"/>
      <c r="O413" s="239"/>
      <c r="P413" s="239"/>
      <c r="Q413" s="239"/>
      <c r="R413" s="239"/>
      <c r="S413" s="239"/>
      <c r="T413" s="240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1" t="s">
        <v>161</v>
      </c>
      <c r="AU413" s="241" t="s">
        <v>84</v>
      </c>
      <c r="AV413" s="13" t="s">
        <v>84</v>
      </c>
      <c r="AW413" s="13" t="s">
        <v>37</v>
      </c>
      <c r="AX413" s="13" t="s">
        <v>75</v>
      </c>
      <c r="AY413" s="241" t="s">
        <v>145</v>
      </c>
    </row>
    <row r="414" s="13" customFormat="1">
      <c r="A414" s="13"/>
      <c r="B414" s="231"/>
      <c r="C414" s="232"/>
      <c r="D414" s="233" t="s">
        <v>161</v>
      </c>
      <c r="E414" s="242" t="s">
        <v>19</v>
      </c>
      <c r="F414" s="234" t="s">
        <v>1168</v>
      </c>
      <c r="G414" s="232"/>
      <c r="H414" s="235">
        <v>33.299999999999997</v>
      </c>
      <c r="I414" s="236"/>
      <c r="J414" s="232"/>
      <c r="K414" s="232"/>
      <c r="L414" s="237"/>
      <c r="M414" s="238"/>
      <c r="N414" s="239"/>
      <c r="O414" s="239"/>
      <c r="P414" s="239"/>
      <c r="Q414" s="239"/>
      <c r="R414" s="239"/>
      <c r="S414" s="239"/>
      <c r="T414" s="240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1" t="s">
        <v>161</v>
      </c>
      <c r="AU414" s="241" t="s">
        <v>84</v>
      </c>
      <c r="AV414" s="13" t="s">
        <v>84</v>
      </c>
      <c r="AW414" s="13" t="s">
        <v>37</v>
      </c>
      <c r="AX414" s="13" t="s">
        <v>75</v>
      </c>
      <c r="AY414" s="241" t="s">
        <v>145</v>
      </c>
    </row>
    <row r="415" s="14" customFormat="1">
      <c r="A415" s="14"/>
      <c r="B415" s="244"/>
      <c r="C415" s="245"/>
      <c r="D415" s="233" t="s">
        <v>161</v>
      </c>
      <c r="E415" s="246" t="s">
        <v>19</v>
      </c>
      <c r="F415" s="247" t="s">
        <v>261</v>
      </c>
      <c r="G415" s="245"/>
      <c r="H415" s="248">
        <v>57.299999999999997</v>
      </c>
      <c r="I415" s="249"/>
      <c r="J415" s="245"/>
      <c r="K415" s="245"/>
      <c r="L415" s="250"/>
      <c r="M415" s="251"/>
      <c r="N415" s="252"/>
      <c r="O415" s="252"/>
      <c r="P415" s="252"/>
      <c r="Q415" s="252"/>
      <c r="R415" s="252"/>
      <c r="S415" s="252"/>
      <c r="T415" s="253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4" t="s">
        <v>161</v>
      </c>
      <c r="AU415" s="254" t="s">
        <v>84</v>
      </c>
      <c r="AV415" s="14" t="s">
        <v>153</v>
      </c>
      <c r="AW415" s="14" t="s">
        <v>37</v>
      </c>
      <c r="AX415" s="14" t="s">
        <v>82</v>
      </c>
      <c r="AY415" s="254" t="s">
        <v>145</v>
      </c>
    </row>
    <row r="416" s="2" customFormat="1" ht="24.15" customHeight="1">
      <c r="A416" s="39"/>
      <c r="B416" s="40"/>
      <c r="C416" s="213" t="s">
        <v>1169</v>
      </c>
      <c r="D416" s="213" t="s">
        <v>148</v>
      </c>
      <c r="E416" s="214" t="s">
        <v>1170</v>
      </c>
      <c r="F416" s="215" t="s">
        <v>1171</v>
      </c>
      <c r="G416" s="216" t="s">
        <v>233</v>
      </c>
      <c r="H416" s="217">
        <v>6</v>
      </c>
      <c r="I416" s="218"/>
      <c r="J416" s="219">
        <f>ROUND(I416*H416,2)</f>
        <v>0</v>
      </c>
      <c r="K416" s="215" t="s">
        <v>152</v>
      </c>
      <c r="L416" s="45"/>
      <c r="M416" s="220" t="s">
        <v>19</v>
      </c>
      <c r="N416" s="221" t="s">
        <v>46</v>
      </c>
      <c r="O416" s="85"/>
      <c r="P416" s="222">
        <f>O416*H416</f>
        <v>0</v>
      </c>
      <c r="Q416" s="222">
        <v>0.01985</v>
      </c>
      <c r="R416" s="222">
        <f>Q416*H416</f>
        <v>0.1191</v>
      </c>
      <c r="S416" s="222">
        <v>0</v>
      </c>
      <c r="T416" s="223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24" t="s">
        <v>234</v>
      </c>
      <c r="AT416" s="224" t="s">
        <v>148</v>
      </c>
      <c r="AU416" s="224" t="s">
        <v>84</v>
      </c>
      <c r="AY416" s="18" t="s">
        <v>145</v>
      </c>
      <c r="BE416" s="225">
        <f>IF(N416="základní",J416,0)</f>
        <v>0</v>
      </c>
      <c r="BF416" s="225">
        <f>IF(N416="snížená",J416,0)</f>
        <v>0</v>
      </c>
      <c r="BG416" s="225">
        <f>IF(N416="zákl. přenesená",J416,0)</f>
        <v>0</v>
      </c>
      <c r="BH416" s="225">
        <f>IF(N416="sníž. přenesená",J416,0)</f>
        <v>0</v>
      </c>
      <c r="BI416" s="225">
        <f>IF(N416="nulová",J416,0)</f>
        <v>0</v>
      </c>
      <c r="BJ416" s="18" t="s">
        <v>82</v>
      </c>
      <c r="BK416" s="225">
        <f>ROUND(I416*H416,2)</f>
        <v>0</v>
      </c>
      <c r="BL416" s="18" t="s">
        <v>234</v>
      </c>
      <c r="BM416" s="224" t="s">
        <v>1172</v>
      </c>
    </row>
    <row r="417" s="2" customFormat="1">
      <c r="A417" s="39"/>
      <c r="B417" s="40"/>
      <c r="C417" s="41"/>
      <c r="D417" s="226" t="s">
        <v>155</v>
      </c>
      <c r="E417" s="41"/>
      <c r="F417" s="227" t="s">
        <v>1173</v>
      </c>
      <c r="G417" s="41"/>
      <c r="H417" s="41"/>
      <c r="I417" s="228"/>
      <c r="J417" s="41"/>
      <c r="K417" s="41"/>
      <c r="L417" s="45"/>
      <c r="M417" s="229"/>
      <c r="N417" s="230"/>
      <c r="O417" s="85"/>
      <c r="P417" s="85"/>
      <c r="Q417" s="85"/>
      <c r="R417" s="85"/>
      <c r="S417" s="85"/>
      <c r="T417" s="86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155</v>
      </c>
      <c r="AU417" s="18" t="s">
        <v>84</v>
      </c>
    </row>
    <row r="418" s="13" customFormat="1">
      <c r="A418" s="13"/>
      <c r="B418" s="231"/>
      <c r="C418" s="232"/>
      <c r="D418" s="233" t="s">
        <v>161</v>
      </c>
      <c r="E418" s="242" t="s">
        <v>19</v>
      </c>
      <c r="F418" s="234" t="s">
        <v>851</v>
      </c>
      <c r="G418" s="232"/>
      <c r="H418" s="235">
        <v>6</v>
      </c>
      <c r="I418" s="236"/>
      <c r="J418" s="232"/>
      <c r="K418" s="232"/>
      <c r="L418" s="237"/>
      <c r="M418" s="238"/>
      <c r="N418" s="239"/>
      <c r="O418" s="239"/>
      <c r="P418" s="239"/>
      <c r="Q418" s="239"/>
      <c r="R418" s="239"/>
      <c r="S418" s="239"/>
      <c r="T418" s="240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1" t="s">
        <v>161</v>
      </c>
      <c r="AU418" s="241" t="s">
        <v>84</v>
      </c>
      <c r="AV418" s="13" t="s">
        <v>84</v>
      </c>
      <c r="AW418" s="13" t="s">
        <v>37</v>
      </c>
      <c r="AX418" s="13" t="s">
        <v>75</v>
      </c>
      <c r="AY418" s="241" t="s">
        <v>145</v>
      </c>
    </row>
    <row r="419" s="14" customFormat="1">
      <c r="A419" s="14"/>
      <c r="B419" s="244"/>
      <c r="C419" s="245"/>
      <c r="D419" s="233" t="s">
        <v>161</v>
      </c>
      <c r="E419" s="246" t="s">
        <v>19</v>
      </c>
      <c r="F419" s="247" t="s">
        <v>261</v>
      </c>
      <c r="G419" s="245"/>
      <c r="H419" s="248">
        <v>6</v>
      </c>
      <c r="I419" s="249"/>
      <c r="J419" s="245"/>
      <c r="K419" s="245"/>
      <c r="L419" s="250"/>
      <c r="M419" s="251"/>
      <c r="N419" s="252"/>
      <c r="O419" s="252"/>
      <c r="P419" s="252"/>
      <c r="Q419" s="252"/>
      <c r="R419" s="252"/>
      <c r="S419" s="252"/>
      <c r="T419" s="253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4" t="s">
        <v>161</v>
      </c>
      <c r="AU419" s="254" t="s">
        <v>84</v>
      </c>
      <c r="AV419" s="14" t="s">
        <v>153</v>
      </c>
      <c r="AW419" s="14" t="s">
        <v>37</v>
      </c>
      <c r="AX419" s="14" t="s">
        <v>82</v>
      </c>
      <c r="AY419" s="254" t="s">
        <v>145</v>
      </c>
    </row>
    <row r="420" s="2" customFormat="1" ht="24.15" customHeight="1">
      <c r="A420" s="39"/>
      <c r="B420" s="40"/>
      <c r="C420" s="213" t="s">
        <v>1174</v>
      </c>
      <c r="D420" s="213" t="s">
        <v>148</v>
      </c>
      <c r="E420" s="214" t="s">
        <v>1175</v>
      </c>
      <c r="F420" s="215" t="s">
        <v>1176</v>
      </c>
      <c r="G420" s="216" t="s">
        <v>233</v>
      </c>
      <c r="H420" s="217">
        <v>30.699999999999999</v>
      </c>
      <c r="I420" s="218"/>
      <c r="J420" s="219">
        <f>ROUND(I420*H420,2)</f>
        <v>0</v>
      </c>
      <c r="K420" s="215" t="s">
        <v>152</v>
      </c>
      <c r="L420" s="45"/>
      <c r="M420" s="220" t="s">
        <v>19</v>
      </c>
      <c r="N420" s="221" t="s">
        <v>46</v>
      </c>
      <c r="O420" s="85"/>
      <c r="P420" s="222">
        <f>O420*H420</f>
        <v>0</v>
      </c>
      <c r="Q420" s="222">
        <v>0.025700000000000001</v>
      </c>
      <c r="R420" s="222">
        <f>Q420*H420</f>
        <v>0.78898999999999997</v>
      </c>
      <c r="S420" s="222">
        <v>0</v>
      </c>
      <c r="T420" s="223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24" t="s">
        <v>234</v>
      </c>
      <c r="AT420" s="224" t="s">
        <v>148</v>
      </c>
      <c r="AU420" s="224" t="s">
        <v>84</v>
      </c>
      <c r="AY420" s="18" t="s">
        <v>145</v>
      </c>
      <c r="BE420" s="225">
        <f>IF(N420="základní",J420,0)</f>
        <v>0</v>
      </c>
      <c r="BF420" s="225">
        <f>IF(N420="snížená",J420,0)</f>
        <v>0</v>
      </c>
      <c r="BG420" s="225">
        <f>IF(N420="zákl. přenesená",J420,0)</f>
        <v>0</v>
      </c>
      <c r="BH420" s="225">
        <f>IF(N420="sníž. přenesená",J420,0)</f>
        <v>0</v>
      </c>
      <c r="BI420" s="225">
        <f>IF(N420="nulová",J420,0)</f>
        <v>0</v>
      </c>
      <c r="BJ420" s="18" t="s">
        <v>82</v>
      </c>
      <c r="BK420" s="225">
        <f>ROUND(I420*H420,2)</f>
        <v>0</v>
      </c>
      <c r="BL420" s="18" t="s">
        <v>234</v>
      </c>
      <c r="BM420" s="224" t="s">
        <v>1177</v>
      </c>
    </row>
    <row r="421" s="2" customFormat="1">
      <c r="A421" s="39"/>
      <c r="B421" s="40"/>
      <c r="C421" s="41"/>
      <c r="D421" s="226" t="s">
        <v>155</v>
      </c>
      <c r="E421" s="41"/>
      <c r="F421" s="227" t="s">
        <v>1178</v>
      </c>
      <c r="G421" s="41"/>
      <c r="H421" s="41"/>
      <c r="I421" s="228"/>
      <c r="J421" s="41"/>
      <c r="K421" s="41"/>
      <c r="L421" s="45"/>
      <c r="M421" s="229"/>
      <c r="N421" s="230"/>
      <c r="O421" s="85"/>
      <c r="P421" s="85"/>
      <c r="Q421" s="85"/>
      <c r="R421" s="85"/>
      <c r="S421" s="85"/>
      <c r="T421" s="86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T421" s="18" t="s">
        <v>155</v>
      </c>
      <c r="AU421" s="18" t="s">
        <v>84</v>
      </c>
    </row>
    <row r="422" s="13" customFormat="1">
      <c r="A422" s="13"/>
      <c r="B422" s="231"/>
      <c r="C422" s="232"/>
      <c r="D422" s="233" t="s">
        <v>161</v>
      </c>
      <c r="E422" s="242" t="s">
        <v>19</v>
      </c>
      <c r="F422" s="234" t="s">
        <v>1179</v>
      </c>
      <c r="G422" s="232"/>
      <c r="H422" s="235">
        <v>24.199999999999999</v>
      </c>
      <c r="I422" s="236"/>
      <c r="J422" s="232"/>
      <c r="K422" s="232"/>
      <c r="L422" s="237"/>
      <c r="M422" s="238"/>
      <c r="N422" s="239"/>
      <c r="O422" s="239"/>
      <c r="P422" s="239"/>
      <c r="Q422" s="239"/>
      <c r="R422" s="239"/>
      <c r="S422" s="239"/>
      <c r="T422" s="240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1" t="s">
        <v>161</v>
      </c>
      <c r="AU422" s="241" t="s">
        <v>84</v>
      </c>
      <c r="AV422" s="13" t="s">
        <v>84</v>
      </c>
      <c r="AW422" s="13" t="s">
        <v>37</v>
      </c>
      <c r="AX422" s="13" t="s">
        <v>75</v>
      </c>
      <c r="AY422" s="241" t="s">
        <v>145</v>
      </c>
    </row>
    <row r="423" s="13" customFormat="1">
      <c r="A423" s="13"/>
      <c r="B423" s="231"/>
      <c r="C423" s="232"/>
      <c r="D423" s="233" t="s">
        <v>161</v>
      </c>
      <c r="E423" s="242" t="s">
        <v>19</v>
      </c>
      <c r="F423" s="234" t="s">
        <v>1180</v>
      </c>
      <c r="G423" s="232"/>
      <c r="H423" s="235">
        <v>6.5</v>
      </c>
      <c r="I423" s="236"/>
      <c r="J423" s="232"/>
      <c r="K423" s="232"/>
      <c r="L423" s="237"/>
      <c r="M423" s="238"/>
      <c r="N423" s="239"/>
      <c r="O423" s="239"/>
      <c r="P423" s="239"/>
      <c r="Q423" s="239"/>
      <c r="R423" s="239"/>
      <c r="S423" s="239"/>
      <c r="T423" s="240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1" t="s">
        <v>161</v>
      </c>
      <c r="AU423" s="241" t="s">
        <v>84</v>
      </c>
      <c r="AV423" s="13" t="s">
        <v>84</v>
      </c>
      <c r="AW423" s="13" t="s">
        <v>37</v>
      </c>
      <c r="AX423" s="13" t="s">
        <v>75</v>
      </c>
      <c r="AY423" s="241" t="s">
        <v>145</v>
      </c>
    </row>
    <row r="424" s="14" customFormat="1">
      <c r="A424" s="14"/>
      <c r="B424" s="244"/>
      <c r="C424" s="245"/>
      <c r="D424" s="233" t="s">
        <v>161</v>
      </c>
      <c r="E424" s="246" t="s">
        <v>19</v>
      </c>
      <c r="F424" s="247" t="s">
        <v>261</v>
      </c>
      <c r="G424" s="245"/>
      <c r="H424" s="248">
        <v>30.699999999999999</v>
      </c>
      <c r="I424" s="249"/>
      <c r="J424" s="245"/>
      <c r="K424" s="245"/>
      <c r="L424" s="250"/>
      <c r="M424" s="251"/>
      <c r="N424" s="252"/>
      <c r="O424" s="252"/>
      <c r="P424" s="252"/>
      <c r="Q424" s="252"/>
      <c r="R424" s="252"/>
      <c r="S424" s="252"/>
      <c r="T424" s="253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4" t="s">
        <v>161</v>
      </c>
      <c r="AU424" s="254" t="s">
        <v>84</v>
      </c>
      <c r="AV424" s="14" t="s">
        <v>153</v>
      </c>
      <c r="AW424" s="14" t="s">
        <v>37</v>
      </c>
      <c r="AX424" s="14" t="s">
        <v>82</v>
      </c>
      <c r="AY424" s="254" t="s">
        <v>145</v>
      </c>
    </row>
    <row r="425" s="2" customFormat="1" ht="16.5" customHeight="1">
      <c r="A425" s="39"/>
      <c r="B425" s="40"/>
      <c r="C425" s="213" t="s">
        <v>1181</v>
      </c>
      <c r="D425" s="213" t="s">
        <v>148</v>
      </c>
      <c r="E425" s="214" t="s">
        <v>1182</v>
      </c>
      <c r="F425" s="215" t="s">
        <v>1183</v>
      </c>
      <c r="G425" s="216" t="s">
        <v>253</v>
      </c>
      <c r="H425" s="217">
        <v>4</v>
      </c>
      <c r="I425" s="218"/>
      <c r="J425" s="219">
        <f>ROUND(I425*H425,2)</f>
        <v>0</v>
      </c>
      <c r="K425" s="215" t="s">
        <v>152</v>
      </c>
      <c r="L425" s="45"/>
      <c r="M425" s="220" t="s">
        <v>19</v>
      </c>
      <c r="N425" s="221" t="s">
        <v>46</v>
      </c>
      <c r="O425" s="85"/>
      <c r="P425" s="222">
        <f>O425*H425</f>
        <v>0</v>
      </c>
      <c r="Q425" s="222">
        <v>0.011820000000000001</v>
      </c>
      <c r="R425" s="222">
        <f>Q425*H425</f>
        <v>0.047280000000000003</v>
      </c>
      <c r="S425" s="222">
        <v>0</v>
      </c>
      <c r="T425" s="223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24" t="s">
        <v>234</v>
      </c>
      <c r="AT425" s="224" t="s">
        <v>148</v>
      </c>
      <c r="AU425" s="224" t="s">
        <v>84</v>
      </c>
      <c r="AY425" s="18" t="s">
        <v>145</v>
      </c>
      <c r="BE425" s="225">
        <f>IF(N425="základní",J425,0)</f>
        <v>0</v>
      </c>
      <c r="BF425" s="225">
        <f>IF(N425="snížená",J425,0)</f>
        <v>0</v>
      </c>
      <c r="BG425" s="225">
        <f>IF(N425="zákl. přenesená",J425,0)</f>
        <v>0</v>
      </c>
      <c r="BH425" s="225">
        <f>IF(N425="sníž. přenesená",J425,0)</f>
        <v>0</v>
      </c>
      <c r="BI425" s="225">
        <f>IF(N425="nulová",J425,0)</f>
        <v>0</v>
      </c>
      <c r="BJ425" s="18" t="s">
        <v>82</v>
      </c>
      <c r="BK425" s="225">
        <f>ROUND(I425*H425,2)</f>
        <v>0</v>
      </c>
      <c r="BL425" s="18" t="s">
        <v>234</v>
      </c>
      <c r="BM425" s="224" t="s">
        <v>1184</v>
      </c>
    </row>
    <row r="426" s="2" customFormat="1">
      <c r="A426" s="39"/>
      <c r="B426" s="40"/>
      <c r="C426" s="41"/>
      <c r="D426" s="226" t="s">
        <v>155</v>
      </c>
      <c r="E426" s="41"/>
      <c r="F426" s="227" t="s">
        <v>1185</v>
      </c>
      <c r="G426" s="41"/>
      <c r="H426" s="41"/>
      <c r="I426" s="228"/>
      <c r="J426" s="41"/>
      <c r="K426" s="41"/>
      <c r="L426" s="45"/>
      <c r="M426" s="229"/>
      <c r="N426" s="230"/>
      <c r="O426" s="85"/>
      <c r="P426" s="85"/>
      <c r="Q426" s="85"/>
      <c r="R426" s="85"/>
      <c r="S426" s="85"/>
      <c r="T426" s="86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8" t="s">
        <v>155</v>
      </c>
      <c r="AU426" s="18" t="s">
        <v>84</v>
      </c>
    </row>
    <row r="427" s="13" customFormat="1">
      <c r="A427" s="13"/>
      <c r="B427" s="231"/>
      <c r="C427" s="232"/>
      <c r="D427" s="233" t="s">
        <v>161</v>
      </c>
      <c r="E427" s="242" t="s">
        <v>19</v>
      </c>
      <c r="F427" s="234" t="s">
        <v>1186</v>
      </c>
      <c r="G427" s="232"/>
      <c r="H427" s="235">
        <v>4</v>
      </c>
      <c r="I427" s="236"/>
      <c r="J427" s="232"/>
      <c r="K427" s="232"/>
      <c r="L427" s="237"/>
      <c r="M427" s="238"/>
      <c r="N427" s="239"/>
      <c r="O427" s="239"/>
      <c r="P427" s="239"/>
      <c r="Q427" s="239"/>
      <c r="R427" s="239"/>
      <c r="S427" s="239"/>
      <c r="T427" s="240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1" t="s">
        <v>161</v>
      </c>
      <c r="AU427" s="241" t="s">
        <v>84</v>
      </c>
      <c r="AV427" s="13" t="s">
        <v>84</v>
      </c>
      <c r="AW427" s="13" t="s">
        <v>37</v>
      </c>
      <c r="AX427" s="13" t="s">
        <v>82</v>
      </c>
      <c r="AY427" s="241" t="s">
        <v>145</v>
      </c>
    </row>
    <row r="428" s="2" customFormat="1" ht="16.5" customHeight="1">
      <c r="A428" s="39"/>
      <c r="B428" s="40"/>
      <c r="C428" s="213" t="s">
        <v>1187</v>
      </c>
      <c r="D428" s="213" t="s">
        <v>148</v>
      </c>
      <c r="E428" s="214" t="s">
        <v>1188</v>
      </c>
      <c r="F428" s="215" t="s">
        <v>1189</v>
      </c>
      <c r="G428" s="216" t="s">
        <v>253</v>
      </c>
      <c r="H428" s="217">
        <v>2</v>
      </c>
      <c r="I428" s="218"/>
      <c r="J428" s="219">
        <f>ROUND(I428*H428,2)</f>
        <v>0</v>
      </c>
      <c r="K428" s="215" t="s">
        <v>152</v>
      </c>
      <c r="L428" s="45"/>
      <c r="M428" s="220" t="s">
        <v>19</v>
      </c>
      <c r="N428" s="221" t="s">
        <v>46</v>
      </c>
      <c r="O428" s="85"/>
      <c r="P428" s="222">
        <f>O428*H428</f>
        <v>0</v>
      </c>
      <c r="Q428" s="222">
        <v>0.01487</v>
      </c>
      <c r="R428" s="222">
        <f>Q428*H428</f>
        <v>0.029739999999999999</v>
      </c>
      <c r="S428" s="222">
        <v>0</v>
      </c>
      <c r="T428" s="223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24" t="s">
        <v>234</v>
      </c>
      <c r="AT428" s="224" t="s">
        <v>148</v>
      </c>
      <c r="AU428" s="224" t="s">
        <v>84</v>
      </c>
      <c r="AY428" s="18" t="s">
        <v>145</v>
      </c>
      <c r="BE428" s="225">
        <f>IF(N428="základní",J428,0)</f>
        <v>0</v>
      </c>
      <c r="BF428" s="225">
        <f>IF(N428="snížená",J428,0)</f>
        <v>0</v>
      </c>
      <c r="BG428" s="225">
        <f>IF(N428="zákl. přenesená",J428,0)</f>
        <v>0</v>
      </c>
      <c r="BH428" s="225">
        <f>IF(N428="sníž. přenesená",J428,0)</f>
        <v>0</v>
      </c>
      <c r="BI428" s="225">
        <f>IF(N428="nulová",J428,0)</f>
        <v>0</v>
      </c>
      <c r="BJ428" s="18" t="s">
        <v>82</v>
      </c>
      <c r="BK428" s="225">
        <f>ROUND(I428*H428,2)</f>
        <v>0</v>
      </c>
      <c r="BL428" s="18" t="s">
        <v>234</v>
      </c>
      <c r="BM428" s="224" t="s">
        <v>1190</v>
      </c>
    </row>
    <row r="429" s="2" customFormat="1">
      <c r="A429" s="39"/>
      <c r="B429" s="40"/>
      <c r="C429" s="41"/>
      <c r="D429" s="226" t="s">
        <v>155</v>
      </c>
      <c r="E429" s="41"/>
      <c r="F429" s="227" t="s">
        <v>1191</v>
      </c>
      <c r="G429" s="41"/>
      <c r="H429" s="41"/>
      <c r="I429" s="228"/>
      <c r="J429" s="41"/>
      <c r="K429" s="41"/>
      <c r="L429" s="45"/>
      <c r="M429" s="229"/>
      <c r="N429" s="230"/>
      <c r="O429" s="85"/>
      <c r="P429" s="85"/>
      <c r="Q429" s="85"/>
      <c r="R429" s="85"/>
      <c r="S429" s="85"/>
      <c r="T429" s="86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18" t="s">
        <v>155</v>
      </c>
      <c r="AU429" s="18" t="s">
        <v>84</v>
      </c>
    </row>
    <row r="430" s="13" customFormat="1">
      <c r="A430" s="13"/>
      <c r="B430" s="231"/>
      <c r="C430" s="232"/>
      <c r="D430" s="233" t="s">
        <v>161</v>
      </c>
      <c r="E430" s="242" t="s">
        <v>19</v>
      </c>
      <c r="F430" s="234" t="s">
        <v>84</v>
      </c>
      <c r="G430" s="232"/>
      <c r="H430" s="235">
        <v>2</v>
      </c>
      <c r="I430" s="236"/>
      <c r="J430" s="232"/>
      <c r="K430" s="232"/>
      <c r="L430" s="237"/>
      <c r="M430" s="238"/>
      <c r="N430" s="239"/>
      <c r="O430" s="239"/>
      <c r="P430" s="239"/>
      <c r="Q430" s="239"/>
      <c r="R430" s="239"/>
      <c r="S430" s="239"/>
      <c r="T430" s="240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1" t="s">
        <v>161</v>
      </c>
      <c r="AU430" s="241" t="s">
        <v>84</v>
      </c>
      <c r="AV430" s="13" t="s">
        <v>84</v>
      </c>
      <c r="AW430" s="13" t="s">
        <v>37</v>
      </c>
      <c r="AX430" s="13" t="s">
        <v>82</v>
      </c>
      <c r="AY430" s="241" t="s">
        <v>145</v>
      </c>
    </row>
    <row r="431" s="2" customFormat="1" ht="16.5" customHeight="1">
      <c r="A431" s="39"/>
      <c r="B431" s="40"/>
      <c r="C431" s="213" t="s">
        <v>1192</v>
      </c>
      <c r="D431" s="213" t="s">
        <v>148</v>
      </c>
      <c r="E431" s="214" t="s">
        <v>1193</v>
      </c>
      <c r="F431" s="215" t="s">
        <v>1194</v>
      </c>
      <c r="G431" s="216" t="s">
        <v>253</v>
      </c>
      <c r="H431" s="217">
        <v>2</v>
      </c>
      <c r="I431" s="218"/>
      <c r="J431" s="219">
        <f>ROUND(I431*H431,2)</f>
        <v>0</v>
      </c>
      <c r="K431" s="215" t="s">
        <v>152</v>
      </c>
      <c r="L431" s="45"/>
      <c r="M431" s="220" t="s">
        <v>19</v>
      </c>
      <c r="N431" s="221" t="s">
        <v>46</v>
      </c>
      <c r="O431" s="85"/>
      <c r="P431" s="222">
        <f>O431*H431</f>
        <v>0</v>
      </c>
      <c r="Q431" s="222">
        <v>0.02128</v>
      </c>
      <c r="R431" s="222">
        <f>Q431*H431</f>
        <v>0.042560000000000001</v>
      </c>
      <c r="S431" s="222">
        <v>0</v>
      </c>
      <c r="T431" s="223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24" t="s">
        <v>234</v>
      </c>
      <c r="AT431" s="224" t="s">
        <v>148</v>
      </c>
      <c r="AU431" s="224" t="s">
        <v>84</v>
      </c>
      <c r="AY431" s="18" t="s">
        <v>145</v>
      </c>
      <c r="BE431" s="225">
        <f>IF(N431="základní",J431,0)</f>
        <v>0</v>
      </c>
      <c r="BF431" s="225">
        <f>IF(N431="snížená",J431,0)</f>
        <v>0</v>
      </c>
      <c r="BG431" s="225">
        <f>IF(N431="zákl. přenesená",J431,0)</f>
        <v>0</v>
      </c>
      <c r="BH431" s="225">
        <f>IF(N431="sníž. přenesená",J431,0)</f>
        <v>0</v>
      </c>
      <c r="BI431" s="225">
        <f>IF(N431="nulová",J431,0)</f>
        <v>0</v>
      </c>
      <c r="BJ431" s="18" t="s">
        <v>82</v>
      </c>
      <c r="BK431" s="225">
        <f>ROUND(I431*H431,2)</f>
        <v>0</v>
      </c>
      <c r="BL431" s="18" t="s">
        <v>234</v>
      </c>
      <c r="BM431" s="224" t="s">
        <v>1195</v>
      </c>
    </row>
    <row r="432" s="2" customFormat="1">
      <c r="A432" s="39"/>
      <c r="B432" s="40"/>
      <c r="C432" s="41"/>
      <c r="D432" s="226" t="s">
        <v>155</v>
      </c>
      <c r="E432" s="41"/>
      <c r="F432" s="227" t="s">
        <v>1196</v>
      </c>
      <c r="G432" s="41"/>
      <c r="H432" s="41"/>
      <c r="I432" s="228"/>
      <c r="J432" s="41"/>
      <c r="K432" s="41"/>
      <c r="L432" s="45"/>
      <c r="M432" s="229"/>
      <c r="N432" s="230"/>
      <c r="O432" s="85"/>
      <c r="P432" s="85"/>
      <c r="Q432" s="85"/>
      <c r="R432" s="85"/>
      <c r="S432" s="85"/>
      <c r="T432" s="86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T432" s="18" t="s">
        <v>155</v>
      </c>
      <c r="AU432" s="18" t="s">
        <v>84</v>
      </c>
    </row>
    <row r="433" s="13" customFormat="1">
      <c r="A433" s="13"/>
      <c r="B433" s="231"/>
      <c r="C433" s="232"/>
      <c r="D433" s="233" t="s">
        <v>161</v>
      </c>
      <c r="E433" s="242" t="s">
        <v>19</v>
      </c>
      <c r="F433" s="234" t="s">
        <v>84</v>
      </c>
      <c r="G433" s="232"/>
      <c r="H433" s="235">
        <v>2</v>
      </c>
      <c r="I433" s="236"/>
      <c r="J433" s="232"/>
      <c r="K433" s="232"/>
      <c r="L433" s="237"/>
      <c r="M433" s="238"/>
      <c r="N433" s="239"/>
      <c r="O433" s="239"/>
      <c r="P433" s="239"/>
      <c r="Q433" s="239"/>
      <c r="R433" s="239"/>
      <c r="S433" s="239"/>
      <c r="T433" s="240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1" t="s">
        <v>161</v>
      </c>
      <c r="AU433" s="241" t="s">
        <v>84</v>
      </c>
      <c r="AV433" s="13" t="s">
        <v>84</v>
      </c>
      <c r="AW433" s="13" t="s">
        <v>37</v>
      </c>
      <c r="AX433" s="13" t="s">
        <v>82</v>
      </c>
      <c r="AY433" s="241" t="s">
        <v>145</v>
      </c>
    </row>
    <row r="434" s="2" customFormat="1" ht="16.5" customHeight="1">
      <c r="A434" s="39"/>
      <c r="B434" s="40"/>
      <c r="C434" s="213" t="s">
        <v>1197</v>
      </c>
      <c r="D434" s="213" t="s">
        <v>148</v>
      </c>
      <c r="E434" s="214" t="s">
        <v>1198</v>
      </c>
      <c r="F434" s="215" t="s">
        <v>1199</v>
      </c>
      <c r="G434" s="216" t="s">
        <v>298</v>
      </c>
      <c r="H434" s="217">
        <v>10</v>
      </c>
      <c r="I434" s="218"/>
      <c r="J434" s="219">
        <f>ROUND(I434*H434,2)</f>
        <v>0</v>
      </c>
      <c r="K434" s="215" t="s">
        <v>152</v>
      </c>
      <c r="L434" s="45"/>
      <c r="M434" s="220" t="s">
        <v>19</v>
      </c>
      <c r="N434" s="221" t="s">
        <v>46</v>
      </c>
      <c r="O434" s="85"/>
      <c r="P434" s="222">
        <f>O434*H434</f>
        <v>0</v>
      </c>
      <c r="Q434" s="222">
        <v>0.0016299999999999999</v>
      </c>
      <c r="R434" s="222">
        <f>Q434*H434</f>
        <v>0.016299999999999999</v>
      </c>
      <c r="S434" s="222">
        <v>0</v>
      </c>
      <c r="T434" s="223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24" t="s">
        <v>234</v>
      </c>
      <c r="AT434" s="224" t="s">
        <v>148</v>
      </c>
      <c r="AU434" s="224" t="s">
        <v>84</v>
      </c>
      <c r="AY434" s="18" t="s">
        <v>145</v>
      </c>
      <c r="BE434" s="225">
        <f>IF(N434="základní",J434,0)</f>
        <v>0</v>
      </c>
      <c r="BF434" s="225">
        <f>IF(N434="snížená",J434,0)</f>
        <v>0</v>
      </c>
      <c r="BG434" s="225">
        <f>IF(N434="zákl. přenesená",J434,0)</f>
        <v>0</v>
      </c>
      <c r="BH434" s="225">
        <f>IF(N434="sníž. přenesená",J434,0)</f>
        <v>0</v>
      </c>
      <c r="BI434" s="225">
        <f>IF(N434="nulová",J434,0)</f>
        <v>0</v>
      </c>
      <c r="BJ434" s="18" t="s">
        <v>82</v>
      </c>
      <c r="BK434" s="225">
        <f>ROUND(I434*H434,2)</f>
        <v>0</v>
      </c>
      <c r="BL434" s="18" t="s">
        <v>234</v>
      </c>
      <c r="BM434" s="224" t="s">
        <v>1200</v>
      </c>
    </row>
    <row r="435" s="2" customFormat="1">
      <c r="A435" s="39"/>
      <c r="B435" s="40"/>
      <c r="C435" s="41"/>
      <c r="D435" s="226" t="s">
        <v>155</v>
      </c>
      <c r="E435" s="41"/>
      <c r="F435" s="227" t="s">
        <v>1201</v>
      </c>
      <c r="G435" s="41"/>
      <c r="H435" s="41"/>
      <c r="I435" s="228"/>
      <c r="J435" s="41"/>
      <c r="K435" s="41"/>
      <c r="L435" s="45"/>
      <c r="M435" s="229"/>
      <c r="N435" s="230"/>
      <c r="O435" s="85"/>
      <c r="P435" s="85"/>
      <c r="Q435" s="85"/>
      <c r="R435" s="85"/>
      <c r="S435" s="85"/>
      <c r="T435" s="86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T435" s="18" t="s">
        <v>155</v>
      </c>
      <c r="AU435" s="18" t="s">
        <v>84</v>
      </c>
    </row>
    <row r="436" s="13" customFormat="1">
      <c r="A436" s="13"/>
      <c r="B436" s="231"/>
      <c r="C436" s="232"/>
      <c r="D436" s="233" t="s">
        <v>161</v>
      </c>
      <c r="E436" s="242" t="s">
        <v>19</v>
      </c>
      <c r="F436" s="234" t="s">
        <v>202</v>
      </c>
      <c r="G436" s="232"/>
      <c r="H436" s="235">
        <v>10</v>
      </c>
      <c r="I436" s="236"/>
      <c r="J436" s="232"/>
      <c r="K436" s="232"/>
      <c r="L436" s="237"/>
      <c r="M436" s="238"/>
      <c r="N436" s="239"/>
      <c r="O436" s="239"/>
      <c r="P436" s="239"/>
      <c r="Q436" s="239"/>
      <c r="R436" s="239"/>
      <c r="S436" s="239"/>
      <c r="T436" s="240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1" t="s">
        <v>161</v>
      </c>
      <c r="AU436" s="241" t="s">
        <v>84</v>
      </c>
      <c r="AV436" s="13" t="s">
        <v>84</v>
      </c>
      <c r="AW436" s="13" t="s">
        <v>37</v>
      </c>
      <c r="AX436" s="13" t="s">
        <v>82</v>
      </c>
      <c r="AY436" s="241" t="s">
        <v>145</v>
      </c>
    </row>
    <row r="437" s="2" customFormat="1" ht="24.15" customHeight="1">
      <c r="A437" s="39"/>
      <c r="B437" s="40"/>
      <c r="C437" s="213" t="s">
        <v>1202</v>
      </c>
      <c r="D437" s="213" t="s">
        <v>148</v>
      </c>
      <c r="E437" s="214" t="s">
        <v>1203</v>
      </c>
      <c r="F437" s="215" t="s">
        <v>1204</v>
      </c>
      <c r="G437" s="216" t="s">
        <v>233</v>
      </c>
      <c r="H437" s="217">
        <v>97.599999999999994</v>
      </c>
      <c r="I437" s="218"/>
      <c r="J437" s="219">
        <f>ROUND(I437*H437,2)</f>
        <v>0</v>
      </c>
      <c r="K437" s="215" t="s">
        <v>152</v>
      </c>
      <c r="L437" s="45"/>
      <c r="M437" s="220" t="s">
        <v>19</v>
      </c>
      <c r="N437" s="221" t="s">
        <v>46</v>
      </c>
      <c r="O437" s="85"/>
      <c r="P437" s="222">
        <f>O437*H437</f>
        <v>0</v>
      </c>
      <c r="Q437" s="222">
        <v>0</v>
      </c>
      <c r="R437" s="222">
        <f>Q437*H437</f>
        <v>0</v>
      </c>
      <c r="S437" s="222">
        <v>0</v>
      </c>
      <c r="T437" s="223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24" t="s">
        <v>234</v>
      </c>
      <c r="AT437" s="224" t="s">
        <v>148</v>
      </c>
      <c r="AU437" s="224" t="s">
        <v>84</v>
      </c>
      <c r="AY437" s="18" t="s">
        <v>145</v>
      </c>
      <c r="BE437" s="225">
        <f>IF(N437="základní",J437,0)</f>
        <v>0</v>
      </c>
      <c r="BF437" s="225">
        <f>IF(N437="snížená",J437,0)</f>
        <v>0</v>
      </c>
      <c r="BG437" s="225">
        <f>IF(N437="zákl. přenesená",J437,0)</f>
        <v>0</v>
      </c>
      <c r="BH437" s="225">
        <f>IF(N437="sníž. přenesená",J437,0)</f>
        <v>0</v>
      </c>
      <c r="BI437" s="225">
        <f>IF(N437="nulová",J437,0)</f>
        <v>0</v>
      </c>
      <c r="BJ437" s="18" t="s">
        <v>82</v>
      </c>
      <c r="BK437" s="225">
        <f>ROUND(I437*H437,2)</f>
        <v>0</v>
      </c>
      <c r="BL437" s="18" t="s">
        <v>234</v>
      </c>
      <c r="BM437" s="224" t="s">
        <v>1205</v>
      </c>
    </row>
    <row r="438" s="2" customFormat="1">
      <c r="A438" s="39"/>
      <c r="B438" s="40"/>
      <c r="C438" s="41"/>
      <c r="D438" s="226" t="s">
        <v>155</v>
      </c>
      <c r="E438" s="41"/>
      <c r="F438" s="227" t="s">
        <v>1206</v>
      </c>
      <c r="G438" s="41"/>
      <c r="H438" s="41"/>
      <c r="I438" s="228"/>
      <c r="J438" s="41"/>
      <c r="K438" s="41"/>
      <c r="L438" s="45"/>
      <c r="M438" s="229"/>
      <c r="N438" s="230"/>
      <c r="O438" s="85"/>
      <c r="P438" s="85"/>
      <c r="Q438" s="85"/>
      <c r="R438" s="85"/>
      <c r="S438" s="85"/>
      <c r="T438" s="86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T438" s="18" t="s">
        <v>155</v>
      </c>
      <c r="AU438" s="18" t="s">
        <v>84</v>
      </c>
    </row>
    <row r="439" s="13" customFormat="1">
      <c r="A439" s="13"/>
      <c r="B439" s="231"/>
      <c r="C439" s="232"/>
      <c r="D439" s="233" t="s">
        <v>161</v>
      </c>
      <c r="E439" s="242" t="s">
        <v>19</v>
      </c>
      <c r="F439" s="234" t="s">
        <v>1207</v>
      </c>
      <c r="G439" s="232"/>
      <c r="H439" s="235">
        <v>97.599999999999994</v>
      </c>
      <c r="I439" s="236"/>
      <c r="J439" s="232"/>
      <c r="K439" s="232"/>
      <c r="L439" s="237"/>
      <c r="M439" s="238"/>
      <c r="N439" s="239"/>
      <c r="O439" s="239"/>
      <c r="P439" s="239"/>
      <c r="Q439" s="239"/>
      <c r="R439" s="239"/>
      <c r="S439" s="239"/>
      <c r="T439" s="240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1" t="s">
        <v>161</v>
      </c>
      <c r="AU439" s="241" t="s">
        <v>84</v>
      </c>
      <c r="AV439" s="13" t="s">
        <v>84</v>
      </c>
      <c r="AW439" s="13" t="s">
        <v>37</v>
      </c>
      <c r="AX439" s="13" t="s">
        <v>82</v>
      </c>
      <c r="AY439" s="241" t="s">
        <v>145</v>
      </c>
    </row>
    <row r="440" s="2" customFormat="1" ht="24.15" customHeight="1">
      <c r="A440" s="39"/>
      <c r="B440" s="40"/>
      <c r="C440" s="213" t="s">
        <v>1208</v>
      </c>
      <c r="D440" s="213" t="s">
        <v>148</v>
      </c>
      <c r="E440" s="214" t="s">
        <v>1209</v>
      </c>
      <c r="F440" s="215" t="s">
        <v>1210</v>
      </c>
      <c r="G440" s="216" t="s">
        <v>233</v>
      </c>
      <c r="H440" s="217">
        <v>59</v>
      </c>
      <c r="I440" s="218"/>
      <c r="J440" s="219">
        <f>ROUND(I440*H440,2)</f>
        <v>0</v>
      </c>
      <c r="K440" s="215" t="s">
        <v>152</v>
      </c>
      <c r="L440" s="45"/>
      <c r="M440" s="220" t="s">
        <v>19</v>
      </c>
      <c r="N440" s="221" t="s">
        <v>46</v>
      </c>
      <c r="O440" s="85"/>
      <c r="P440" s="222">
        <f>O440*H440</f>
        <v>0</v>
      </c>
      <c r="Q440" s="222">
        <v>0</v>
      </c>
      <c r="R440" s="222">
        <f>Q440*H440</f>
        <v>0</v>
      </c>
      <c r="S440" s="222">
        <v>0</v>
      </c>
      <c r="T440" s="223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24" t="s">
        <v>234</v>
      </c>
      <c r="AT440" s="224" t="s">
        <v>148</v>
      </c>
      <c r="AU440" s="224" t="s">
        <v>84</v>
      </c>
      <c r="AY440" s="18" t="s">
        <v>145</v>
      </c>
      <c r="BE440" s="225">
        <f>IF(N440="základní",J440,0)</f>
        <v>0</v>
      </c>
      <c r="BF440" s="225">
        <f>IF(N440="snížená",J440,0)</f>
        <v>0</v>
      </c>
      <c r="BG440" s="225">
        <f>IF(N440="zákl. přenesená",J440,0)</f>
        <v>0</v>
      </c>
      <c r="BH440" s="225">
        <f>IF(N440="sníž. přenesená",J440,0)</f>
        <v>0</v>
      </c>
      <c r="BI440" s="225">
        <f>IF(N440="nulová",J440,0)</f>
        <v>0</v>
      </c>
      <c r="BJ440" s="18" t="s">
        <v>82</v>
      </c>
      <c r="BK440" s="225">
        <f>ROUND(I440*H440,2)</f>
        <v>0</v>
      </c>
      <c r="BL440" s="18" t="s">
        <v>234</v>
      </c>
      <c r="BM440" s="224" t="s">
        <v>1211</v>
      </c>
    </row>
    <row r="441" s="2" customFormat="1">
      <c r="A441" s="39"/>
      <c r="B441" s="40"/>
      <c r="C441" s="41"/>
      <c r="D441" s="226" t="s">
        <v>155</v>
      </c>
      <c r="E441" s="41"/>
      <c r="F441" s="227" t="s">
        <v>1212</v>
      </c>
      <c r="G441" s="41"/>
      <c r="H441" s="41"/>
      <c r="I441" s="228"/>
      <c r="J441" s="41"/>
      <c r="K441" s="41"/>
      <c r="L441" s="45"/>
      <c r="M441" s="229"/>
      <c r="N441" s="230"/>
      <c r="O441" s="85"/>
      <c r="P441" s="85"/>
      <c r="Q441" s="85"/>
      <c r="R441" s="85"/>
      <c r="S441" s="85"/>
      <c r="T441" s="86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T441" s="18" t="s">
        <v>155</v>
      </c>
      <c r="AU441" s="18" t="s">
        <v>84</v>
      </c>
    </row>
    <row r="442" s="13" customFormat="1">
      <c r="A442" s="13"/>
      <c r="B442" s="231"/>
      <c r="C442" s="232"/>
      <c r="D442" s="233" t="s">
        <v>161</v>
      </c>
      <c r="E442" s="242" t="s">
        <v>19</v>
      </c>
      <c r="F442" s="234" t="s">
        <v>480</v>
      </c>
      <c r="G442" s="232"/>
      <c r="H442" s="235">
        <v>59</v>
      </c>
      <c r="I442" s="236"/>
      <c r="J442" s="232"/>
      <c r="K442" s="232"/>
      <c r="L442" s="237"/>
      <c r="M442" s="238"/>
      <c r="N442" s="239"/>
      <c r="O442" s="239"/>
      <c r="P442" s="239"/>
      <c r="Q442" s="239"/>
      <c r="R442" s="239"/>
      <c r="S442" s="239"/>
      <c r="T442" s="240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1" t="s">
        <v>161</v>
      </c>
      <c r="AU442" s="241" t="s">
        <v>84</v>
      </c>
      <c r="AV442" s="13" t="s">
        <v>84</v>
      </c>
      <c r="AW442" s="13" t="s">
        <v>37</v>
      </c>
      <c r="AX442" s="13" t="s">
        <v>82</v>
      </c>
      <c r="AY442" s="241" t="s">
        <v>145</v>
      </c>
    </row>
    <row r="443" s="2" customFormat="1" ht="24.15" customHeight="1">
      <c r="A443" s="39"/>
      <c r="B443" s="40"/>
      <c r="C443" s="213" t="s">
        <v>1213</v>
      </c>
      <c r="D443" s="213" t="s">
        <v>148</v>
      </c>
      <c r="E443" s="214" t="s">
        <v>1214</v>
      </c>
      <c r="F443" s="215" t="s">
        <v>1215</v>
      </c>
      <c r="G443" s="216" t="s">
        <v>233</v>
      </c>
      <c r="H443" s="217">
        <v>32.600000000000001</v>
      </c>
      <c r="I443" s="218"/>
      <c r="J443" s="219">
        <f>ROUND(I443*H443,2)</f>
        <v>0</v>
      </c>
      <c r="K443" s="215" t="s">
        <v>152</v>
      </c>
      <c r="L443" s="45"/>
      <c r="M443" s="220" t="s">
        <v>19</v>
      </c>
      <c r="N443" s="221" t="s">
        <v>46</v>
      </c>
      <c r="O443" s="85"/>
      <c r="P443" s="222">
        <f>O443*H443</f>
        <v>0</v>
      </c>
      <c r="Q443" s="222">
        <v>0</v>
      </c>
      <c r="R443" s="222">
        <f>Q443*H443</f>
        <v>0</v>
      </c>
      <c r="S443" s="222">
        <v>0</v>
      </c>
      <c r="T443" s="223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24" t="s">
        <v>234</v>
      </c>
      <c r="AT443" s="224" t="s">
        <v>148</v>
      </c>
      <c r="AU443" s="224" t="s">
        <v>84</v>
      </c>
      <c r="AY443" s="18" t="s">
        <v>145</v>
      </c>
      <c r="BE443" s="225">
        <f>IF(N443="základní",J443,0)</f>
        <v>0</v>
      </c>
      <c r="BF443" s="225">
        <f>IF(N443="snížená",J443,0)</f>
        <v>0</v>
      </c>
      <c r="BG443" s="225">
        <f>IF(N443="zákl. přenesená",J443,0)</f>
        <v>0</v>
      </c>
      <c r="BH443" s="225">
        <f>IF(N443="sníž. přenesená",J443,0)</f>
        <v>0</v>
      </c>
      <c r="BI443" s="225">
        <f>IF(N443="nulová",J443,0)</f>
        <v>0</v>
      </c>
      <c r="BJ443" s="18" t="s">
        <v>82</v>
      </c>
      <c r="BK443" s="225">
        <f>ROUND(I443*H443,2)</f>
        <v>0</v>
      </c>
      <c r="BL443" s="18" t="s">
        <v>234</v>
      </c>
      <c r="BM443" s="224" t="s">
        <v>1216</v>
      </c>
    </row>
    <row r="444" s="2" customFormat="1">
      <c r="A444" s="39"/>
      <c r="B444" s="40"/>
      <c r="C444" s="41"/>
      <c r="D444" s="226" t="s">
        <v>155</v>
      </c>
      <c r="E444" s="41"/>
      <c r="F444" s="227" t="s">
        <v>1217</v>
      </c>
      <c r="G444" s="41"/>
      <c r="H444" s="41"/>
      <c r="I444" s="228"/>
      <c r="J444" s="41"/>
      <c r="K444" s="41"/>
      <c r="L444" s="45"/>
      <c r="M444" s="229"/>
      <c r="N444" s="230"/>
      <c r="O444" s="85"/>
      <c r="P444" s="85"/>
      <c r="Q444" s="85"/>
      <c r="R444" s="85"/>
      <c r="S444" s="85"/>
      <c r="T444" s="86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T444" s="18" t="s">
        <v>155</v>
      </c>
      <c r="AU444" s="18" t="s">
        <v>84</v>
      </c>
    </row>
    <row r="445" s="13" customFormat="1">
      <c r="A445" s="13"/>
      <c r="B445" s="231"/>
      <c r="C445" s="232"/>
      <c r="D445" s="233" t="s">
        <v>161</v>
      </c>
      <c r="E445" s="242" t="s">
        <v>19</v>
      </c>
      <c r="F445" s="234" t="s">
        <v>831</v>
      </c>
      <c r="G445" s="232"/>
      <c r="H445" s="235">
        <v>32.600000000000001</v>
      </c>
      <c r="I445" s="236"/>
      <c r="J445" s="232"/>
      <c r="K445" s="232"/>
      <c r="L445" s="237"/>
      <c r="M445" s="238"/>
      <c r="N445" s="239"/>
      <c r="O445" s="239"/>
      <c r="P445" s="239"/>
      <c r="Q445" s="239"/>
      <c r="R445" s="239"/>
      <c r="S445" s="239"/>
      <c r="T445" s="240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1" t="s">
        <v>161</v>
      </c>
      <c r="AU445" s="241" t="s">
        <v>84</v>
      </c>
      <c r="AV445" s="13" t="s">
        <v>84</v>
      </c>
      <c r="AW445" s="13" t="s">
        <v>37</v>
      </c>
      <c r="AX445" s="13" t="s">
        <v>82</v>
      </c>
      <c r="AY445" s="241" t="s">
        <v>145</v>
      </c>
    </row>
    <row r="446" s="2" customFormat="1" ht="24.15" customHeight="1">
      <c r="A446" s="39"/>
      <c r="B446" s="40"/>
      <c r="C446" s="213" t="s">
        <v>1218</v>
      </c>
      <c r="D446" s="213" t="s">
        <v>148</v>
      </c>
      <c r="E446" s="214" t="s">
        <v>1219</v>
      </c>
      <c r="F446" s="215" t="s">
        <v>1220</v>
      </c>
      <c r="G446" s="216" t="s">
        <v>233</v>
      </c>
      <c r="H446" s="217">
        <v>64.799999999999997</v>
      </c>
      <c r="I446" s="218"/>
      <c r="J446" s="219">
        <f>ROUND(I446*H446,2)</f>
        <v>0</v>
      </c>
      <c r="K446" s="215" t="s">
        <v>152</v>
      </c>
      <c r="L446" s="45"/>
      <c r="M446" s="220" t="s">
        <v>19</v>
      </c>
      <c r="N446" s="221" t="s">
        <v>46</v>
      </c>
      <c r="O446" s="85"/>
      <c r="P446" s="222">
        <f>O446*H446</f>
        <v>0</v>
      </c>
      <c r="Q446" s="222">
        <v>0</v>
      </c>
      <c r="R446" s="222">
        <f>Q446*H446</f>
        <v>0</v>
      </c>
      <c r="S446" s="222">
        <v>0</v>
      </c>
      <c r="T446" s="223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24" t="s">
        <v>234</v>
      </c>
      <c r="AT446" s="224" t="s">
        <v>148</v>
      </c>
      <c r="AU446" s="224" t="s">
        <v>84</v>
      </c>
      <c r="AY446" s="18" t="s">
        <v>145</v>
      </c>
      <c r="BE446" s="225">
        <f>IF(N446="základní",J446,0)</f>
        <v>0</v>
      </c>
      <c r="BF446" s="225">
        <f>IF(N446="snížená",J446,0)</f>
        <v>0</v>
      </c>
      <c r="BG446" s="225">
        <f>IF(N446="zákl. přenesená",J446,0)</f>
        <v>0</v>
      </c>
      <c r="BH446" s="225">
        <f>IF(N446="sníž. přenesená",J446,0)</f>
        <v>0</v>
      </c>
      <c r="BI446" s="225">
        <f>IF(N446="nulová",J446,0)</f>
        <v>0</v>
      </c>
      <c r="BJ446" s="18" t="s">
        <v>82</v>
      </c>
      <c r="BK446" s="225">
        <f>ROUND(I446*H446,2)</f>
        <v>0</v>
      </c>
      <c r="BL446" s="18" t="s">
        <v>234</v>
      </c>
      <c r="BM446" s="224" t="s">
        <v>1221</v>
      </c>
    </row>
    <row r="447" s="2" customFormat="1">
      <c r="A447" s="39"/>
      <c r="B447" s="40"/>
      <c r="C447" s="41"/>
      <c r="D447" s="226" t="s">
        <v>155</v>
      </c>
      <c r="E447" s="41"/>
      <c r="F447" s="227" t="s">
        <v>1222</v>
      </c>
      <c r="G447" s="41"/>
      <c r="H447" s="41"/>
      <c r="I447" s="228"/>
      <c r="J447" s="41"/>
      <c r="K447" s="41"/>
      <c r="L447" s="45"/>
      <c r="M447" s="229"/>
      <c r="N447" s="230"/>
      <c r="O447" s="85"/>
      <c r="P447" s="85"/>
      <c r="Q447" s="85"/>
      <c r="R447" s="85"/>
      <c r="S447" s="85"/>
      <c r="T447" s="86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18" t="s">
        <v>155</v>
      </c>
      <c r="AU447" s="18" t="s">
        <v>84</v>
      </c>
    </row>
    <row r="448" s="13" customFormat="1">
      <c r="A448" s="13"/>
      <c r="B448" s="231"/>
      <c r="C448" s="232"/>
      <c r="D448" s="233" t="s">
        <v>161</v>
      </c>
      <c r="E448" s="242" t="s">
        <v>19</v>
      </c>
      <c r="F448" s="234" t="s">
        <v>1223</v>
      </c>
      <c r="G448" s="232"/>
      <c r="H448" s="235">
        <v>64.799999999999997</v>
      </c>
      <c r="I448" s="236"/>
      <c r="J448" s="232"/>
      <c r="K448" s="232"/>
      <c r="L448" s="237"/>
      <c r="M448" s="238"/>
      <c r="N448" s="239"/>
      <c r="O448" s="239"/>
      <c r="P448" s="239"/>
      <c r="Q448" s="239"/>
      <c r="R448" s="239"/>
      <c r="S448" s="239"/>
      <c r="T448" s="240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1" t="s">
        <v>161</v>
      </c>
      <c r="AU448" s="241" t="s">
        <v>84</v>
      </c>
      <c r="AV448" s="13" t="s">
        <v>84</v>
      </c>
      <c r="AW448" s="13" t="s">
        <v>37</v>
      </c>
      <c r="AX448" s="13" t="s">
        <v>82</v>
      </c>
      <c r="AY448" s="241" t="s">
        <v>145</v>
      </c>
    </row>
    <row r="449" s="2" customFormat="1" ht="24.15" customHeight="1">
      <c r="A449" s="39"/>
      <c r="B449" s="40"/>
      <c r="C449" s="213" t="s">
        <v>1224</v>
      </c>
      <c r="D449" s="213" t="s">
        <v>148</v>
      </c>
      <c r="E449" s="214" t="s">
        <v>1225</v>
      </c>
      <c r="F449" s="215" t="s">
        <v>1226</v>
      </c>
      <c r="G449" s="216" t="s">
        <v>233</v>
      </c>
      <c r="H449" s="217">
        <v>30.699999999999999</v>
      </c>
      <c r="I449" s="218"/>
      <c r="J449" s="219">
        <f>ROUND(I449*H449,2)</f>
        <v>0</v>
      </c>
      <c r="K449" s="215" t="s">
        <v>152</v>
      </c>
      <c r="L449" s="45"/>
      <c r="M449" s="220" t="s">
        <v>19</v>
      </c>
      <c r="N449" s="221" t="s">
        <v>46</v>
      </c>
      <c r="O449" s="85"/>
      <c r="P449" s="222">
        <f>O449*H449</f>
        <v>0</v>
      </c>
      <c r="Q449" s="222">
        <v>0</v>
      </c>
      <c r="R449" s="222">
        <f>Q449*H449</f>
        <v>0</v>
      </c>
      <c r="S449" s="222">
        <v>0</v>
      </c>
      <c r="T449" s="223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24" t="s">
        <v>234</v>
      </c>
      <c r="AT449" s="224" t="s">
        <v>148</v>
      </c>
      <c r="AU449" s="224" t="s">
        <v>84</v>
      </c>
      <c r="AY449" s="18" t="s">
        <v>145</v>
      </c>
      <c r="BE449" s="225">
        <f>IF(N449="základní",J449,0)</f>
        <v>0</v>
      </c>
      <c r="BF449" s="225">
        <f>IF(N449="snížená",J449,0)</f>
        <v>0</v>
      </c>
      <c r="BG449" s="225">
        <f>IF(N449="zákl. přenesená",J449,0)</f>
        <v>0</v>
      </c>
      <c r="BH449" s="225">
        <f>IF(N449="sníž. přenesená",J449,0)</f>
        <v>0</v>
      </c>
      <c r="BI449" s="225">
        <f>IF(N449="nulová",J449,0)</f>
        <v>0</v>
      </c>
      <c r="BJ449" s="18" t="s">
        <v>82</v>
      </c>
      <c r="BK449" s="225">
        <f>ROUND(I449*H449,2)</f>
        <v>0</v>
      </c>
      <c r="BL449" s="18" t="s">
        <v>234</v>
      </c>
      <c r="BM449" s="224" t="s">
        <v>1227</v>
      </c>
    </row>
    <row r="450" s="2" customFormat="1">
      <c r="A450" s="39"/>
      <c r="B450" s="40"/>
      <c r="C450" s="41"/>
      <c r="D450" s="226" t="s">
        <v>155</v>
      </c>
      <c r="E450" s="41"/>
      <c r="F450" s="227" t="s">
        <v>1228</v>
      </c>
      <c r="G450" s="41"/>
      <c r="H450" s="41"/>
      <c r="I450" s="228"/>
      <c r="J450" s="41"/>
      <c r="K450" s="41"/>
      <c r="L450" s="45"/>
      <c r="M450" s="229"/>
      <c r="N450" s="230"/>
      <c r="O450" s="85"/>
      <c r="P450" s="85"/>
      <c r="Q450" s="85"/>
      <c r="R450" s="85"/>
      <c r="S450" s="85"/>
      <c r="T450" s="86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T450" s="18" t="s">
        <v>155</v>
      </c>
      <c r="AU450" s="18" t="s">
        <v>84</v>
      </c>
    </row>
    <row r="451" s="13" customFormat="1">
      <c r="A451" s="13"/>
      <c r="B451" s="231"/>
      <c r="C451" s="232"/>
      <c r="D451" s="233" t="s">
        <v>161</v>
      </c>
      <c r="E451" s="242" t="s">
        <v>19</v>
      </c>
      <c r="F451" s="234" t="s">
        <v>846</v>
      </c>
      <c r="G451" s="232"/>
      <c r="H451" s="235">
        <v>30.699999999999999</v>
      </c>
      <c r="I451" s="236"/>
      <c r="J451" s="232"/>
      <c r="K451" s="232"/>
      <c r="L451" s="237"/>
      <c r="M451" s="238"/>
      <c r="N451" s="239"/>
      <c r="O451" s="239"/>
      <c r="P451" s="239"/>
      <c r="Q451" s="239"/>
      <c r="R451" s="239"/>
      <c r="S451" s="239"/>
      <c r="T451" s="240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1" t="s">
        <v>161</v>
      </c>
      <c r="AU451" s="241" t="s">
        <v>84</v>
      </c>
      <c r="AV451" s="13" t="s">
        <v>84</v>
      </c>
      <c r="AW451" s="13" t="s">
        <v>37</v>
      </c>
      <c r="AX451" s="13" t="s">
        <v>82</v>
      </c>
      <c r="AY451" s="241" t="s">
        <v>145</v>
      </c>
    </row>
    <row r="452" s="2" customFormat="1" ht="16.5" customHeight="1">
      <c r="A452" s="39"/>
      <c r="B452" s="40"/>
      <c r="C452" s="213" t="s">
        <v>1229</v>
      </c>
      <c r="D452" s="213" t="s">
        <v>148</v>
      </c>
      <c r="E452" s="214" t="s">
        <v>1230</v>
      </c>
      <c r="F452" s="215" t="s">
        <v>1231</v>
      </c>
      <c r="G452" s="216" t="s">
        <v>298</v>
      </c>
      <c r="H452" s="217">
        <v>7</v>
      </c>
      <c r="I452" s="218"/>
      <c r="J452" s="219">
        <f>ROUND(I452*H452,2)</f>
        <v>0</v>
      </c>
      <c r="K452" s="215" t="s">
        <v>19</v>
      </c>
      <c r="L452" s="45"/>
      <c r="M452" s="220" t="s">
        <v>19</v>
      </c>
      <c r="N452" s="221" t="s">
        <v>46</v>
      </c>
      <c r="O452" s="85"/>
      <c r="P452" s="222">
        <f>O452*H452</f>
        <v>0</v>
      </c>
      <c r="Q452" s="222">
        <v>0</v>
      </c>
      <c r="R452" s="222">
        <f>Q452*H452</f>
        <v>0</v>
      </c>
      <c r="S452" s="222">
        <v>0</v>
      </c>
      <c r="T452" s="223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24" t="s">
        <v>234</v>
      </c>
      <c r="AT452" s="224" t="s">
        <v>148</v>
      </c>
      <c r="AU452" s="224" t="s">
        <v>84</v>
      </c>
      <c r="AY452" s="18" t="s">
        <v>145</v>
      </c>
      <c r="BE452" s="225">
        <f>IF(N452="základní",J452,0)</f>
        <v>0</v>
      </c>
      <c r="BF452" s="225">
        <f>IF(N452="snížená",J452,0)</f>
        <v>0</v>
      </c>
      <c r="BG452" s="225">
        <f>IF(N452="zákl. přenesená",J452,0)</f>
        <v>0</v>
      </c>
      <c r="BH452" s="225">
        <f>IF(N452="sníž. přenesená",J452,0)</f>
        <v>0</v>
      </c>
      <c r="BI452" s="225">
        <f>IF(N452="nulová",J452,0)</f>
        <v>0</v>
      </c>
      <c r="BJ452" s="18" t="s">
        <v>82</v>
      </c>
      <c r="BK452" s="225">
        <f>ROUND(I452*H452,2)</f>
        <v>0</v>
      </c>
      <c r="BL452" s="18" t="s">
        <v>234</v>
      </c>
      <c r="BM452" s="224" t="s">
        <v>1232</v>
      </c>
    </row>
    <row r="453" s="13" customFormat="1">
      <c r="A453" s="13"/>
      <c r="B453" s="231"/>
      <c r="C453" s="232"/>
      <c r="D453" s="233" t="s">
        <v>161</v>
      </c>
      <c r="E453" s="242" t="s">
        <v>19</v>
      </c>
      <c r="F453" s="234" t="s">
        <v>1233</v>
      </c>
      <c r="G453" s="232"/>
      <c r="H453" s="235">
        <v>7</v>
      </c>
      <c r="I453" s="236"/>
      <c r="J453" s="232"/>
      <c r="K453" s="232"/>
      <c r="L453" s="237"/>
      <c r="M453" s="238"/>
      <c r="N453" s="239"/>
      <c r="O453" s="239"/>
      <c r="P453" s="239"/>
      <c r="Q453" s="239"/>
      <c r="R453" s="239"/>
      <c r="S453" s="239"/>
      <c r="T453" s="240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1" t="s">
        <v>161</v>
      </c>
      <c r="AU453" s="241" t="s">
        <v>84</v>
      </c>
      <c r="AV453" s="13" t="s">
        <v>84</v>
      </c>
      <c r="AW453" s="13" t="s">
        <v>37</v>
      </c>
      <c r="AX453" s="13" t="s">
        <v>82</v>
      </c>
      <c r="AY453" s="241" t="s">
        <v>145</v>
      </c>
    </row>
    <row r="454" s="2" customFormat="1" ht="16.5" customHeight="1">
      <c r="A454" s="39"/>
      <c r="B454" s="40"/>
      <c r="C454" s="213" t="s">
        <v>1234</v>
      </c>
      <c r="D454" s="213" t="s">
        <v>148</v>
      </c>
      <c r="E454" s="214" t="s">
        <v>1235</v>
      </c>
      <c r="F454" s="215" t="s">
        <v>1236</v>
      </c>
      <c r="G454" s="216" t="s">
        <v>298</v>
      </c>
      <c r="H454" s="217">
        <v>8</v>
      </c>
      <c r="I454" s="218"/>
      <c r="J454" s="219">
        <f>ROUND(I454*H454,2)</f>
        <v>0</v>
      </c>
      <c r="K454" s="215" t="s">
        <v>19</v>
      </c>
      <c r="L454" s="45"/>
      <c r="M454" s="220" t="s">
        <v>19</v>
      </c>
      <c r="N454" s="221" t="s">
        <v>46</v>
      </c>
      <c r="O454" s="85"/>
      <c r="P454" s="222">
        <f>O454*H454</f>
        <v>0</v>
      </c>
      <c r="Q454" s="222">
        <v>0</v>
      </c>
      <c r="R454" s="222">
        <f>Q454*H454</f>
        <v>0</v>
      </c>
      <c r="S454" s="222">
        <v>0</v>
      </c>
      <c r="T454" s="223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24" t="s">
        <v>234</v>
      </c>
      <c r="AT454" s="224" t="s">
        <v>148</v>
      </c>
      <c r="AU454" s="224" t="s">
        <v>84</v>
      </c>
      <c r="AY454" s="18" t="s">
        <v>145</v>
      </c>
      <c r="BE454" s="225">
        <f>IF(N454="základní",J454,0)</f>
        <v>0</v>
      </c>
      <c r="BF454" s="225">
        <f>IF(N454="snížená",J454,0)</f>
        <v>0</v>
      </c>
      <c r="BG454" s="225">
        <f>IF(N454="zákl. přenesená",J454,0)</f>
        <v>0</v>
      </c>
      <c r="BH454" s="225">
        <f>IF(N454="sníž. přenesená",J454,0)</f>
        <v>0</v>
      </c>
      <c r="BI454" s="225">
        <f>IF(N454="nulová",J454,0)</f>
        <v>0</v>
      </c>
      <c r="BJ454" s="18" t="s">
        <v>82</v>
      </c>
      <c r="BK454" s="225">
        <f>ROUND(I454*H454,2)</f>
        <v>0</v>
      </c>
      <c r="BL454" s="18" t="s">
        <v>234</v>
      </c>
      <c r="BM454" s="224" t="s">
        <v>1237</v>
      </c>
    </row>
    <row r="455" s="13" customFormat="1">
      <c r="A455" s="13"/>
      <c r="B455" s="231"/>
      <c r="C455" s="232"/>
      <c r="D455" s="233" t="s">
        <v>161</v>
      </c>
      <c r="E455" s="242" t="s">
        <v>19</v>
      </c>
      <c r="F455" s="234" t="s">
        <v>1238</v>
      </c>
      <c r="G455" s="232"/>
      <c r="H455" s="235">
        <v>8</v>
      </c>
      <c r="I455" s="236"/>
      <c r="J455" s="232"/>
      <c r="K455" s="232"/>
      <c r="L455" s="237"/>
      <c r="M455" s="238"/>
      <c r="N455" s="239"/>
      <c r="O455" s="239"/>
      <c r="P455" s="239"/>
      <c r="Q455" s="239"/>
      <c r="R455" s="239"/>
      <c r="S455" s="239"/>
      <c r="T455" s="240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1" t="s">
        <v>161</v>
      </c>
      <c r="AU455" s="241" t="s">
        <v>84</v>
      </c>
      <c r="AV455" s="13" t="s">
        <v>84</v>
      </c>
      <c r="AW455" s="13" t="s">
        <v>37</v>
      </c>
      <c r="AX455" s="13" t="s">
        <v>82</v>
      </c>
      <c r="AY455" s="241" t="s">
        <v>145</v>
      </c>
    </row>
    <row r="456" s="2" customFormat="1" ht="16.5" customHeight="1">
      <c r="A456" s="39"/>
      <c r="B456" s="40"/>
      <c r="C456" s="213" t="s">
        <v>1239</v>
      </c>
      <c r="D456" s="213" t="s">
        <v>148</v>
      </c>
      <c r="E456" s="214" t="s">
        <v>1240</v>
      </c>
      <c r="F456" s="215" t="s">
        <v>1241</v>
      </c>
      <c r="G456" s="216" t="s">
        <v>298</v>
      </c>
      <c r="H456" s="217">
        <v>4</v>
      </c>
      <c r="I456" s="218"/>
      <c r="J456" s="219">
        <f>ROUND(I456*H456,2)</f>
        <v>0</v>
      </c>
      <c r="K456" s="215" t="s">
        <v>19</v>
      </c>
      <c r="L456" s="45"/>
      <c r="M456" s="220" t="s">
        <v>19</v>
      </c>
      <c r="N456" s="221" t="s">
        <v>46</v>
      </c>
      <c r="O456" s="85"/>
      <c r="P456" s="222">
        <f>O456*H456</f>
        <v>0</v>
      </c>
      <c r="Q456" s="222">
        <v>0</v>
      </c>
      <c r="R456" s="222">
        <f>Q456*H456</f>
        <v>0</v>
      </c>
      <c r="S456" s="222">
        <v>0</v>
      </c>
      <c r="T456" s="223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24" t="s">
        <v>234</v>
      </c>
      <c r="AT456" s="224" t="s">
        <v>148</v>
      </c>
      <c r="AU456" s="224" t="s">
        <v>84</v>
      </c>
      <c r="AY456" s="18" t="s">
        <v>145</v>
      </c>
      <c r="BE456" s="225">
        <f>IF(N456="základní",J456,0)</f>
        <v>0</v>
      </c>
      <c r="BF456" s="225">
        <f>IF(N456="snížená",J456,0)</f>
        <v>0</v>
      </c>
      <c r="BG456" s="225">
        <f>IF(N456="zákl. přenesená",J456,0)</f>
        <v>0</v>
      </c>
      <c r="BH456" s="225">
        <f>IF(N456="sníž. přenesená",J456,0)</f>
        <v>0</v>
      </c>
      <c r="BI456" s="225">
        <f>IF(N456="nulová",J456,0)</f>
        <v>0</v>
      </c>
      <c r="BJ456" s="18" t="s">
        <v>82</v>
      </c>
      <c r="BK456" s="225">
        <f>ROUND(I456*H456,2)</f>
        <v>0</v>
      </c>
      <c r="BL456" s="18" t="s">
        <v>234</v>
      </c>
      <c r="BM456" s="224" t="s">
        <v>1242</v>
      </c>
    </row>
    <row r="457" s="13" customFormat="1">
      <c r="A457" s="13"/>
      <c r="B457" s="231"/>
      <c r="C457" s="232"/>
      <c r="D457" s="233" t="s">
        <v>161</v>
      </c>
      <c r="E457" s="242" t="s">
        <v>19</v>
      </c>
      <c r="F457" s="234" t="s">
        <v>531</v>
      </c>
      <c r="G457" s="232"/>
      <c r="H457" s="235">
        <v>4</v>
      </c>
      <c r="I457" s="236"/>
      <c r="J457" s="232"/>
      <c r="K457" s="232"/>
      <c r="L457" s="237"/>
      <c r="M457" s="238"/>
      <c r="N457" s="239"/>
      <c r="O457" s="239"/>
      <c r="P457" s="239"/>
      <c r="Q457" s="239"/>
      <c r="R457" s="239"/>
      <c r="S457" s="239"/>
      <c r="T457" s="240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1" t="s">
        <v>161</v>
      </c>
      <c r="AU457" s="241" t="s">
        <v>84</v>
      </c>
      <c r="AV457" s="13" t="s">
        <v>84</v>
      </c>
      <c r="AW457" s="13" t="s">
        <v>37</v>
      </c>
      <c r="AX457" s="13" t="s">
        <v>82</v>
      </c>
      <c r="AY457" s="241" t="s">
        <v>145</v>
      </c>
    </row>
    <row r="458" s="2" customFormat="1" ht="16.5" customHeight="1">
      <c r="A458" s="39"/>
      <c r="B458" s="40"/>
      <c r="C458" s="213" t="s">
        <v>1243</v>
      </c>
      <c r="D458" s="213" t="s">
        <v>148</v>
      </c>
      <c r="E458" s="214" t="s">
        <v>1244</v>
      </c>
      <c r="F458" s="215" t="s">
        <v>1245</v>
      </c>
      <c r="G458" s="216" t="s">
        <v>298</v>
      </c>
      <c r="H458" s="217">
        <v>1</v>
      </c>
      <c r="I458" s="218"/>
      <c r="J458" s="219">
        <f>ROUND(I458*H458,2)</f>
        <v>0</v>
      </c>
      <c r="K458" s="215" t="s">
        <v>19</v>
      </c>
      <c r="L458" s="45"/>
      <c r="M458" s="220" t="s">
        <v>19</v>
      </c>
      <c r="N458" s="221" t="s">
        <v>46</v>
      </c>
      <c r="O458" s="85"/>
      <c r="P458" s="222">
        <f>O458*H458</f>
        <v>0</v>
      </c>
      <c r="Q458" s="222">
        <v>0</v>
      </c>
      <c r="R458" s="222">
        <f>Q458*H458</f>
        <v>0</v>
      </c>
      <c r="S458" s="222">
        <v>0</v>
      </c>
      <c r="T458" s="223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24" t="s">
        <v>234</v>
      </c>
      <c r="AT458" s="224" t="s">
        <v>148</v>
      </c>
      <c r="AU458" s="224" t="s">
        <v>84</v>
      </c>
      <c r="AY458" s="18" t="s">
        <v>145</v>
      </c>
      <c r="BE458" s="225">
        <f>IF(N458="základní",J458,0)</f>
        <v>0</v>
      </c>
      <c r="BF458" s="225">
        <f>IF(N458="snížená",J458,0)</f>
        <v>0</v>
      </c>
      <c r="BG458" s="225">
        <f>IF(N458="zákl. přenesená",J458,0)</f>
        <v>0</v>
      </c>
      <c r="BH458" s="225">
        <f>IF(N458="sníž. přenesená",J458,0)</f>
        <v>0</v>
      </c>
      <c r="BI458" s="225">
        <f>IF(N458="nulová",J458,0)</f>
        <v>0</v>
      </c>
      <c r="BJ458" s="18" t="s">
        <v>82</v>
      </c>
      <c r="BK458" s="225">
        <f>ROUND(I458*H458,2)</f>
        <v>0</v>
      </c>
      <c r="BL458" s="18" t="s">
        <v>234</v>
      </c>
      <c r="BM458" s="224" t="s">
        <v>1246</v>
      </c>
    </row>
    <row r="459" s="13" customFormat="1">
      <c r="A459" s="13"/>
      <c r="B459" s="231"/>
      <c r="C459" s="232"/>
      <c r="D459" s="233" t="s">
        <v>161</v>
      </c>
      <c r="E459" s="242" t="s">
        <v>19</v>
      </c>
      <c r="F459" s="234" t="s">
        <v>82</v>
      </c>
      <c r="G459" s="232"/>
      <c r="H459" s="235">
        <v>1</v>
      </c>
      <c r="I459" s="236"/>
      <c r="J459" s="232"/>
      <c r="K459" s="232"/>
      <c r="L459" s="237"/>
      <c r="M459" s="238"/>
      <c r="N459" s="239"/>
      <c r="O459" s="239"/>
      <c r="P459" s="239"/>
      <c r="Q459" s="239"/>
      <c r="R459" s="239"/>
      <c r="S459" s="239"/>
      <c r="T459" s="240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1" t="s">
        <v>161</v>
      </c>
      <c r="AU459" s="241" t="s">
        <v>84</v>
      </c>
      <c r="AV459" s="13" t="s">
        <v>84</v>
      </c>
      <c r="AW459" s="13" t="s">
        <v>37</v>
      </c>
      <c r="AX459" s="13" t="s">
        <v>82</v>
      </c>
      <c r="AY459" s="241" t="s">
        <v>145</v>
      </c>
    </row>
    <row r="460" s="2" customFormat="1" ht="16.5" customHeight="1">
      <c r="A460" s="39"/>
      <c r="B460" s="40"/>
      <c r="C460" s="213" t="s">
        <v>1247</v>
      </c>
      <c r="D460" s="213" t="s">
        <v>148</v>
      </c>
      <c r="E460" s="214" t="s">
        <v>1248</v>
      </c>
      <c r="F460" s="215" t="s">
        <v>1249</v>
      </c>
      <c r="G460" s="216" t="s">
        <v>298</v>
      </c>
      <c r="H460" s="217">
        <v>2</v>
      </c>
      <c r="I460" s="218"/>
      <c r="J460" s="219">
        <f>ROUND(I460*H460,2)</f>
        <v>0</v>
      </c>
      <c r="K460" s="215" t="s">
        <v>19</v>
      </c>
      <c r="L460" s="45"/>
      <c r="M460" s="220" t="s">
        <v>19</v>
      </c>
      <c r="N460" s="221" t="s">
        <v>46</v>
      </c>
      <c r="O460" s="85"/>
      <c r="P460" s="222">
        <f>O460*H460</f>
        <v>0</v>
      </c>
      <c r="Q460" s="222">
        <v>0</v>
      </c>
      <c r="R460" s="222">
        <f>Q460*H460</f>
        <v>0</v>
      </c>
      <c r="S460" s="222">
        <v>0</v>
      </c>
      <c r="T460" s="223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24" t="s">
        <v>234</v>
      </c>
      <c r="AT460" s="224" t="s">
        <v>148</v>
      </c>
      <c r="AU460" s="224" t="s">
        <v>84</v>
      </c>
      <c r="AY460" s="18" t="s">
        <v>145</v>
      </c>
      <c r="BE460" s="225">
        <f>IF(N460="základní",J460,0)</f>
        <v>0</v>
      </c>
      <c r="BF460" s="225">
        <f>IF(N460="snížená",J460,0)</f>
        <v>0</v>
      </c>
      <c r="BG460" s="225">
        <f>IF(N460="zákl. přenesená",J460,0)</f>
        <v>0</v>
      </c>
      <c r="BH460" s="225">
        <f>IF(N460="sníž. přenesená",J460,0)</f>
        <v>0</v>
      </c>
      <c r="BI460" s="225">
        <f>IF(N460="nulová",J460,0)</f>
        <v>0</v>
      </c>
      <c r="BJ460" s="18" t="s">
        <v>82</v>
      </c>
      <c r="BK460" s="225">
        <f>ROUND(I460*H460,2)</f>
        <v>0</v>
      </c>
      <c r="BL460" s="18" t="s">
        <v>234</v>
      </c>
      <c r="BM460" s="224" t="s">
        <v>1250</v>
      </c>
    </row>
    <row r="461" s="13" customFormat="1">
      <c r="A461" s="13"/>
      <c r="B461" s="231"/>
      <c r="C461" s="232"/>
      <c r="D461" s="233" t="s">
        <v>161</v>
      </c>
      <c r="E461" s="242" t="s">
        <v>19</v>
      </c>
      <c r="F461" s="234" t="s">
        <v>84</v>
      </c>
      <c r="G461" s="232"/>
      <c r="H461" s="235">
        <v>2</v>
      </c>
      <c r="I461" s="236"/>
      <c r="J461" s="232"/>
      <c r="K461" s="232"/>
      <c r="L461" s="237"/>
      <c r="M461" s="238"/>
      <c r="N461" s="239"/>
      <c r="O461" s="239"/>
      <c r="P461" s="239"/>
      <c r="Q461" s="239"/>
      <c r="R461" s="239"/>
      <c r="S461" s="239"/>
      <c r="T461" s="240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1" t="s">
        <v>161</v>
      </c>
      <c r="AU461" s="241" t="s">
        <v>84</v>
      </c>
      <c r="AV461" s="13" t="s">
        <v>84</v>
      </c>
      <c r="AW461" s="13" t="s">
        <v>37</v>
      </c>
      <c r="AX461" s="13" t="s">
        <v>82</v>
      </c>
      <c r="AY461" s="241" t="s">
        <v>145</v>
      </c>
    </row>
    <row r="462" s="2" customFormat="1" ht="16.5" customHeight="1">
      <c r="A462" s="39"/>
      <c r="B462" s="40"/>
      <c r="C462" s="213" t="s">
        <v>1251</v>
      </c>
      <c r="D462" s="213" t="s">
        <v>148</v>
      </c>
      <c r="E462" s="214" t="s">
        <v>1252</v>
      </c>
      <c r="F462" s="215" t="s">
        <v>1253</v>
      </c>
      <c r="G462" s="216" t="s">
        <v>298</v>
      </c>
      <c r="H462" s="217">
        <v>3</v>
      </c>
      <c r="I462" s="218"/>
      <c r="J462" s="219">
        <f>ROUND(I462*H462,2)</f>
        <v>0</v>
      </c>
      <c r="K462" s="215" t="s">
        <v>19</v>
      </c>
      <c r="L462" s="45"/>
      <c r="M462" s="220" t="s">
        <v>19</v>
      </c>
      <c r="N462" s="221" t="s">
        <v>46</v>
      </c>
      <c r="O462" s="85"/>
      <c r="P462" s="222">
        <f>O462*H462</f>
        <v>0</v>
      </c>
      <c r="Q462" s="222">
        <v>0</v>
      </c>
      <c r="R462" s="222">
        <f>Q462*H462</f>
        <v>0</v>
      </c>
      <c r="S462" s="222">
        <v>0</v>
      </c>
      <c r="T462" s="223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24" t="s">
        <v>234</v>
      </c>
      <c r="AT462" s="224" t="s">
        <v>148</v>
      </c>
      <c r="AU462" s="224" t="s">
        <v>84</v>
      </c>
      <c r="AY462" s="18" t="s">
        <v>145</v>
      </c>
      <c r="BE462" s="225">
        <f>IF(N462="základní",J462,0)</f>
        <v>0</v>
      </c>
      <c r="BF462" s="225">
        <f>IF(N462="snížená",J462,0)</f>
        <v>0</v>
      </c>
      <c r="BG462" s="225">
        <f>IF(N462="zákl. přenesená",J462,0)</f>
        <v>0</v>
      </c>
      <c r="BH462" s="225">
        <f>IF(N462="sníž. přenesená",J462,0)</f>
        <v>0</v>
      </c>
      <c r="BI462" s="225">
        <f>IF(N462="nulová",J462,0)</f>
        <v>0</v>
      </c>
      <c r="BJ462" s="18" t="s">
        <v>82</v>
      </c>
      <c r="BK462" s="225">
        <f>ROUND(I462*H462,2)</f>
        <v>0</v>
      </c>
      <c r="BL462" s="18" t="s">
        <v>234</v>
      </c>
      <c r="BM462" s="224" t="s">
        <v>1254</v>
      </c>
    </row>
    <row r="463" s="13" customFormat="1">
      <c r="A463" s="13"/>
      <c r="B463" s="231"/>
      <c r="C463" s="232"/>
      <c r="D463" s="233" t="s">
        <v>161</v>
      </c>
      <c r="E463" s="242" t="s">
        <v>19</v>
      </c>
      <c r="F463" s="234" t="s">
        <v>1255</v>
      </c>
      <c r="G463" s="232"/>
      <c r="H463" s="235">
        <v>3</v>
      </c>
      <c r="I463" s="236"/>
      <c r="J463" s="232"/>
      <c r="K463" s="232"/>
      <c r="L463" s="237"/>
      <c r="M463" s="238"/>
      <c r="N463" s="239"/>
      <c r="O463" s="239"/>
      <c r="P463" s="239"/>
      <c r="Q463" s="239"/>
      <c r="R463" s="239"/>
      <c r="S463" s="239"/>
      <c r="T463" s="240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1" t="s">
        <v>161</v>
      </c>
      <c r="AU463" s="241" t="s">
        <v>84</v>
      </c>
      <c r="AV463" s="13" t="s">
        <v>84</v>
      </c>
      <c r="AW463" s="13" t="s">
        <v>37</v>
      </c>
      <c r="AX463" s="13" t="s">
        <v>82</v>
      </c>
      <c r="AY463" s="241" t="s">
        <v>145</v>
      </c>
    </row>
    <row r="464" s="2" customFormat="1" ht="16.5" customHeight="1">
      <c r="A464" s="39"/>
      <c r="B464" s="40"/>
      <c r="C464" s="213" t="s">
        <v>1256</v>
      </c>
      <c r="D464" s="213" t="s">
        <v>148</v>
      </c>
      <c r="E464" s="214" t="s">
        <v>1257</v>
      </c>
      <c r="F464" s="215" t="s">
        <v>1258</v>
      </c>
      <c r="G464" s="216" t="s">
        <v>298</v>
      </c>
      <c r="H464" s="217">
        <v>2</v>
      </c>
      <c r="I464" s="218"/>
      <c r="J464" s="219">
        <f>ROUND(I464*H464,2)</f>
        <v>0</v>
      </c>
      <c r="K464" s="215" t="s">
        <v>19</v>
      </c>
      <c r="L464" s="45"/>
      <c r="M464" s="220" t="s">
        <v>19</v>
      </c>
      <c r="N464" s="221" t="s">
        <v>46</v>
      </c>
      <c r="O464" s="85"/>
      <c r="P464" s="222">
        <f>O464*H464</f>
        <v>0</v>
      </c>
      <c r="Q464" s="222">
        <v>0</v>
      </c>
      <c r="R464" s="222">
        <f>Q464*H464</f>
        <v>0</v>
      </c>
      <c r="S464" s="222">
        <v>0</v>
      </c>
      <c r="T464" s="223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24" t="s">
        <v>234</v>
      </c>
      <c r="AT464" s="224" t="s">
        <v>148</v>
      </c>
      <c r="AU464" s="224" t="s">
        <v>84</v>
      </c>
      <c r="AY464" s="18" t="s">
        <v>145</v>
      </c>
      <c r="BE464" s="225">
        <f>IF(N464="základní",J464,0)</f>
        <v>0</v>
      </c>
      <c r="BF464" s="225">
        <f>IF(N464="snížená",J464,0)</f>
        <v>0</v>
      </c>
      <c r="BG464" s="225">
        <f>IF(N464="zákl. přenesená",J464,0)</f>
        <v>0</v>
      </c>
      <c r="BH464" s="225">
        <f>IF(N464="sníž. přenesená",J464,0)</f>
        <v>0</v>
      </c>
      <c r="BI464" s="225">
        <f>IF(N464="nulová",J464,0)</f>
        <v>0</v>
      </c>
      <c r="BJ464" s="18" t="s">
        <v>82</v>
      </c>
      <c r="BK464" s="225">
        <f>ROUND(I464*H464,2)</f>
        <v>0</v>
      </c>
      <c r="BL464" s="18" t="s">
        <v>234</v>
      </c>
      <c r="BM464" s="224" t="s">
        <v>1259</v>
      </c>
    </row>
    <row r="465" s="13" customFormat="1">
      <c r="A465" s="13"/>
      <c r="B465" s="231"/>
      <c r="C465" s="232"/>
      <c r="D465" s="233" t="s">
        <v>161</v>
      </c>
      <c r="E465" s="242" t="s">
        <v>19</v>
      </c>
      <c r="F465" s="234" t="s">
        <v>84</v>
      </c>
      <c r="G465" s="232"/>
      <c r="H465" s="235">
        <v>2</v>
      </c>
      <c r="I465" s="236"/>
      <c r="J465" s="232"/>
      <c r="K465" s="232"/>
      <c r="L465" s="237"/>
      <c r="M465" s="238"/>
      <c r="N465" s="239"/>
      <c r="O465" s="239"/>
      <c r="P465" s="239"/>
      <c r="Q465" s="239"/>
      <c r="R465" s="239"/>
      <c r="S465" s="239"/>
      <c r="T465" s="240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1" t="s">
        <v>161</v>
      </c>
      <c r="AU465" s="241" t="s">
        <v>84</v>
      </c>
      <c r="AV465" s="13" t="s">
        <v>84</v>
      </c>
      <c r="AW465" s="13" t="s">
        <v>37</v>
      </c>
      <c r="AX465" s="13" t="s">
        <v>82</v>
      </c>
      <c r="AY465" s="241" t="s">
        <v>145</v>
      </c>
    </row>
    <row r="466" s="2" customFormat="1" ht="16.5" customHeight="1">
      <c r="A466" s="39"/>
      <c r="B466" s="40"/>
      <c r="C466" s="213" t="s">
        <v>1260</v>
      </c>
      <c r="D466" s="213" t="s">
        <v>148</v>
      </c>
      <c r="E466" s="214" t="s">
        <v>1261</v>
      </c>
      <c r="F466" s="215" t="s">
        <v>1262</v>
      </c>
      <c r="G466" s="216" t="s">
        <v>298</v>
      </c>
      <c r="H466" s="217">
        <v>2</v>
      </c>
      <c r="I466" s="218"/>
      <c r="J466" s="219">
        <f>ROUND(I466*H466,2)</f>
        <v>0</v>
      </c>
      <c r="K466" s="215" t="s">
        <v>19</v>
      </c>
      <c r="L466" s="45"/>
      <c r="M466" s="220" t="s">
        <v>19</v>
      </c>
      <c r="N466" s="221" t="s">
        <v>46</v>
      </c>
      <c r="O466" s="85"/>
      <c r="P466" s="222">
        <f>O466*H466</f>
        <v>0</v>
      </c>
      <c r="Q466" s="222">
        <v>0</v>
      </c>
      <c r="R466" s="222">
        <f>Q466*H466</f>
        <v>0</v>
      </c>
      <c r="S466" s="222">
        <v>0</v>
      </c>
      <c r="T466" s="223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24" t="s">
        <v>234</v>
      </c>
      <c r="AT466" s="224" t="s">
        <v>148</v>
      </c>
      <c r="AU466" s="224" t="s">
        <v>84</v>
      </c>
      <c r="AY466" s="18" t="s">
        <v>145</v>
      </c>
      <c r="BE466" s="225">
        <f>IF(N466="základní",J466,0)</f>
        <v>0</v>
      </c>
      <c r="BF466" s="225">
        <f>IF(N466="snížená",J466,0)</f>
        <v>0</v>
      </c>
      <c r="BG466" s="225">
        <f>IF(N466="zákl. přenesená",J466,0)</f>
        <v>0</v>
      </c>
      <c r="BH466" s="225">
        <f>IF(N466="sníž. přenesená",J466,0)</f>
        <v>0</v>
      </c>
      <c r="BI466" s="225">
        <f>IF(N466="nulová",J466,0)</f>
        <v>0</v>
      </c>
      <c r="BJ466" s="18" t="s">
        <v>82</v>
      </c>
      <c r="BK466" s="225">
        <f>ROUND(I466*H466,2)</f>
        <v>0</v>
      </c>
      <c r="BL466" s="18" t="s">
        <v>234</v>
      </c>
      <c r="BM466" s="224" t="s">
        <v>1263</v>
      </c>
    </row>
    <row r="467" s="13" customFormat="1">
      <c r="A467" s="13"/>
      <c r="B467" s="231"/>
      <c r="C467" s="232"/>
      <c r="D467" s="233" t="s">
        <v>161</v>
      </c>
      <c r="E467" s="242" t="s">
        <v>19</v>
      </c>
      <c r="F467" s="234" t="s">
        <v>84</v>
      </c>
      <c r="G467" s="232"/>
      <c r="H467" s="235">
        <v>2</v>
      </c>
      <c r="I467" s="236"/>
      <c r="J467" s="232"/>
      <c r="K467" s="232"/>
      <c r="L467" s="237"/>
      <c r="M467" s="238"/>
      <c r="N467" s="239"/>
      <c r="O467" s="239"/>
      <c r="P467" s="239"/>
      <c r="Q467" s="239"/>
      <c r="R467" s="239"/>
      <c r="S467" s="239"/>
      <c r="T467" s="240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1" t="s">
        <v>161</v>
      </c>
      <c r="AU467" s="241" t="s">
        <v>84</v>
      </c>
      <c r="AV467" s="13" t="s">
        <v>84</v>
      </c>
      <c r="AW467" s="13" t="s">
        <v>37</v>
      </c>
      <c r="AX467" s="13" t="s">
        <v>82</v>
      </c>
      <c r="AY467" s="241" t="s">
        <v>145</v>
      </c>
    </row>
    <row r="468" s="2" customFormat="1" ht="24.15" customHeight="1">
      <c r="A468" s="39"/>
      <c r="B468" s="40"/>
      <c r="C468" s="213" t="s">
        <v>1264</v>
      </c>
      <c r="D468" s="213" t="s">
        <v>148</v>
      </c>
      <c r="E468" s="214" t="s">
        <v>517</v>
      </c>
      <c r="F468" s="215" t="s">
        <v>518</v>
      </c>
      <c r="G468" s="216" t="s">
        <v>177</v>
      </c>
      <c r="H468" s="217">
        <v>3.2090000000000001</v>
      </c>
      <c r="I468" s="218"/>
      <c r="J468" s="219">
        <f>ROUND(I468*H468,2)</f>
        <v>0</v>
      </c>
      <c r="K468" s="215" t="s">
        <v>152</v>
      </c>
      <c r="L468" s="45"/>
      <c r="M468" s="220" t="s">
        <v>19</v>
      </c>
      <c r="N468" s="221" t="s">
        <v>46</v>
      </c>
      <c r="O468" s="85"/>
      <c r="P468" s="222">
        <f>O468*H468</f>
        <v>0</v>
      </c>
      <c r="Q468" s="222">
        <v>0</v>
      </c>
      <c r="R468" s="222">
        <f>Q468*H468</f>
        <v>0</v>
      </c>
      <c r="S468" s="222">
        <v>0</v>
      </c>
      <c r="T468" s="223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24" t="s">
        <v>234</v>
      </c>
      <c r="AT468" s="224" t="s">
        <v>148</v>
      </c>
      <c r="AU468" s="224" t="s">
        <v>84</v>
      </c>
      <c r="AY468" s="18" t="s">
        <v>145</v>
      </c>
      <c r="BE468" s="225">
        <f>IF(N468="základní",J468,0)</f>
        <v>0</v>
      </c>
      <c r="BF468" s="225">
        <f>IF(N468="snížená",J468,0)</f>
        <v>0</v>
      </c>
      <c r="BG468" s="225">
        <f>IF(N468="zákl. přenesená",J468,0)</f>
        <v>0</v>
      </c>
      <c r="BH468" s="225">
        <f>IF(N468="sníž. přenesená",J468,0)</f>
        <v>0</v>
      </c>
      <c r="BI468" s="225">
        <f>IF(N468="nulová",J468,0)</f>
        <v>0</v>
      </c>
      <c r="BJ468" s="18" t="s">
        <v>82</v>
      </c>
      <c r="BK468" s="225">
        <f>ROUND(I468*H468,2)</f>
        <v>0</v>
      </c>
      <c r="BL468" s="18" t="s">
        <v>234</v>
      </c>
      <c r="BM468" s="224" t="s">
        <v>1265</v>
      </c>
    </row>
    <row r="469" s="2" customFormat="1">
      <c r="A469" s="39"/>
      <c r="B469" s="40"/>
      <c r="C469" s="41"/>
      <c r="D469" s="226" t="s">
        <v>155</v>
      </c>
      <c r="E469" s="41"/>
      <c r="F469" s="227" t="s">
        <v>520</v>
      </c>
      <c r="G469" s="41"/>
      <c r="H469" s="41"/>
      <c r="I469" s="228"/>
      <c r="J469" s="41"/>
      <c r="K469" s="41"/>
      <c r="L469" s="45"/>
      <c r="M469" s="229"/>
      <c r="N469" s="230"/>
      <c r="O469" s="85"/>
      <c r="P469" s="85"/>
      <c r="Q469" s="85"/>
      <c r="R469" s="85"/>
      <c r="S469" s="85"/>
      <c r="T469" s="86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T469" s="18" t="s">
        <v>155</v>
      </c>
      <c r="AU469" s="18" t="s">
        <v>84</v>
      </c>
    </row>
    <row r="470" s="13" customFormat="1">
      <c r="A470" s="13"/>
      <c r="B470" s="231"/>
      <c r="C470" s="232"/>
      <c r="D470" s="233" t="s">
        <v>161</v>
      </c>
      <c r="E470" s="242" t="s">
        <v>19</v>
      </c>
      <c r="F470" s="234" t="s">
        <v>1266</v>
      </c>
      <c r="G470" s="232"/>
      <c r="H470" s="235">
        <v>3.2090000000000001</v>
      </c>
      <c r="I470" s="236"/>
      <c r="J470" s="232"/>
      <c r="K470" s="232"/>
      <c r="L470" s="237"/>
      <c r="M470" s="238"/>
      <c r="N470" s="239"/>
      <c r="O470" s="239"/>
      <c r="P470" s="239"/>
      <c r="Q470" s="239"/>
      <c r="R470" s="239"/>
      <c r="S470" s="239"/>
      <c r="T470" s="240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1" t="s">
        <v>161</v>
      </c>
      <c r="AU470" s="241" t="s">
        <v>84</v>
      </c>
      <c r="AV470" s="13" t="s">
        <v>84</v>
      </c>
      <c r="AW470" s="13" t="s">
        <v>37</v>
      </c>
      <c r="AX470" s="13" t="s">
        <v>82</v>
      </c>
      <c r="AY470" s="241" t="s">
        <v>145</v>
      </c>
    </row>
    <row r="471" s="12" customFormat="1" ht="22.8" customHeight="1">
      <c r="A471" s="12"/>
      <c r="B471" s="197"/>
      <c r="C471" s="198"/>
      <c r="D471" s="199" t="s">
        <v>74</v>
      </c>
      <c r="E471" s="211" t="s">
        <v>521</v>
      </c>
      <c r="F471" s="211" t="s">
        <v>522</v>
      </c>
      <c r="G471" s="198"/>
      <c r="H471" s="198"/>
      <c r="I471" s="201"/>
      <c r="J471" s="212">
        <f>BK471</f>
        <v>0</v>
      </c>
      <c r="K471" s="198"/>
      <c r="L471" s="203"/>
      <c r="M471" s="204"/>
      <c r="N471" s="205"/>
      <c r="O471" s="205"/>
      <c r="P471" s="206">
        <f>SUM(P472:P591)</f>
        <v>0</v>
      </c>
      <c r="Q471" s="205"/>
      <c r="R471" s="206">
        <f>SUM(R472:R591)</f>
        <v>0.92915999999999999</v>
      </c>
      <c r="S471" s="205"/>
      <c r="T471" s="207">
        <f>SUM(T472:T591)</f>
        <v>0</v>
      </c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R471" s="208" t="s">
        <v>84</v>
      </c>
      <c r="AT471" s="209" t="s">
        <v>74</v>
      </c>
      <c r="AU471" s="209" t="s">
        <v>82</v>
      </c>
      <c r="AY471" s="208" t="s">
        <v>145</v>
      </c>
      <c r="BK471" s="210">
        <f>SUM(BK472:BK591)</f>
        <v>0</v>
      </c>
    </row>
    <row r="472" s="2" customFormat="1" ht="16.5" customHeight="1">
      <c r="A472" s="39"/>
      <c r="B472" s="40"/>
      <c r="C472" s="258" t="s">
        <v>1267</v>
      </c>
      <c r="D472" s="258" t="s">
        <v>583</v>
      </c>
      <c r="E472" s="259" t="s">
        <v>1268</v>
      </c>
      <c r="F472" s="260" t="s">
        <v>1269</v>
      </c>
      <c r="G472" s="261" t="s">
        <v>298</v>
      </c>
      <c r="H472" s="262">
        <v>1</v>
      </c>
      <c r="I472" s="263"/>
      <c r="J472" s="264">
        <f>ROUND(I472*H472,2)</f>
        <v>0</v>
      </c>
      <c r="K472" s="260" t="s">
        <v>152</v>
      </c>
      <c r="L472" s="265"/>
      <c r="M472" s="266" t="s">
        <v>19</v>
      </c>
      <c r="N472" s="267" t="s">
        <v>46</v>
      </c>
      <c r="O472" s="85"/>
      <c r="P472" s="222">
        <f>O472*H472</f>
        <v>0</v>
      </c>
      <c r="Q472" s="222">
        <v>0.00050000000000000001</v>
      </c>
      <c r="R472" s="222">
        <f>Q472*H472</f>
        <v>0.00050000000000000001</v>
      </c>
      <c r="S472" s="222">
        <v>0</v>
      </c>
      <c r="T472" s="223">
        <f>S472*H472</f>
        <v>0</v>
      </c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R472" s="224" t="s">
        <v>965</v>
      </c>
      <c r="AT472" s="224" t="s">
        <v>583</v>
      </c>
      <c r="AU472" s="224" t="s">
        <v>84</v>
      </c>
      <c r="AY472" s="18" t="s">
        <v>145</v>
      </c>
      <c r="BE472" s="225">
        <f>IF(N472="základní",J472,0)</f>
        <v>0</v>
      </c>
      <c r="BF472" s="225">
        <f>IF(N472="snížená",J472,0)</f>
        <v>0</v>
      </c>
      <c r="BG472" s="225">
        <f>IF(N472="zákl. přenesená",J472,0)</f>
        <v>0</v>
      </c>
      <c r="BH472" s="225">
        <f>IF(N472="sníž. přenesená",J472,0)</f>
        <v>0</v>
      </c>
      <c r="BI472" s="225">
        <f>IF(N472="nulová",J472,0)</f>
        <v>0</v>
      </c>
      <c r="BJ472" s="18" t="s">
        <v>82</v>
      </c>
      <c r="BK472" s="225">
        <f>ROUND(I472*H472,2)</f>
        <v>0</v>
      </c>
      <c r="BL472" s="18" t="s">
        <v>965</v>
      </c>
      <c r="BM472" s="224" t="s">
        <v>1270</v>
      </c>
    </row>
    <row r="473" s="13" customFormat="1">
      <c r="A473" s="13"/>
      <c r="B473" s="231"/>
      <c r="C473" s="232"/>
      <c r="D473" s="233" t="s">
        <v>161</v>
      </c>
      <c r="E473" s="242" t="s">
        <v>19</v>
      </c>
      <c r="F473" s="234" t="s">
        <v>82</v>
      </c>
      <c r="G473" s="232"/>
      <c r="H473" s="235">
        <v>1</v>
      </c>
      <c r="I473" s="236"/>
      <c r="J473" s="232"/>
      <c r="K473" s="232"/>
      <c r="L473" s="237"/>
      <c r="M473" s="238"/>
      <c r="N473" s="239"/>
      <c r="O473" s="239"/>
      <c r="P473" s="239"/>
      <c r="Q473" s="239"/>
      <c r="R473" s="239"/>
      <c r="S473" s="239"/>
      <c r="T473" s="240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1" t="s">
        <v>161</v>
      </c>
      <c r="AU473" s="241" t="s">
        <v>84</v>
      </c>
      <c r="AV473" s="13" t="s">
        <v>84</v>
      </c>
      <c r="AW473" s="13" t="s">
        <v>37</v>
      </c>
      <c r="AX473" s="13" t="s">
        <v>82</v>
      </c>
      <c r="AY473" s="241" t="s">
        <v>145</v>
      </c>
    </row>
    <row r="474" s="2" customFormat="1" ht="16.5" customHeight="1">
      <c r="A474" s="39"/>
      <c r="B474" s="40"/>
      <c r="C474" s="258" t="s">
        <v>1271</v>
      </c>
      <c r="D474" s="258" t="s">
        <v>583</v>
      </c>
      <c r="E474" s="259" t="s">
        <v>1272</v>
      </c>
      <c r="F474" s="260" t="s">
        <v>1273</v>
      </c>
      <c r="G474" s="261" t="s">
        <v>298</v>
      </c>
      <c r="H474" s="262">
        <v>3</v>
      </c>
      <c r="I474" s="263"/>
      <c r="J474" s="264">
        <f>ROUND(I474*H474,2)</f>
        <v>0</v>
      </c>
      <c r="K474" s="260" t="s">
        <v>152</v>
      </c>
      <c r="L474" s="265"/>
      <c r="M474" s="266" t="s">
        <v>19</v>
      </c>
      <c r="N474" s="267" t="s">
        <v>46</v>
      </c>
      <c r="O474" s="85"/>
      <c r="P474" s="222">
        <f>O474*H474</f>
        <v>0</v>
      </c>
      <c r="Q474" s="222">
        <v>0.00050000000000000001</v>
      </c>
      <c r="R474" s="222">
        <f>Q474*H474</f>
        <v>0.0015</v>
      </c>
      <c r="S474" s="222">
        <v>0</v>
      </c>
      <c r="T474" s="223">
        <f>S474*H474</f>
        <v>0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24" t="s">
        <v>965</v>
      </c>
      <c r="AT474" s="224" t="s">
        <v>583</v>
      </c>
      <c r="AU474" s="224" t="s">
        <v>84</v>
      </c>
      <c r="AY474" s="18" t="s">
        <v>145</v>
      </c>
      <c r="BE474" s="225">
        <f>IF(N474="základní",J474,0)</f>
        <v>0</v>
      </c>
      <c r="BF474" s="225">
        <f>IF(N474="snížená",J474,0)</f>
        <v>0</v>
      </c>
      <c r="BG474" s="225">
        <f>IF(N474="zákl. přenesená",J474,0)</f>
        <v>0</v>
      </c>
      <c r="BH474" s="225">
        <f>IF(N474="sníž. přenesená",J474,0)</f>
        <v>0</v>
      </c>
      <c r="BI474" s="225">
        <f>IF(N474="nulová",J474,0)</f>
        <v>0</v>
      </c>
      <c r="BJ474" s="18" t="s">
        <v>82</v>
      </c>
      <c r="BK474" s="225">
        <f>ROUND(I474*H474,2)</f>
        <v>0</v>
      </c>
      <c r="BL474" s="18" t="s">
        <v>965</v>
      </c>
      <c r="BM474" s="224" t="s">
        <v>1274</v>
      </c>
    </row>
    <row r="475" s="13" customFormat="1">
      <c r="A475" s="13"/>
      <c r="B475" s="231"/>
      <c r="C475" s="232"/>
      <c r="D475" s="233" t="s">
        <v>161</v>
      </c>
      <c r="E475" s="242" t="s">
        <v>19</v>
      </c>
      <c r="F475" s="234" t="s">
        <v>163</v>
      </c>
      <c r="G475" s="232"/>
      <c r="H475" s="235">
        <v>3</v>
      </c>
      <c r="I475" s="236"/>
      <c r="J475" s="232"/>
      <c r="K475" s="232"/>
      <c r="L475" s="237"/>
      <c r="M475" s="238"/>
      <c r="N475" s="239"/>
      <c r="O475" s="239"/>
      <c r="P475" s="239"/>
      <c r="Q475" s="239"/>
      <c r="R475" s="239"/>
      <c r="S475" s="239"/>
      <c r="T475" s="240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1" t="s">
        <v>161</v>
      </c>
      <c r="AU475" s="241" t="s">
        <v>84</v>
      </c>
      <c r="AV475" s="13" t="s">
        <v>84</v>
      </c>
      <c r="AW475" s="13" t="s">
        <v>37</v>
      </c>
      <c r="AX475" s="13" t="s">
        <v>82</v>
      </c>
      <c r="AY475" s="241" t="s">
        <v>145</v>
      </c>
    </row>
    <row r="476" s="2" customFormat="1" ht="16.5" customHeight="1">
      <c r="A476" s="39"/>
      <c r="B476" s="40"/>
      <c r="C476" s="213" t="s">
        <v>1275</v>
      </c>
      <c r="D476" s="213" t="s">
        <v>148</v>
      </c>
      <c r="E476" s="214" t="s">
        <v>1276</v>
      </c>
      <c r="F476" s="215" t="s">
        <v>1277</v>
      </c>
      <c r="G476" s="216" t="s">
        <v>298</v>
      </c>
      <c r="H476" s="217">
        <v>13</v>
      </c>
      <c r="I476" s="218"/>
      <c r="J476" s="219">
        <f>ROUND(I476*H476,2)</f>
        <v>0</v>
      </c>
      <c r="K476" s="215" t="s">
        <v>19</v>
      </c>
      <c r="L476" s="45"/>
      <c r="M476" s="220" t="s">
        <v>19</v>
      </c>
      <c r="N476" s="221" t="s">
        <v>46</v>
      </c>
      <c r="O476" s="85"/>
      <c r="P476" s="222">
        <f>O476*H476</f>
        <v>0</v>
      </c>
      <c r="Q476" s="222">
        <v>0</v>
      </c>
      <c r="R476" s="222">
        <f>Q476*H476</f>
        <v>0</v>
      </c>
      <c r="S476" s="222">
        <v>0</v>
      </c>
      <c r="T476" s="223">
        <f>S476*H476</f>
        <v>0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24" t="s">
        <v>234</v>
      </c>
      <c r="AT476" s="224" t="s">
        <v>148</v>
      </c>
      <c r="AU476" s="224" t="s">
        <v>84</v>
      </c>
      <c r="AY476" s="18" t="s">
        <v>145</v>
      </c>
      <c r="BE476" s="225">
        <f>IF(N476="základní",J476,0)</f>
        <v>0</v>
      </c>
      <c r="BF476" s="225">
        <f>IF(N476="snížená",J476,0)</f>
        <v>0</v>
      </c>
      <c r="BG476" s="225">
        <f>IF(N476="zákl. přenesená",J476,0)</f>
        <v>0</v>
      </c>
      <c r="BH476" s="225">
        <f>IF(N476="sníž. přenesená",J476,0)</f>
        <v>0</v>
      </c>
      <c r="BI476" s="225">
        <f>IF(N476="nulová",J476,0)</f>
        <v>0</v>
      </c>
      <c r="BJ476" s="18" t="s">
        <v>82</v>
      </c>
      <c r="BK476" s="225">
        <f>ROUND(I476*H476,2)</f>
        <v>0</v>
      </c>
      <c r="BL476" s="18" t="s">
        <v>234</v>
      </c>
      <c r="BM476" s="224" t="s">
        <v>1278</v>
      </c>
    </row>
    <row r="477" s="13" customFormat="1">
      <c r="A477" s="13"/>
      <c r="B477" s="231"/>
      <c r="C477" s="232"/>
      <c r="D477" s="233" t="s">
        <v>161</v>
      </c>
      <c r="E477" s="242" t="s">
        <v>19</v>
      </c>
      <c r="F477" s="234" t="s">
        <v>1279</v>
      </c>
      <c r="G477" s="232"/>
      <c r="H477" s="235">
        <v>7</v>
      </c>
      <c r="I477" s="236"/>
      <c r="J477" s="232"/>
      <c r="K477" s="232"/>
      <c r="L477" s="237"/>
      <c r="M477" s="238"/>
      <c r="N477" s="239"/>
      <c r="O477" s="239"/>
      <c r="P477" s="239"/>
      <c r="Q477" s="239"/>
      <c r="R477" s="239"/>
      <c r="S477" s="239"/>
      <c r="T477" s="240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1" t="s">
        <v>161</v>
      </c>
      <c r="AU477" s="241" t="s">
        <v>84</v>
      </c>
      <c r="AV477" s="13" t="s">
        <v>84</v>
      </c>
      <c r="AW477" s="13" t="s">
        <v>37</v>
      </c>
      <c r="AX477" s="13" t="s">
        <v>75</v>
      </c>
      <c r="AY477" s="241" t="s">
        <v>145</v>
      </c>
    </row>
    <row r="478" s="13" customFormat="1">
      <c r="A478" s="13"/>
      <c r="B478" s="231"/>
      <c r="C478" s="232"/>
      <c r="D478" s="233" t="s">
        <v>161</v>
      </c>
      <c r="E478" s="242" t="s">
        <v>19</v>
      </c>
      <c r="F478" s="234" t="s">
        <v>1280</v>
      </c>
      <c r="G478" s="232"/>
      <c r="H478" s="235">
        <v>6</v>
      </c>
      <c r="I478" s="236"/>
      <c r="J478" s="232"/>
      <c r="K478" s="232"/>
      <c r="L478" s="237"/>
      <c r="M478" s="238"/>
      <c r="N478" s="239"/>
      <c r="O478" s="239"/>
      <c r="P478" s="239"/>
      <c r="Q478" s="239"/>
      <c r="R478" s="239"/>
      <c r="S478" s="239"/>
      <c r="T478" s="240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1" t="s">
        <v>161</v>
      </c>
      <c r="AU478" s="241" t="s">
        <v>84</v>
      </c>
      <c r="AV478" s="13" t="s">
        <v>84</v>
      </c>
      <c r="AW478" s="13" t="s">
        <v>37</v>
      </c>
      <c r="AX478" s="13" t="s">
        <v>75</v>
      </c>
      <c r="AY478" s="241" t="s">
        <v>145</v>
      </c>
    </row>
    <row r="479" s="14" customFormat="1">
      <c r="A479" s="14"/>
      <c r="B479" s="244"/>
      <c r="C479" s="245"/>
      <c r="D479" s="233" t="s">
        <v>161</v>
      </c>
      <c r="E479" s="246" t="s">
        <v>19</v>
      </c>
      <c r="F479" s="247" t="s">
        <v>261</v>
      </c>
      <c r="G479" s="245"/>
      <c r="H479" s="248">
        <v>13</v>
      </c>
      <c r="I479" s="249"/>
      <c r="J479" s="245"/>
      <c r="K479" s="245"/>
      <c r="L479" s="250"/>
      <c r="M479" s="251"/>
      <c r="N479" s="252"/>
      <c r="O479" s="252"/>
      <c r="P479" s="252"/>
      <c r="Q479" s="252"/>
      <c r="R479" s="252"/>
      <c r="S479" s="252"/>
      <c r="T479" s="253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54" t="s">
        <v>161</v>
      </c>
      <c r="AU479" s="254" t="s">
        <v>84</v>
      </c>
      <c r="AV479" s="14" t="s">
        <v>153</v>
      </c>
      <c r="AW479" s="14" t="s">
        <v>37</v>
      </c>
      <c r="AX479" s="14" t="s">
        <v>82</v>
      </c>
      <c r="AY479" s="254" t="s">
        <v>145</v>
      </c>
    </row>
    <row r="480" s="2" customFormat="1" ht="16.5" customHeight="1">
      <c r="A480" s="39"/>
      <c r="B480" s="40"/>
      <c r="C480" s="213" t="s">
        <v>1281</v>
      </c>
      <c r="D480" s="213" t="s">
        <v>148</v>
      </c>
      <c r="E480" s="214" t="s">
        <v>1282</v>
      </c>
      <c r="F480" s="215" t="s">
        <v>1283</v>
      </c>
      <c r="G480" s="216" t="s">
        <v>298</v>
      </c>
      <c r="H480" s="217">
        <v>3</v>
      </c>
      <c r="I480" s="218"/>
      <c r="J480" s="219">
        <f>ROUND(I480*H480,2)</f>
        <v>0</v>
      </c>
      <c r="K480" s="215" t="s">
        <v>19</v>
      </c>
      <c r="L480" s="45"/>
      <c r="M480" s="220" t="s">
        <v>19</v>
      </c>
      <c r="N480" s="221" t="s">
        <v>46</v>
      </c>
      <c r="O480" s="85"/>
      <c r="P480" s="222">
        <f>O480*H480</f>
        <v>0</v>
      </c>
      <c r="Q480" s="222">
        <v>0</v>
      </c>
      <c r="R480" s="222">
        <f>Q480*H480</f>
        <v>0</v>
      </c>
      <c r="S480" s="222">
        <v>0</v>
      </c>
      <c r="T480" s="223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224" t="s">
        <v>234</v>
      </c>
      <c r="AT480" s="224" t="s">
        <v>148</v>
      </c>
      <c r="AU480" s="224" t="s">
        <v>84</v>
      </c>
      <c r="AY480" s="18" t="s">
        <v>145</v>
      </c>
      <c r="BE480" s="225">
        <f>IF(N480="základní",J480,0)</f>
        <v>0</v>
      </c>
      <c r="BF480" s="225">
        <f>IF(N480="snížená",J480,0)</f>
        <v>0</v>
      </c>
      <c r="BG480" s="225">
        <f>IF(N480="zákl. přenesená",J480,0)</f>
        <v>0</v>
      </c>
      <c r="BH480" s="225">
        <f>IF(N480="sníž. přenesená",J480,0)</f>
        <v>0</v>
      </c>
      <c r="BI480" s="225">
        <f>IF(N480="nulová",J480,0)</f>
        <v>0</v>
      </c>
      <c r="BJ480" s="18" t="s">
        <v>82</v>
      </c>
      <c r="BK480" s="225">
        <f>ROUND(I480*H480,2)</f>
        <v>0</v>
      </c>
      <c r="BL480" s="18" t="s">
        <v>234</v>
      </c>
      <c r="BM480" s="224" t="s">
        <v>1284</v>
      </c>
    </row>
    <row r="481" s="13" customFormat="1">
      <c r="A481" s="13"/>
      <c r="B481" s="231"/>
      <c r="C481" s="232"/>
      <c r="D481" s="233" t="s">
        <v>161</v>
      </c>
      <c r="E481" s="242" t="s">
        <v>19</v>
      </c>
      <c r="F481" s="234" t="s">
        <v>1255</v>
      </c>
      <c r="G481" s="232"/>
      <c r="H481" s="235">
        <v>3</v>
      </c>
      <c r="I481" s="236"/>
      <c r="J481" s="232"/>
      <c r="K481" s="232"/>
      <c r="L481" s="237"/>
      <c r="M481" s="238"/>
      <c r="N481" s="239"/>
      <c r="O481" s="239"/>
      <c r="P481" s="239"/>
      <c r="Q481" s="239"/>
      <c r="R481" s="239"/>
      <c r="S481" s="239"/>
      <c r="T481" s="240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1" t="s">
        <v>161</v>
      </c>
      <c r="AU481" s="241" t="s">
        <v>84</v>
      </c>
      <c r="AV481" s="13" t="s">
        <v>84</v>
      </c>
      <c r="AW481" s="13" t="s">
        <v>37</v>
      </c>
      <c r="AX481" s="13" t="s">
        <v>82</v>
      </c>
      <c r="AY481" s="241" t="s">
        <v>145</v>
      </c>
    </row>
    <row r="482" s="2" customFormat="1" ht="16.5" customHeight="1">
      <c r="A482" s="39"/>
      <c r="B482" s="40"/>
      <c r="C482" s="213" t="s">
        <v>965</v>
      </c>
      <c r="D482" s="213" t="s">
        <v>148</v>
      </c>
      <c r="E482" s="214" t="s">
        <v>1285</v>
      </c>
      <c r="F482" s="215" t="s">
        <v>1286</v>
      </c>
      <c r="G482" s="216" t="s">
        <v>298</v>
      </c>
      <c r="H482" s="217">
        <v>6</v>
      </c>
      <c r="I482" s="218"/>
      <c r="J482" s="219">
        <f>ROUND(I482*H482,2)</f>
        <v>0</v>
      </c>
      <c r="K482" s="215" t="s">
        <v>19</v>
      </c>
      <c r="L482" s="45"/>
      <c r="M482" s="220" t="s">
        <v>19</v>
      </c>
      <c r="N482" s="221" t="s">
        <v>46</v>
      </c>
      <c r="O482" s="85"/>
      <c r="P482" s="222">
        <f>O482*H482</f>
        <v>0</v>
      </c>
      <c r="Q482" s="222">
        <v>0.00052999999999999998</v>
      </c>
      <c r="R482" s="222">
        <f>Q482*H482</f>
        <v>0.0031799999999999997</v>
      </c>
      <c r="S482" s="222">
        <v>0</v>
      </c>
      <c r="T482" s="223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24" t="s">
        <v>234</v>
      </c>
      <c r="AT482" s="224" t="s">
        <v>148</v>
      </c>
      <c r="AU482" s="224" t="s">
        <v>84</v>
      </c>
      <c r="AY482" s="18" t="s">
        <v>145</v>
      </c>
      <c r="BE482" s="225">
        <f>IF(N482="základní",J482,0)</f>
        <v>0</v>
      </c>
      <c r="BF482" s="225">
        <f>IF(N482="snížená",J482,0)</f>
        <v>0</v>
      </c>
      <c r="BG482" s="225">
        <f>IF(N482="zákl. přenesená",J482,0)</f>
        <v>0</v>
      </c>
      <c r="BH482" s="225">
        <f>IF(N482="sníž. přenesená",J482,0)</f>
        <v>0</v>
      </c>
      <c r="BI482" s="225">
        <f>IF(N482="nulová",J482,0)</f>
        <v>0</v>
      </c>
      <c r="BJ482" s="18" t="s">
        <v>82</v>
      </c>
      <c r="BK482" s="225">
        <f>ROUND(I482*H482,2)</f>
        <v>0</v>
      </c>
      <c r="BL482" s="18" t="s">
        <v>234</v>
      </c>
      <c r="BM482" s="224" t="s">
        <v>1287</v>
      </c>
    </row>
    <row r="483" s="13" customFormat="1">
      <c r="A483" s="13"/>
      <c r="B483" s="231"/>
      <c r="C483" s="232"/>
      <c r="D483" s="233" t="s">
        <v>161</v>
      </c>
      <c r="E483" s="242" t="s">
        <v>19</v>
      </c>
      <c r="F483" s="234" t="s">
        <v>181</v>
      </c>
      <c r="G483" s="232"/>
      <c r="H483" s="235">
        <v>6</v>
      </c>
      <c r="I483" s="236"/>
      <c r="J483" s="232"/>
      <c r="K483" s="232"/>
      <c r="L483" s="237"/>
      <c r="M483" s="238"/>
      <c r="N483" s="239"/>
      <c r="O483" s="239"/>
      <c r="P483" s="239"/>
      <c r="Q483" s="239"/>
      <c r="R483" s="239"/>
      <c r="S483" s="239"/>
      <c r="T483" s="240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1" t="s">
        <v>161</v>
      </c>
      <c r="AU483" s="241" t="s">
        <v>84</v>
      </c>
      <c r="AV483" s="13" t="s">
        <v>84</v>
      </c>
      <c r="AW483" s="13" t="s">
        <v>37</v>
      </c>
      <c r="AX483" s="13" t="s">
        <v>82</v>
      </c>
      <c r="AY483" s="241" t="s">
        <v>145</v>
      </c>
    </row>
    <row r="484" s="2" customFormat="1" ht="16.5" customHeight="1">
      <c r="A484" s="39"/>
      <c r="B484" s="40"/>
      <c r="C484" s="213" t="s">
        <v>1288</v>
      </c>
      <c r="D484" s="213" t="s">
        <v>148</v>
      </c>
      <c r="E484" s="214" t="s">
        <v>1289</v>
      </c>
      <c r="F484" s="215" t="s">
        <v>1290</v>
      </c>
      <c r="G484" s="216" t="s">
        <v>253</v>
      </c>
      <c r="H484" s="217">
        <v>3</v>
      </c>
      <c r="I484" s="218"/>
      <c r="J484" s="219">
        <f>ROUND(I484*H484,2)</f>
        <v>0</v>
      </c>
      <c r="K484" s="215" t="s">
        <v>152</v>
      </c>
      <c r="L484" s="45"/>
      <c r="M484" s="220" t="s">
        <v>19</v>
      </c>
      <c r="N484" s="221" t="s">
        <v>46</v>
      </c>
      <c r="O484" s="85"/>
      <c r="P484" s="222">
        <f>O484*H484</f>
        <v>0</v>
      </c>
      <c r="Q484" s="222">
        <v>0.0069699999999999996</v>
      </c>
      <c r="R484" s="222">
        <f>Q484*H484</f>
        <v>0.020909999999999998</v>
      </c>
      <c r="S484" s="222">
        <v>0</v>
      </c>
      <c r="T484" s="223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24" t="s">
        <v>234</v>
      </c>
      <c r="AT484" s="224" t="s">
        <v>148</v>
      </c>
      <c r="AU484" s="224" t="s">
        <v>84</v>
      </c>
      <c r="AY484" s="18" t="s">
        <v>145</v>
      </c>
      <c r="BE484" s="225">
        <f>IF(N484="základní",J484,0)</f>
        <v>0</v>
      </c>
      <c r="BF484" s="225">
        <f>IF(N484="snížená",J484,0)</f>
        <v>0</v>
      </c>
      <c r="BG484" s="225">
        <f>IF(N484="zákl. přenesená",J484,0)</f>
        <v>0</v>
      </c>
      <c r="BH484" s="225">
        <f>IF(N484="sníž. přenesená",J484,0)</f>
        <v>0</v>
      </c>
      <c r="BI484" s="225">
        <f>IF(N484="nulová",J484,0)</f>
        <v>0</v>
      </c>
      <c r="BJ484" s="18" t="s">
        <v>82</v>
      </c>
      <c r="BK484" s="225">
        <f>ROUND(I484*H484,2)</f>
        <v>0</v>
      </c>
      <c r="BL484" s="18" t="s">
        <v>234</v>
      </c>
      <c r="BM484" s="224" t="s">
        <v>1291</v>
      </c>
    </row>
    <row r="485" s="2" customFormat="1">
      <c r="A485" s="39"/>
      <c r="B485" s="40"/>
      <c r="C485" s="41"/>
      <c r="D485" s="226" t="s">
        <v>155</v>
      </c>
      <c r="E485" s="41"/>
      <c r="F485" s="227" t="s">
        <v>1292</v>
      </c>
      <c r="G485" s="41"/>
      <c r="H485" s="41"/>
      <c r="I485" s="228"/>
      <c r="J485" s="41"/>
      <c r="K485" s="41"/>
      <c r="L485" s="45"/>
      <c r="M485" s="229"/>
      <c r="N485" s="230"/>
      <c r="O485" s="85"/>
      <c r="P485" s="85"/>
      <c r="Q485" s="85"/>
      <c r="R485" s="85"/>
      <c r="S485" s="85"/>
      <c r="T485" s="86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T485" s="18" t="s">
        <v>155</v>
      </c>
      <c r="AU485" s="18" t="s">
        <v>84</v>
      </c>
    </row>
    <row r="486" s="13" customFormat="1">
      <c r="A486" s="13"/>
      <c r="B486" s="231"/>
      <c r="C486" s="232"/>
      <c r="D486" s="233" t="s">
        <v>161</v>
      </c>
      <c r="E486" s="242" t="s">
        <v>19</v>
      </c>
      <c r="F486" s="234" t="s">
        <v>163</v>
      </c>
      <c r="G486" s="232"/>
      <c r="H486" s="235">
        <v>3</v>
      </c>
      <c r="I486" s="236"/>
      <c r="J486" s="232"/>
      <c r="K486" s="232"/>
      <c r="L486" s="237"/>
      <c r="M486" s="238"/>
      <c r="N486" s="239"/>
      <c r="O486" s="239"/>
      <c r="P486" s="239"/>
      <c r="Q486" s="239"/>
      <c r="R486" s="239"/>
      <c r="S486" s="239"/>
      <c r="T486" s="240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1" t="s">
        <v>161</v>
      </c>
      <c r="AU486" s="241" t="s">
        <v>84</v>
      </c>
      <c r="AV486" s="13" t="s">
        <v>84</v>
      </c>
      <c r="AW486" s="13" t="s">
        <v>37</v>
      </c>
      <c r="AX486" s="13" t="s">
        <v>82</v>
      </c>
      <c r="AY486" s="241" t="s">
        <v>145</v>
      </c>
    </row>
    <row r="487" s="2" customFormat="1" ht="21.75" customHeight="1">
      <c r="A487" s="39"/>
      <c r="B487" s="40"/>
      <c r="C487" s="213" t="s">
        <v>1293</v>
      </c>
      <c r="D487" s="213" t="s">
        <v>148</v>
      </c>
      <c r="E487" s="214" t="s">
        <v>1294</v>
      </c>
      <c r="F487" s="215" t="s">
        <v>1295</v>
      </c>
      <c r="G487" s="216" t="s">
        <v>253</v>
      </c>
      <c r="H487" s="217">
        <v>3</v>
      </c>
      <c r="I487" s="218"/>
      <c r="J487" s="219">
        <f>ROUND(I487*H487,2)</f>
        <v>0</v>
      </c>
      <c r="K487" s="215" t="s">
        <v>152</v>
      </c>
      <c r="L487" s="45"/>
      <c r="M487" s="220" t="s">
        <v>19</v>
      </c>
      <c r="N487" s="221" t="s">
        <v>46</v>
      </c>
      <c r="O487" s="85"/>
      <c r="P487" s="222">
        <f>O487*H487</f>
        <v>0</v>
      </c>
      <c r="Q487" s="222">
        <v>0.02147</v>
      </c>
      <c r="R487" s="222">
        <f>Q487*H487</f>
        <v>0.064409999999999995</v>
      </c>
      <c r="S487" s="222">
        <v>0</v>
      </c>
      <c r="T487" s="223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24" t="s">
        <v>234</v>
      </c>
      <c r="AT487" s="224" t="s">
        <v>148</v>
      </c>
      <c r="AU487" s="224" t="s">
        <v>84</v>
      </c>
      <c r="AY487" s="18" t="s">
        <v>145</v>
      </c>
      <c r="BE487" s="225">
        <f>IF(N487="základní",J487,0)</f>
        <v>0</v>
      </c>
      <c r="BF487" s="225">
        <f>IF(N487="snížená",J487,0)</f>
        <v>0</v>
      </c>
      <c r="BG487" s="225">
        <f>IF(N487="zákl. přenesená",J487,0)</f>
        <v>0</v>
      </c>
      <c r="BH487" s="225">
        <f>IF(N487="sníž. přenesená",J487,0)</f>
        <v>0</v>
      </c>
      <c r="BI487" s="225">
        <f>IF(N487="nulová",J487,0)</f>
        <v>0</v>
      </c>
      <c r="BJ487" s="18" t="s">
        <v>82</v>
      </c>
      <c r="BK487" s="225">
        <f>ROUND(I487*H487,2)</f>
        <v>0</v>
      </c>
      <c r="BL487" s="18" t="s">
        <v>234</v>
      </c>
      <c r="BM487" s="224" t="s">
        <v>1296</v>
      </c>
    </row>
    <row r="488" s="2" customFormat="1">
      <c r="A488" s="39"/>
      <c r="B488" s="40"/>
      <c r="C488" s="41"/>
      <c r="D488" s="226" t="s">
        <v>155</v>
      </c>
      <c r="E488" s="41"/>
      <c r="F488" s="227" t="s">
        <v>1297</v>
      </c>
      <c r="G488" s="41"/>
      <c r="H488" s="41"/>
      <c r="I488" s="228"/>
      <c r="J488" s="41"/>
      <c r="K488" s="41"/>
      <c r="L488" s="45"/>
      <c r="M488" s="229"/>
      <c r="N488" s="230"/>
      <c r="O488" s="85"/>
      <c r="P488" s="85"/>
      <c r="Q488" s="85"/>
      <c r="R488" s="85"/>
      <c r="S488" s="85"/>
      <c r="T488" s="86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T488" s="18" t="s">
        <v>155</v>
      </c>
      <c r="AU488" s="18" t="s">
        <v>84</v>
      </c>
    </row>
    <row r="489" s="13" customFormat="1">
      <c r="A489" s="13"/>
      <c r="B489" s="231"/>
      <c r="C489" s="232"/>
      <c r="D489" s="233" t="s">
        <v>161</v>
      </c>
      <c r="E489" s="242" t="s">
        <v>19</v>
      </c>
      <c r="F489" s="234" t="s">
        <v>1255</v>
      </c>
      <c r="G489" s="232"/>
      <c r="H489" s="235">
        <v>3</v>
      </c>
      <c r="I489" s="236"/>
      <c r="J489" s="232"/>
      <c r="K489" s="232"/>
      <c r="L489" s="237"/>
      <c r="M489" s="238"/>
      <c r="N489" s="239"/>
      <c r="O489" s="239"/>
      <c r="P489" s="239"/>
      <c r="Q489" s="239"/>
      <c r="R489" s="239"/>
      <c r="S489" s="239"/>
      <c r="T489" s="240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1" t="s">
        <v>161</v>
      </c>
      <c r="AU489" s="241" t="s">
        <v>84</v>
      </c>
      <c r="AV489" s="13" t="s">
        <v>84</v>
      </c>
      <c r="AW489" s="13" t="s">
        <v>37</v>
      </c>
      <c r="AX489" s="13" t="s">
        <v>82</v>
      </c>
      <c r="AY489" s="241" t="s">
        <v>145</v>
      </c>
    </row>
    <row r="490" s="2" customFormat="1" ht="21.75" customHeight="1">
      <c r="A490" s="39"/>
      <c r="B490" s="40"/>
      <c r="C490" s="213" t="s">
        <v>1298</v>
      </c>
      <c r="D490" s="213" t="s">
        <v>148</v>
      </c>
      <c r="E490" s="214" t="s">
        <v>1299</v>
      </c>
      <c r="F490" s="215" t="s">
        <v>1300</v>
      </c>
      <c r="G490" s="216" t="s">
        <v>253</v>
      </c>
      <c r="H490" s="217">
        <v>3</v>
      </c>
      <c r="I490" s="218"/>
      <c r="J490" s="219">
        <f>ROUND(I490*H490,2)</f>
        <v>0</v>
      </c>
      <c r="K490" s="215" t="s">
        <v>152</v>
      </c>
      <c r="L490" s="45"/>
      <c r="M490" s="220" t="s">
        <v>19</v>
      </c>
      <c r="N490" s="221" t="s">
        <v>46</v>
      </c>
      <c r="O490" s="85"/>
      <c r="P490" s="222">
        <f>O490*H490</f>
        <v>0</v>
      </c>
      <c r="Q490" s="222">
        <v>0.032050000000000002</v>
      </c>
      <c r="R490" s="222">
        <f>Q490*H490</f>
        <v>0.096150000000000013</v>
      </c>
      <c r="S490" s="222">
        <v>0</v>
      </c>
      <c r="T490" s="223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24" t="s">
        <v>234</v>
      </c>
      <c r="AT490" s="224" t="s">
        <v>148</v>
      </c>
      <c r="AU490" s="224" t="s">
        <v>84</v>
      </c>
      <c r="AY490" s="18" t="s">
        <v>145</v>
      </c>
      <c r="BE490" s="225">
        <f>IF(N490="základní",J490,0)</f>
        <v>0</v>
      </c>
      <c r="BF490" s="225">
        <f>IF(N490="snížená",J490,0)</f>
        <v>0</v>
      </c>
      <c r="BG490" s="225">
        <f>IF(N490="zákl. přenesená",J490,0)</f>
        <v>0</v>
      </c>
      <c r="BH490" s="225">
        <f>IF(N490="sníž. přenesená",J490,0)</f>
        <v>0</v>
      </c>
      <c r="BI490" s="225">
        <f>IF(N490="nulová",J490,0)</f>
        <v>0</v>
      </c>
      <c r="BJ490" s="18" t="s">
        <v>82</v>
      </c>
      <c r="BK490" s="225">
        <f>ROUND(I490*H490,2)</f>
        <v>0</v>
      </c>
      <c r="BL490" s="18" t="s">
        <v>234</v>
      </c>
      <c r="BM490" s="224" t="s">
        <v>1301</v>
      </c>
    </row>
    <row r="491" s="2" customFormat="1">
      <c r="A491" s="39"/>
      <c r="B491" s="40"/>
      <c r="C491" s="41"/>
      <c r="D491" s="226" t="s">
        <v>155</v>
      </c>
      <c r="E491" s="41"/>
      <c r="F491" s="227" t="s">
        <v>1302</v>
      </c>
      <c r="G491" s="41"/>
      <c r="H491" s="41"/>
      <c r="I491" s="228"/>
      <c r="J491" s="41"/>
      <c r="K491" s="41"/>
      <c r="L491" s="45"/>
      <c r="M491" s="229"/>
      <c r="N491" s="230"/>
      <c r="O491" s="85"/>
      <c r="P491" s="85"/>
      <c r="Q491" s="85"/>
      <c r="R491" s="85"/>
      <c r="S491" s="85"/>
      <c r="T491" s="86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T491" s="18" t="s">
        <v>155</v>
      </c>
      <c r="AU491" s="18" t="s">
        <v>84</v>
      </c>
    </row>
    <row r="492" s="13" customFormat="1">
      <c r="A492" s="13"/>
      <c r="B492" s="231"/>
      <c r="C492" s="232"/>
      <c r="D492" s="233" t="s">
        <v>161</v>
      </c>
      <c r="E492" s="242" t="s">
        <v>19</v>
      </c>
      <c r="F492" s="234" t="s">
        <v>1255</v>
      </c>
      <c r="G492" s="232"/>
      <c r="H492" s="235">
        <v>3</v>
      </c>
      <c r="I492" s="236"/>
      <c r="J492" s="232"/>
      <c r="K492" s="232"/>
      <c r="L492" s="237"/>
      <c r="M492" s="238"/>
      <c r="N492" s="239"/>
      <c r="O492" s="239"/>
      <c r="P492" s="239"/>
      <c r="Q492" s="239"/>
      <c r="R492" s="239"/>
      <c r="S492" s="239"/>
      <c r="T492" s="240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1" t="s">
        <v>161</v>
      </c>
      <c r="AU492" s="241" t="s">
        <v>84</v>
      </c>
      <c r="AV492" s="13" t="s">
        <v>84</v>
      </c>
      <c r="AW492" s="13" t="s">
        <v>37</v>
      </c>
      <c r="AX492" s="13" t="s">
        <v>82</v>
      </c>
      <c r="AY492" s="241" t="s">
        <v>145</v>
      </c>
    </row>
    <row r="493" s="2" customFormat="1" ht="16.5" customHeight="1">
      <c r="A493" s="39"/>
      <c r="B493" s="40"/>
      <c r="C493" s="213" t="s">
        <v>1303</v>
      </c>
      <c r="D493" s="213" t="s">
        <v>148</v>
      </c>
      <c r="E493" s="214" t="s">
        <v>1304</v>
      </c>
      <c r="F493" s="215" t="s">
        <v>1305</v>
      </c>
      <c r="G493" s="216" t="s">
        <v>253</v>
      </c>
      <c r="H493" s="217">
        <v>1</v>
      </c>
      <c r="I493" s="218"/>
      <c r="J493" s="219">
        <f>ROUND(I493*H493,2)</f>
        <v>0</v>
      </c>
      <c r="K493" s="215" t="s">
        <v>152</v>
      </c>
      <c r="L493" s="45"/>
      <c r="M493" s="220" t="s">
        <v>19</v>
      </c>
      <c r="N493" s="221" t="s">
        <v>46</v>
      </c>
      <c r="O493" s="85"/>
      <c r="P493" s="222">
        <f>O493*H493</f>
        <v>0</v>
      </c>
      <c r="Q493" s="222">
        <v>0.025250000000000002</v>
      </c>
      <c r="R493" s="222">
        <f>Q493*H493</f>
        <v>0.025250000000000002</v>
      </c>
      <c r="S493" s="222">
        <v>0</v>
      </c>
      <c r="T493" s="223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24" t="s">
        <v>234</v>
      </c>
      <c r="AT493" s="224" t="s">
        <v>148</v>
      </c>
      <c r="AU493" s="224" t="s">
        <v>84</v>
      </c>
      <c r="AY493" s="18" t="s">
        <v>145</v>
      </c>
      <c r="BE493" s="225">
        <f>IF(N493="základní",J493,0)</f>
        <v>0</v>
      </c>
      <c r="BF493" s="225">
        <f>IF(N493="snížená",J493,0)</f>
        <v>0</v>
      </c>
      <c r="BG493" s="225">
        <f>IF(N493="zákl. přenesená",J493,0)</f>
        <v>0</v>
      </c>
      <c r="BH493" s="225">
        <f>IF(N493="sníž. přenesená",J493,0)</f>
        <v>0</v>
      </c>
      <c r="BI493" s="225">
        <f>IF(N493="nulová",J493,0)</f>
        <v>0</v>
      </c>
      <c r="BJ493" s="18" t="s">
        <v>82</v>
      </c>
      <c r="BK493" s="225">
        <f>ROUND(I493*H493,2)</f>
        <v>0</v>
      </c>
      <c r="BL493" s="18" t="s">
        <v>234</v>
      </c>
      <c r="BM493" s="224" t="s">
        <v>1306</v>
      </c>
    </row>
    <row r="494" s="2" customFormat="1">
      <c r="A494" s="39"/>
      <c r="B494" s="40"/>
      <c r="C494" s="41"/>
      <c r="D494" s="226" t="s">
        <v>155</v>
      </c>
      <c r="E494" s="41"/>
      <c r="F494" s="227" t="s">
        <v>1307</v>
      </c>
      <c r="G494" s="41"/>
      <c r="H494" s="41"/>
      <c r="I494" s="228"/>
      <c r="J494" s="41"/>
      <c r="K494" s="41"/>
      <c r="L494" s="45"/>
      <c r="M494" s="229"/>
      <c r="N494" s="230"/>
      <c r="O494" s="85"/>
      <c r="P494" s="85"/>
      <c r="Q494" s="85"/>
      <c r="R494" s="85"/>
      <c r="S494" s="85"/>
      <c r="T494" s="86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T494" s="18" t="s">
        <v>155</v>
      </c>
      <c r="AU494" s="18" t="s">
        <v>84</v>
      </c>
    </row>
    <row r="495" s="13" customFormat="1">
      <c r="A495" s="13"/>
      <c r="B495" s="231"/>
      <c r="C495" s="232"/>
      <c r="D495" s="233" t="s">
        <v>161</v>
      </c>
      <c r="E495" s="242" t="s">
        <v>19</v>
      </c>
      <c r="F495" s="234" t="s">
        <v>82</v>
      </c>
      <c r="G495" s="232"/>
      <c r="H495" s="235">
        <v>1</v>
      </c>
      <c r="I495" s="236"/>
      <c r="J495" s="232"/>
      <c r="K495" s="232"/>
      <c r="L495" s="237"/>
      <c r="M495" s="238"/>
      <c r="N495" s="239"/>
      <c r="O495" s="239"/>
      <c r="P495" s="239"/>
      <c r="Q495" s="239"/>
      <c r="R495" s="239"/>
      <c r="S495" s="239"/>
      <c r="T495" s="240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1" t="s">
        <v>161</v>
      </c>
      <c r="AU495" s="241" t="s">
        <v>84</v>
      </c>
      <c r="AV495" s="13" t="s">
        <v>84</v>
      </c>
      <c r="AW495" s="13" t="s">
        <v>37</v>
      </c>
      <c r="AX495" s="13" t="s">
        <v>82</v>
      </c>
      <c r="AY495" s="241" t="s">
        <v>145</v>
      </c>
    </row>
    <row r="496" s="2" customFormat="1" ht="16.5" customHeight="1">
      <c r="A496" s="39"/>
      <c r="B496" s="40"/>
      <c r="C496" s="213" t="s">
        <v>1308</v>
      </c>
      <c r="D496" s="213" t="s">
        <v>148</v>
      </c>
      <c r="E496" s="214" t="s">
        <v>1309</v>
      </c>
      <c r="F496" s="215" t="s">
        <v>1310</v>
      </c>
      <c r="G496" s="216" t="s">
        <v>253</v>
      </c>
      <c r="H496" s="217">
        <v>1</v>
      </c>
      <c r="I496" s="218"/>
      <c r="J496" s="219">
        <f>ROUND(I496*H496,2)</f>
        <v>0</v>
      </c>
      <c r="K496" s="215" t="s">
        <v>152</v>
      </c>
      <c r="L496" s="45"/>
      <c r="M496" s="220" t="s">
        <v>19</v>
      </c>
      <c r="N496" s="221" t="s">
        <v>46</v>
      </c>
      <c r="O496" s="85"/>
      <c r="P496" s="222">
        <f>O496*H496</f>
        <v>0</v>
      </c>
      <c r="Q496" s="222">
        <v>0.039870000000000003</v>
      </c>
      <c r="R496" s="222">
        <f>Q496*H496</f>
        <v>0.039870000000000003</v>
      </c>
      <c r="S496" s="222">
        <v>0</v>
      </c>
      <c r="T496" s="223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24" t="s">
        <v>234</v>
      </c>
      <c r="AT496" s="224" t="s">
        <v>148</v>
      </c>
      <c r="AU496" s="224" t="s">
        <v>84</v>
      </c>
      <c r="AY496" s="18" t="s">
        <v>145</v>
      </c>
      <c r="BE496" s="225">
        <f>IF(N496="základní",J496,0)</f>
        <v>0</v>
      </c>
      <c r="BF496" s="225">
        <f>IF(N496="snížená",J496,0)</f>
        <v>0</v>
      </c>
      <c r="BG496" s="225">
        <f>IF(N496="zákl. přenesená",J496,0)</f>
        <v>0</v>
      </c>
      <c r="BH496" s="225">
        <f>IF(N496="sníž. přenesená",J496,0)</f>
        <v>0</v>
      </c>
      <c r="BI496" s="225">
        <f>IF(N496="nulová",J496,0)</f>
        <v>0</v>
      </c>
      <c r="BJ496" s="18" t="s">
        <v>82</v>
      </c>
      <c r="BK496" s="225">
        <f>ROUND(I496*H496,2)</f>
        <v>0</v>
      </c>
      <c r="BL496" s="18" t="s">
        <v>234</v>
      </c>
      <c r="BM496" s="224" t="s">
        <v>1311</v>
      </c>
    </row>
    <row r="497" s="2" customFormat="1">
      <c r="A497" s="39"/>
      <c r="B497" s="40"/>
      <c r="C497" s="41"/>
      <c r="D497" s="226" t="s">
        <v>155</v>
      </c>
      <c r="E497" s="41"/>
      <c r="F497" s="227" t="s">
        <v>1312</v>
      </c>
      <c r="G497" s="41"/>
      <c r="H497" s="41"/>
      <c r="I497" s="228"/>
      <c r="J497" s="41"/>
      <c r="K497" s="41"/>
      <c r="L497" s="45"/>
      <c r="M497" s="229"/>
      <c r="N497" s="230"/>
      <c r="O497" s="85"/>
      <c r="P497" s="85"/>
      <c r="Q497" s="85"/>
      <c r="R497" s="85"/>
      <c r="S497" s="85"/>
      <c r="T497" s="86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T497" s="18" t="s">
        <v>155</v>
      </c>
      <c r="AU497" s="18" t="s">
        <v>84</v>
      </c>
    </row>
    <row r="498" s="13" customFormat="1">
      <c r="A498" s="13"/>
      <c r="B498" s="231"/>
      <c r="C498" s="232"/>
      <c r="D498" s="233" t="s">
        <v>161</v>
      </c>
      <c r="E498" s="242" t="s">
        <v>19</v>
      </c>
      <c r="F498" s="234" t="s">
        <v>82</v>
      </c>
      <c r="G498" s="232"/>
      <c r="H498" s="235">
        <v>1</v>
      </c>
      <c r="I498" s="236"/>
      <c r="J498" s="232"/>
      <c r="K498" s="232"/>
      <c r="L498" s="237"/>
      <c r="M498" s="238"/>
      <c r="N498" s="239"/>
      <c r="O498" s="239"/>
      <c r="P498" s="239"/>
      <c r="Q498" s="239"/>
      <c r="R498" s="239"/>
      <c r="S498" s="239"/>
      <c r="T498" s="240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1" t="s">
        <v>161</v>
      </c>
      <c r="AU498" s="241" t="s">
        <v>84</v>
      </c>
      <c r="AV498" s="13" t="s">
        <v>84</v>
      </c>
      <c r="AW498" s="13" t="s">
        <v>37</v>
      </c>
      <c r="AX498" s="13" t="s">
        <v>82</v>
      </c>
      <c r="AY498" s="241" t="s">
        <v>145</v>
      </c>
    </row>
    <row r="499" s="2" customFormat="1" ht="16.5" customHeight="1">
      <c r="A499" s="39"/>
      <c r="B499" s="40"/>
      <c r="C499" s="213" t="s">
        <v>1313</v>
      </c>
      <c r="D499" s="213" t="s">
        <v>148</v>
      </c>
      <c r="E499" s="214" t="s">
        <v>1314</v>
      </c>
      <c r="F499" s="215" t="s">
        <v>1315</v>
      </c>
      <c r="G499" s="216" t="s">
        <v>253</v>
      </c>
      <c r="H499" s="217">
        <v>4</v>
      </c>
      <c r="I499" s="218"/>
      <c r="J499" s="219">
        <f>ROUND(I499*H499,2)</f>
        <v>0</v>
      </c>
      <c r="K499" s="215" t="s">
        <v>152</v>
      </c>
      <c r="L499" s="45"/>
      <c r="M499" s="220" t="s">
        <v>19</v>
      </c>
      <c r="N499" s="221" t="s">
        <v>46</v>
      </c>
      <c r="O499" s="85"/>
      <c r="P499" s="222">
        <f>O499*H499</f>
        <v>0</v>
      </c>
      <c r="Q499" s="222">
        <v>0.0030400000000000002</v>
      </c>
      <c r="R499" s="222">
        <f>Q499*H499</f>
        <v>0.012160000000000001</v>
      </c>
      <c r="S499" s="222">
        <v>0</v>
      </c>
      <c r="T499" s="223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24" t="s">
        <v>234</v>
      </c>
      <c r="AT499" s="224" t="s">
        <v>148</v>
      </c>
      <c r="AU499" s="224" t="s">
        <v>84</v>
      </c>
      <c r="AY499" s="18" t="s">
        <v>145</v>
      </c>
      <c r="BE499" s="225">
        <f>IF(N499="základní",J499,0)</f>
        <v>0</v>
      </c>
      <c r="BF499" s="225">
        <f>IF(N499="snížená",J499,0)</f>
        <v>0</v>
      </c>
      <c r="BG499" s="225">
        <f>IF(N499="zákl. přenesená",J499,0)</f>
        <v>0</v>
      </c>
      <c r="BH499" s="225">
        <f>IF(N499="sníž. přenesená",J499,0)</f>
        <v>0</v>
      </c>
      <c r="BI499" s="225">
        <f>IF(N499="nulová",J499,0)</f>
        <v>0</v>
      </c>
      <c r="BJ499" s="18" t="s">
        <v>82</v>
      </c>
      <c r="BK499" s="225">
        <f>ROUND(I499*H499,2)</f>
        <v>0</v>
      </c>
      <c r="BL499" s="18" t="s">
        <v>234</v>
      </c>
      <c r="BM499" s="224" t="s">
        <v>1316</v>
      </c>
    </row>
    <row r="500" s="2" customFormat="1">
      <c r="A500" s="39"/>
      <c r="B500" s="40"/>
      <c r="C500" s="41"/>
      <c r="D500" s="226" t="s">
        <v>155</v>
      </c>
      <c r="E500" s="41"/>
      <c r="F500" s="227" t="s">
        <v>1317</v>
      </c>
      <c r="G500" s="41"/>
      <c r="H500" s="41"/>
      <c r="I500" s="228"/>
      <c r="J500" s="41"/>
      <c r="K500" s="41"/>
      <c r="L500" s="45"/>
      <c r="M500" s="229"/>
      <c r="N500" s="230"/>
      <c r="O500" s="85"/>
      <c r="P500" s="85"/>
      <c r="Q500" s="85"/>
      <c r="R500" s="85"/>
      <c r="S500" s="85"/>
      <c r="T500" s="86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T500" s="18" t="s">
        <v>155</v>
      </c>
      <c r="AU500" s="18" t="s">
        <v>84</v>
      </c>
    </row>
    <row r="501" s="13" customFormat="1">
      <c r="A501" s="13"/>
      <c r="B501" s="231"/>
      <c r="C501" s="232"/>
      <c r="D501" s="233" t="s">
        <v>161</v>
      </c>
      <c r="E501" s="242" t="s">
        <v>19</v>
      </c>
      <c r="F501" s="234" t="s">
        <v>632</v>
      </c>
      <c r="G501" s="232"/>
      <c r="H501" s="235">
        <v>4</v>
      </c>
      <c r="I501" s="236"/>
      <c r="J501" s="232"/>
      <c r="K501" s="232"/>
      <c r="L501" s="237"/>
      <c r="M501" s="238"/>
      <c r="N501" s="239"/>
      <c r="O501" s="239"/>
      <c r="P501" s="239"/>
      <c r="Q501" s="239"/>
      <c r="R501" s="239"/>
      <c r="S501" s="239"/>
      <c r="T501" s="240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1" t="s">
        <v>161</v>
      </c>
      <c r="AU501" s="241" t="s">
        <v>84</v>
      </c>
      <c r="AV501" s="13" t="s">
        <v>84</v>
      </c>
      <c r="AW501" s="13" t="s">
        <v>37</v>
      </c>
      <c r="AX501" s="13" t="s">
        <v>82</v>
      </c>
      <c r="AY501" s="241" t="s">
        <v>145</v>
      </c>
    </row>
    <row r="502" s="2" customFormat="1" ht="16.5" customHeight="1">
      <c r="A502" s="39"/>
      <c r="B502" s="40"/>
      <c r="C502" s="213" t="s">
        <v>1318</v>
      </c>
      <c r="D502" s="213" t="s">
        <v>148</v>
      </c>
      <c r="E502" s="214" t="s">
        <v>1319</v>
      </c>
      <c r="F502" s="215" t="s">
        <v>1320</v>
      </c>
      <c r="G502" s="216" t="s">
        <v>253</v>
      </c>
      <c r="H502" s="217">
        <v>7</v>
      </c>
      <c r="I502" s="218"/>
      <c r="J502" s="219">
        <f>ROUND(I502*H502,2)</f>
        <v>0</v>
      </c>
      <c r="K502" s="215" t="s">
        <v>152</v>
      </c>
      <c r="L502" s="45"/>
      <c r="M502" s="220" t="s">
        <v>19</v>
      </c>
      <c r="N502" s="221" t="s">
        <v>46</v>
      </c>
      <c r="O502" s="85"/>
      <c r="P502" s="222">
        <f>O502*H502</f>
        <v>0</v>
      </c>
      <c r="Q502" s="222">
        <v>0.00347</v>
      </c>
      <c r="R502" s="222">
        <f>Q502*H502</f>
        <v>0.024289999999999999</v>
      </c>
      <c r="S502" s="222">
        <v>0</v>
      </c>
      <c r="T502" s="223">
        <f>S502*H502</f>
        <v>0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24" t="s">
        <v>234</v>
      </c>
      <c r="AT502" s="224" t="s">
        <v>148</v>
      </c>
      <c r="AU502" s="224" t="s">
        <v>84</v>
      </c>
      <c r="AY502" s="18" t="s">
        <v>145</v>
      </c>
      <c r="BE502" s="225">
        <f>IF(N502="základní",J502,0)</f>
        <v>0</v>
      </c>
      <c r="BF502" s="225">
        <f>IF(N502="snížená",J502,0)</f>
        <v>0</v>
      </c>
      <c r="BG502" s="225">
        <f>IF(N502="zákl. přenesená",J502,0)</f>
        <v>0</v>
      </c>
      <c r="BH502" s="225">
        <f>IF(N502="sníž. přenesená",J502,0)</f>
        <v>0</v>
      </c>
      <c r="BI502" s="225">
        <f>IF(N502="nulová",J502,0)</f>
        <v>0</v>
      </c>
      <c r="BJ502" s="18" t="s">
        <v>82</v>
      </c>
      <c r="BK502" s="225">
        <f>ROUND(I502*H502,2)</f>
        <v>0</v>
      </c>
      <c r="BL502" s="18" t="s">
        <v>234</v>
      </c>
      <c r="BM502" s="224" t="s">
        <v>1321</v>
      </c>
    </row>
    <row r="503" s="2" customFormat="1">
      <c r="A503" s="39"/>
      <c r="B503" s="40"/>
      <c r="C503" s="41"/>
      <c r="D503" s="226" t="s">
        <v>155</v>
      </c>
      <c r="E503" s="41"/>
      <c r="F503" s="227" t="s">
        <v>1322</v>
      </c>
      <c r="G503" s="41"/>
      <c r="H503" s="41"/>
      <c r="I503" s="228"/>
      <c r="J503" s="41"/>
      <c r="K503" s="41"/>
      <c r="L503" s="45"/>
      <c r="M503" s="229"/>
      <c r="N503" s="230"/>
      <c r="O503" s="85"/>
      <c r="P503" s="85"/>
      <c r="Q503" s="85"/>
      <c r="R503" s="85"/>
      <c r="S503" s="85"/>
      <c r="T503" s="86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T503" s="18" t="s">
        <v>155</v>
      </c>
      <c r="AU503" s="18" t="s">
        <v>84</v>
      </c>
    </row>
    <row r="504" s="13" customFormat="1">
      <c r="A504" s="13"/>
      <c r="B504" s="231"/>
      <c r="C504" s="232"/>
      <c r="D504" s="233" t="s">
        <v>161</v>
      </c>
      <c r="E504" s="242" t="s">
        <v>19</v>
      </c>
      <c r="F504" s="234" t="s">
        <v>1323</v>
      </c>
      <c r="G504" s="232"/>
      <c r="H504" s="235">
        <v>7</v>
      </c>
      <c r="I504" s="236"/>
      <c r="J504" s="232"/>
      <c r="K504" s="232"/>
      <c r="L504" s="237"/>
      <c r="M504" s="238"/>
      <c r="N504" s="239"/>
      <c r="O504" s="239"/>
      <c r="P504" s="239"/>
      <c r="Q504" s="239"/>
      <c r="R504" s="239"/>
      <c r="S504" s="239"/>
      <c r="T504" s="240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1" t="s">
        <v>161</v>
      </c>
      <c r="AU504" s="241" t="s">
        <v>84</v>
      </c>
      <c r="AV504" s="13" t="s">
        <v>84</v>
      </c>
      <c r="AW504" s="13" t="s">
        <v>37</v>
      </c>
      <c r="AX504" s="13" t="s">
        <v>82</v>
      </c>
      <c r="AY504" s="241" t="s">
        <v>145</v>
      </c>
    </row>
    <row r="505" s="2" customFormat="1" ht="16.5" customHeight="1">
      <c r="A505" s="39"/>
      <c r="B505" s="40"/>
      <c r="C505" s="213" t="s">
        <v>1324</v>
      </c>
      <c r="D505" s="213" t="s">
        <v>148</v>
      </c>
      <c r="E505" s="214" t="s">
        <v>1325</v>
      </c>
      <c r="F505" s="215" t="s">
        <v>1326</v>
      </c>
      <c r="G505" s="216" t="s">
        <v>253</v>
      </c>
      <c r="H505" s="217">
        <v>18</v>
      </c>
      <c r="I505" s="218"/>
      <c r="J505" s="219">
        <f>ROUND(I505*H505,2)</f>
        <v>0</v>
      </c>
      <c r="K505" s="215" t="s">
        <v>152</v>
      </c>
      <c r="L505" s="45"/>
      <c r="M505" s="220" t="s">
        <v>19</v>
      </c>
      <c r="N505" s="221" t="s">
        <v>46</v>
      </c>
      <c r="O505" s="85"/>
      <c r="P505" s="222">
        <f>O505*H505</f>
        <v>0</v>
      </c>
      <c r="Q505" s="222">
        <v>0.0042700000000000004</v>
      </c>
      <c r="R505" s="222">
        <f>Q505*H505</f>
        <v>0.076860000000000012</v>
      </c>
      <c r="S505" s="222">
        <v>0</v>
      </c>
      <c r="T505" s="223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24" t="s">
        <v>234</v>
      </c>
      <c r="AT505" s="224" t="s">
        <v>148</v>
      </c>
      <c r="AU505" s="224" t="s">
        <v>84</v>
      </c>
      <c r="AY505" s="18" t="s">
        <v>145</v>
      </c>
      <c r="BE505" s="225">
        <f>IF(N505="základní",J505,0)</f>
        <v>0</v>
      </c>
      <c r="BF505" s="225">
        <f>IF(N505="snížená",J505,0)</f>
        <v>0</v>
      </c>
      <c r="BG505" s="225">
        <f>IF(N505="zákl. přenesená",J505,0)</f>
        <v>0</v>
      </c>
      <c r="BH505" s="225">
        <f>IF(N505="sníž. přenesená",J505,0)</f>
        <v>0</v>
      </c>
      <c r="BI505" s="225">
        <f>IF(N505="nulová",J505,0)</f>
        <v>0</v>
      </c>
      <c r="BJ505" s="18" t="s">
        <v>82</v>
      </c>
      <c r="BK505" s="225">
        <f>ROUND(I505*H505,2)</f>
        <v>0</v>
      </c>
      <c r="BL505" s="18" t="s">
        <v>234</v>
      </c>
      <c r="BM505" s="224" t="s">
        <v>1327</v>
      </c>
    </row>
    <row r="506" s="2" customFormat="1">
      <c r="A506" s="39"/>
      <c r="B506" s="40"/>
      <c r="C506" s="41"/>
      <c r="D506" s="226" t="s">
        <v>155</v>
      </c>
      <c r="E506" s="41"/>
      <c r="F506" s="227" t="s">
        <v>1328</v>
      </c>
      <c r="G506" s="41"/>
      <c r="H506" s="41"/>
      <c r="I506" s="228"/>
      <c r="J506" s="41"/>
      <c r="K506" s="41"/>
      <c r="L506" s="45"/>
      <c r="M506" s="229"/>
      <c r="N506" s="230"/>
      <c r="O506" s="85"/>
      <c r="P506" s="85"/>
      <c r="Q506" s="85"/>
      <c r="R506" s="85"/>
      <c r="S506" s="85"/>
      <c r="T506" s="86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T506" s="18" t="s">
        <v>155</v>
      </c>
      <c r="AU506" s="18" t="s">
        <v>84</v>
      </c>
    </row>
    <row r="507" s="13" customFormat="1">
      <c r="A507" s="13"/>
      <c r="B507" s="231"/>
      <c r="C507" s="232"/>
      <c r="D507" s="233" t="s">
        <v>161</v>
      </c>
      <c r="E507" s="242" t="s">
        <v>19</v>
      </c>
      <c r="F507" s="234" t="s">
        <v>1329</v>
      </c>
      <c r="G507" s="232"/>
      <c r="H507" s="235">
        <v>18</v>
      </c>
      <c r="I507" s="236"/>
      <c r="J507" s="232"/>
      <c r="K507" s="232"/>
      <c r="L507" s="237"/>
      <c r="M507" s="238"/>
      <c r="N507" s="239"/>
      <c r="O507" s="239"/>
      <c r="P507" s="239"/>
      <c r="Q507" s="239"/>
      <c r="R507" s="239"/>
      <c r="S507" s="239"/>
      <c r="T507" s="240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1" t="s">
        <v>161</v>
      </c>
      <c r="AU507" s="241" t="s">
        <v>84</v>
      </c>
      <c r="AV507" s="13" t="s">
        <v>84</v>
      </c>
      <c r="AW507" s="13" t="s">
        <v>37</v>
      </c>
      <c r="AX507" s="13" t="s">
        <v>82</v>
      </c>
      <c r="AY507" s="241" t="s">
        <v>145</v>
      </c>
    </row>
    <row r="508" s="2" customFormat="1" ht="16.5" customHeight="1">
      <c r="A508" s="39"/>
      <c r="B508" s="40"/>
      <c r="C508" s="213" t="s">
        <v>1330</v>
      </c>
      <c r="D508" s="213" t="s">
        <v>148</v>
      </c>
      <c r="E508" s="214" t="s">
        <v>1331</v>
      </c>
      <c r="F508" s="215" t="s">
        <v>1332</v>
      </c>
      <c r="G508" s="216" t="s">
        <v>253</v>
      </c>
      <c r="H508" s="217">
        <v>7</v>
      </c>
      <c r="I508" s="218"/>
      <c r="J508" s="219">
        <f>ROUND(I508*H508,2)</f>
        <v>0</v>
      </c>
      <c r="K508" s="215" t="s">
        <v>152</v>
      </c>
      <c r="L508" s="45"/>
      <c r="M508" s="220" t="s">
        <v>19</v>
      </c>
      <c r="N508" s="221" t="s">
        <v>46</v>
      </c>
      <c r="O508" s="85"/>
      <c r="P508" s="222">
        <f>O508*H508</f>
        <v>0</v>
      </c>
      <c r="Q508" s="222">
        <v>0.0060800000000000003</v>
      </c>
      <c r="R508" s="222">
        <f>Q508*H508</f>
        <v>0.042560000000000001</v>
      </c>
      <c r="S508" s="222">
        <v>0</v>
      </c>
      <c r="T508" s="223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24" t="s">
        <v>234</v>
      </c>
      <c r="AT508" s="224" t="s">
        <v>148</v>
      </c>
      <c r="AU508" s="224" t="s">
        <v>84</v>
      </c>
      <c r="AY508" s="18" t="s">
        <v>145</v>
      </c>
      <c r="BE508" s="225">
        <f>IF(N508="základní",J508,0)</f>
        <v>0</v>
      </c>
      <c r="BF508" s="225">
        <f>IF(N508="snížená",J508,0)</f>
        <v>0</v>
      </c>
      <c r="BG508" s="225">
        <f>IF(N508="zákl. přenesená",J508,0)</f>
        <v>0</v>
      </c>
      <c r="BH508" s="225">
        <f>IF(N508="sníž. přenesená",J508,0)</f>
        <v>0</v>
      </c>
      <c r="BI508" s="225">
        <f>IF(N508="nulová",J508,0)</f>
        <v>0</v>
      </c>
      <c r="BJ508" s="18" t="s">
        <v>82</v>
      </c>
      <c r="BK508" s="225">
        <f>ROUND(I508*H508,2)</f>
        <v>0</v>
      </c>
      <c r="BL508" s="18" t="s">
        <v>234</v>
      </c>
      <c r="BM508" s="224" t="s">
        <v>1333</v>
      </c>
    </row>
    <row r="509" s="2" customFormat="1">
      <c r="A509" s="39"/>
      <c r="B509" s="40"/>
      <c r="C509" s="41"/>
      <c r="D509" s="226" t="s">
        <v>155</v>
      </c>
      <c r="E509" s="41"/>
      <c r="F509" s="227" t="s">
        <v>1334</v>
      </c>
      <c r="G509" s="41"/>
      <c r="H509" s="41"/>
      <c r="I509" s="228"/>
      <c r="J509" s="41"/>
      <c r="K509" s="41"/>
      <c r="L509" s="45"/>
      <c r="M509" s="229"/>
      <c r="N509" s="230"/>
      <c r="O509" s="85"/>
      <c r="P509" s="85"/>
      <c r="Q509" s="85"/>
      <c r="R509" s="85"/>
      <c r="S509" s="85"/>
      <c r="T509" s="86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T509" s="18" t="s">
        <v>155</v>
      </c>
      <c r="AU509" s="18" t="s">
        <v>84</v>
      </c>
    </row>
    <row r="510" s="13" customFormat="1">
      <c r="A510" s="13"/>
      <c r="B510" s="231"/>
      <c r="C510" s="232"/>
      <c r="D510" s="233" t="s">
        <v>161</v>
      </c>
      <c r="E510" s="242" t="s">
        <v>19</v>
      </c>
      <c r="F510" s="234" t="s">
        <v>1335</v>
      </c>
      <c r="G510" s="232"/>
      <c r="H510" s="235">
        <v>7</v>
      </c>
      <c r="I510" s="236"/>
      <c r="J510" s="232"/>
      <c r="K510" s="232"/>
      <c r="L510" s="237"/>
      <c r="M510" s="238"/>
      <c r="N510" s="239"/>
      <c r="O510" s="239"/>
      <c r="P510" s="239"/>
      <c r="Q510" s="239"/>
      <c r="R510" s="239"/>
      <c r="S510" s="239"/>
      <c r="T510" s="240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1" t="s">
        <v>161</v>
      </c>
      <c r="AU510" s="241" t="s">
        <v>84</v>
      </c>
      <c r="AV510" s="13" t="s">
        <v>84</v>
      </c>
      <c r="AW510" s="13" t="s">
        <v>37</v>
      </c>
      <c r="AX510" s="13" t="s">
        <v>82</v>
      </c>
      <c r="AY510" s="241" t="s">
        <v>145</v>
      </c>
    </row>
    <row r="511" s="2" customFormat="1" ht="16.5" customHeight="1">
      <c r="A511" s="39"/>
      <c r="B511" s="40"/>
      <c r="C511" s="213" t="s">
        <v>1336</v>
      </c>
      <c r="D511" s="213" t="s">
        <v>148</v>
      </c>
      <c r="E511" s="214" t="s">
        <v>1337</v>
      </c>
      <c r="F511" s="215" t="s">
        <v>1338</v>
      </c>
      <c r="G511" s="216" t="s">
        <v>253</v>
      </c>
      <c r="H511" s="217">
        <v>31</v>
      </c>
      <c r="I511" s="218"/>
      <c r="J511" s="219">
        <f>ROUND(I511*H511,2)</f>
        <v>0</v>
      </c>
      <c r="K511" s="215" t="s">
        <v>152</v>
      </c>
      <c r="L511" s="45"/>
      <c r="M511" s="220" t="s">
        <v>19</v>
      </c>
      <c r="N511" s="221" t="s">
        <v>46</v>
      </c>
      <c r="O511" s="85"/>
      <c r="P511" s="222">
        <f>O511*H511</f>
        <v>0</v>
      </c>
      <c r="Q511" s="222">
        <v>0.0071000000000000004</v>
      </c>
      <c r="R511" s="222">
        <f>Q511*H511</f>
        <v>0.22010000000000002</v>
      </c>
      <c r="S511" s="222">
        <v>0</v>
      </c>
      <c r="T511" s="223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24" t="s">
        <v>234</v>
      </c>
      <c r="AT511" s="224" t="s">
        <v>148</v>
      </c>
      <c r="AU511" s="224" t="s">
        <v>84</v>
      </c>
      <c r="AY511" s="18" t="s">
        <v>145</v>
      </c>
      <c r="BE511" s="225">
        <f>IF(N511="základní",J511,0)</f>
        <v>0</v>
      </c>
      <c r="BF511" s="225">
        <f>IF(N511="snížená",J511,0)</f>
        <v>0</v>
      </c>
      <c r="BG511" s="225">
        <f>IF(N511="zákl. přenesená",J511,0)</f>
        <v>0</v>
      </c>
      <c r="BH511" s="225">
        <f>IF(N511="sníž. přenesená",J511,0)</f>
        <v>0</v>
      </c>
      <c r="BI511" s="225">
        <f>IF(N511="nulová",J511,0)</f>
        <v>0</v>
      </c>
      <c r="BJ511" s="18" t="s">
        <v>82</v>
      </c>
      <c r="BK511" s="225">
        <f>ROUND(I511*H511,2)</f>
        <v>0</v>
      </c>
      <c r="BL511" s="18" t="s">
        <v>234</v>
      </c>
      <c r="BM511" s="224" t="s">
        <v>1339</v>
      </c>
    </row>
    <row r="512" s="2" customFormat="1">
      <c r="A512" s="39"/>
      <c r="B512" s="40"/>
      <c r="C512" s="41"/>
      <c r="D512" s="226" t="s">
        <v>155</v>
      </c>
      <c r="E512" s="41"/>
      <c r="F512" s="227" t="s">
        <v>1340</v>
      </c>
      <c r="G512" s="41"/>
      <c r="H512" s="41"/>
      <c r="I512" s="228"/>
      <c r="J512" s="41"/>
      <c r="K512" s="41"/>
      <c r="L512" s="45"/>
      <c r="M512" s="229"/>
      <c r="N512" s="230"/>
      <c r="O512" s="85"/>
      <c r="P512" s="85"/>
      <c r="Q512" s="85"/>
      <c r="R512" s="85"/>
      <c r="S512" s="85"/>
      <c r="T512" s="86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T512" s="18" t="s">
        <v>155</v>
      </c>
      <c r="AU512" s="18" t="s">
        <v>84</v>
      </c>
    </row>
    <row r="513" s="13" customFormat="1">
      <c r="A513" s="13"/>
      <c r="B513" s="231"/>
      <c r="C513" s="232"/>
      <c r="D513" s="233" t="s">
        <v>161</v>
      </c>
      <c r="E513" s="242" t="s">
        <v>19</v>
      </c>
      <c r="F513" s="234" t="s">
        <v>1341</v>
      </c>
      <c r="G513" s="232"/>
      <c r="H513" s="235">
        <v>31</v>
      </c>
      <c r="I513" s="236"/>
      <c r="J513" s="232"/>
      <c r="K513" s="232"/>
      <c r="L513" s="237"/>
      <c r="M513" s="238"/>
      <c r="N513" s="239"/>
      <c r="O513" s="239"/>
      <c r="P513" s="239"/>
      <c r="Q513" s="239"/>
      <c r="R513" s="239"/>
      <c r="S513" s="239"/>
      <c r="T513" s="240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1" t="s">
        <v>161</v>
      </c>
      <c r="AU513" s="241" t="s">
        <v>84</v>
      </c>
      <c r="AV513" s="13" t="s">
        <v>84</v>
      </c>
      <c r="AW513" s="13" t="s">
        <v>37</v>
      </c>
      <c r="AX513" s="13" t="s">
        <v>82</v>
      </c>
      <c r="AY513" s="241" t="s">
        <v>145</v>
      </c>
    </row>
    <row r="514" s="2" customFormat="1" ht="16.5" customHeight="1">
      <c r="A514" s="39"/>
      <c r="B514" s="40"/>
      <c r="C514" s="213" t="s">
        <v>1342</v>
      </c>
      <c r="D514" s="213" t="s">
        <v>148</v>
      </c>
      <c r="E514" s="214" t="s">
        <v>1343</v>
      </c>
      <c r="F514" s="215" t="s">
        <v>1344</v>
      </c>
      <c r="G514" s="216" t="s">
        <v>253</v>
      </c>
      <c r="H514" s="217">
        <v>3</v>
      </c>
      <c r="I514" s="218"/>
      <c r="J514" s="219">
        <f>ROUND(I514*H514,2)</f>
        <v>0</v>
      </c>
      <c r="K514" s="215" t="s">
        <v>152</v>
      </c>
      <c r="L514" s="45"/>
      <c r="M514" s="220" t="s">
        <v>19</v>
      </c>
      <c r="N514" s="221" t="s">
        <v>46</v>
      </c>
      <c r="O514" s="85"/>
      <c r="P514" s="222">
        <f>O514*H514</f>
        <v>0</v>
      </c>
      <c r="Q514" s="222">
        <v>0.013140000000000001</v>
      </c>
      <c r="R514" s="222">
        <f>Q514*H514</f>
        <v>0.039420000000000004</v>
      </c>
      <c r="S514" s="222">
        <v>0</v>
      </c>
      <c r="T514" s="223">
        <f>S514*H514</f>
        <v>0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224" t="s">
        <v>234</v>
      </c>
      <c r="AT514" s="224" t="s">
        <v>148</v>
      </c>
      <c r="AU514" s="224" t="s">
        <v>84</v>
      </c>
      <c r="AY514" s="18" t="s">
        <v>145</v>
      </c>
      <c r="BE514" s="225">
        <f>IF(N514="základní",J514,0)</f>
        <v>0</v>
      </c>
      <c r="BF514" s="225">
        <f>IF(N514="snížená",J514,0)</f>
        <v>0</v>
      </c>
      <c r="BG514" s="225">
        <f>IF(N514="zákl. přenesená",J514,0)</f>
        <v>0</v>
      </c>
      <c r="BH514" s="225">
        <f>IF(N514="sníž. přenesená",J514,0)</f>
        <v>0</v>
      </c>
      <c r="BI514" s="225">
        <f>IF(N514="nulová",J514,0)</f>
        <v>0</v>
      </c>
      <c r="BJ514" s="18" t="s">
        <v>82</v>
      </c>
      <c r="BK514" s="225">
        <f>ROUND(I514*H514,2)</f>
        <v>0</v>
      </c>
      <c r="BL514" s="18" t="s">
        <v>234</v>
      </c>
      <c r="BM514" s="224" t="s">
        <v>1345</v>
      </c>
    </row>
    <row r="515" s="2" customFormat="1">
      <c r="A515" s="39"/>
      <c r="B515" s="40"/>
      <c r="C515" s="41"/>
      <c r="D515" s="226" t="s">
        <v>155</v>
      </c>
      <c r="E515" s="41"/>
      <c r="F515" s="227" t="s">
        <v>1346</v>
      </c>
      <c r="G515" s="41"/>
      <c r="H515" s="41"/>
      <c r="I515" s="228"/>
      <c r="J515" s="41"/>
      <c r="K515" s="41"/>
      <c r="L515" s="45"/>
      <c r="M515" s="229"/>
      <c r="N515" s="230"/>
      <c r="O515" s="85"/>
      <c r="P515" s="85"/>
      <c r="Q515" s="85"/>
      <c r="R515" s="85"/>
      <c r="S515" s="85"/>
      <c r="T515" s="86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T515" s="18" t="s">
        <v>155</v>
      </c>
      <c r="AU515" s="18" t="s">
        <v>84</v>
      </c>
    </row>
    <row r="516" s="13" customFormat="1">
      <c r="A516" s="13"/>
      <c r="B516" s="231"/>
      <c r="C516" s="232"/>
      <c r="D516" s="233" t="s">
        <v>161</v>
      </c>
      <c r="E516" s="242" t="s">
        <v>19</v>
      </c>
      <c r="F516" s="234" t="s">
        <v>163</v>
      </c>
      <c r="G516" s="232"/>
      <c r="H516" s="235">
        <v>3</v>
      </c>
      <c r="I516" s="236"/>
      <c r="J516" s="232"/>
      <c r="K516" s="232"/>
      <c r="L516" s="237"/>
      <c r="M516" s="238"/>
      <c r="N516" s="239"/>
      <c r="O516" s="239"/>
      <c r="P516" s="239"/>
      <c r="Q516" s="239"/>
      <c r="R516" s="239"/>
      <c r="S516" s="239"/>
      <c r="T516" s="240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1" t="s">
        <v>161</v>
      </c>
      <c r="AU516" s="241" t="s">
        <v>84</v>
      </c>
      <c r="AV516" s="13" t="s">
        <v>84</v>
      </c>
      <c r="AW516" s="13" t="s">
        <v>37</v>
      </c>
      <c r="AX516" s="13" t="s">
        <v>82</v>
      </c>
      <c r="AY516" s="241" t="s">
        <v>145</v>
      </c>
    </row>
    <row r="517" s="2" customFormat="1" ht="16.5" customHeight="1">
      <c r="A517" s="39"/>
      <c r="B517" s="40"/>
      <c r="C517" s="258" t="s">
        <v>1347</v>
      </c>
      <c r="D517" s="258" t="s">
        <v>583</v>
      </c>
      <c r="E517" s="259" t="s">
        <v>1348</v>
      </c>
      <c r="F517" s="260" t="s">
        <v>1349</v>
      </c>
      <c r="G517" s="261" t="s">
        <v>298</v>
      </c>
      <c r="H517" s="262">
        <v>4</v>
      </c>
      <c r="I517" s="263"/>
      <c r="J517" s="264">
        <f>ROUND(I517*H517,2)</f>
        <v>0</v>
      </c>
      <c r="K517" s="260" t="s">
        <v>19</v>
      </c>
      <c r="L517" s="265"/>
      <c r="M517" s="266" t="s">
        <v>19</v>
      </c>
      <c r="N517" s="267" t="s">
        <v>46</v>
      </c>
      <c r="O517" s="85"/>
      <c r="P517" s="222">
        <f>O517*H517</f>
        <v>0</v>
      </c>
      <c r="Q517" s="222">
        <v>0.015900000000000001</v>
      </c>
      <c r="R517" s="222">
        <f>Q517*H517</f>
        <v>0.063600000000000004</v>
      </c>
      <c r="S517" s="222">
        <v>0</v>
      </c>
      <c r="T517" s="223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24" t="s">
        <v>965</v>
      </c>
      <c r="AT517" s="224" t="s">
        <v>583</v>
      </c>
      <c r="AU517" s="224" t="s">
        <v>84</v>
      </c>
      <c r="AY517" s="18" t="s">
        <v>145</v>
      </c>
      <c r="BE517" s="225">
        <f>IF(N517="základní",J517,0)</f>
        <v>0</v>
      </c>
      <c r="BF517" s="225">
        <f>IF(N517="snížená",J517,0)</f>
        <v>0</v>
      </c>
      <c r="BG517" s="225">
        <f>IF(N517="zákl. přenesená",J517,0)</f>
        <v>0</v>
      </c>
      <c r="BH517" s="225">
        <f>IF(N517="sníž. přenesená",J517,0)</f>
        <v>0</v>
      </c>
      <c r="BI517" s="225">
        <f>IF(N517="nulová",J517,0)</f>
        <v>0</v>
      </c>
      <c r="BJ517" s="18" t="s">
        <v>82</v>
      </c>
      <c r="BK517" s="225">
        <f>ROUND(I517*H517,2)</f>
        <v>0</v>
      </c>
      <c r="BL517" s="18" t="s">
        <v>965</v>
      </c>
      <c r="BM517" s="224" t="s">
        <v>1350</v>
      </c>
    </row>
    <row r="518" s="13" customFormat="1">
      <c r="A518" s="13"/>
      <c r="B518" s="231"/>
      <c r="C518" s="232"/>
      <c r="D518" s="233" t="s">
        <v>161</v>
      </c>
      <c r="E518" s="242" t="s">
        <v>19</v>
      </c>
      <c r="F518" s="234" t="s">
        <v>632</v>
      </c>
      <c r="G518" s="232"/>
      <c r="H518" s="235">
        <v>4</v>
      </c>
      <c r="I518" s="236"/>
      <c r="J518" s="232"/>
      <c r="K518" s="232"/>
      <c r="L518" s="237"/>
      <c r="M518" s="238"/>
      <c r="N518" s="239"/>
      <c r="O518" s="239"/>
      <c r="P518" s="239"/>
      <c r="Q518" s="239"/>
      <c r="R518" s="239"/>
      <c r="S518" s="239"/>
      <c r="T518" s="240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1" t="s">
        <v>161</v>
      </c>
      <c r="AU518" s="241" t="s">
        <v>84</v>
      </c>
      <c r="AV518" s="13" t="s">
        <v>84</v>
      </c>
      <c r="AW518" s="13" t="s">
        <v>37</v>
      </c>
      <c r="AX518" s="13" t="s">
        <v>82</v>
      </c>
      <c r="AY518" s="241" t="s">
        <v>145</v>
      </c>
    </row>
    <row r="519" s="2" customFormat="1" ht="21.75" customHeight="1">
      <c r="A519" s="39"/>
      <c r="B519" s="40"/>
      <c r="C519" s="213" t="s">
        <v>1351</v>
      </c>
      <c r="D519" s="213" t="s">
        <v>148</v>
      </c>
      <c r="E519" s="214" t="s">
        <v>1352</v>
      </c>
      <c r="F519" s="215" t="s">
        <v>1353</v>
      </c>
      <c r="G519" s="216" t="s">
        <v>253</v>
      </c>
      <c r="H519" s="217">
        <v>7</v>
      </c>
      <c r="I519" s="218"/>
      <c r="J519" s="219">
        <f>ROUND(I519*H519,2)</f>
        <v>0</v>
      </c>
      <c r="K519" s="215" t="s">
        <v>152</v>
      </c>
      <c r="L519" s="45"/>
      <c r="M519" s="220" t="s">
        <v>19</v>
      </c>
      <c r="N519" s="221" t="s">
        <v>46</v>
      </c>
      <c r="O519" s="85"/>
      <c r="P519" s="222">
        <f>O519*H519</f>
        <v>0</v>
      </c>
      <c r="Q519" s="222">
        <v>0.01159</v>
      </c>
      <c r="R519" s="222">
        <f>Q519*H519</f>
        <v>0.081129999999999994</v>
      </c>
      <c r="S519" s="222">
        <v>0</v>
      </c>
      <c r="T519" s="223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24" t="s">
        <v>234</v>
      </c>
      <c r="AT519" s="224" t="s">
        <v>148</v>
      </c>
      <c r="AU519" s="224" t="s">
        <v>84</v>
      </c>
      <c r="AY519" s="18" t="s">
        <v>145</v>
      </c>
      <c r="BE519" s="225">
        <f>IF(N519="základní",J519,0)</f>
        <v>0</v>
      </c>
      <c r="BF519" s="225">
        <f>IF(N519="snížená",J519,0)</f>
        <v>0</v>
      </c>
      <c r="BG519" s="225">
        <f>IF(N519="zákl. přenesená",J519,0)</f>
        <v>0</v>
      </c>
      <c r="BH519" s="225">
        <f>IF(N519="sníž. přenesená",J519,0)</f>
        <v>0</v>
      </c>
      <c r="BI519" s="225">
        <f>IF(N519="nulová",J519,0)</f>
        <v>0</v>
      </c>
      <c r="BJ519" s="18" t="s">
        <v>82</v>
      </c>
      <c r="BK519" s="225">
        <f>ROUND(I519*H519,2)</f>
        <v>0</v>
      </c>
      <c r="BL519" s="18" t="s">
        <v>234</v>
      </c>
      <c r="BM519" s="224" t="s">
        <v>1354</v>
      </c>
    </row>
    <row r="520" s="2" customFormat="1">
      <c r="A520" s="39"/>
      <c r="B520" s="40"/>
      <c r="C520" s="41"/>
      <c r="D520" s="226" t="s">
        <v>155</v>
      </c>
      <c r="E520" s="41"/>
      <c r="F520" s="227" t="s">
        <v>1355</v>
      </c>
      <c r="G520" s="41"/>
      <c r="H520" s="41"/>
      <c r="I520" s="228"/>
      <c r="J520" s="41"/>
      <c r="K520" s="41"/>
      <c r="L520" s="45"/>
      <c r="M520" s="229"/>
      <c r="N520" s="230"/>
      <c r="O520" s="85"/>
      <c r="P520" s="85"/>
      <c r="Q520" s="85"/>
      <c r="R520" s="85"/>
      <c r="S520" s="85"/>
      <c r="T520" s="86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T520" s="18" t="s">
        <v>155</v>
      </c>
      <c r="AU520" s="18" t="s">
        <v>84</v>
      </c>
    </row>
    <row r="521" s="13" customFormat="1">
      <c r="A521" s="13"/>
      <c r="B521" s="231"/>
      <c r="C521" s="232"/>
      <c r="D521" s="233" t="s">
        <v>161</v>
      </c>
      <c r="E521" s="242" t="s">
        <v>19</v>
      </c>
      <c r="F521" s="234" t="s">
        <v>1279</v>
      </c>
      <c r="G521" s="232"/>
      <c r="H521" s="235">
        <v>7</v>
      </c>
      <c r="I521" s="236"/>
      <c r="J521" s="232"/>
      <c r="K521" s="232"/>
      <c r="L521" s="237"/>
      <c r="M521" s="238"/>
      <c r="N521" s="239"/>
      <c r="O521" s="239"/>
      <c r="P521" s="239"/>
      <c r="Q521" s="239"/>
      <c r="R521" s="239"/>
      <c r="S521" s="239"/>
      <c r="T521" s="240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1" t="s">
        <v>161</v>
      </c>
      <c r="AU521" s="241" t="s">
        <v>84</v>
      </c>
      <c r="AV521" s="13" t="s">
        <v>84</v>
      </c>
      <c r="AW521" s="13" t="s">
        <v>37</v>
      </c>
      <c r="AX521" s="13" t="s">
        <v>82</v>
      </c>
      <c r="AY521" s="241" t="s">
        <v>145</v>
      </c>
    </row>
    <row r="522" s="2" customFormat="1" ht="16.5" customHeight="1">
      <c r="A522" s="39"/>
      <c r="B522" s="40"/>
      <c r="C522" s="213" t="s">
        <v>1356</v>
      </c>
      <c r="D522" s="213" t="s">
        <v>148</v>
      </c>
      <c r="E522" s="214" t="s">
        <v>1357</v>
      </c>
      <c r="F522" s="215" t="s">
        <v>1358</v>
      </c>
      <c r="G522" s="216" t="s">
        <v>298</v>
      </c>
      <c r="H522" s="217">
        <v>3</v>
      </c>
      <c r="I522" s="218"/>
      <c r="J522" s="219">
        <f>ROUND(I522*H522,2)</f>
        <v>0</v>
      </c>
      <c r="K522" s="215" t="s">
        <v>19</v>
      </c>
      <c r="L522" s="45"/>
      <c r="M522" s="220" t="s">
        <v>19</v>
      </c>
      <c r="N522" s="221" t="s">
        <v>46</v>
      </c>
      <c r="O522" s="85"/>
      <c r="P522" s="222">
        <f>O522*H522</f>
        <v>0</v>
      </c>
      <c r="Q522" s="222">
        <v>0</v>
      </c>
      <c r="R522" s="222">
        <f>Q522*H522</f>
        <v>0</v>
      </c>
      <c r="S522" s="222">
        <v>0</v>
      </c>
      <c r="T522" s="223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24" t="s">
        <v>234</v>
      </c>
      <c r="AT522" s="224" t="s">
        <v>148</v>
      </c>
      <c r="AU522" s="224" t="s">
        <v>84</v>
      </c>
      <c r="AY522" s="18" t="s">
        <v>145</v>
      </c>
      <c r="BE522" s="225">
        <f>IF(N522="základní",J522,0)</f>
        <v>0</v>
      </c>
      <c r="BF522" s="225">
        <f>IF(N522="snížená",J522,0)</f>
        <v>0</v>
      </c>
      <c r="BG522" s="225">
        <f>IF(N522="zákl. přenesená",J522,0)</f>
        <v>0</v>
      </c>
      <c r="BH522" s="225">
        <f>IF(N522="sníž. přenesená",J522,0)</f>
        <v>0</v>
      </c>
      <c r="BI522" s="225">
        <f>IF(N522="nulová",J522,0)</f>
        <v>0</v>
      </c>
      <c r="BJ522" s="18" t="s">
        <v>82</v>
      </c>
      <c r="BK522" s="225">
        <f>ROUND(I522*H522,2)</f>
        <v>0</v>
      </c>
      <c r="BL522" s="18" t="s">
        <v>234</v>
      </c>
      <c r="BM522" s="224" t="s">
        <v>1359</v>
      </c>
    </row>
    <row r="523" s="13" customFormat="1">
      <c r="A523" s="13"/>
      <c r="B523" s="231"/>
      <c r="C523" s="232"/>
      <c r="D523" s="233" t="s">
        <v>161</v>
      </c>
      <c r="E523" s="242" t="s">
        <v>19</v>
      </c>
      <c r="F523" s="234" t="s">
        <v>163</v>
      </c>
      <c r="G523" s="232"/>
      <c r="H523" s="235">
        <v>3</v>
      </c>
      <c r="I523" s="236"/>
      <c r="J523" s="232"/>
      <c r="K523" s="232"/>
      <c r="L523" s="237"/>
      <c r="M523" s="238"/>
      <c r="N523" s="239"/>
      <c r="O523" s="239"/>
      <c r="P523" s="239"/>
      <c r="Q523" s="239"/>
      <c r="R523" s="239"/>
      <c r="S523" s="239"/>
      <c r="T523" s="240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1" t="s">
        <v>161</v>
      </c>
      <c r="AU523" s="241" t="s">
        <v>84</v>
      </c>
      <c r="AV523" s="13" t="s">
        <v>84</v>
      </c>
      <c r="AW523" s="13" t="s">
        <v>37</v>
      </c>
      <c r="AX523" s="13" t="s">
        <v>82</v>
      </c>
      <c r="AY523" s="241" t="s">
        <v>145</v>
      </c>
    </row>
    <row r="524" s="2" customFormat="1" ht="16.5" customHeight="1">
      <c r="A524" s="39"/>
      <c r="B524" s="40"/>
      <c r="C524" s="213" t="s">
        <v>1360</v>
      </c>
      <c r="D524" s="213" t="s">
        <v>148</v>
      </c>
      <c r="E524" s="214" t="s">
        <v>1361</v>
      </c>
      <c r="F524" s="215" t="s">
        <v>1362</v>
      </c>
      <c r="G524" s="216" t="s">
        <v>298</v>
      </c>
      <c r="H524" s="217">
        <v>1</v>
      </c>
      <c r="I524" s="218"/>
      <c r="J524" s="219">
        <f>ROUND(I524*H524,2)</f>
        <v>0</v>
      </c>
      <c r="K524" s="215" t="s">
        <v>152</v>
      </c>
      <c r="L524" s="45"/>
      <c r="M524" s="220" t="s">
        <v>19</v>
      </c>
      <c r="N524" s="221" t="s">
        <v>46</v>
      </c>
      <c r="O524" s="85"/>
      <c r="P524" s="222">
        <f>O524*H524</f>
        <v>0</v>
      </c>
      <c r="Q524" s="222">
        <v>0.00010000000000000001</v>
      </c>
      <c r="R524" s="222">
        <f>Q524*H524</f>
        <v>0.00010000000000000001</v>
      </c>
      <c r="S524" s="222">
        <v>0</v>
      </c>
      <c r="T524" s="223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24" t="s">
        <v>234</v>
      </c>
      <c r="AT524" s="224" t="s">
        <v>148</v>
      </c>
      <c r="AU524" s="224" t="s">
        <v>84</v>
      </c>
      <c r="AY524" s="18" t="s">
        <v>145</v>
      </c>
      <c r="BE524" s="225">
        <f>IF(N524="základní",J524,0)</f>
        <v>0</v>
      </c>
      <c r="BF524" s="225">
        <f>IF(N524="snížená",J524,0)</f>
        <v>0</v>
      </c>
      <c r="BG524" s="225">
        <f>IF(N524="zákl. přenesená",J524,0)</f>
        <v>0</v>
      </c>
      <c r="BH524" s="225">
        <f>IF(N524="sníž. přenesená",J524,0)</f>
        <v>0</v>
      </c>
      <c r="BI524" s="225">
        <f>IF(N524="nulová",J524,0)</f>
        <v>0</v>
      </c>
      <c r="BJ524" s="18" t="s">
        <v>82</v>
      </c>
      <c r="BK524" s="225">
        <f>ROUND(I524*H524,2)</f>
        <v>0</v>
      </c>
      <c r="BL524" s="18" t="s">
        <v>234</v>
      </c>
      <c r="BM524" s="224" t="s">
        <v>1363</v>
      </c>
    </row>
    <row r="525" s="2" customFormat="1">
      <c r="A525" s="39"/>
      <c r="B525" s="40"/>
      <c r="C525" s="41"/>
      <c r="D525" s="226" t="s">
        <v>155</v>
      </c>
      <c r="E525" s="41"/>
      <c r="F525" s="227" t="s">
        <v>1364</v>
      </c>
      <c r="G525" s="41"/>
      <c r="H525" s="41"/>
      <c r="I525" s="228"/>
      <c r="J525" s="41"/>
      <c r="K525" s="41"/>
      <c r="L525" s="45"/>
      <c r="M525" s="229"/>
      <c r="N525" s="230"/>
      <c r="O525" s="85"/>
      <c r="P525" s="85"/>
      <c r="Q525" s="85"/>
      <c r="R525" s="85"/>
      <c r="S525" s="85"/>
      <c r="T525" s="86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T525" s="18" t="s">
        <v>155</v>
      </c>
      <c r="AU525" s="18" t="s">
        <v>84</v>
      </c>
    </row>
    <row r="526" s="13" customFormat="1">
      <c r="A526" s="13"/>
      <c r="B526" s="231"/>
      <c r="C526" s="232"/>
      <c r="D526" s="233" t="s">
        <v>161</v>
      </c>
      <c r="E526" s="242" t="s">
        <v>19</v>
      </c>
      <c r="F526" s="234" t="s">
        <v>82</v>
      </c>
      <c r="G526" s="232"/>
      <c r="H526" s="235">
        <v>1</v>
      </c>
      <c r="I526" s="236"/>
      <c r="J526" s="232"/>
      <c r="K526" s="232"/>
      <c r="L526" s="237"/>
      <c r="M526" s="238"/>
      <c r="N526" s="239"/>
      <c r="O526" s="239"/>
      <c r="P526" s="239"/>
      <c r="Q526" s="239"/>
      <c r="R526" s="239"/>
      <c r="S526" s="239"/>
      <c r="T526" s="240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1" t="s">
        <v>161</v>
      </c>
      <c r="AU526" s="241" t="s">
        <v>84</v>
      </c>
      <c r="AV526" s="13" t="s">
        <v>84</v>
      </c>
      <c r="AW526" s="13" t="s">
        <v>37</v>
      </c>
      <c r="AX526" s="13" t="s">
        <v>82</v>
      </c>
      <c r="AY526" s="241" t="s">
        <v>145</v>
      </c>
    </row>
    <row r="527" s="2" customFormat="1" ht="16.5" customHeight="1">
      <c r="A527" s="39"/>
      <c r="B527" s="40"/>
      <c r="C527" s="213" t="s">
        <v>1365</v>
      </c>
      <c r="D527" s="213" t="s">
        <v>148</v>
      </c>
      <c r="E527" s="214" t="s">
        <v>1366</v>
      </c>
      <c r="F527" s="215" t="s">
        <v>1367</v>
      </c>
      <c r="G527" s="216" t="s">
        <v>298</v>
      </c>
      <c r="H527" s="217">
        <v>3</v>
      </c>
      <c r="I527" s="218"/>
      <c r="J527" s="219">
        <f>ROUND(I527*H527,2)</f>
        <v>0</v>
      </c>
      <c r="K527" s="215" t="s">
        <v>152</v>
      </c>
      <c r="L527" s="45"/>
      <c r="M527" s="220" t="s">
        <v>19</v>
      </c>
      <c r="N527" s="221" t="s">
        <v>46</v>
      </c>
      <c r="O527" s="85"/>
      <c r="P527" s="222">
        <f>O527*H527</f>
        <v>0</v>
      </c>
      <c r="Q527" s="222">
        <v>0.00013999999999999999</v>
      </c>
      <c r="R527" s="222">
        <f>Q527*H527</f>
        <v>0.00041999999999999996</v>
      </c>
      <c r="S527" s="222">
        <v>0</v>
      </c>
      <c r="T527" s="223">
        <f>S527*H527</f>
        <v>0</v>
      </c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R527" s="224" t="s">
        <v>234</v>
      </c>
      <c r="AT527" s="224" t="s">
        <v>148</v>
      </c>
      <c r="AU527" s="224" t="s">
        <v>84</v>
      </c>
      <c r="AY527" s="18" t="s">
        <v>145</v>
      </c>
      <c r="BE527" s="225">
        <f>IF(N527="základní",J527,0)</f>
        <v>0</v>
      </c>
      <c r="BF527" s="225">
        <f>IF(N527="snížená",J527,0)</f>
        <v>0</v>
      </c>
      <c r="BG527" s="225">
        <f>IF(N527="zákl. přenesená",J527,0)</f>
        <v>0</v>
      </c>
      <c r="BH527" s="225">
        <f>IF(N527="sníž. přenesená",J527,0)</f>
        <v>0</v>
      </c>
      <c r="BI527" s="225">
        <f>IF(N527="nulová",J527,0)</f>
        <v>0</v>
      </c>
      <c r="BJ527" s="18" t="s">
        <v>82</v>
      </c>
      <c r="BK527" s="225">
        <f>ROUND(I527*H527,2)</f>
        <v>0</v>
      </c>
      <c r="BL527" s="18" t="s">
        <v>234</v>
      </c>
      <c r="BM527" s="224" t="s">
        <v>1368</v>
      </c>
    </row>
    <row r="528" s="2" customFormat="1">
      <c r="A528" s="39"/>
      <c r="B528" s="40"/>
      <c r="C528" s="41"/>
      <c r="D528" s="226" t="s">
        <v>155</v>
      </c>
      <c r="E528" s="41"/>
      <c r="F528" s="227" t="s">
        <v>1369</v>
      </c>
      <c r="G528" s="41"/>
      <c r="H528" s="41"/>
      <c r="I528" s="228"/>
      <c r="J528" s="41"/>
      <c r="K528" s="41"/>
      <c r="L528" s="45"/>
      <c r="M528" s="229"/>
      <c r="N528" s="230"/>
      <c r="O528" s="85"/>
      <c r="P528" s="85"/>
      <c r="Q528" s="85"/>
      <c r="R528" s="85"/>
      <c r="S528" s="85"/>
      <c r="T528" s="86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T528" s="18" t="s">
        <v>155</v>
      </c>
      <c r="AU528" s="18" t="s">
        <v>84</v>
      </c>
    </row>
    <row r="529" s="13" customFormat="1">
      <c r="A529" s="13"/>
      <c r="B529" s="231"/>
      <c r="C529" s="232"/>
      <c r="D529" s="233" t="s">
        <v>161</v>
      </c>
      <c r="E529" s="242" t="s">
        <v>19</v>
      </c>
      <c r="F529" s="234" t="s">
        <v>163</v>
      </c>
      <c r="G529" s="232"/>
      <c r="H529" s="235">
        <v>3</v>
      </c>
      <c r="I529" s="236"/>
      <c r="J529" s="232"/>
      <c r="K529" s="232"/>
      <c r="L529" s="237"/>
      <c r="M529" s="238"/>
      <c r="N529" s="239"/>
      <c r="O529" s="239"/>
      <c r="P529" s="239"/>
      <c r="Q529" s="239"/>
      <c r="R529" s="239"/>
      <c r="S529" s="239"/>
      <c r="T529" s="240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1" t="s">
        <v>161</v>
      </c>
      <c r="AU529" s="241" t="s">
        <v>84</v>
      </c>
      <c r="AV529" s="13" t="s">
        <v>84</v>
      </c>
      <c r="AW529" s="13" t="s">
        <v>37</v>
      </c>
      <c r="AX529" s="13" t="s">
        <v>82</v>
      </c>
      <c r="AY529" s="241" t="s">
        <v>145</v>
      </c>
    </row>
    <row r="530" s="2" customFormat="1" ht="16.5" customHeight="1">
      <c r="A530" s="39"/>
      <c r="B530" s="40"/>
      <c r="C530" s="213" t="s">
        <v>1370</v>
      </c>
      <c r="D530" s="213" t="s">
        <v>148</v>
      </c>
      <c r="E530" s="214" t="s">
        <v>1371</v>
      </c>
      <c r="F530" s="215" t="s">
        <v>1372</v>
      </c>
      <c r="G530" s="216" t="s">
        <v>298</v>
      </c>
      <c r="H530" s="217">
        <v>2</v>
      </c>
      <c r="I530" s="218"/>
      <c r="J530" s="219">
        <f>ROUND(I530*H530,2)</f>
        <v>0</v>
      </c>
      <c r="K530" s="215" t="s">
        <v>152</v>
      </c>
      <c r="L530" s="45"/>
      <c r="M530" s="220" t="s">
        <v>19</v>
      </c>
      <c r="N530" s="221" t="s">
        <v>46</v>
      </c>
      <c r="O530" s="85"/>
      <c r="P530" s="222">
        <f>O530*H530</f>
        <v>0</v>
      </c>
      <c r="Q530" s="222">
        <v>0.00024000000000000001</v>
      </c>
      <c r="R530" s="222">
        <f>Q530*H530</f>
        <v>0.00048000000000000001</v>
      </c>
      <c r="S530" s="222">
        <v>0</v>
      </c>
      <c r="T530" s="223">
        <f>S530*H530</f>
        <v>0</v>
      </c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R530" s="224" t="s">
        <v>234</v>
      </c>
      <c r="AT530" s="224" t="s">
        <v>148</v>
      </c>
      <c r="AU530" s="224" t="s">
        <v>84</v>
      </c>
      <c r="AY530" s="18" t="s">
        <v>145</v>
      </c>
      <c r="BE530" s="225">
        <f>IF(N530="základní",J530,0)</f>
        <v>0</v>
      </c>
      <c r="BF530" s="225">
        <f>IF(N530="snížená",J530,0)</f>
        <v>0</v>
      </c>
      <c r="BG530" s="225">
        <f>IF(N530="zákl. přenesená",J530,0)</f>
        <v>0</v>
      </c>
      <c r="BH530" s="225">
        <f>IF(N530="sníž. přenesená",J530,0)</f>
        <v>0</v>
      </c>
      <c r="BI530" s="225">
        <f>IF(N530="nulová",J530,0)</f>
        <v>0</v>
      </c>
      <c r="BJ530" s="18" t="s">
        <v>82</v>
      </c>
      <c r="BK530" s="225">
        <f>ROUND(I530*H530,2)</f>
        <v>0</v>
      </c>
      <c r="BL530" s="18" t="s">
        <v>234</v>
      </c>
      <c r="BM530" s="224" t="s">
        <v>1373</v>
      </c>
    </row>
    <row r="531" s="2" customFormat="1">
      <c r="A531" s="39"/>
      <c r="B531" s="40"/>
      <c r="C531" s="41"/>
      <c r="D531" s="226" t="s">
        <v>155</v>
      </c>
      <c r="E531" s="41"/>
      <c r="F531" s="227" t="s">
        <v>1374</v>
      </c>
      <c r="G531" s="41"/>
      <c r="H531" s="41"/>
      <c r="I531" s="228"/>
      <c r="J531" s="41"/>
      <c r="K531" s="41"/>
      <c r="L531" s="45"/>
      <c r="M531" s="229"/>
      <c r="N531" s="230"/>
      <c r="O531" s="85"/>
      <c r="P531" s="85"/>
      <c r="Q531" s="85"/>
      <c r="R531" s="85"/>
      <c r="S531" s="85"/>
      <c r="T531" s="86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T531" s="18" t="s">
        <v>155</v>
      </c>
      <c r="AU531" s="18" t="s">
        <v>84</v>
      </c>
    </row>
    <row r="532" s="13" customFormat="1">
      <c r="A532" s="13"/>
      <c r="B532" s="231"/>
      <c r="C532" s="232"/>
      <c r="D532" s="233" t="s">
        <v>161</v>
      </c>
      <c r="E532" s="242" t="s">
        <v>19</v>
      </c>
      <c r="F532" s="234" t="s">
        <v>84</v>
      </c>
      <c r="G532" s="232"/>
      <c r="H532" s="235">
        <v>2</v>
      </c>
      <c r="I532" s="236"/>
      <c r="J532" s="232"/>
      <c r="K532" s="232"/>
      <c r="L532" s="237"/>
      <c r="M532" s="238"/>
      <c r="N532" s="239"/>
      <c r="O532" s="239"/>
      <c r="P532" s="239"/>
      <c r="Q532" s="239"/>
      <c r="R532" s="239"/>
      <c r="S532" s="239"/>
      <c r="T532" s="240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1" t="s">
        <v>161</v>
      </c>
      <c r="AU532" s="241" t="s">
        <v>84</v>
      </c>
      <c r="AV532" s="13" t="s">
        <v>84</v>
      </c>
      <c r="AW532" s="13" t="s">
        <v>37</v>
      </c>
      <c r="AX532" s="13" t="s">
        <v>82</v>
      </c>
      <c r="AY532" s="241" t="s">
        <v>145</v>
      </c>
    </row>
    <row r="533" s="2" customFormat="1" ht="16.5" customHeight="1">
      <c r="A533" s="39"/>
      <c r="B533" s="40"/>
      <c r="C533" s="213" t="s">
        <v>1375</v>
      </c>
      <c r="D533" s="213" t="s">
        <v>148</v>
      </c>
      <c r="E533" s="214" t="s">
        <v>1376</v>
      </c>
      <c r="F533" s="215" t="s">
        <v>1377</v>
      </c>
      <c r="G533" s="216" t="s">
        <v>298</v>
      </c>
      <c r="H533" s="217">
        <v>1</v>
      </c>
      <c r="I533" s="218"/>
      <c r="J533" s="219">
        <f>ROUND(I533*H533,2)</f>
        <v>0</v>
      </c>
      <c r="K533" s="215" t="s">
        <v>152</v>
      </c>
      <c r="L533" s="45"/>
      <c r="M533" s="220" t="s">
        <v>19</v>
      </c>
      <c r="N533" s="221" t="s">
        <v>46</v>
      </c>
      <c r="O533" s="85"/>
      <c r="P533" s="222">
        <f>O533*H533</f>
        <v>0</v>
      </c>
      <c r="Q533" s="222">
        <v>0.00122</v>
      </c>
      <c r="R533" s="222">
        <f>Q533*H533</f>
        <v>0.00122</v>
      </c>
      <c r="S533" s="222">
        <v>0</v>
      </c>
      <c r="T533" s="223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24" t="s">
        <v>234</v>
      </c>
      <c r="AT533" s="224" t="s">
        <v>148</v>
      </c>
      <c r="AU533" s="224" t="s">
        <v>84</v>
      </c>
      <c r="AY533" s="18" t="s">
        <v>145</v>
      </c>
      <c r="BE533" s="225">
        <f>IF(N533="základní",J533,0)</f>
        <v>0</v>
      </c>
      <c r="BF533" s="225">
        <f>IF(N533="snížená",J533,0)</f>
        <v>0</v>
      </c>
      <c r="BG533" s="225">
        <f>IF(N533="zákl. přenesená",J533,0)</f>
        <v>0</v>
      </c>
      <c r="BH533" s="225">
        <f>IF(N533="sníž. přenesená",J533,0)</f>
        <v>0</v>
      </c>
      <c r="BI533" s="225">
        <f>IF(N533="nulová",J533,0)</f>
        <v>0</v>
      </c>
      <c r="BJ533" s="18" t="s">
        <v>82</v>
      </c>
      <c r="BK533" s="225">
        <f>ROUND(I533*H533,2)</f>
        <v>0</v>
      </c>
      <c r="BL533" s="18" t="s">
        <v>234</v>
      </c>
      <c r="BM533" s="224" t="s">
        <v>1378</v>
      </c>
    </row>
    <row r="534" s="2" customFormat="1">
      <c r="A534" s="39"/>
      <c r="B534" s="40"/>
      <c r="C534" s="41"/>
      <c r="D534" s="226" t="s">
        <v>155</v>
      </c>
      <c r="E534" s="41"/>
      <c r="F534" s="227" t="s">
        <v>1379</v>
      </c>
      <c r="G534" s="41"/>
      <c r="H534" s="41"/>
      <c r="I534" s="228"/>
      <c r="J534" s="41"/>
      <c r="K534" s="41"/>
      <c r="L534" s="45"/>
      <c r="M534" s="229"/>
      <c r="N534" s="230"/>
      <c r="O534" s="85"/>
      <c r="P534" s="85"/>
      <c r="Q534" s="85"/>
      <c r="R534" s="85"/>
      <c r="S534" s="85"/>
      <c r="T534" s="86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T534" s="18" t="s">
        <v>155</v>
      </c>
      <c r="AU534" s="18" t="s">
        <v>84</v>
      </c>
    </row>
    <row r="535" s="13" customFormat="1">
      <c r="A535" s="13"/>
      <c r="B535" s="231"/>
      <c r="C535" s="232"/>
      <c r="D535" s="233" t="s">
        <v>161</v>
      </c>
      <c r="E535" s="242" t="s">
        <v>19</v>
      </c>
      <c r="F535" s="234" t="s">
        <v>82</v>
      </c>
      <c r="G535" s="232"/>
      <c r="H535" s="235">
        <v>1</v>
      </c>
      <c r="I535" s="236"/>
      <c r="J535" s="232"/>
      <c r="K535" s="232"/>
      <c r="L535" s="237"/>
      <c r="M535" s="238"/>
      <c r="N535" s="239"/>
      <c r="O535" s="239"/>
      <c r="P535" s="239"/>
      <c r="Q535" s="239"/>
      <c r="R535" s="239"/>
      <c r="S535" s="239"/>
      <c r="T535" s="240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1" t="s">
        <v>161</v>
      </c>
      <c r="AU535" s="241" t="s">
        <v>84</v>
      </c>
      <c r="AV535" s="13" t="s">
        <v>84</v>
      </c>
      <c r="AW535" s="13" t="s">
        <v>37</v>
      </c>
      <c r="AX535" s="13" t="s">
        <v>82</v>
      </c>
      <c r="AY535" s="241" t="s">
        <v>145</v>
      </c>
    </row>
    <row r="536" s="2" customFormat="1" ht="16.5" customHeight="1">
      <c r="A536" s="39"/>
      <c r="B536" s="40"/>
      <c r="C536" s="213" t="s">
        <v>1380</v>
      </c>
      <c r="D536" s="213" t="s">
        <v>148</v>
      </c>
      <c r="E536" s="214" t="s">
        <v>1381</v>
      </c>
      <c r="F536" s="215" t="s">
        <v>1382</v>
      </c>
      <c r="G536" s="216" t="s">
        <v>298</v>
      </c>
      <c r="H536" s="217">
        <v>2</v>
      </c>
      <c r="I536" s="218"/>
      <c r="J536" s="219">
        <f>ROUND(I536*H536,2)</f>
        <v>0</v>
      </c>
      <c r="K536" s="215" t="s">
        <v>152</v>
      </c>
      <c r="L536" s="45"/>
      <c r="M536" s="220" t="s">
        <v>19</v>
      </c>
      <c r="N536" s="221" t="s">
        <v>46</v>
      </c>
      <c r="O536" s="85"/>
      <c r="P536" s="222">
        <f>O536*H536</f>
        <v>0</v>
      </c>
      <c r="Q536" s="222">
        <v>0.0016900000000000001</v>
      </c>
      <c r="R536" s="222">
        <f>Q536*H536</f>
        <v>0.0033800000000000002</v>
      </c>
      <c r="S536" s="222">
        <v>0</v>
      </c>
      <c r="T536" s="223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24" t="s">
        <v>234</v>
      </c>
      <c r="AT536" s="224" t="s">
        <v>148</v>
      </c>
      <c r="AU536" s="224" t="s">
        <v>84</v>
      </c>
      <c r="AY536" s="18" t="s">
        <v>145</v>
      </c>
      <c r="BE536" s="225">
        <f>IF(N536="základní",J536,0)</f>
        <v>0</v>
      </c>
      <c r="BF536" s="225">
        <f>IF(N536="snížená",J536,0)</f>
        <v>0</v>
      </c>
      <c r="BG536" s="225">
        <f>IF(N536="zákl. přenesená",J536,0)</f>
        <v>0</v>
      </c>
      <c r="BH536" s="225">
        <f>IF(N536="sníž. přenesená",J536,0)</f>
        <v>0</v>
      </c>
      <c r="BI536" s="225">
        <f>IF(N536="nulová",J536,0)</f>
        <v>0</v>
      </c>
      <c r="BJ536" s="18" t="s">
        <v>82</v>
      </c>
      <c r="BK536" s="225">
        <f>ROUND(I536*H536,2)</f>
        <v>0</v>
      </c>
      <c r="BL536" s="18" t="s">
        <v>234</v>
      </c>
      <c r="BM536" s="224" t="s">
        <v>1383</v>
      </c>
    </row>
    <row r="537" s="2" customFormat="1">
      <c r="A537" s="39"/>
      <c r="B537" s="40"/>
      <c r="C537" s="41"/>
      <c r="D537" s="226" t="s">
        <v>155</v>
      </c>
      <c r="E537" s="41"/>
      <c r="F537" s="227" t="s">
        <v>1384</v>
      </c>
      <c r="G537" s="41"/>
      <c r="H537" s="41"/>
      <c r="I537" s="228"/>
      <c r="J537" s="41"/>
      <c r="K537" s="41"/>
      <c r="L537" s="45"/>
      <c r="M537" s="229"/>
      <c r="N537" s="230"/>
      <c r="O537" s="85"/>
      <c r="P537" s="85"/>
      <c r="Q537" s="85"/>
      <c r="R537" s="85"/>
      <c r="S537" s="85"/>
      <c r="T537" s="86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T537" s="18" t="s">
        <v>155</v>
      </c>
      <c r="AU537" s="18" t="s">
        <v>84</v>
      </c>
    </row>
    <row r="538" s="13" customFormat="1">
      <c r="A538" s="13"/>
      <c r="B538" s="231"/>
      <c r="C538" s="232"/>
      <c r="D538" s="233" t="s">
        <v>161</v>
      </c>
      <c r="E538" s="242" t="s">
        <v>19</v>
      </c>
      <c r="F538" s="234" t="s">
        <v>84</v>
      </c>
      <c r="G538" s="232"/>
      <c r="H538" s="235">
        <v>2</v>
      </c>
      <c r="I538" s="236"/>
      <c r="J538" s="232"/>
      <c r="K538" s="232"/>
      <c r="L538" s="237"/>
      <c r="M538" s="238"/>
      <c r="N538" s="239"/>
      <c r="O538" s="239"/>
      <c r="P538" s="239"/>
      <c r="Q538" s="239"/>
      <c r="R538" s="239"/>
      <c r="S538" s="239"/>
      <c r="T538" s="240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1" t="s">
        <v>161</v>
      </c>
      <c r="AU538" s="241" t="s">
        <v>84</v>
      </c>
      <c r="AV538" s="13" t="s">
        <v>84</v>
      </c>
      <c r="AW538" s="13" t="s">
        <v>37</v>
      </c>
      <c r="AX538" s="13" t="s">
        <v>82</v>
      </c>
      <c r="AY538" s="241" t="s">
        <v>145</v>
      </c>
    </row>
    <row r="539" s="2" customFormat="1" ht="16.5" customHeight="1">
      <c r="A539" s="39"/>
      <c r="B539" s="40"/>
      <c r="C539" s="213" t="s">
        <v>1385</v>
      </c>
      <c r="D539" s="213" t="s">
        <v>148</v>
      </c>
      <c r="E539" s="214" t="s">
        <v>1386</v>
      </c>
      <c r="F539" s="215" t="s">
        <v>1387</v>
      </c>
      <c r="G539" s="216" t="s">
        <v>298</v>
      </c>
      <c r="H539" s="217">
        <v>1</v>
      </c>
      <c r="I539" s="218"/>
      <c r="J539" s="219">
        <f>ROUND(I539*H539,2)</f>
        <v>0</v>
      </c>
      <c r="K539" s="215" t="s">
        <v>152</v>
      </c>
      <c r="L539" s="45"/>
      <c r="M539" s="220" t="s">
        <v>19</v>
      </c>
      <c r="N539" s="221" t="s">
        <v>46</v>
      </c>
      <c r="O539" s="85"/>
      <c r="P539" s="222">
        <f>O539*H539</f>
        <v>0</v>
      </c>
      <c r="Q539" s="222">
        <v>0.00233</v>
      </c>
      <c r="R539" s="222">
        <f>Q539*H539</f>
        <v>0.00233</v>
      </c>
      <c r="S539" s="222">
        <v>0</v>
      </c>
      <c r="T539" s="223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24" t="s">
        <v>234</v>
      </c>
      <c r="AT539" s="224" t="s">
        <v>148</v>
      </c>
      <c r="AU539" s="224" t="s">
        <v>84</v>
      </c>
      <c r="AY539" s="18" t="s">
        <v>145</v>
      </c>
      <c r="BE539" s="225">
        <f>IF(N539="základní",J539,0)</f>
        <v>0</v>
      </c>
      <c r="BF539" s="225">
        <f>IF(N539="snížená",J539,0)</f>
        <v>0</v>
      </c>
      <c r="BG539" s="225">
        <f>IF(N539="zákl. přenesená",J539,0)</f>
        <v>0</v>
      </c>
      <c r="BH539" s="225">
        <f>IF(N539="sníž. přenesená",J539,0)</f>
        <v>0</v>
      </c>
      <c r="BI539" s="225">
        <f>IF(N539="nulová",J539,0)</f>
        <v>0</v>
      </c>
      <c r="BJ539" s="18" t="s">
        <v>82</v>
      </c>
      <c r="BK539" s="225">
        <f>ROUND(I539*H539,2)</f>
        <v>0</v>
      </c>
      <c r="BL539" s="18" t="s">
        <v>234</v>
      </c>
      <c r="BM539" s="224" t="s">
        <v>1388</v>
      </c>
    </row>
    <row r="540" s="2" customFormat="1">
      <c r="A540" s="39"/>
      <c r="B540" s="40"/>
      <c r="C540" s="41"/>
      <c r="D540" s="226" t="s">
        <v>155</v>
      </c>
      <c r="E540" s="41"/>
      <c r="F540" s="227" t="s">
        <v>1389</v>
      </c>
      <c r="G540" s="41"/>
      <c r="H540" s="41"/>
      <c r="I540" s="228"/>
      <c r="J540" s="41"/>
      <c r="K540" s="41"/>
      <c r="L540" s="45"/>
      <c r="M540" s="229"/>
      <c r="N540" s="230"/>
      <c r="O540" s="85"/>
      <c r="P540" s="85"/>
      <c r="Q540" s="85"/>
      <c r="R540" s="85"/>
      <c r="S540" s="85"/>
      <c r="T540" s="86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T540" s="18" t="s">
        <v>155</v>
      </c>
      <c r="AU540" s="18" t="s">
        <v>84</v>
      </c>
    </row>
    <row r="541" s="13" customFormat="1">
      <c r="A541" s="13"/>
      <c r="B541" s="231"/>
      <c r="C541" s="232"/>
      <c r="D541" s="233" t="s">
        <v>161</v>
      </c>
      <c r="E541" s="242" t="s">
        <v>19</v>
      </c>
      <c r="F541" s="234" t="s">
        <v>82</v>
      </c>
      <c r="G541" s="232"/>
      <c r="H541" s="235">
        <v>1</v>
      </c>
      <c r="I541" s="236"/>
      <c r="J541" s="232"/>
      <c r="K541" s="232"/>
      <c r="L541" s="237"/>
      <c r="M541" s="238"/>
      <c r="N541" s="239"/>
      <c r="O541" s="239"/>
      <c r="P541" s="239"/>
      <c r="Q541" s="239"/>
      <c r="R541" s="239"/>
      <c r="S541" s="239"/>
      <c r="T541" s="240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1" t="s">
        <v>161</v>
      </c>
      <c r="AU541" s="241" t="s">
        <v>84</v>
      </c>
      <c r="AV541" s="13" t="s">
        <v>84</v>
      </c>
      <c r="AW541" s="13" t="s">
        <v>37</v>
      </c>
      <c r="AX541" s="13" t="s">
        <v>82</v>
      </c>
      <c r="AY541" s="241" t="s">
        <v>145</v>
      </c>
    </row>
    <row r="542" s="2" customFormat="1" ht="16.5" customHeight="1">
      <c r="A542" s="39"/>
      <c r="B542" s="40"/>
      <c r="C542" s="213" t="s">
        <v>1390</v>
      </c>
      <c r="D542" s="213" t="s">
        <v>148</v>
      </c>
      <c r="E542" s="214" t="s">
        <v>1391</v>
      </c>
      <c r="F542" s="215" t="s">
        <v>1392</v>
      </c>
      <c r="G542" s="216" t="s">
        <v>298</v>
      </c>
      <c r="H542" s="217">
        <v>2</v>
      </c>
      <c r="I542" s="218"/>
      <c r="J542" s="219">
        <f>ROUND(I542*H542,2)</f>
        <v>0</v>
      </c>
      <c r="K542" s="215" t="s">
        <v>152</v>
      </c>
      <c r="L542" s="45"/>
      <c r="M542" s="220" t="s">
        <v>19</v>
      </c>
      <c r="N542" s="221" t="s">
        <v>46</v>
      </c>
      <c r="O542" s="85"/>
      <c r="P542" s="222">
        <f>O542*H542</f>
        <v>0</v>
      </c>
      <c r="Q542" s="222">
        <v>0.00077999999999999999</v>
      </c>
      <c r="R542" s="222">
        <f>Q542*H542</f>
        <v>0.00156</v>
      </c>
      <c r="S542" s="222">
        <v>0</v>
      </c>
      <c r="T542" s="223">
        <f>S542*H542</f>
        <v>0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224" t="s">
        <v>234</v>
      </c>
      <c r="AT542" s="224" t="s">
        <v>148</v>
      </c>
      <c r="AU542" s="224" t="s">
        <v>84</v>
      </c>
      <c r="AY542" s="18" t="s">
        <v>145</v>
      </c>
      <c r="BE542" s="225">
        <f>IF(N542="základní",J542,0)</f>
        <v>0</v>
      </c>
      <c r="BF542" s="225">
        <f>IF(N542="snížená",J542,0)</f>
        <v>0</v>
      </c>
      <c r="BG542" s="225">
        <f>IF(N542="zákl. přenesená",J542,0)</f>
        <v>0</v>
      </c>
      <c r="BH542" s="225">
        <f>IF(N542="sníž. přenesená",J542,0)</f>
        <v>0</v>
      </c>
      <c r="BI542" s="225">
        <f>IF(N542="nulová",J542,0)</f>
        <v>0</v>
      </c>
      <c r="BJ542" s="18" t="s">
        <v>82</v>
      </c>
      <c r="BK542" s="225">
        <f>ROUND(I542*H542,2)</f>
        <v>0</v>
      </c>
      <c r="BL542" s="18" t="s">
        <v>234</v>
      </c>
      <c r="BM542" s="224" t="s">
        <v>1393</v>
      </c>
    </row>
    <row r="543" s="2" customFormat="1">
      <c r="A543" s="39"/>
      <c r="B543" s="40"/>
      <c r="C543" s="41"/>
      <c r="D543" s="226" t="s">
        <v>155</v>
      </c>
      <c r="E543" s="41"/>
      <c r="F543" s="227" t="s">
        <v>1394</v>
      </c>
      <c r="G543" s="41"/>
      <c r="H543" s="41"/>
      <c r="I543" s="228"/>
      <c r="J543" s="41"/>
      <c r="K543" s="41"/>
      <c r="L543" s="45"/>
      <c r="M543" s="229"/>
      <c r="N543" s="230"/>
      <c r="O543" s="85"/>
      <c r="P543" s="85"/>
      <c r="Q543" s="85"/>
      <c r="R543" s="85"/>
      <c r="S543" s="85"/>
      <c r="T543" s="86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T543" s="18" t="s">
        <v>155</v>
      </c>
      <c r="AU543" s="18" t="s">
        <v>84</v>
      </c>
    </row>
    <row r="544" s="13" customFormat="1">
      <c r="A544" s="13"/>
      <c r="B544" s="231"/>
      <c r="C544" s="232"/>
      <c r="D544" s="233" t="s">
        <v>161</v>
      </c>
      <c r="E544" s="242" t="s">
        <v>19</v>
      </c>
      <c r="F544" s="234" t="s">
        <v>84</v>
      </c>
      <c r="G544" s="232"/>
      <c r="H544" s="235">
        <v>2</v>
      </c>
      <c r="I544" s="236"/>
      <c r="J544" s="232"/>
      <c r="K544" s="232"/>
      <c r="L544" s="237"/>
      <c r="M544" s="238"/>
      <c r="N544" s="239"/>
      <c r="O544" s="239"/>
      <c r="P544" s="239"/>
      <c r="Q544" s="239"/>
      <c r="R544" s="239"/>
      <c r="S544" s="239"/>
      <c r="T544" s="240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1" t="s">
        <v>161</v>
      </c>
      <c r="AU544" s="241" t="s">
        <v>84</v>
      </c>
      <c r="AV544" s="13" t="s">
        <v>84</v>
      </c>
      <c r="AW544" s="13" t="s">
        <v>37</v>
      </c>
      <c r="AX544" s="13" t="s">
        <v>82</v>
      </c>
      <c r="AY544" s="241" t="s">
        <v>145</v>
      </c>
    </row>
    <row r="545" s="2" customFormat="1" ht="16.5" customHeight="1">
      <c r="A545" s="39"/>
      <c r="B545" s="40"/>
      <c r="C545" s="213" t="s">
        <v>1395</v>
      </c>
      <c r="D545" s="213" t="s">
        <v>148</v>
      </c>
      <c r="E545" s="214" t="s">
        <v>1396</v>
      </c>
      <c r="F545" s="215" t="s">
        <v>1397</v>
      </c>
      <c r="G545" s="216" t="s">
        <v>298</v>
      </c>
      <c r="H545" s="217">
        <v>6</v>
      </c>
      <c r="I545" s="218"/>
      <c r="J545" s="219">
        <f>ROUND(I545*H545,2)</f>
        <v>0</v>
      </c>
      <c r="K545" s="215" t="s">
        <v>152</v>
      </c>
      <c r="L545" s="45"/>
      <c r="M545" s="220" t="s">
        <v>19</v>
      </c>
      <c r="N545" s="221" t="s">
        <v>46</v>
      </c>
      <c r="O545" s="85"/>
      <c r="P545" s="222">
        <f>O545*H545</f>
        <v>0</v>
      </c>
      <c r="Q545" s="222">
        <v>0.00025000000000000001</v>
      </c>
      <c r="R545" s="222">
        <f>Q545*H545</f>
        <v>0.0015</v>
      </c>
      <c r="S545" s="222">
        <v>0</v>
      </c>
      <c r="T545" s="223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24" t="s">
        <v>234</v>
      </c>
      <c r="AT545" s="224" t="s">
        <v>148</v>
      </c>
      <c r="AU545" s="224" t="s">
        <v>84</v>
      </c>
      <c r="AY545" s="18" t="s">
        <v>145</v>
      </c>
      <c r="BE545" s="225">
        <f>IF(N545="základní",J545,0)</f>
        <v>0</v>
      </c>
      <c r="BF545" s="225">
        <f>IF(N545="snížená",J545,0)</f>
        <v>0</v>
      </c>
      <c r="BG545" s="225">
        <f>IF(N545="zákl. přenesená",J545,0)</f>
        <v>0</v>
      </c>
      <c r="BH545" s="225">
        <f>IF(N545="sníž. přenesená",J545,0)</f>
        <v>0</v>
      </c>
      <c r="BI545" s="225">
        <f>IF(N545="nulová",J545,0)</f>
        <v>0</v>
      </c>
      <c r="BJ545" s="18" t="s">
        <v>82</v>
      </c>
      <c r="BK545" s="225">
        <f>ROUND(I545*H545,2)</f>
        <v>0</v>
      </c>
      <c r="BL545" s="18" t="s">
        <v>234</v>
      </c>
      <c r="BM545" s="224" t="s">
        <v>1398</v>
      </c>
    </row>
    <row r="546" s="2" customFormat="1">
      <c r="A546" s="39"/>
      <c r="B546" s="40"/>
      <c r="C546" s="41"/>
      <c r="D546" s="226" t="s">
        <v>155</v>
      </c>
      <c r="E546" s="41"/>
      <c r="F546" s="227" t="s">
        <v>1399</v>
      </c>
      <c r="G546" s="41"/>
      <c r="H546" s="41"/>
      <c r="I546" s="228"/>
      <c r="J546" s="41"/>
      <c r="K546" s="41"/>
      <c r="L546" s="45"/>
      <c r="M546" s="229"/>
      <c r="N546" s="230"/>
      <c r="O546" s="85"/>
      <c r="P546" s="85"/>
      <c r="Q546" s="85"/>
      <c r="R546" s="85"/>
      <c r="S546" s="85"/>
      <c r="T546" s="86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T546" s="18" t="s">
        <v>155</v>
      </c>
      <c r="AU546" s="18" t="s">
        <v>84</v>
      </c>
    </row>
    <row r="547" s="13" customFormat="1">
      <c r="A547" s="13"/>
      <c r="B547" s="231"/>
      <c r="C547" s="232"/>
      <c r="D547" s="233" t="s">
        <v>161</v>
      </c>
      <c r="E547" s="242" t="s">
        <v>19</v>
      </c>
      <c r="F547" s="234" t="s">
        <v>1106</v>
      </c>
      <c r="G547" s="232"/>
      <c r="H547" s="235">
        <v>6</v>
      </c>
      <c r="I547" s="236"/>
      <c r="J547" s="232"/>
      <c r="K547" s="232"/>
      <c r="L547" s="237"/>
      <c r="M547" s="238"/>
      <c r="N547" s="239"/>
      <c r="O547" s="239"/>
      <c r="P547" s="239"/>
      <c r="Q547" s="239"/>
      <c r="R547" s="239"/>
      <c r="S547" s="239"/>
      <c r="T547" s="240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1" t="s">
        <v>161</v>
      </c>
      <c r="AU547" s="241" t="s">
        <v>84</v>
      </c>
      <c r="AV547" s="13" t="s">
        <v>84</v>
      </c>
      <c r="AW547" s="13" t="s">
        <v>37</v>
      </c>
      <c r="AX547" s="13" t="s">
        <v>82</v>
      </c>
      <c r="AY547" s="241" t="s">
        <v>145</v>
      </c>
    </row>
    <row r="548" s="2" customFormat="1" ht="16.5" customHeight="1">
      <c r="A548" s="39"/>
      <c r="B548" s="40"/>
      <c r="C548" s="213" t="s">
        <v>1400</v>
      </c>
      <c r="D548" s="213" t="s">
        <v>148</v>
      </c>
      <c r="E548" s="214" t="s">
        <v>1401</v>
      </c>
      <c r="F548" s="215" t="s">
        <v>1402</v>
      </c>
      <c r="G548" s="216" t="s">
        <v>298</v>
      </c>
      <c r="H548" s="217">
        <v>14</v>
      </c>
      <c r="I548" s="218"/>
      <c r="J548" s="219">
        <f>ROUND(I548*H548,2)</f>
        <v>0</v>
      </c>
      <c r="K548" s="215" t="s">
        <v>152</v>
      </c>
      <c r="L548" s="45"/>
      <c r="M548" s="220" t="s">
        <v>19</v>
      </c>
      <c r="N548" s="221" t="s">
        <v>46</v>
      </c>
      <c r="O548" s="85"/>
      <c r="P548" s="222">
        <f>O548*H548</f>
        <v>0</v>
      </c>
      <c r="Q548" s="222">
        <v>0.00036000000000000002</v>
      </c>
      <c r="R548" s="222">
        <f>Q548*H548</f>
        <v>0.0050400000000000002</v>
      </c>
      <c r="S548" s="222">
        <v>0</v>
      </c>
      <c r="T548" s="223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24" t="s">
        <v>234</v>
      </c>
      <c r="AT548" s="224" t="s">
        <v>148</v>
      </c>
      <c r="AU548" s="224" t="s">
        <v>84</v>
      </c>
      <c r="AY548" s="18" t="s">
        <v>145</v>
      </c>
      <c r="BE548" s="225">
        <f>IF(N548="základní",J548,0)</f>
        <v>0</v>
      </c>
      <c r="BF548" s="225">
        <f>IF(N548="snížená",J548,0)</f>
        <v>0</v>
      </c>
      <c r="BG548" s="225">
        <f>IF(N548="zákl. přenesená",J548,0)</f>
        <v>0</v>
      </c>
      <c r="BH548" s="225">
        <f>IF(N548="sníž. přenesená",J548,0)</f>
        <v>0</v>
      </c>
      <c r="BI548" s="225">
        <f>IF(N548="nulová",J548,0)</f>
        <v>0</v>
      </c>
      <c r="BJ548" s="18" t="s">
        <v>82</v>
      </c>
      <c r="BK548" s="225">
        <f>ROUND(I548*H548,2)</f>
        <v>0</v>
      </c>
      <c r="BL548" s="18" t="s">
        <v>234</v>
      </c>
      <c r="BM548" s="224" t="s">
        <v>1403</v>
      </c>
    </row>
    <row r="549" s="2" customFormat="1">
      <c r="A549" s="39"/>
      <c r="B549" s="40"/>
      <c r="C549" s="41"/>
      <c r="D549" s="226" t="s">
        <v>155</v>
      </c>
      <c r="E549" s="41"/>
      <c r="F549" s="227" t="s">
        <v>1404</v>
      </c>
      <c r="G549" s="41"/>
      <c r="H549" s="41"/>
      <c r="I549" s="228"/>
      <c r="J549" s="41"/>
      <c r="K549" s="41"/>
      <c r="L549" s="45"/>
      <c r="M549" s="229"/>
      <c r="N549" s="230"/>
      <c r="O549" s="85"/>
      <c r="P549" s="85"/>
      <c r="Q549" s="85"/>
      <c r="R549" s="85"/>
      <c r="S549" s="85"/>
      <c r="T549" s="86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T549" s="18" t="s">
        <v>155</v>
      </c>
      <c r="AU549" s="18" t="s">
        <v>84</v>
      </c>
    </row>
    <row r="550" s="13" customFormat="1">
      <c r="A550" s="13"/>
      <c r="B550" s="231"/>
      <c r="C550" s="232"/>
      <c r="D550" s="233" t="s">
        <v>161</v>
      </c>
      <c r="E550" s="242" t="s">
        <v>19</v>
      </c>
      <c r="F550" s="234" t="s">
        <v>1405</v>
      </c>
      <c r="G550" s="232"/>
      <c r="H550" s="235">
        <v>14</v>
      </c>
      <c r="I550" s="236"/>
      <c r="J550" s="232"/>
      <c r="K550" s="232"/>
      <c r="L550" s="237"/>
      <c r="M550" s="238"/>
      <c r="N550" s="239"/>
      <c r="O550" s="239"/>
      <c r="P550" s="239"/>
      <c r="Q550" s="239"/>
      <c r="R550" s="239"/>
      <c r="S550" s="239"/>
      <c r="T550" s="240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1" t="s">
        <v>161</v>
      </c>
      <c r="AU550" s="241" t="s">
        <v>84</v>
      </c>
      <c r="AV550" s="13" t="s">
        <v>84</v>
      </c>
      <c r="AW550" s="13" t="s">
        <v>37</v>
      </c>
      <c r="AX550" s="13" t="s">
        <v>82</v>
      </c>
      <c r="AY550" s="241" t="s">
        <v>145</v>
      </c>
    </row>
    <row r="551" s="2" customFormat="1" ht="16.5" customHeight="1">
      <c r="A551" s="39"/>
      <c r="B551" s="40"/>
      <c r="C551" s="213" t="s">
        <v>1406</v>
      </c>
      <c r="D551" s="213" t="s">
        <v>148</v>
      </c>
      <c r="E551" s="214" t="s">
        <v>1407</v>
      </c>
      <c r="F551" s="215" t="s">
        <v>1408</v>
      </c>
      <c r="G551" s="216" t="s">
        <v>298</v>
      </c>
      <c r="H551" s="217">
        <v>9</v>
      </c>
      <c r="I551" s="218"/>
      <c r="J551" s="219">
        <f>ROUND(I551*H551,2)</f>
        <v>0</v>
      </c>
      <c r="K551" s="215" t="s">
        <v>152</v>
      </c>
      <c r="L551" s="45"/>
      <c r="M551" s="220" t="s">
        <v>19</v>
      </c>
      <c r="N551" s="221" t="s">
        <v>46</v>
      </c>
      <c r="O551" s="85"/>
      <c r="P551" s="222">
        <f>O551*H551</f>
        <v>0</v>
      </c>
      <c r="Q551" s="222">
        <v>0.00044000000000000002</v>
      </c>
      <c r="R551" s="222">
        <f>Q551*H551</f>
        <v>0.00396</v>
      </c>
      <c r="S551" s="222">
        <v>0</v>
      </c>
      <c r="T551" s="223">
        <f>S551*H551</f>
        <v>0</v>
      </c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R551" s="224" t="s">
        <v>234</v>
      </c>
      <c r="AT551" s="224" t="s">
        <v>148</v>
      </c>
      <c r="AU551" s="224" t="s">
        <v>84</v>
      </c>
      <c r="AY551" s="18" t="s">
        <v>145</v>
      </c>
      <c r="BE551" s="225">
        <f>IF(N551="základní",J551,0)</f>
        <v>0</v>
      </c>
      <c r="BF551" s="225">
        <f>IF(N551="snížená",J551,0)</f>
        <v>0</v>
      </c>
      <c r="BG551" s="225">
        <f>IF(N551="zákl. přenesená",J551,0)</f>
        <v>0</v>
      </c>
      <c r="BH551" s="225">
        <f>IF(N551="sníž. přenesená",J551,0)</f>
        <v>0</v>
      </c>
      <c r="BI551" s="225">
        <f>IF(N551="nulová",J551,0)</f>
        <v>0</v>
      </c>
      <c r="BJ551" s="18" t="s">
        <v>82</v>
      </c>
      <c r="BK551" s="225">
        <f>ROUND(I551*H551,2)</f>
        <v>0</v>
      </c>
      <c r="BL551" s="18" t="s">
        <v>234</v>
      </c>
      <c r="BM551" s="224" t="s">
        <v>1409</v>
      </c>
    </row>
    <row r="552" s="2" customFormat="1">
      <c r="A552" s="39"/>
      <c r="B552" s="40"/>
      <c r="C552" s="41"/>
      <c r="D552" s="226" t="s">
        <v>155</v>
      </c>
      <c r="E552" s="41"/>
      <c r="F552" s="227" t="s">
        <v>1410</v>
      </c>
      <c r="G552" s="41"/>
      <c r="H552" s="41"/>
      <c r="I552" s="228"/>
      <c r="J552" s="41"/>
      <c r="K552" s="41"/>
      <c r="L552" s="45"/>
      <c r="M552" s="229"/>
      <c r="N552" s="230"/>
      <c r="O552" s="85"/>
      <c r="P552" s="85"/>
      <c r="Q552" s="85"/>
      <c r="R552" s="85"/>
      <c r="S552" s="85"/>
      <c r="T552" s="86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T552" s="18" t="s">
        <v>155</v>
      </c>
      <c r="AU552" s="18" t="s">
        <v>84</v>
      </c>
    </row>
    <row r="553" s="13" customFormat="1">
      <c r="A553" s="13"/>
      <c r="B553" s="231"/>
      <c r="C553" s="232"/>
      <c r="D553" s="233" t="s">
        <v>161</v>
      </c>
      <c r="E553" s="242" t="s">
        <v>19</v>
      </c>
      <c r="F553" s="234" t="s">
        <v>1411</v>
      </c>
      <c r="G553" s="232"/>
      <c r="H553" s="235">
        <v>9</v>
      </c>
      <c r="I553" s="236"/>
      <c r="J553" s="232"/>
      <c r="K553" s="232"/>
      <c r="L553" s="237"/>
      <c r="M553" s="238"/>
      <c r="N553" s="239"/>
      <c r="O553" s="239"/>
      <c r="P553" s="239"/>
      <c r="Q553" s="239"/>
      <c r="R553" s="239"/>
      <c r="S553" s="239"/>
      <c r="T553" s="240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1" t="s">
        <v>161</v>
      </c>
      <c r="AU553" s="241" t="s">
        <v>84</v>
      </c>
      <c r="AV553" s="13" t="s">
        <v>84</v>
      </c>
      <c r="AW553" s="13" t="s">
        <v>37</v>
      </c>
      <c r="AX553" s="13" t="s">
        <v>82</v>
      </c>
      <c r="AY553" s="241" t="s">
        <v>145</v>
      </c>
    </row>
    <row r="554" s="2" customFormat="1" ht="16.5" customHeight="1">
      <c r="A554" s="39"/>
      <c r="B554" s="40"/>
      <c r="C554" s="213" t="s">
        <v>1412</v>
      </c>
      <c r="D554" s="213" t="s">
        <v>148</v>
      </c>
      <c r="E554" s="214" t="s">
        <v>1413</v>
      </c>
      <c r="F554" s="215" t="s">
        <v>1414</v>
      </c>
      <c r="G554" s="216" t="s">
        <v>298</v>
      </c>
      <c r="H554" s="217">
        <v>8</v>
      </c>
      <c r="I554" s="218"/>
      <c r="J554" s="219">
        <f>ROUND(I554*H554,2)</f>
        <v>0</v>
      </c>
      <c r="K554" s="215" t="s">
        <v>152</v>
      </c>
      <c r="L554" s="45"/>
      <c r="M554" s="220" t="s">
        <v>19</v>
      </c>
      <c r="N554" s="221" t="s">
        <v>46</v>
      </c>
      <c r="O554" s="85"/>
      <c r="P554" s="222">
        <f>O554*H554</f>
        <v>0</v>
      </c>
      <c r="Q554" s="222">
        <v>0.00075000000000000002</v>
      </c>
      <c r="R554" s="222">
        <f>Q554*H554</f>
        <v>0.0060000000000000001</v>
      </c>
      <c r="S554" s="222">
        <v>0</v>
      </c>
      <c r="T554" s="223">
        <f>S554*H554</f>
        <v>0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224" t="s">
        <v>234</v>
      </c>
      <c r="AT554" s="224" t="s">
        <v>148</v>
      </c>
      <c r="AU554" s="224" t="s">
        <v>84</v>
      </c>
      <c r="AY554" s="18" t="s">
        <v>145</v>
      </c>
      <c r="BE554" s="225">
        <f>IF(N554="základní",J554,0)</f>
        <v>0</v>
      </c>
      <c r="BF554" s="225">
        <f>IF(N554="snížená",J554,0)</f>
        <v>0</v>
      </c>
      <c r="BG554" s="225">
        <f>IF(N554="zákl. přenesená",J554,0)</f>
        <v>0</v>
      </c>
      <c r="BH554" s="225">
        <f>IF(N554="sníž. přenesená",J554,0)</f>
        <v>0</v>
      </c>
      <c r="BI554" s="225">
        <f>IF(N554="nulová",J554,0)</f>
        <v>0</v>
      </c>
      <c r="BJ554" s="18" t="s">
        <v>82</v>
      </c>
      <c r="BK554" s="225">
        <f>ROUND(I554*H554,2)</f>
        <v>0</v>
      </c>
      <c r="BL554" s="18" t="s">
        <v>234</v>
      </c>
      <c r="BM554" s="224" t="s">
        <v>1415</v>
      </c>
    </row>
    <row r="555" s="2" customFormat="1">
      <c r="A555" s="39"/>
      <c r="B555" s="40"/>
      <c r="C555" s="41"/>
      <c r="D555" s="226" t="s">
        <v>155</v>
      </c>
      <c r="E555" s="41"/>
      <c r="F555" s="227" t="s">
        <v>1416</v>
      </c>
      <c r="G555" s="41"/>
      <c r="H555" s="41"/>
      <c r="I555" s="228"/>
      <c r="J555" s="41"/>
      <c r="K555" s="41"/>
      <c r="L555" s="45"/>
      <c r="M555" s="229"/>
      <c r="N555" s="230"/>
      <c r="O555" s="85"/>
      <c r="P555" s="85"/>
      <c r="Q555" s="85"/>
      <c r="R555" s="85"/>
      <c r="S555" s="85"/>
      <c r="T555" s="86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T555" s="18" t="s">
        <v>155</v>
      </c>
      <c r="AU555" s="18" t="s">
        <v>84</v>
      </c>
    </row>
    <row r="556" s="13" customFormat="1">
      <c r="A556" s="13"/>
      <c r="B556" s="231"/>
      <c r="C556" s="232"/>
      <c r="D556" s="233" t="s">
        <v>161</v>
      </c>
      <c r="E556" s="242" t="s">
        <v>19</v>
      </c>
      <c r="F556" s="234" t="s">
        <v>1417</v>
      </c>
      <c r="G556" s="232"/>
      <c r="H556" s="235">
        <v>8</v>
      </c>
      <c r="I556" s="236"/>
      <c r="J556" s="232"/>
      <c r="K556" s="232"/>
      <c r="L556" s="237"/>
      <c r="M556" s="238"/>
      <c r="N556" s="239"/>
      <c r="O556" s="239"/>
      <c r="P556" s="239"/>
      <c r="Q556" s="239"/>
      <c r="R556" s="239"/>
      <c r="S556" s="239"/>
      <c r="T556" s="240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1" t="s">
        <v>161</v>
      </c>
      <c r="AU556" s="241" t="s">
        <v>84</v>
      </c>
      <c r="AV556" s="13" t="s">
        <v>84</v>
      </c>
      <c r="AW556" s="13" t="s">
        <v>37</v>
      </c>
      <c r="AX556" s="13" t="s">
        <v>82</v>
      </c>
      <c r="AY556" s="241" t="s">
        <v>145</v>
      </c>
    </row>
    <row r="557" s="2" customFormat="1" ht="16.5" customHeight="1">
      <c r="A557" s="39"/>
      <c r="B557" s="40"/>
      <c r="C557" s="213" t="s">
        <v>1418</v>
      </c>
      <c r="D557" s="213" t="s">
        <v>148</v>
      </c>
      <c r="E557" s="214" t="s">
        <v>1419</v>
      </c>
      <c r="F557" s="215" t="s">
        <v>1420</v>
      </c>
      <c r="G557" s="216" t="s">
        <v>298</v>
      </c>
      <c r="H557" s="217">
        <v>6</v>
      </c>
      <c r="I557" s="218"/>
      <c r="J557" s="219">
        <f>ROUND(I557*H557,2)</f>
        <v>0</v>
      </c>
      <c r="K557" s="215" t="s">
        <v>152</v>
      </c>
      <c r="L557" s="45"/>
      <c r="M557" s="220" t="s">
        <v>19</v>
      </c>
      <c r="N557" s="221" t="s">
        <v>46</v>
      </c>
      <c r="O557" s="85"/>
      <c r="P557" s="222">
        <f>O557*H557</f>
        <v>0</v>
      </c>
      <c r="Q557" s="222">
        <v>0.0012800000000000001</v>
      </c>
      <c r="R557" s="222">
        <f>Q557*H557</f>
        <v>0.0076800000000000011</v>
      </c>
      <c r="S557" s="222">
        <v>0</v>
      </c>
      <c r="T557" s="223">
        <f>S557*H557</f>
        <v>0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224" t="s">
        <v>234</v>
      </c>
      <c r="AT557" s="224" t="s">
        <v>148</v>
      </c>
      <c r="AU557" s="224" t="s">
        <v>84</v>
      </c>
      <c r="AY557" s="18" t="s">
        <v>145</v>
      </c>
      <c r="BE557" s="225">
        <f>IF(N557="základní",J557,0)</f>
        <v>0</v>
      </c>
      <c r="BF557" s="225">
        <f>IF(N557="snížená",J557,0)</f>
        <v>0</v>
      </c>
      <c r="BG557" s="225">
        <f>IF(N557="zákl. přenesená",J557,0)</f>
        <v>0</v>
      </c>
      <c r="BH557" s="225">
        <f>IF(N557="sníž. přenesená",J557,0)</f>
        <v>0</v>
      </c>
      <c r="BI557" s="225">
        <f>IF(N557="nulová",J557,0)</f>
        <v>0</v>
      </c>
      <c r="BJ557" s="18" t="s">
        <v>82</v>
      </c>
      <c r="BK557" s="225">
        <f>ROUND(I557*H557,2)</f>
        <v>0</v>
      </c>
      <c r="BL557" s="18" t="s">
        <v>234</v>
      </c>
      <c r="BM557" s="224" t="s">
        <v>1421</v>
      </c>
    </row>
    <row r="558" s="2" customFormat="1">
      <c r="A558" s="39"/>
      <c r="B558" s="40"/>
      <c r="C558" s="41"/>
      <c r="D558" s="226" t="s">
        <v>155</v>
      </c>
      <c r="E558" s="41"/>
      <c r="F558" s="227" t="s">
        <v>1422</v>
      </c>
      <c r="G558" s="41"/>
      <c r="H558" s="41"/>
      <c r="I558" s="228"/>
      <c r="J558" s="41"/>
      <c r="K558" s="41"/>
      <c r="L558" s="45"/>
      <c r="M558" s="229"/>
      <c r="N558" s="230"/>
      <c r="O558" s="85"/>
      <c r="P558" s="85"/>
      <c r="Q558" s="85"/>
      <c r="R558" s="85"/>
      <c r="S558" s="85"/>
      <c r="T558" s="86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T558" s="18" t="s">
        <v>155</v>
      </c>
      <c r="AU558" s="18" t="s">
        <v>84</v>
      </c>
    </row>
    <row r="559" s="13" customFormat="1">
      <c r="A559" s="13"/>
      <c r="B559" s="231"/>
      <c r="C559" s="232"/>
      <c r="D559" s="233" t="s">
        <v>161</v>
      </c>
      <c r="E559" s="242" t="s">
        <v>19</v>
      </c>
      <c r="F559" s="234" t="s">
        <v>1106</v>
      </c>
      <c r="G559" s="232"/>
      <c r="H559" s="235">
        <v>6</v>
      </c>
      <c r="I559" s="236"/>
      <c r="J559" s="232"/>
      <c r="K559" s="232"/>
      <c r="L559" s="237"/>
      <c r="M559" s="238"/>
      <c r="N559" s="239"/>
      <c r="O559" s="239"/>
      <c r="P559" s="239"/>
      <c r="Q559" s="239"/>
      <c r="R559" s="239"/>
      <c r="S559" s="239"/>
      <c r="T559" s="240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1" t="s">
        <v>161</v>
      </c>
      <c r="AU559" s="241" t="s">
        <v>84</v>
      </c>
      <c r="AV559" s="13" t="s">
        <v>84</v>
      </c>
      <c r="AW559" s="13" t="s">
        <v>37</v>
      </c>
      <c r="AX559" s="13" t="s">
        <v>82</v>
      </c>
      <c r="AY559" s="241" t="s">
        <v>145</v>
      </c>
    </row>
    <row r="560" s="2" customFormat="1" ht="16.5" customHeight="1">
      <c r="A560" s="39"/>
      <c r="B560" s="40"/>
      <c r="C560" s="213" t="s">
        <v>1423</v>
      </c>
      <c r="D560" s="213" t="s">
        <v>148</v>
      </c>
      <c r="E560" s="214" t="s">
        <v>1424</v>
      </c>
      <c r="F560" s="215" t="s">
        <v>1425</v>
      </c>
      <c r="G560" s="216" t="s">
        <v>298</v>
      </c>
      <c r="H560" s="217">
        <v>15</v>
      </c>
      <c r="I560" s="218"/>
      <c r="J560" s="219">
        <f>ROUND(I560*H560,2)</f>
        <v>0</v>
      </c>
      <c r="K560" s="215" t="s">
        <v>152</v>
      </c>
      <c r="L560" s="45"/>
      <c r="M560" s="220" t="s">
        <v>19</v>
      </c>
      <c r="N560" s="221" t="s">
        <v>46</v>
      </c>
      <c r="O560" s="85"/>
      <c r="P560" s="222">
        <f>O560*H560</f>
        <v>0</v>
      </c>
      <c r="Q560" s="222">
        <v>0.0018</v>
      </c>
      <c r="R560" s="222">
        <f>Q560*H560</f>
        <v>0.027</v>
      </c>
      <c r="S560" s="222">
        <v>0</v>
      </c>
      <c r="T560" s="223">
        <f>S560*H560</f>
        <v>0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24" t="s">
        <v>234</v>
      </c>
      <c r="AT560" s="224" t="s">
        <v>148</v>
      </c>
      <c r="AU560" s="224" t="s">
        <v>84</v>
      </c>
      <c r="AY560" s="18" t="s">
        <v>145</v>
      </c>
      <c r="BE560" s="225">
        <f>IF(N560="základní",J560,0)</f>
        <v>0</v>
      </c>
      <c r="BF560" s="225">
        <f>IF(N560="snížená",J560,0)</f>
        <v>0</v>
      </c>
      <c r="BG560" s="225">
        <f>IF(N560="zákl. přenesená",J560,0)</f>
        <v>0</v>
      </c>
      <c r="BH560" s="225">
        <f>IF(N560="sníž. přenesená",J560,0)</f>
        <v>0</v>
      </c>
      <c r="BI560" s="225">
        <f>IF(N560="nulová",J560,0)</f>
        <v>0</v>
      </c>
      <c r="BJ560" s="18" t="s">
        <v>82</v>
      </c>
      <c r="BK560" s="225">
        <f>ROUND(I560*H560,2)</f>
        <v>0</v>
      </c>
      <c r="BL560" s="18" t="s">
        <v>234</v>
      </c>
      <c r="BM560" s="224" t="s">
        <v>1426</v>
      </c>
    </row>
    <row r="561" s="2" customFormat="1">
      <c r="A561" s="39"/>
      <c r="B561" s="40"/>
      <c r="C561" s="41"/>
      <c r="D561" s="226" t="s">
        <v>155</v>
      </c>
      <c r="E561" s="41"/>
      <c r="F561" s="227" t="s">
        <v>1427</v>
      </c>
      <c r="G561" s="41"/>
      <c r="H561" s="41"/>
      <c r="I561" s="228"/>
      <c r="J561" s="41"/>
      <c r="K561" s="41"/>
      <c r="L561" s="45"/>
      <c r="M561" s="229"/>
      <c r="N561" s="230"/>
      <c r="O561" s="85"/>
      <c r="P561" s="85"/>
      <c r="Q561" s="85"/>
      <c r="R561" s="85"/>
      <c r="S561" s="85"/>
      <c r="T561" s="86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T561" s="18" t="s">
        <v>155</v>
      </c>
      <c r="AU561" s="18" t="s">
        <v>84</v>
      </c>
    </row>
    <row r="562" s="13" customFormat="1">
      <c r="A562" s="13"/>
      <c r="B562" s="231"/>
      <c r="C562" s="232"/>
      <c r="D562" s="233" t="s">
        <v>161</v>
      </c>
      <c r="E562" s="242" t="s">
        <v>19</v>
      </c>
      <c r="F562" s="234" t="s">
        <v>1428</v>
      </c>
      <c r="G562" s="232"/>
      <c r="H562" s="235">
        <v>15</v>
      </c>
      <c r="I562" s="236"/>
      <c r="J562" s="232"/>
      <c r="K562" s="232"/>
      <c r="L562" s="237"/>
      <c r="M562" s="238"/>
      <c r="N562" s="239"/>
      <c r="O562" s="239"/>
      <c r="P562" s="239"/>
      <c r="Q562" s="239"/>
      <c r="R562" s="239"/>
      <c r="S562" s="239"/>
      <c r="T562" s="240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1" t="s">
        <v>161</v>
      </c>
      <c r="AU562" s="241" t="s">
        <v>84</v>
      </c>
      <c r="AV562" s="13" t="s">
        <v>84</v>
      </c>
      <c r="AW562" s="13" t="s">
        <v>37</v>
      </c>
      <c r="AX562" s="13" t="s">
        <v>82</v>
      </c>
      <c r="AY562" s="241" t="s">
        <v>145</v>
      </c>
    </row>
    <row r="563" s="2" customFormat="1" ht="16.5" customHeight="1">
      <c r="A563" s="39"/>
      <c r="B563" s="40"/>
      <c r="C563" s="213" t="s">
        <v>1429</v>
      </c>
      <c r="D563" s="213" t="s">
        <v>148</v>
      </c>
      <c r="E563" s="214" t="s">
        <v>1430</v>
      </c>
      <c r="F563" s="215" t="s">
        <v>1431</v>
      </c>
      <c r="G563" s="216" t="s">
        <v>298</v>
      </c>
      <c r="H563" s="217">
        <v>10</v>
      </c>
      <c r="I563" s="218"/>
      <c r="J563" s="219">
        <f>ROUND(I563*H563,2)</f>
        <v>0</v>
      </c>
      <c r="K563" s="215" t="s">
        <v>152</v>
      </c>
      <c r="L563" s="45"/>
      <c r="M563" s="220" t="s">
        <v>19</v>
      </c>
      <c r="N563" s="221" t="s">
        <v>46</v>
      </c>
      <c r="O563" s="85"/>
      <c r="P563" s="222">
        <f>O563*H563</f>
        <v>0</v>
      </c>
      <c r="Q563" s="222">
        <v>0.00022000000000000001</v>
      </c>
      <c r="R563" s="222">
        <f>Q563*H563</f>
        <v>0.0022000000000000001</v>
      </c>
      <c r="S563" s="222">
        <v>0</v>
      </c>
      <c r="T563" s="223">
        <f>S563*H563</f>
        <v>0</v>
      </c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R563" s="224" t="s">
        <v>234</v>
      </c>
      <c r="AT563" s="224" t="s">
        <v>148</v>
      </c>
      <c r="AU563" s="224" t="s">
        <v>84</v>
      </c>
      <c r="AY563" s="18" t="s">
        <v>145</v>
      </c>
      <c r="BE563" s="225">
        <f>IF(N563="základní",J563,0)</f>
        <v>0</v>
      </c>
      <c r="BF563" s="225">
        <f>IF(N563="snížená",J563,0)</f>
        <v>0</v>
      </c>
      <c r="BG563" s="225">
        <f>IF(N563="zákl. přenesená",J563,0)</f>
        <v>0</v>
      </c>
      <c r="BH563" s="225">
        <f>IF(N563="sníž. přenesená",J563,0)</f>
        <v>0</v>
      </c>
      <c r="BI563" s="225">
        <f>IF(N563="nulová",J563,0)</f>
        <v>0</v>
      </c>
      <c r="BJ563" s="18" t="s">
        <v>82</v>
      </c>
      <c r="BK563" s="225">
        <f>ROUND(I563*H563,2)</f>
        <v>0</v>
      </c>
      <c r="BL563" s="18" t="s">
        <v>234</v>
      </c>
      <c r="BM563" s="224" t="s">
        <v>1432</v>
      </c>
    </row>
    <row r="564" s="2" customFormat="1">
      <c r="A564" s="39"/>
      <c r="B564" s="40"/>
      <c r="C564" s="41"/>
      <c r="D564" s="226" t="s">
        <v>155</v>
      </c>
      <c r="E564" s="41"/>
      <c r="F564" s="227" t="s">
        <v>1433</v>
      </c>
      <c r="G564" s="41"/>
      <c r="H564" s="41"/>
      <c r="I564" s="228"/>
      <c r="J564" s="41"/>
      <c r="K564" s="41"/>
      <c r="L564" s="45"/>
      <c r="M564" s="229"/>
      <c r="N564" s="230"/>
      <c r="O564" s="85"/>
      <c r="P564" s="85"/>
      <c r="Q564" s="85"/>
      <c r="R564" s="85"/>
      <c r="S564" s="85"/>
      <c r="T564" s="86"/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T564" s="18" t="s">
        <v>155</v>
      </c>
      <c r="AU564" s="18" t="s">
        <v>84</v>
      </c>
    </row>
    <row r="565" s="13" customFormat="1">
      <c r="A565" s="13"/>
      <c r="B565" s="231"/>
      <c r="C565" s="232"/>
      <c r="D565" s="233" t="s">
        <v>161</v>
      </c>
      <c r="E565" s="242" t="s">
        <v>19</v>
      </c>
      <c r="F565" s="234" t="s">
        <v>1434</v>
      </c>
      <c r="G565" s="232"/>
      <c r="H565" s="235">
        <v>10</v>
      </c>
      <c r="I565" s="236"/>
      <c r="J565" s="232"/>
      <c r="K565" s="232"/>
      <c r="L565" s="237"/>
      <c r="M565" s="238"/>
      <c r="N565" s="239"/>
      <c r="O565" s="239"/>
      <c r="P565" s="239"/>
      <c r="Q565" s="239"/>
      <c r="R565" s="239"/>
      <c r="S565" s="239"/>
      <c r="T565" s="240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1" t="s">
        <v>161</v>
      </c>
      <c r="AU565" s="241" t="s">
        <v>84</v>
      </c>
      <c r="AV565" s="13" t="s">
        <v>84</v>
      </c>
      <c r="AW565" s="13" t="s">
        <v>37</v>
      </c>
      <c r="AX565" s="13" t="s">
        <v>82</v>
      </c>
      <c r="AY565" s="241" t="s">
        <v>145</v>
      </c>
    </row>
    <row r="566" s="2" customFormat="1" ht="16.5" customHeight="1">
      <c r="A566" s="39"/>
      <c r="B566" s="40"/>
      <c r="C566" s="213" t="s">
        <v>1435</v>
      </c>
      <c r="D566" s="213" t="s">
        <v>148</v>
      </c>
      <c r="E566" s="214" t="s">
        <v>1436</v>
      </c>
      <c r="F566" s="215" t="s">
        <v>1437</v>
      </c>
      <c r="G566" s="216" t="s">
        <v>298</v>
      </c>
      <c r="H566" s="217">
        <v>6</v>
      </c>
      <c r="I566" s="218"/>
      <c r="J566" s="219">
        <f>ROUND(I566*H566,2)</f>
        <v>0</v>
      </c>
      <c r="K566" s="215" t="s">
        <v>152</v>
      </c>
      <c r="L566" s="45"/>
      <c r="M566" s="220" t="s">
        <v>19</v>
      </c>
      <c r="N566" s="221" t="s">
        <v>46</v>
      </c>
      <c r="O566" s="85"/>
      <c r="P566" s="222">
        <f>O566*H566</f>
        <v>0</v>
      </c>
      <c r="Q566" s="222">
        <v>0.00027</v>
      </c>
      <c r="R566" s="222">
        <f>Q566*H566</f>
        <v>0.0016199999999999999</v>
      </c>
      <c r="S566" s="222">
        <v>0</v>
      </c>
      <c r="T566" s="223">
        <f>S566*H566</f>
        <v>0</v>
      </c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R566" s="224" t="s">
        <v>234</v>
      </c>
      <c r="AT566" s="224" t="s">
        <v>148</v>
      </c>
      <c r="AU566" s="224" t="s">
        <v>84</v>
      </c>
      <c r="AY566" s="18" t="s">
        <v>145</v>
      </c>
      <c r="BE566" s="225">
        <f>IF(N566="základní",J566,0)</f>
        <v>0</v>
      </c>
      <c r="BF566" s="225">
        <f>IF(N566="snížená",J566,0)</f>
        <v>0</v>
      </c>
      <c r="BG566" s="225">
        <f>IF(N566="zákl. přenesená",J566,0)</f>
        <v>0</v>
      </c>
      <c r="BH566" s="225">
        <f>IF(N566="sníž. přenesená",J566,0)</f>
        <v>0</v>
      </c>
      <c r="BI566" s="225">
        <f>IF(N566="nulová",J566,0)</f>
        <v>0</v>
      </c>
      <c r="BJ566" s="18" t="s">
        <v>82</v>
      </c>
      <c r="BK566" s="225">
        <f>ROUND(I566*H566,2)</f>
        <v>0</v>
      </c>
      <c r="BL566" s="18" t="s">
        <v>234</v>
      </c>
      <c r="BM566" s="224" t="s">
        <v>1438</v>
      </c>
    </row>
    <row r="567" s="2" customFormat="1">
      <c r="A567" s="39"/>
      <c r="B567" s="40"/>
      <c r="C567" s="41"/>
      <c r="D567" s="226" t="s">
        <v>155</v>
      </c>
      <c r="E567" s="41"/>
      <c r="F567" s="227" t="s">
        <v>1439</v>
      </c>
      <c r="G567" s="41"/>
      <c r="H567" s="41"/>
      <c r="I567" s="228"/>
      <c r="J567" s="41"/>
      <c r="K567" s="41"/>
      <c r="L567" s="45"/>
      <c r="M567" s="229"/>
      <c r="N567" s="230"/>
      <c r="O567" s="85"/>
      <c r="P567" s="85"/>
      <c r="Q567" s="85"/>
      <c r="R567" s="85"/>
      <c r="S567" s="85"/>
      <c r="T567" s="86"/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T567" s="18" t="s">
        <v>155</v>
      </c>
      <c r="AU567" s="18" t="s">
        <v>84</v>
      </c>
    </row>
    <row r="568" s="13" customFormat="1">
      <c r="A568" s="13"/>
      <c r="B568" s="231"/>
      <c r="C568" s="232"/>
      <c r="D568" s="233" t="s">
        <v>161</v>
      </c>
      <c r="E568" s="242" t="s">
        <v>19</v>
      </c>
      <c r="F568" s="234" t="s">
        <v>851</v>
      </c>
      <c r="G568" s="232"/>
      <c r="H568" s="235">
        <v>6</v>
      </c>
      <c r="I568" s="236"/>
      <c r="J568" s="232"/>
      <c r="K568" s="232"/>
      <c r="L568" s="237"/>
      <c r="M568" s="238"/>
      <c r="N568" s="239"/>
      <c r="O568" s="239"/>
      <c r="P568" s="239"/>
      <c r="Q568" s="239"/>
      <c r="R568" s="239"/>
      <c r="S568" s="239"/>
      <c r="T568" s="240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1" t="s">
        <v>161</v>
      </c>
      <c r="AU568" s="241" t="s">
        <v>84</v>
      </c>
      <c r="AV568" s="13" t="s">
        <v>84</v>
      </c>
      <c r="AW568" s="13" t="s">
        <v>37</v>
      </c>
      <c r="AX568" s="13" t="s">
        <v>82</v>
      </c>
      <c r="AY568" s="241" t="s">
        <v>145</v>
      </c>
    </row>
    <row r="569" s="2" customFormat="1" ht="21.75" customHeight="1">
      <c r="A569" s="39"/>
      <c r="B569" s="40"/>
      <c r="C569" s="213" t="s">
        <v>1440</v>
      </c>
      <c r="D569" s="213" t="s">
        <v>148</v>
      </c>
      <c r="E569" s="214" t="s">
        <v>1441</v>
      </c>
      <c r="F569" s="215" t="s">
        <v>1442</v>
      </c>
      <c r="G569" s="216" t="s">
        <v>298</v>
      </c>
      <c r="H569" s="217">
        <v>2</v>
      </c>
      <c r="I569" s="218"/>
      <c r="J569" s="219">
        <f>ROUND(I569*H569,2)</f>
        <v>0</v>
      </c>
      <c r="K569" s="215" t="s">
        <v>152</v>
      </c>
      <c r="L569" s="45"/>
      <c r="M569" s="220" t="s">
        <v>19</v>
      </c>
      <c r="N569" s="221" t="s">
        <v>46</v>
      </c>
      <c r="O569" s="85"/>
      <c r="P569" s="222">
        <f>O569*H569</f>
        <v>0</v>
      </c>
      <c r="Q569" s="222">
        <v>0.00173</v>
      </c>
      <c r="R569" s="222">
        <f>Q569*H569</f>
        <v>0.00346</v>
      </c>
      <c r="S569" s="222">
        <v>0</v>
      </c>
      <c r="T569" s="223">
        <f>S569*H569</f>
        <v>0</v>
      </c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R569" s="224" t="s">
        <v>234</v>
      </c>
      <c r="AT569" s="224" t="s">
        <v>148</v>
      </c>
      <c r="AU569" s="224" t="s">
        <v>84</v>
      </c>
      <c r="AY569" s="18" t="s">
        <v>145</v>
      </c>
      <c r="BE569" s="225">
        <f>IF(N569="základní",J569,0)</f>
        <v>0</v>
      </c>
      <c r="BF569" s="225">
        <f>IF(N569="snížená",J569,0)</f>
        <v>0</v>
      </c>
      <c r="BG569" s="225">
        <f>IF(N569="zákl. přenesená",J569,0)</f>
        <v>0</v>
      </c>
      <c r="BH569" s="225">
        <f>IF(N569="sníž. přenesená",J569,0)</f>
        <v>0</v>
      </c>
      <c r="BI569" s="225">
        <f>IF(N569="nulová",J569,0)</f>
        <v>0</v>
      </c>
      <c r="BJ569" s="18" t="s">
        <v>82</v>
      </c>
      <c r="BK569" s="225">
        <f>ROUND(I569*H569,2)</f>
        <v>0</v>
      </c>
      <c r="BL569" s="18" t="s">
        <v>234</v>
      </c>
      <c r="BM569" s="224" t="s">
        <v>1443</v>
      </c>
    </row>
    <row r="570" s="2" customFormat="1">
      <c r="A570" s="39"/>
      <c r="B570" s="40"/>
      <c r="C570" s="41"/>
      <c r="D570" s="226" t="s">
        <v>155</v>
      </c>
      <c r="E570" s="41"/>
      <c r="F570" s="227" t="s">
        <v>1444</v>
      </c>
      <c r="G570" s="41"/>
      <c r="H570" s="41"/>
      <c r="I570" s="228"/>
      <c r="J570" s="41"/>
      <c r="K570" s="41"/>
      <c r="L570" s="45"/>
      <c r="M570" s="229"/>
      <c r="N570" s="230"/>
      <c r="O570" s="85"/>
      <c r="P570" s="85"/>
      <c r="Q570" s="85"/>
      <c r="R570" s="85"/>
      <c r="S570" s="85"/>
      <c r="T570" s="86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T570" s="18" t="s">
        <v>155</v>
      </c>
      <c r="AU570" s="18" t="s">
        <v>84</v>
      </c>
    </row>
    <row r="571" s="13" customFormat="1">
      <c r="A571" s="13"/>
      <c r="B571" s="231"/>
      <c r="C571" s="232"/>
      <c r="D571" s="233" t="s">
        <v>161</v>
      </c>
      <c r="E571" s="242" t="s">
        <v>19</v>
      </c>
      <c r="F571" s="234" t="s">
        <v>84</v>
      </c>
      <c r="G571" s="232"/>
      <c r="H571" s="235">
        <v>2</v>
      </c>
      <c r="I571" s="236"/>
      <c r="J571" s="232"/>
      <c r="K571" s="232"/>
      <c r="L571" s="237"/>
      <c r="M571" s="238"/>
      <c r="N571" s="239"/>
      <c r="O571" s="239"/>
      <c r="P571" s="239"/>
      <c r="Q571" s="239"/>
      <c r="R571" s="239"/>
      <c r="S571" s="239"/>
      <c r="T571" s="240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1" t="s">
        <v>161</v>
      </c>
      <c r="AU571" s="241" t="s">
        <v>84</v>
      </c>
      <c r="AV571" s="13" t="s">
        <v>84</v>
      </c>
      <c r="AW571" s="13" t="s">
        <v>37</v>
      </c>
      <c r="AX571" s="13" t="s">
        <v>82</v>
      </c>
      <c r="AY571" s="241" t="s">
        <v>145</v>
      </c>
    </row>
    <row r="572" s="2" customFormat="1" ht="16.5" customHeight="1">
      <c r="A572" s="39"/>
      <c r="B572" s="40"/>
      <c r="C572" s="213" t="s">
        <v>1445</v>
      </c>
      <c r="D572" s="213" t="s">
        <v>148</v>
      </c>
      <c r="E572" s="214" t="s">
        <v>1446</v>
      </c>
      <c r="F572" s="215" t="s">
        <v>1447</v>
      </c>
      <c r="G572" s="216" t="s">
        <v>298</v>
      </c>
      <c r="H572" s="217">
        <v>10</v>
      </c>
      <c r="I572" s="218"/>
      <c r="J572" s="219">
        <f>ROUND(I572*H572,2)</f>
        <v>0</v>
      </c>
      <c r="K572" s="215" t="s">
        <v>152</v>
      </c>
      <c r="L572" s="45"/>
      <c r="M572" s="220" t="s">
        <v>19</v>
      </c>
      <c r="N572" s="221" t="s">
        <v>46</v>
      </c>
      <c r="O572" s="85"/>
      <c r="P572" s="222">
        <f>O572*H572</f>
        <v>0</v>
      </c>
      <c r="Q572" s="222">
        <v>0.00021000000000000001</v>
      </c>
      <c r="R572" s="222">
        <f>Q572*H572</f>
        <v>0.0021000000000000003</v>
      </c>
      <c r="S572" s="222">
        <v>0</v>
      </c>
      <c r="T572" s="223">
        <f>S572*H572</f>
        <v>0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224" t="s">
        <v>234</v>
      </c>
      <c r="AT572" s="224" t="s">
        <v>148</v>
      </c>
      <c r="AU572" s="224" t="s">
        <v>84</v>
      </c>
      <c r="AY572" s="18" t="s">
        <v>145</v>
      </c>
      <c r="BE572" s="225">
        <f>IF(N572="základní",J572,0)</f>
        <v>0</v>
      </c>
      <c r="BF572" s="225">
        <f>IF(N572="snížená",J572,0)</f>
        <v>0</v>
      </c>
      <c r="BG572" s="225">
        <f>IF(N572="zákl. přenesená",J572,0)</f>
        <v>0</v>
      </c>
      <c r="BH572" s="225">
        <f>IF(N572="sníž. přenesená",J572,0)</f>
        <v>0</v>
      </c>
      <c r="BI572" s="225">
        <f>IF(N572="nulová",J572,0)</f>
        <v>0</v>
      </c>
      <c r="BJ572" s="18" t="s">
        <v>82</v>
      </c>
      <c r="BK572" s="225">
        <f>ROUND(I572*H572,2)</f>
        <v>0</v>
      </c>
      <c r="BL572" s="18" t="s">
        <v>234</v>
      </c>
      <c r="BM572" s="224" t="s">
        <v>1448</v>
      </c>
    </row>
    <row r="573" s="2" customFormat="1">
      <c r="A573" s="39"/>
      <c r="B573" s="40"/>
      <c r="C573" s="41"/>
      <c r="D573" s="226" t="s">
        <v>155</v>
      </c>
      <c r="E573" s="41"/>
      <c r="F573" s="227" t="s">
        <v>1449</v>
      </c>
      <c r="G573" s="41"/>
      <c r="H573" s="41"/>
      <c r="I573" s="228"/>
      <c r="J573" s="41"/>
      <c r="K573" s="41"/>
      <c r="L573" s="45"/>
      <c r="M573" s="229"/>
      <c r="N573" s="230"/>
      <c r="O573" s="85"/>
      <c r="P573" s="85"/>
      <c r="Q573" s="85"/>
      <c r="R573" s="85"/>
      <c r="S573" s="85"/>
      <c r="T573" s="86"/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T573" s="18" t="s">
        <v>155</v>
      </c>
      <c r="AU573" s="18" t="s">
        <v>84</v>
      </c>
    </row>
    <row r="574" s="13" customFormat="1">
      <c r="A574" s="13"/>
      <c r="B574" s="231"/>
      <c r="C574" s="232"/>
      <c r="D574" s="233" t="s">
        <v>161</v>
      </c>
      <c r="E574" s="242" t="s">
        <v>19</v>
      </c>
      <c r="F574" s="234" t="s">
        <v>202</v>
      </c>
      <c r="G574" s="232"/>
      <c r="H574" s="235">
        <v>10</v>
      </c>
      <c r="I574" s="236"/>
      <c r="J574" s="232"/>
      <c r="K574" s="232"/>
      <c r="L574" s="237"/>
      <c r="M574" s="238"/>
      <c r="N574" s="239"/>
      <c r="O574" s="239"/>
      <c r="P574" s="239"/>
      <c r="Q574" s="239"/>
      <c r="R574" s="239"/>
      <c r="S574" s="239"/>
      <c r="T574" s="240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1" t="s">
        <v>161</v>
      </c>
      <c r="AU574" s="241" t="s">
        <v>84</v>
      </c>
      <c r="AV574" s="13" t="s">
        <v>84</v>
      </c>
      <c r="AW574" s="13" t="s">
        <v>37</v>
      </c>
      <c r="AX574" s="13" t="s">
        <v>82</v>
      </c>
      <c r="AY574" s="241" t="s">
        <v>145</v>
      </c>
    </row>
    <row r="575" s="2" customFormat="1" ht="16.5" customHeight="1">
      <c r="A575" s="39"/>
      <c r="B575" s="40"/>
      <c r="C575" s="213" t="s">
        <v>1450</v>
      </c>
      <c r="D575" s="213" t="s">
        <v>148</v>
      </c>
      <c r="E575" s="214" t="s">
        <v>1451</v>
      </c>
      <c r="F575" s="215" t="s">
        <v>1452</v>
      </c>
      <c r="G575" s="216" t="s">
        <v>298</v>
      </c>
      <c r="H575" s="217">
        <v>4</v>
      </c>
      <c r="I575" s="218"/>
      <c r="J575" s="219">
        <f>ROUND(I575*H575,2)</f>
        <v>0</v>
      </c>
      <c r="K575" s="215" t="s">
        <v>152</v>
      </c>
      <c r="L575" s="45"/>
      <c r="M575" s="220" t="s">
        <v>19</v>
      </c>
      <c r="N575" s="221" t="s">
        <v>46</v>
      </c>
      <c r="O575" s="85"/>
      <c r="P575" s="222">
        <f>O575*H575</f>
        <v>0</v>
      </c>
      <c r="Q575" s="222">
        <v>0.00034000000000000002</v>
      </c>
      <c r="R575" s="222">
        <f>Q575*H575</f>
        <v>0.0013600000000000001</v>
      </c>
      <c r="S575" s="222">
        <v>0</v>
      </c>
      <c r="T575" s="223">
        <f>S575*H575</f>
        <v>0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224" t="s">
        <v>234</v>
      </c>
      <c r="AT575" s="224" t="s">
        <v>148</v>
      </c>
      <c r="AU575" s="224" t="s">
        <v>84</v>
      </c>
      <c r="AY575" s="18" t="s">
        <v>145</v>
      </c>
      <c r="BE575" s="225">
        <f>IF(N575="základní",J575,0)</f>
        <v>0</v>
      </c>
      <c r="BF575" s="225">
        <f>IF(N575="snížená",J575,0)</f>
        <v>0</v>
      </c>
      <c r="BG575" s="225">
        <f>IF(N575="zákl. přenesená",J575,0)</f>
        <v>0</v>
      </c>
      <c r="BH575" s="225">
        <f>IF(N575="sníž. přenesená",J575,0)</f>
        <v>0</v>
      </c>
      <c r="BI575" s="225">
        <f>IF(N575="nulová",J575,0)</f>
        <v>0</v>
      </c>
      <c r="BJ575" s="18" t="s">
        <v>82</v>
      </c>
      <c r="BK575" s="225">
        <f>ROUND(I575*H575,2)</f>
        <v>0</v>
      </c>
      <c r="BL575" s="18" t="s">
        <v>234</v>
      </c>
      <c r="BM575" s="224" t="s">
        <v>1453</v>
      </c>
    </row>
    <row r="576" s="2" customFormat="1">
      <c r="A576" s="39"/>
      <c r="B576" s="40"/>
      <c r="C576" s="41"/>
      <c r="D576" s="226" t="s">
        <v>155</v>
      </c>
      <c r="E576" s="41"/>
      <c r="F576" s="227" t="s">
        <v>1454</v>
      </c>
      <c r="G576" s="41"/>
      <c r="H576" s="41"/>
      <c r="I576" s="228"/>
      <c r="J576" s="41"/>
      <c r="K576" s="41"/>
      <c r="L576" s="45"/>
      <c r="M576" s="229"/>
      <c r="N576" s="230"/>
      <c r="O576" s="85"/>
      <c r="P576" s="85"/>
      <c r="Q576" s="85"/>
      <c r="R576" s="85"/>
      <c r="S576" s="85"/>
      <c r="T576" s="86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T576" s="18" t="s">
        <v>155</v>
      </c>
      <c r="AU576" s="18" t="s">
        <v>84</v>
      </c>
    </row>
    <row r="577" s="13" customFormat="1">
      <c r="A577" s="13"/>
      <c r="B577" s="231"/>
      <c r="C577" s="232"/>
      <c r="D577" s="233" t="s">
        <v>161</v>
      </c>
      <c r="E577" s="242" t="s">
        <v>19</v>
      </c>
      <c r="F577" s="234" t="s">
        <v>153</v>
      </c>
      <c r="G577" s="232"/>
      <c r="H577" s="235">
        <v>4</v>
      </c>
      <c r="I577" s="236"/>
      <c r="J577" s="232"/>
      <c r="K577" s="232"/>
      <c r="L577" s="237"/>
      <c r="M577" s="238"/>
      <c r="N577" s="239"/>
      <c r="O577" s="239"/>
      <c r="P577" s="239"/>
      <c r="Q577" s="239"/>
      <c r="R577" s="239"/>
      <c r="S577" s="239"/>
      <c r="T577" s="240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1" t="s">
        <v>161</v>
      </c>
      <c r="AU577" s="241" t="s">
        <v>84</v>
      </c>
      <c r="AV577" s="13" t="s">
        <v>84</v>
      </c>
      <c r="AW577" s="13" t="s">
        <v>37</v>
      </c>
      <c r="AX577" s="13" t="s">
        <v>82</v>
      </c>
      <c r="AY577" s="241" t="s">
        <v>145</v>
      </c>
    </row>
    <row r="578" s="2" customFormat="1" ht="16.5" customHeight="1">
      <c r="A578" s="39"/>
      <c r="B578" s="40"/>
      <c r="C578" s="213" t="s">
        <v>1455</v>
      </c>
      <c r="D578" s="213" t="s">
        <v>148</v>
      </c>
      <c r="E578" s="214" t="s">
        <v>1456</v>
      </c>
      <c r="F578" s="215" t="s">
        <v>1457</v>
      </c>
      <c r="G578" s="216" t="s">
        <v>298</v>
      </c>
      <c r="H578" s="217">
        <v>2</v>
      </c>
      <c r="I578" s="218"/>
      <c r="J578" s="219">
        <f>ROUND(I578*H578,2)</f>
        <v>0</v>
      </c>
      <c r="K578" s="215" t="s">
        <v>152</v>
      </c>
      <c r="L578" s="45"/>
      <c r="M578" s="220" t="s">
        <v>19</v>
      </c>
      <c r="N578" s="221" t="s">
        <v>46</v>
      </c>
      <c r="O578" s="85"/>
      <c r="P578" s="222">
        <f>O578*H578</f>
        <v>0</v>
      </c>
      <c r="Q578" s="222">
        <v>0.00107</v>
      </c>
      <c r="R578" s="222">
        <f>Q578*H578</f>
        <v>0.00214</v>
      </c>
      <c r="S578" s="222">
        <v>0</v>
      </c>
      <c r="T578" s="223">
        <f>S578*H578</f>
        <v>0</v>
      </c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R578" s="224" t="s">
        <v>234</v>
      </c>
      <c r="AT578" s="224" t="s">
        <v>148</v>
      </c>
      <c r="AU578" s="224" t="s">
        <v>84</v>
      </c>
      <c r="AY578" s="18" t="s">
        <v>145</v>
      </c>
      <c r="BE578" s="225">
        <f>IF(N578="základní",J578,0)</f>
        <v>0</v>
      </c>
      <c r="BF578" s="225">
        <f>IF(N578="snížená",J578,0)</f>
        <v>0</v>
      </c>
      <c r="BG578" s="225">
        <f>IF(N578="zákl. přenesená",J578,0)</f>
        <v>0</v>
      </c>
      <c r="BH578" s="225">
        <f>IF(N578="sníž. přenesená",J578,0)</f>
        <v>0</v>
      </c>
      <c r="BI578" s="225">
        <f>IF(N578="nulová",J578,0)</f>
        <v>0</v>
      </c>
      <c r="BJ578" s="18" t="s">
        <v>82</v>
      </c>
      <c r="BK578" s="225">
        <f>ROUND(I578*H578,2)</f>
        <v>0</v>
      </c>
      <c r="BL578" s="18" t="s">
        <v>234</v>
      </c>
      <c r="BM578" s="224" t="s">
        <v>1458</v>
      </c>
    </row>
    <row r="579" s="2" customFormat="1">
      <c r="A579" s="39"/>
      <c r="B579" s="40"/>
      <c r="C579" s="41"/>
      <c r="D579" s="226" t="s">
        <v>155</v>
      </c>
      <c r="E579" s="41"/>
      <c r="F579" s="227" t="s">
        <v>1459</v>
      </c>
      <c r="G579" s="41"/>
      <c r="H579" s="41"/>
      <c r="I579" s="228"/>
      <c r="J579" s="41"/>
      <c r="K579" s="41"/>
      <c r="L579" s="45"/>
      <c r="M579" s="229"/>
      <c r="N579" s="230"/>
      <c r="O579" s="85"/>
      <c r="P579" s="85"/>
      <c r="Q579" s="85"/>
      <c r="R579" s="85"/>
      <c r="S579" s="85"/>
      <c r="T579" s="86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T579" s="18" t="s">
        <v>155</v>
      </c>
      <c r="AU579" s="18" t="s">
        <v>84</v>
      </c>
    </row>
    <row r="580" s="13" customFormat="1">
      <c r="A580" s="13"/>
      <c r="B580" s="231"/>
      <c r="C580" s="232"/>
      <c r="D580" s="233" t="s">
        <v>161</v>
      </c>
      <c r="E580" s="242" t="s">
        <v>19</v>
      </c>
      <c r="F580" s="234" t="s">
        <v>84</v>
      </c>
      <c r="G580" s="232"/>
      <c r="H580" s="235">
        <v>2</v>
      </c>
      <c r="I580" s="236"/>
      <c r="J580" s="232"/>
      <c r="K580" s="232"/>
      <c r="L580" s="237"/>
      <c r="M580" s="238"/>
      <c r="N580" s="239"/>
      <c r="O580" s="239"/>
      <c r="P580" s="239"/>
      <c r="Q580" s="239"/>
      <c r="R580" s="239"/>
      <c r="S580" s="239"/>
      <c r="T580" s="240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1" t="s">
        <v>161</v>
      </c>
      <c r="AU580" s="241" t="s">
        <v>84</v>
      </c>
      <c r="AV580" s="13" t="s">
        <v>84</v>
      </c>
      <c r="AW580" s="13" t="s">
        <v>37</v>
      </c>
      <c r="AX580" s="13" t="s">
        <v>82</v>
      </c>
      <c r="AY580" s="241" t="s">
        <v>145</v>
      </c>
    </row>
    <row r="581" s="2" customFormat="1" ht="16.5" customHeight="1">
      <c r="A581" s="39"/>
      <c r="B581" s="40"/>
      <c r="C581" s="213" t="s">
        <v>1460</v>
      </c>
      <c r="D581" s="213" t="s">
        <v>148</v>
      </c>
      <c r="E581" s="214" t="s">
        <v>1461</v>
      </c>
      <c r="F581" s="215" t="s">
        <v>1462</v>
      </c>
      <c r="G581" s="216" t="s">
        <v>298</v>
      </c>
      <c r="H581" s="217">
        <v>8</v>
      </c>
      <c r="I581" s="218"/>
      <c r="J581" s="219">
        <f>ROUND(I581*H581,2)</f>
        <v>0</v>
      </c>
      <c r="K581" s="215" t="s">
        <v>152</v>
      </c>
      <c r="L581" s="45"/>
      <c r="M581" s="220" t="s">
        <v>19</v>
      </c>
      <c r="N581" s="221" t="s">
        <v>46</v>
      </c>
      <c r="O581" s="85"/>
      <c r="P581" s="222">
        <f>O581*H581</f>
        <v>0</v>
      </c>
      <c r="Q581" s="222">
        <v>0.0016800000000000001</v>
      </c>
      <c r="R581" s="222">
        <f>Q581*H581</f>
        <v>0.013440000000000001</v>
      </c>
      <c r="S581" s="222">
        <v>0</v>
      </c>
      <c r="T581" s="223">
        <f>S581*H581</f>
        <v>0</v>
      </c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R581" s="224" t="s">
        <v>234</v>
      </c>
      <c r="AT581" s="224" t="s">
        <v>148</v>
      </c>
      <c r="AU581" s="224" t="s">
        <v>84</v>
      </c>
      <c r="AY581" s="18" t="s">
        <v>145</v>
      </c>
      <c r="BE581" s="225">
        <f>IF(N581="základní",J581,0)</f>
        <v>0</v>
      </c>
      <c r="BF581" s="225">
        <f>IF(N581="snížená",J581,0)</f>
        <v>0</v>
      </c>
      <c r="BG581" s="225">
        <f>IF(N581="zákl. přenesená",J581,0)</f>
        <v>0</v>
      </c>
      <c r="BH581" s="225">
        <f>IF(N581="sníž. přenesená",J581,0)</f>
        <v>0</v>
      </c>
      <c r="BI581" s="225">
        <f>IF(N581="nulová",J581,0)</f>
        <v>0</v>
      </c>
      <c r="BJ581" s="18" t="s">
        <v>82</v>
      </c>
      <c r="BK581" s="225">
        <f>ROUND(I581*H581,2)</f>
        <v>0</v>
      </c>
      <c r="BL581" s="18" t="s">
        <v>234</v>
      </c>
      <c r="BM581" s="224" t="s">
        <v>1463</v>
      </c>
    </row>
    <row r="582" s="2" customFormat="1">
      <c r="A582" s="39"/>
      <c r="B582" s="40"/>
      <c r="C582" s="41"/>
      <c r="D582" s="226" t="s">
        <v>155</v>
      </c>
      <c r="E582" s="41"/>
      <c r="F582" s="227" t="s">
        <v>1464</v>
      </c>
      <c r="G582" s="41"/>
      <c r="H582" s="41"/>
      <c r="I582" s="228"/>
      <c r="J582" s="41"/>
      <c r="K582" s="41"/>
      <c r="L582" s="45"/>
      <c r="M582" s="229"/>
      <c r="N582" s="230"/>
      <c r="O582" s="85"/>
      <c r="P582" s="85"/>
      <c r="Q582" s="85"/>
      <c r="R582" s="85"/>
      <c r="S582" s="85"/>
      <c r="T582" s="86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T582" s="18" t="s">
        <v>155</v>
      </c>
      <c r="AU582" s="18" t="s">
        <v>84</v>
      </c>
    </row>
    <row r="583" s="13" customFormat="1">
      <c r="A583" s="13"/>
      <c r="B583" s="231"/>
      <c r="C583" s="232"/>
      <c r="D583" s="233" t="s">
        <v>161</v>
      </c>
      <c r="E583" s="242" t="s">
        <v>19</v>
      </c>
      <c r="F583" s="234" t="s">
        <v>1238</v>
      </c>
      <c r="G583" s="232"/>
      <c r="H583" s="235">
        <v>8</v>
      </c>
      <c r="I583" s="236"/>
      <c r="J583" s="232"/>
      <c r="K583" s="232"/>
      <c r="L583" s="237"/>
      <c r="M583" s="238"/>
      <c r="N583" s="239"/>
      <c r="O583" s="239"/>
      <c r="P583" s="239"/>
      <c r="Q583" s="239"/>
      <c r="R583" s="239"/>
      <c r="S583" s="239"/>
      <c r="T583" s="240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41" t="s">
        <v>161</v>
      </c>
      <c r="AU583" s="241" t="s">
        <v>84</v>
      </c>
      <c r="AV583" s="13" t="s">
        <v>84</v>
      </c>
      <c r="AW583" s="13" t="s">
        <v>37</v>
      </c>
      <c r="AX583" s="13" t="s">
        <v>82</v>
      </c>
      <c r="AY583" s="241" t="s">
        <v>145</v>
      </c>
    </row>
    <row r="584" s="2" customFormat="1" ht="21.75" customHeight="1">
      <c r="A584" s="39"/>
      <c r="B584" s="40"/>
      <c r="C584" s="213" t="s">
        <v>1465</v>
      </c>
      <c r="D584" s="213" t="s">
        <v>148</v>
      </c>
      <c r="E584" s="214" t="s">
        <v>1466</v>
      </c>
      <c r="F584" s="215" t="s">
        <v>1467</v>
      </c>
      <c r="G584" s="216" t="s">
        <v>298</v>
      </c>
      <c r="H584" s="217">
        <v>13</v>
      </c>
      <c r="I584" s="218"/>
      <c r="J584" s="219">
        <f>ROUND(I584*H584,2)</f>
        <v>0</v>
      </c>
      <c r="K584" s="215" t="s">
        <v>19</v>
      </c>
      <c r="L584" s="45"/>
      <c r="M584" s="220" t="s">
        <v>19</v>
      </c>
      <c r="N584" s="221" t="s">
        <v>46</v>
      </c>
      <c r="O584" s="85"/>
      <c r="P584" s="222">
        <f>O584*H584</f>
        <v>0</v>
      </c>
      <c r="Q584" s="222">
        <v>0.00051999999999999995</v>
      </c>
      <c r="R584" s="222">
        <f>Q584*H584</f>
        <v>0.0067599999999999995</v>
      </c>
      <c r="S584" s="222">
        <v>0</v>
      </c>
      <c r="T584" s="223">
        <f>S584*H584</f>
        <v>0</v>
      </c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R584" s="224" t="s">
        <v>234</v>
      </c>
      <c r="AT584" s="224" t="s">
        <v>148</v>
      </c>
      <c r="AU584" s="224" t="s">
        <v>84</v>
      </c>
      <c r="AY584" s="18" t="s">
        <v>145</v>
      </c>
      <c r="BE584" s="225">
        <f>IF(N584="základní",J584,0)</f>
        <v>0</v>
      </c>
      <c r="BF584" s="225">
        <f>IF(N584="snížená",J584,0)</f>
        <v>0</v>
      </c>
      <c r="BG584" s="225">
        <f>IF(N584="zákl. přenesená",J584,0)</f>
        <v>0</v>
      </c>
      <c r="BH584" s="225">
        <f>IF(N584="sníž. přenesená",J584,0)</f>
        <v>0</v>
      </c>
      <c r="BI584" s="225">
        <f>IF(N584="nulová",J584,0)</f>
        <v>0</v>
      </c>
      <c r="BJ584" s="18" t="s">
        <v>82</v>
      </c>
      <c r="BK584" s="225">
        <f>ROUND(I584*H584,2)</f>
        <v>0</v>
      </c>
      <c r="BL584" s="18" t="s">
        <v>234</v>
      </c>
      <c r="BM584" s="224" t="s">
        <v>1468</v>
      </c>
    </row>
    <row r="585" s="13" customFormat="1">
      <c r="A585" s="13"/>
      <c r="B585" s="231"/>
      <c r="C585" s="232"/>
      <c r="D585" s="233" t="s">
        <v>161</v>
      </c>
      <c r="E585" s="242" t="s">
        <v>19</v>
      </c>
      <c r="F585" s="234" t="s">
        <v>1469</v>
      </c>
      <c r="G585" s="232"/>
      <c r="H585" s="235">
        <v>13</v>
      </c>
      <c r="I585" s="236"/>
      <c r="J585" s="232"/>
      <c r="K585" s="232"/>
      <c r="L585" s="237"/>
      <c r="M585" s="238"/>
      <c r="N585" s="239"/>
      <c r="O585" s="239"/>
      <c r="P585" s="239"/>
      <c r="Q585" s="239"/>
      <c r="R585" s="239"/>
      <c r="S585" s="239"/>
      <c r="T585" s="240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1" t="s">
        <v>161</v>
      </c>
      <c r="AU585" s="241" t="s">
        <v>84</v>
      </c>
      <c r="AV585" s="13" t="s">
        <v>84</v>
      </c>
      <c r="AW585" s="13" t="s">
        <v>37</v>
      </c>
      <c r="AX585" s="13" t="s">
        <v>82</v>
      </c>
      <c r="AY585" s="241" t="s">
        <v>145</v>
      </c>
    </row>
    <row r="586" s="2" customFormat="1" ht="21.75" customHeight="1">
      <c r="A586" s="39"/>
      <c r="B586" s="40"/>
      <c r="C586" s="213" t="s">
        <v>1470</v>
      </c>
      <c r="D586" s="213" t="s">
        <v>148</v>
      </c>
      <c r="E586" s="214" t="s">
        <v>628</v>
      </c>
      <c r="F586" s="215" t="s">
        <v>629</v>
      </c>
      <c r="G586" s="216" t="s">
        <v>298</v>
      </c>
      <c r="H586" s="217">
        <v>16</v>
      </c>
      <c r="I586" s="218"/>
      <c r="J586" s="219">
        <f>ROUND(I586*H586,2)</f>
        <v>0</v>
      </c>
      <c r="K586" s="215" t="s">
        <v>152</v>
      </c>
      <c r="L586" s="45"/>
      <c r="M586" s="220" t="s">
        <v>19</v>
      </c>
      <c r="N586" s="221" t="s">
        <v>46</v>
      </c>
      <c r="O586" s="85"/>
      <c r="P586" s="222">
        <f>O586*H586</f>
        <v>0</v>
      </c>
      <c r="Q586" s="222">
        <v>0.00147</v>
      </c>
      <c r="R586" s="222">
        <f>Q586*H586</f>
        <v>0.023519999999999999</v>
      </c>
      <c r="S586" s="222">
        <v>0</v>
      </c>
      <c r="T586" s="223">
        <f>S586*H586</f>
        <v>0</v>
      </c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R586" s="224" t="s">
        <v>234</v>
      </c>
      <c r="AT586" s="224" t="s">
        <v>148</v>
      </c>
      <c r="AU586" s="224" t="s">
        <v>84</v>
      </c>
      <c r="AY586" s="18" t="s">
        <v>145</v>
      </c>
      <c r="BE586" s="225">
        <f>IF(N586="základní",J586,0)</f>
        <v>0</v>
      </c>
      <c r="BF586" s="225">
        <f>IF(N586="snížená",J586,0)</f>
        <v>0</v>
      </c>
      <c r="BG586" s="225">
        <f>IF(N586="zákl. přenesená",J586,0)</f>
        <v>0</v>
      </c>
      <c r="BH586" s="225">
        <f>IF(N586="sníž. přenesená",J586,0)</f>
        <v>0</v>
      </c>
      <c r="BI586" s="225">
        <f>IF(N586="nulová",J586,0)</f>
        <v>0</v>
      </c>
      <c r="BJ586" s="18" t="s">
        <v>82</v>
      </c>
      <c r="BK586" s="225">
        <f>ROUND(I586*H586,2)</f>
        <v>0</v>
      </c>
      <c r="BL586" s="18" t="s">
        <v>234</v>
      </c>
      <c r="BM586" s="224" t="s">
        <v>1471</v>
      </c>
    </row>
    <row r="587" s="2" customFormat="1">
      <c r="A587" s="39"/>
      <c r="B587" s="40"/>
      <c r="C587" s="41"/>
      <c r="D587" s="226" t="s">
        <v>155</v>
      </c>
      <c r="E587" s="41"/>
      <c r="F587" s="227" t="s">
        <v>631</v>
      </c>
      <c r="G587" s="41"/>
      <c r="H587" s="41"/>
      <c r="I587" s="228"/>
      <c r="J587" s="41"/>
      <c r="K587" s="41"/>
      <c r="L587" s="45"/>
      <c r="M587" s="229"/>
      <c r="N587" s="230"/>
      <c r="O587" s="85"/>
      <c r="P587" s="85"/>
      <c r="Q587" s="85"/>
      <c r="R587" s="85"/>
      <c r="S587" s="85"/>
      <c r="T587" s="86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T587" s="18" t="s">
        <v>155</v>
      </c>
      <c r="AU587" s="18" t="s">
        <v>84</v>
      </c>
    </row>
    <row r="588" s="13" customFormat="1">
      <c r="A588" s="13"/>
      <c r="B588" s="231"/>
      <c r="C588" s="232"/>
      <c r="D588" s="233" t="s">
        <v>161</v>
      </c>
      <c r="E588" s="242" t="s">
        <v>19</v>
      </c>
      <c r="F588" s="234" t="s">
        <v>1472</v>
      </c>
      <c r="G588" s="232"/>
      <c r="H588" s="235">
        <v>16</v>
      </c>
      <c r="I588" s="236"/>
      <c r="J588" s="232"/>
      <c r="K588" s="232"/>
      <c r="L588" s="237"/>
      <c r="M588" s="238"/>
      <c r="N588" s="239"/>
      <c r="O588" s="239"/>
      <c r="P588" s="239"/>
      <c r="Q588" s="239"/>
      <c r="R588" s="239"/>
      <c r="S588" s="239"/>
      <c r="T588" s="240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1" t="s">
        <v>161</v>
      </c>
      <c r="AU588" s="241" t="s">
        <v>84</v>
      </c>
      <c r="AV588" s="13" t="s">
        <v>84</v>
      </c>
      <c r="AW588" s="13" t="s">
        <v>37</v>
      </c>
      <c r="AX588" s="13" t="s">
        <v>82</v>
      </c>
      <c r="AY588" s="241" t="s">
        <v>145</v>
      </c>
    </row>
    <row r="589" s="2" customFormat="1" ht="24.15" customHeight="1">
      <c r="A589" s="39"/>
      <c r="B589" s="40"/>
      <c r="C589" s="213" t="s">
        <v>1473</v>
      </c>
      <c r="D589" s="213" t="s">
        <v>148</v>
      </c>
      <c r="E589" s="214" t="s">
        <v>543</v>
      </c>
      <c r="F589" s="215" t="s">
        <v>544</v>
      </c>
      <c r="G589" s="216" t="s">
        <v>177</v>
      </c>
      <c r="H589" s="217">
        <v>0.91200000000000003</v>
      </c>
      <c r="I589" s="218"/>
      <c r="J589" s="219">
        <f>ROUND(I589*H589,2)</f>
        <v>0</v>
      </c>
      <c r="K589" s="215" t="s">
        <v>152</v>
      </c>
      <c r="L589" s="45"/>
      <c r="M589" s="220" t="s">
        <v>19</v>
      </c>
      <c r="N589" s="221" t="s">
        <v>46</v>
      </c>
      <c r="O589" s="85"/>
      <c r="P589" s="222">
        <f>O589*H589</f>
        <v>0</v>
      </c>
      <c r="Q589" s="222">
        <v>0</v>
      </c>
      <c r="R589" s="222">
        <f>Q589*H589</f>
        <v>0</v>
      </c>
      <c r="S589" s="222">
        <v>0</v>
      </c>
      <c r="T589" s="223">
        <f>S589*H589</f>
        <v>0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24" t="s">
        <v>234</v>
      </c>
      <c r="AT589" s="224" t="s">
        <v>148</v>
      </c>
      <c r="AU589" s="224" t="s">
        <v>84</v>
      </c>
      <c r="AY589" s="18" t="s">
        <v>145</v>
      </c>
      <c r="BE589" s="225">
        <f>IF(N589="základní",J589,0)</f>
        <v>0</v>
      </c>
      <c r="BF589" s="225">
        <f>IF(N589="snížená",J589,0)</f>
        <v>0</v>
      </c>
      <c r="BG589" s="225">
        <f>IF(N589="zákl. přenesená",J589,0)</f>
        <v>0</v>
      </c>
      <c r="BH589" s="225">
        <f>IF(N589="sníž. přenesená",J589,0)</f>
        <v>0</v>
      </c>
      <c r="BI589" s="225">
        <f>IF(N589="nulová",J589,0)</f>
        <v>0</v>
      </c>
      <c r="BJ589" s="18" t="s">
        <v>82</v>
      </c>
      <c r="BK589" s="225">
        <f>ROUND(I589*H589,2)</f>
        <v>0</v>
      </c>
      <c r="BL589" s="18" t="s">
        <v>234</v>
      </c>
      <c r="BM589" s="224" t="s">
        <v>1474</v>
      </c>
    </row>
    <row r="590" s="2" customFormat="1">
      <c r="A590" s="39"/>
      <c r="B590" s="40"/>
      <c r="C590" s="41"/>
      <c r="D590" s="226" t="s">
        <v>155</v>
      </c>
      <c r="E590" s="41"/>
      <c r="F590" s="227" t="s">
        <v>546</v>
      </c>
      <c r="G590" s="41"/>
      <c r="H590" s="41"/>
      <c r="I590" s="228"/>
      <c r="J590" s="41"/>
      <c r="K590" s="41"/>
      <c r="L590" s="45"/>
      <c r="M590" s="229"/>
      <c r="N590" s="230"/>
      <c r="O590" s="85"/>
      <c r="P590" s="85"/>
      <c r="Q590" s="85"/>
      <c r="R590" s="85"/>
      <c r="S590" s="85"/>
      <c r="T590" s="86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T590" s="18" t="s">
        <v>155</v>
      </c>
      <c r="AU590" s="18" t="s">
        <v>84</v>
      </c>
    </row>
    <row r="591" s="13" customFormat="1">
      <c r="A591" s="13"/>
      <c r="B591" s="231"/>
      <c r="C591" s="232"/>
      <c r="D591" s="233" t="s">
        <v>161</v>
      </c>
      <c r="E591" s="242" t="s">
        <v>19</v>
      </c>
      <c r="F591" s="234" t="s">
        <v>1475</v>
      </c>
      <c r="G591" s="232"/>
      <c r="H591" s="235">
        <v>0.91200000000000003</v>
      </c>
      <c r="I591" s="236"/>
      <c r="J591" s="232"/>
      <c r="K591" s="232"/>
      <c r="L591" s="237"/>
      <c r="M591" s="238"/>
      <c r="N591" s="239"/>
      <c r="O591" s="239"/>
      <c r="P591" s="239"/>
      <c r="Q591" s="239"/>
      <c r="R591" s="239"/>
      <c r="S591" s="239"/>
      <c r="T591" s="240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1" t="s">
        <v>161</v>
      </c>
      <c r="AU591" s="241" t="s">
        <v>84</v>
      </c>
      <c r="AV591" s="13" t="s">
        <v>84</v>
      </c>
      <c r="AW591" s="13" t="s">
        <v>37</v>
      </c>
      <c r="AX591" s="13" t="s">
        <v>82</v>
      </c>
      <c r="AY591" s="241" t="s">
        <v>145</v>
      </c>
    </row>
    <row r="592" s="12" customFormat="1" ht="22.8" customHeight="1">
      <c r="A592" s="12"/>
      <c r="B592" s="197"/>
      <c r="C592" s="198"/>
      <c r="D592" s="199" t="s">
        <v>74</v>
      </c>
      <c r="E592" s="211" t="s">
        <v>555</v>
      </c>
      <c r="F592" s="211" t="s">
        <v>556</v>
      </c>
      <c r="G592" s="198"/>
      <c r="H592" s="198"/>
      <c r="I592" s="201"/>
      <c r="J592" s="212">
        <f>BK592</f>
        <v>0</v>
      </c>
      <c r="K592" s="198"/>
      <c r="L592" s="203"/>
      <c r="M592" s="204"/>
      <c r="N592" s="205"/>
      <c r="O592" s="205"/>
      <c r="P592" s="206">
        <f>SUM(P593:P616)</f>
        <v>0</v>
      </c>
      <c r="Q592" s="205"/>
      <c r="R592" s="206">
        <f>SUM(R593:R616)</f>
        <v>0.034773999999999999</v>
      </c>
      <c r="S592" s="205"/>
      <c r="T592" s="207">
        <f>SUM(T593:T616)</f>
        <v>0</v>
      </c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R592" s="208" t="s">
        <v>84</v>
      </c>
      <c r="AT592" s="209" t="s">
        <v>74</v>
      </c>
      <c r="AU592" s="209" t="s">
        <v>82</v>
      </c>
      <c r="AY592" s="208" t="s">
        <v>145</v>
      </c>
      <c r="BK592" s="210">
        <f>SUM(BK593:BK616)</f>
        <v>0</v>
      </c>
    </row>
    <row r="593" s="2" customFormat="1" ht="16.5" customHeight="1">
      <c r="A593" s="39"/>
      <c r="B593" s="40"/>
      <c r="C593" s="213" t="s">
        <v>1476</v>
      </c>
      <c r="D593" s="213" t="s">
        <v>148</v>
      </c>
      <c r="E593" s="214" t="s">
        <v>1477</v>
      </c>
      <c r="F593" s="215" t="s">
        <v>1478</v>
      </c>
      <c r="G593" s="216" t="s">
        <v>298</v>
      </c>
      <c r="H593" s="217">
        <v>1</v>
      </c>
      <c r="I593" s="218"/>
      <c r="J593" s="219">
        <f>ROUND(I593*H593,2)</f>
        <v>0</v>
      </c>
      <c r="K593" s="215" t="s">
        <v>152</v>
      </c>
      <c r="L593" s="45"/>
      <c r="M593" s="220" t="s">
        <v>19</v>
      </c>
      <c r="N593" s="221" t="s">
        <v>46</v>
      </c>
      <c r="O593" s="85"/>
      <c r="P593" s="222">
        <f>O593*H593</f>
        <v>0</v>
      </c>
      <c r="Q593" s="222">
        <v>0</v>
      </c>
      <c r="R593" s="222">
        <f>Q593*H593</f>
        <v>0</v>
      </c>
      <c r="S593" s="222">
        <v>0</v>
      </c>
      <c r="T593" s="223">
        <f>S593*H593</f>
        <v>0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224" t="s">
        <v>234</v>
      </c>
      <c r="AT593" s="224" t="s">
        <v>148</v>
      </c>
      <c r="AU593" s="224" t="s">
        <v>84</v>
      </c>
      <c r="AY593" s="18" t="s">
        <v>145</v>
      </c>
      <c r="BE593" s="225">
        <f>IF(N593="základní",J593,0)</f>
        <v>0</v>
      </c>
      <c r="BF593" s="225">
        <f>IF(N593="snížená",J593,0)</f>
        <v>0</v>
      </c>
      <c r="BG593" s="225">
        <f>IF(N593="zákl. přenesená",J593,0)</f>
        <v>0</v>
      </c>
      <c r="BH593" s="225">
        <f>IF(N593="sníž. přenesená",J593,0)</f>
        <v>0</v>
      </c>
      <c r="BI593" s="225">
        <f>IF(N593="nulová",J593,0)</f>
        <v>0</v>
      </c>
      <c r="BJ593" s="18" t="s">
        <v>82</v>
      </c>
      <c r="BK593" s="225">
        <f>ROUND(I593*H593,2)</f>
        <v>0</v>
      </c>
      <c r="BL593" s="18" t="s">
        <v>234</v>
      </c>
      <c r="BM593" s="224" t="s">
        <v>1479</v>
      </c>
    </row>
    <row r="594" s="2" customFormat="1">
      <c r="A594" s="39"/>
      <c r="B594" s="40"/>
      <c r="C594" s="41"/>
      <c r="D594" s="226" t="s">
        <v>155</v>
      </c>
      <c r="E594" s="41"/>
      <c r="F594" s="227" t="s">
        <v>1480</v>
      </c>
      <c r="G594" s="41"/>
      <c r="H594" s="41"/>
      <c r="I594" s="228"/>
      <c r="J594" s="41"/>
      <c r="K594" s="41"/>
      <c r="L594" s="45"/>
      <c r="M594" s="229"/>
      <c r="N594" s="230"/>
      <c r="O594" s="85"/>
      <c r="P594" s="85"/>
      <c r="Q594" s="85"/>
      <c r="R594" s="85"/>
      <c r="S594" s="85"/>
      <c r="T594" s="86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T594" s="18" t="s">
        <v>155</v>
      </c>
      <c r="AU594" s="18" t="s">
        <v>84</v>
      </c>
    </row>
    <row r="595" s="2" customFormat="1" ht="21.75" customHeight="1">
      <c r="A595" s="39"/>
      <c r="B595" s="40"/>
      <c r="C595" s="258" t="s">
        <v>1481</v>
      </c>
      <c r="D595" s="258" t="s">
        <v>583</v>
      </c>
      <c r="E595" s="259" t="s">
        <v>1482</v>
      </c>
      <c r="F595" s="260" t="s">
        <v>1483</v>
      </c>
      <c r="G595" s="261" t="s">
        <v>298</v>
      </c>
      <c r="H595" s="262">
        <v>1</v>
      </c>
      <c r="I595" s="263"/>
      <c r="J595" s="264">
        <f>ROUND(I595*H595,2)</f>
        <v>0</v>
      </c>
      <c r="K595" s="260" t="s">
        <v>152</v>
      </c>
      <c r="L595" s="265"/>
      <c r="M595" s="266" t="s">
        <v>19</v>
      </c>
      <c r="N595" s="267" t="s">
        <v>46</v>
      </c>
      <c r="O595" s="85"/>
      <c r="P595" s="222">
        <f>O595*H595</f>
        <v>0</v>
      </c>
      <c r="Q595" s="222">
        <v>0.016</v>
      </c>
      <c r="R595" s="222">
        <f>Q595*H595</f>
        <v>0.016</v>
      </c>
      <c r="S595" s="222">
        <v>0</v>
      </c>
      <c r="T595" s="223">
        <f>S595*H595</f>
        <v>0</v>
      </c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R595" s="224" t="s">
        <v>338</v>
      </c>
      <c r="AT595" s="224" t="s">
        <v>583</v>
      </c>
      <c r="AU595" s="224" t="s">
        <v>84</v>
      </c>
      <c r="AY595" s="18" t="s">
        <v>145</v>
      </c>
      <c r="BE595" s="225">
        <f>IF(N595="základní",J595,0)</f>
        <v>0</v>
      </c>
      <c r="BF595" s="225">
        <f>IF(N595="snížená",J595,0)</f>
        <v>0</v>
      </c>
      <c r="BG595" s="225">
        <f>IF(N595="zákl. přenesená",J595,0)</f>
        <v>0</v>
      </c>
      <c r="BH595" s="225">
        <f>IF(N595="sníž. přenesená",J595,0)</f>
        <v>0</v>
      </c>
      <c r="BI595" s="225">
        <f>IF(N595="nulová",J595,0)</f>
        <v>0</v>
      </c>
      <c r="BJ595" s="18" t="s">
        <v>82</v>
      </c>
      <c r="BK595" s="225">
        <f>ROUND(I595*H595,2)</f>
        <v>0</v>
      </c>
      <c r="BL595" s="18" t="s">
        <v>234</v>
      </c>
      <c r="BM595" s="224" t="s">
        <v>1484</v>
      </c>
    </row>
    <row r="596" s="13" customFormat="1">
      <c r="A596" s="13"/>
      <c r="B596" s="231"/>
      <c r="C596" s="232"/>
      <c r="D596" s="233" t="s">
        <v>161</v>
      </c>
      <c r="E596" s="242" t="s">
        <v>19</v>
      </c>
      <c r="F596" s="234" t="s">
        <v>82</v>
      </c>
      <c r="G596" s="232"/>
      <c r="H596" s="235">
        <v>1</v>
      </c>
      <c r="I596" s="236"/>
      <c r="J596" s="232"/>
      <c r="K596" s="232"/>
      <c r="L596" s="237"/>
      <c r="M596" s="238"/>
      <c r="N596" s="239"/>
      <c r="O596" s="239"/>
      <c r="P596" s="239"/>
      <c r="Q596" s="239"/>
      <c r="R596" s="239"/>
      <c r="S596" s="239"/>
      <c r="T596" s="240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1" t="s">
        <v>161</v>
      </c>
      <c r="AU596" s="241" t="s">
        <v>84</v>
      </c>
      <c r="AV596" s="13" t="s">
        <v>84</v>
      </c>
      <c r="AW596" s="13" t="s">
        <v>37</v>
      </c>
      <c r="AX596" s="13" t="s">
        <v>82</v>
      </c>
      <c r="AY596" s="241" t="s">
        <v>145</v>
      </c>
    </row>
    <row r="597" s="2" customFormat="1" ht="16.5" customHeight="1">
      <c r="A597" s="39"/>
      <c r="B597" s="40"/>
      <c r="C597" s="213" t="s">
        <v>1485</v>
      </c>
      <c r="D597" s="213" t="s">
        <v>148</v>
      </c>
      <c r="E597" s="214" t="s">
        <v>1486</v>
      </c>
      <c r="F597" s="215" t="s">
        <v>1487</v>
      </c>
      <c r="G597" s="216" t="s">
        <v>298</v>
      </c>
      <c r="H597" s="217">
        <v>4</v>
      </c>
      <c r="I597" s="218"/>
      <c r="J597" s="219">
        <f>ROUND(I597*H597,2)</f>
        <v>0</v>
      </c>
      <c r="K597" s="215" t="s">
        <v>152</v>
      </c>
      <c r="L597" s="45"/>
      <c r="M597" s="220" t="s">
        <v>19</v>
      </c>
      <c r="N597" s="221" t="s">
        <v>46</v>
      </c>
      <c r="O597" s="85"/>
      <c r="P597" s="222">
        <f>O597*H597</f>
        <v>0</v>
      </c>
      <c r="Q597" s="222">
        <v>0</v>
      </c>
      <c r="R597" s="222">
        <f>Q597*H597</f>
        <v>0</v>
      </c>
      <c r="S597" s="222">
        <v>0</v>
      </c>
      <c r="T597" s="223">
        <f>S597*H597</f>
        <v>0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224" t="s">
        <v>234</v>
      </c>
      <c r="AT597" s="224" t="s">
        <v>148</v>
      </c>
      <c r="AU597" s="224" t="s">
        <v>84</v>
      </c>
      <c r="AY597" s="18" t="s">
        <v>145</v>
      </c>
      <c r="BE597" s="225">
        <f>IF(N597="základní",J597,0)</f>
        <v>0</v>
      </c>
      <c r="BF597" s="225">
        <f>IF(N597="snížená",J597,0)</f>
        <v>0</v>
      </c>
      <c r="BG597" s="225">
        <f>IF(N597="zákl. přenesená",J597,0)</f>
        <v>0</v>
      </c>
      <c r="BH597" s="225">
        <f>IF(N597="sníž. přenesená",J597,0)</f>
        <v>0</v>
      </c>
      <c r="BI597" s="225">
        <f>IF(N597="nulová",J597,0)</f>
        <v>0</v>
      </c>
      <c r="BJ597" s="18" t="s">
        <v>82</v>
      </c>
      <c r="BK597" s="225">
        <f>ROUND(I597*H597,2)</f>
        <v>0</v>
      </c>
      <c r="BL597" s="18" t="s">
        <v>234</v>
      </c>
      <c r="BM597" s="224" t="s">
        <v>1488</v>
      </c>
    </row>
    <row r="598" s="2" customFormat="1">
      <c r="A598" s="39"/>
      <c r="B598" s="40"/>
      <c r="C598" s="41"/>
      <c r="D598" s="226" t="s">
        <v>155</v>
      </c>
      <c r="E598" s="41"/>
      <c r="F598" s="227" t="s">
        <v>1489</v>
      </c>
      <c r="G598" s="41"/>
      <c r="H598" s="41"/>
      <c r="I598" s="228"/>
      <c r="J598" s="41"/>
      <c r="K598" s="41"/>
      <c r="L598" s="45"/>
      <c r="M598" s="229"/>
      <c r="N598" s="230"/>
      <c r="O598" s="85"/>
      <c r="P598" s="85"/>
      <c r="Q598" s="85"/>
      <c r="R598" s="85"/>
      <c r="S598" s="85"/>
      <c r="T598" s="86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T598" s="18" t="s">
        <v>155</v>
      </c>
      <c r="AU598" s="18" t="s">
        <v>84</v>
      </c>
    </row>
    <row r="599" s="13" customFormat="1">
      <c r="A599" s="13"/>
      <c r="B599" s="231"/>
      <c r="C599" s="232"/>
      <c r="D599" s="233" t="s">
        <v>161</v>
      </c>
      <c r="E599" s="242" t="s">
        <v>19</v>
      </c>
      <c r="F599" s="234" t="s">
        <v>531</v>
      </c>
      <c r="G599" s="232"/>
      <c r="H599" s="235">
        <v>4</v>
      </c>
      <c r="I599" s="236"/>
      <c r="J599" s="232"/>
      <c r="K599" s="232"/>
      <c r="L599" s="237"/>
      <c r="M599" s="238"/>
      <c r="N599" s="239"/>
      <c r="O599" s="239"/>
      <c r="P599" s="239"/>
      <c r="Q599" s="239"/>
      <c r="R599" s="239"/>
      <c r="S599" s="239"/>
      <c r="T599" s="240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1" t="s">
        <v>161</v>
      </c>
      <c r="AU599" s="241" t="s">
        <v>84</v>
      </c>
      <c r="AV599" s="13" t="s">
        <v>84</v>
      </c>
      <c r="AW599" s="13" t="s">
        <v>37</v>
      </c>
      <c r="AX599" s="13" t="s">
        <v>82</v>
      </c>
      <c r="AY599" s="241" t="s">
        <v>145</v>
      </c>
    </row>
    <row r="600" s="2" customFormat="1" ht="16.5" customHeight="1">
      <c r="A600" s="39"/>
      <c r="B600" s="40"/>
      <c r="C600" s="258" t="s">
        <v>1490</v>
      </c>
      <c r="D600" s="258" t="s">
        <v>583</v>
      </c>
      <c r="E600" s="259" t="s">
        <v>1491</v>
      </c>
      <c r="F600" s="260" t="s">
        <v>1492</v>
      </c>
      <c r="G600" s="261" t="s">
        <v>298</v>
      </c>
      <c r="H600" s="262">
        <v>4</v>
      </c>
      <c r="I600" s="263"/>
      <c r="J600" s="264">
        <f>ROUND(I600*H600,2)</f>
        <v>0</v>
      </c>
      <c r="K600" s="260" t="s">
        <v>19</v>
      </c>
      <c r="L600" s="265"/>
      <c r="M600" s="266" t="s">
        <v>19</v>
      </c>
      <c r="N600" s="267" t="s">
        <v>46</v>
      </c>
      <c r="O600" s="85"/>
      <c r="P600" s="222">
        <f>O600*H600</f>
        <v>0</v>
      </c>
      <c r="Q600" s="222">
        <v>0</v>
      </c>
      <c r="R600" s="222">
        <f>Q600*H600</f>
        <v>0</v>
      </c>
      <c r="S600" s="222">
        <v>0</v>
      </c>
      <c r="T600" s="223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24" t="s">
        <v>338</v>
      </c>
      <c r="AT600" s="224" t="s">
        <v>583</v>
      </c>
      <c r="AU600" s="224" t="s">
        <v>84</v>
      </c>
      <c r="AY600" s="18" t="s">
        <v>145</v>
      </c>
      <c r="BE600" s="225">
        <f>IF(N600="základní",J600,0)</f>
        <v>0</v>
      </c>
      <c r="BF600" s="225">
        <f>IF(N600="snížená",J600,0)</f>
        <v>0</v>
      </c>
      <c r="BG600" s="225">
        <f>IF(N600="zákl. přenesená",J600,0)</f>
        <v>0</v>
      </c>
      <c r="BH600" s="225">
        <f>IF(N600="sníž. přenesená",J600,0)</f>
        <v>0</v>
      </c>
      <c r="BI600" s="225">
        <f>IF(N600="nulová",J600,0)</f>
        <v>0</v>
      </c>
      <c r="BJ600" s="18" t="s">
        <v>82</v>
      </c>
      <c r="BK600" s="225">
        <f>ROUND(I600*H600,2)</f>
        <v>0</v>
      </c>
      <c r="BL600" s="18" t="s">
        <v>234</v>
      </c>
      <c r="BM600" s="224" t="s">
        <v>1493</v>
      </c>
    </row>
    <row r="601" s="13" customFormat="1">
      <c r="A601" s="13"/>
      <c r="B601" s="231"/>
      <c r="C601" s="232"/>
      <c r="D601" s="233" t="s">
        <v>161</v>
      </c>
      <c r="E601" s="242" t="s">
        <v>19</v>
      </c>
      <c r="F601" s="234" t="s">
        <v>531</v>
      </c>
      <c r="G601" s="232"/>
      <c r="H601" s="235">
        <v>4</v>
      </c>
      <c r="I601" s="236"/>
      <c r="J601" s="232"/>
      <c r="K601" s="232"/>
      <c r="L601" s="237"/>
      <c r="M601" s="238"/>
      <c r="N601" s="239"/>
      <c r="O601" s="239"/>
      <c r="P601" s="239"/>
      <c r="Q601" s="239"/>
      <c r="R601" s="239"/>
      <c r="S601" s="239"/>
      <c r="T601" s="240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1" t="s">
        <v>161</v>
      </c>
      <c r="AU601" s="241" t="s">
        <v>84</v>
      </c>
      <c r="AV601" s="13" t="s">
        <v>84</v>
      </c>
      <c r="AW601" s="13" t="s">
        <v>37</v>
      </c>
      <c r="AX601" s="13" t="s">
        <v>82</v>
      </c>
      <c r="AY601" s="241" t="s">
        <v>145</v>
      </c>
    </row>
    <row r="602" s="2" customFormat="1" ht="16.5" customHeight="1">
      <c r="A602" s="39"/>
      <c r="B602" s="40"/>
      <c r="C602" s="258" t="s">
        <v>1494</v>
      </c>
      <c r="D602" s="258" t="s">
        <v>583</v>
      </c>
      <c r="E602" s="259" t="s">
        <v>1495</v>
      </c>
      <c r="F602" s="260" t="s">
        <v>1496</v>
      </c>
      <c r="G602" s="261" t="s">
        <v>298</v>
      </c>
      <c r="H602" s="262">
        <v>1</v>
      </c>
      <c r="I602" s="263"/>
      <c r="J602" s="264">
        <f>ROUND(I602*H602,2)</f>
        <v>0</v>
      </c>
      <c r="K602" s="260" t="s">
        <v>19</v>
      </c>
      <c r="L602" s="265"/>
      <c r="M602" s="266" t="s">
        <v>19</v>
      </c>
      <c r="N602" s="267" t="s">
        <v>46</v>
      </c>
      <c r="O602" s="85"/>
      <c r="P602" s="222">
        <f>O602*H602</f>
        <v>0</v>
      </c>
      <c r="Q602" s="222">
        <v>0</v>
      </c>
      <c r="R602" s="222">
        <f>Q602*H602</f>
        <v>0</v>
      </c>
      <c r="S602" s="222">
        <v>0</v>
      </c>
      <c r="T602" s="223">
        <f>S602*H602</f>
        <v>0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224" t="s">
        <v>338</v>
      </c>
      <c r="AT602" s="224" t="s">
        <v>583</v>
      </c>
      <c r="AU602" s="224" t="s">
        <v>84</v>
      </c>
      <c r="AY602" s="18" t="s">
        <v>145</v>
      </c>
      <c r="BE602" s="225">
        <f>IF(N602="základní",J602,0)</f>
        <v>0</v>
      </c>
      <c r="BF602" s="225">
        <f>IF(N602="snížená",J602,0)</f>
        <v>0</v>
      </c>
      <c r="BG602" s="225">
        <f>IF(N602="zákl. přenesená",J602,0)</f>
        <v>0</v>
      </c>
      <c r="BH602" s="225">
        <f>IF(N602="sníž. přenesená",J602,0)</f>
        <v>0</v>
      </c>
      <c r="BI602" s="225">
        <f>IF(N602="nulová",J602,0)</f>
        <v>0</v>
      </c>
      <c r="BJ602" s="18" t="s">
        <v>82</v>
      </c>
      <c r="BK602" s="225">
        <f>ROUND(I602*H602,2)</f>
        <v>0</v>
      </c>
      <c r="BL602" s="18" t="s">
        <v>234</v>
      </c>
      <c r="BM602" s="224" t="s">
        <v>1497</v>
      </c>
    </row>
    <row r="603" s="13" customFormat="1">
      <c r="A603" s="13"/>
      <c r="B603" s="231"/>
      <c r="C603" s="232"/>
      <c r="D603" s="233" t="s">
        <v>161</v>
      </c>
      <c r="E603" s="242" t="s">
        <v>19</v>
      </c>
      <c r="F603" s="234" t="s">
        <v>82</v>
      </c>
      <c r="G603" s="232"/>
      <c r="H603" s="235">
        <v>1</v>
      </c>
      <c r="I603" s="236"/>
      <c r="J603" s="232"/>
      <c r="K603" s="232"/>
      <c r="L603" s="237"/>
      <c r="M603" s="238"/>
      <c r="N603" s="239"/>
      <c r="O603" s="239"/>
      <c r="P603" s="239"/>
      <c r="Q603" s="239"/>
      <c r="R603" s="239"/>
      <c r="S603" s="239"/>
      <c r="T603" s="240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41" t="s">
        <v>161</v>
      </c>
      <c r="AU603" s="241" t="s">
        <v>84</v>
      </c>
      <c r="AV603" s="13" t="s">
        <v>84</v>
      </c>
      <c r="AW603" s="13" t="s">
        <v>37</v>
      </c>
      <c r="AX603" s="13" t="s">
        <v>82</v>
      </c>
      <c r="AY603" s="241" t="s">
        <v>145</v>
      </c>
    </row>
    <row r="604" s="2" customFormat="1" ht="16.5" customHeight="1">
      <c r="A604" s="39"/>
      <c r="B604" s="40"/>
      <c r="C604" s="258" t="s">
        <v>1498</v>
      </c>
      <c r="D604" s="258" t="s">
        <v>583</v>
      </c>
      <c r="E604" s="259" t="s">
        <v>1499</v>
      </c>
      <c r="F604" s="260" t="s">
        <v>1500</v>
      </c>
      <c r="G604" s="261" t="s">
        <v>298</v>
      </c>
      <c r="H604" s="262">
        <v>1</v>
      </c>
      <c r="I604" s="263"/>
      <c r="J604" s="264">
        <f>ROUND(I604*H604,2)</f>
        <v>0</v>
      </c>
      <c r="K604" s="260" t="s">
        <v>19</v>
      </c>
      <c r="L604" s="265"/>
      <c r="M604" s="266" t="s">
        <v>19</v>
      </c>
      <c r="N604" s="267" t="s">
        <v>46</v>
      </c>
      <c r="O604" s="85"/>
      <c r="P604" s="222">
        <f>O604*H604</f>
        <v>0</v>
      </c>
      <c r="Q604" s="222">
        <v>0</v>
      </c>
      <c r="R604" s="222">
        <f>Q604*H604</f>
        <v>0</v>
      </c>
      <c r="S604" s="222">
        <v>0</v>
      </c>
      <c r="T604" s="223">
        <f>S604*H604</f>
        <v>0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224" t="s">
        <v>338</v>
      </c>
      <c r="AT604" s="224" t="s">
        <v>583</v>
      </c>
      <c r="AU604" s="224" t="s">
        <v>84</v>
      </c>
      <c r="AY604" s="18" t="s">
        <v>145</v>
      </c>
      <c r="BE604" s="225">
        <f>IF(N604="základní",J604,0)</f>
        <v>0</v>
      </c>
      <c r="BF604" s="225">
        <f>IF(N604="snížená",J604,0)</f>
        <v>0</v>
      </c>
      <c r="BG604" s="225">
        <f>IF(N604="zákl. přenesená",J604,0)</f>
        <v>0</v>
      </c>
      <c r="BH604" s="225">
        <f>IF(N604="sníž. přenesená",J604,0)</f>
        <v>0</v>
      </c>
      <c r="BI604" s="225">
        <f>IF(N604="nulová",J604,0)</f>
        <v>0</v>
      </c>
      <c r="BJ604" s="18" t="s">
        <v>82</v>
      </c>
      <c r="BK604" s="225">
        <f>ROUND(I604*H604,2)</f>
        <v>0</v>
      </c>
      <c r="BL604" s="18" t="s">
        <v>234</v>
      </c>
      <c r="BM604" s="224" t="s">
        <v>1501</v>
      </c>
    </row>
    <row r="605" s="13" customFormat="1">
      <c r="A605" s="13"/>
      <c r="B605" s="231"/>
      <c r="C605" s="232"/>
      <c r="D605" s="233" t="s">
        <v>161</v>
      </c>
      <c r="E605" s="242" t="s">
        <v>19</v>
      </c>
      <c r="F605" s="234" t="s">
        <v>82</v>
      </c>
      <c r="G605" s="232"/>
      <c r="H605" s="235">
        <v>1</v>
      </c>
      <c r="I605" s="236"/>
      <c r="J605" s="232"/>
      <c r="K605" s="232"/>
      <c r="L605" s="237"/>
      <c r="M605" s="238"/>
      <c r="N605" s="239"/>
      <c r="O605" s="239"/>
      <c r="P605" s="239"/>
      <c r="Q605" s="239"/>
      <c r="R605" s="239"/>
      <c r="S605" s="239"/>
      <c r="T605" s="240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1" t="s">
        <v>161</v>
      </c>
      <c r="AU605" s="241" t="s">
        <v>84</v>
      </c>
      <c r="AV605" s="13" t="s">
        <v>84</v>
      </c>
      <c r="AW605" s="13" t="s">
        <v>37</v>
      </c>
      <c r="AX605" s="13" t="s">
        <v>82</v>
      </c>
      <c r="AY605" s="241" t="s">
        <v>145</v>
      </c>
    </row>
    <row r="606" s="2" customFormat="1" ht="16.5" customHeight="1">
      <c r="A606" s="39"/>
      <c r="B606" s="40"/>
      <c r="C606" s="213" t="s">
        <v>1502</v>
      </c>
      <c r="D606" s="213" t="s">
        <v>148</v>
      </c>
      <c r="E606" s="214" t="s">
        <v>1503</v>
      </c>
      <c r="F606" s="215" t="s">
        <v>1504</v>
      </c>
      <c r="G606" s="216" t="s">
        <v>298</v>
      </c>
      <c r="H606" s="217">
        <v>3</v>
      </c>
      <c r="I606" s="218"/>
      <c r="J606" s="219">
        <f>ROUND(I606*H606,2)</f>
        <v>0</v>
      </c>
      <c r="K606" s="215" t="s">
        <v>152</v>
      </c>
      <c r="L606" s="45"/>
      <c r="M606" s="220" t="s">
        <v>19</v>
      </c>
      <c r="N606" s="221" t="s">
        <v>46</v>
      </c>
      <c r="O606" s="85"/>
      <c r="P606" s="222">
        <f>O606*H606</f>
        <v>0</v>
      </c>
      <c r="Q606" s="222">
        <v>0</v>
      </c>
      <c r="R606" s="222">
        <f>Q606*H606</f>
        <v>0</v>
      </c>
      <c r="S606" s="222">
        <v>0</v>
      </c>
      <c r="T606" s="223">
        <f>S606*H606</f>
        <v>0</v>
      </c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R606" s="224" t="s">
        <v>234</v>
      </c>
      <c r="AT606" s="224" t="s">
        <v>148</v>
      </c>
      <c r="AU606" s="224" t="s">
        <v>84</v>
      </c>
      <c r="AY606" s="18" t="s">
        <v>145</v>
      </c>
      <c r="BE606" s="225">
        <f>IF(N606="základní",J606,0)</f>
        <v>0</v>
      </c>
      <c r="BF606" s="225">
        <f>IF(N606="snížená",J606,0)</f>
        <v>0</v>
      </c>
      <c r="BG606" s="225">
        <f>IF(N606="zákl. přenesená",J606,0)</f>
        <v>0</v>
      </c>
      <c r="BH606" s="225">
        <f>IF(N606="sníž. přenesená",J606,0)</f>
        <v>0</v>
      </c>
      <c r="BI606" s="225">
        <f>IF(N606="nulová",J606,0)</f>
        <v>0</v>
      </c>
      <c r="BJ606" s="18" t="s">
        <v>82</v>
      </c>
      <c r="BK606" s="225">
        <f>ROUND(I606*H606,2)</f>
        <v>0</v>
      </c>
      <c r="BL606" s="18" t="s">
        <v>234</v>
      </c>
      <c r="BM606" s="224" t="s">
        <v>1505</v>
      </c>
    </row>
    <row r="607" s="2" customFormat="1">
      <c r="A607" s="39"/>
      <c r="B607" s="40"/>
      <c r="C607" s="41"/>
      <c r="D607" s="226" t="s">
        <v>155</v>
      </c>
      <c r="E607" s="41"/>
      <c r="F607" s="227" t="s">
        <v>1506</v>
      </c>
      <c r="G607" s="41"/>
      <c r="H607" s="41"/>
      <c r="I607" s="228"/>
      <c r="J607" s="41"/>
      <c r="K607" s="41"/>
      <c r="L607" s="45"/>
      <c r="M607" s="229"/>
      <c r="N607" s="230"/>
      <c r="O607" s="85"/>
      <c r="P607" s="85"/>
      <c r="Q607" s="85"/>
      <c r="R607" s="85"/>
      <c r="S607" s="85"/>
      <c r="T607" s="86"/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T607" s="18" t="s">
        <v>155</v>
      </c>
      <c r="AU607" s="18" t="s">
        <v>84</v>
      </c>
    </row>
    <row r="608" s="13" customFormat="1">
      <c r="A608" s="13"/>
      <c r="B608" s="231"/>
      <c r="C608" s="232"/>
      <c r="D608" s="233" t="s">
        <v>161</v>
      </c>
      <c r="E608" s="242" t="s">
        <v>19</v>
      </c>
      <c r="F608" s="234" t="s">
        <v>1255</v>
      </c>
      <c r="G608" s="232"/>
      <c r="H608" s="235">
        <v>3</v>
      </c>
      <c r="I608" s="236"/>
      <c r="J608" s="232"/>
      <c r="K608" s="232"/>
      <c r="L608" s="237"/>
      <c r="M608" s="238"/>
      <c r="N608" s="239"/>
      <c r="O608" s="239"/>
      <c r="P608" s="239"/>
      <c r="Q608" s="239"/>
      <c r="R608" s="239"/>
      <c r="S608" s="239"/>
      <c r="T608" s="240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1" t="s">
        <v>161</v>
      </c>
      <c r="AU608" s="241" t="s">
        <v>84</v>
      </c>
      <c r="AV608" s="13" t="s">
        <v>84</v>
      </c>
      <c r="AW608" s="13" t="s">
        <v>37</v>
      </c>
      <c r="AX608" s="13" t="s">
        <v>82</v>
      </c>
      <c r="AY608" s="241" t="s">
        <v>145</v>
      </c>
    </row>
    <row r="609" s="2" customFormat="1" ht="21.75" customHeight="1">
      <c r="A609" s="39"/>
      <c r="B609" s="40"/>
      <c r="C609" s="213" t="s">
        <v>1507</v>
      </c>
      <c r="D609" s="213" t="s">
        <v>148</v>
      </c>
      <c r="E609" s="214" t="s">
        <v>1508</v>
      </c>
      <c r="F609" s="215" t="s">
        <v>1509</v>
      </c>
      <c r="G609" s="216" t="s">
        <v>233</v>
      </c>
      <c r="H609" s="217">
        <v>0.69999999999999996</v>
      </c>
      <c r="I609" s="218"/>
      <c r="J609" s="219">
        <f>ROUND(I609*H609,2)</f>
        <v>0</v>
      </c>
      <c r="K609" s="215" t="s">
        <v>152</v>
      </c>
      <c r="L609" s="45"/>
      <c r="M609" s="220" t="s">
        <v>19</v>
      </c>
      <c r="N609" s="221" t="s">
        <v>46</v>
      </c>
      <c r="O609" s="85"/>
      <c r="P609" s="222">
        <f>O609*H609</f>
        <v>0</v>
      </c>
      <c r="Q609" s="222">
        <v>0.0083999999999999995</v>
      </c>
      <c r="R609" s="222">
        <f>Q609*H609</f>
        <v>0.0058799999999999989</v>
      </c>
      <c r="S609" s="222">
        <v>0</v>
      </c>
      <c r="T609" s="223">
        <f>S609*H609</f>
        <v>0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224" t="s">
        <v>234</v>
      </c>
      <c r="AT609" s="224" t="s">
        <v>148</v>
      </c>
      <c r="AU609" s="224" t="s">
        <v>84</v>
      </c>
      <c r="AY609" s="18" t="s">
        <v>145</v>
      </c>
      <c r="BE609" s="225">
        <f>IF(N609="základní",J609,0)</f>
        <v>0</v>
      </c>
      <c r="BF609" s="225">
        <f>IF(N609="snížená",J609,0)</f>
        <v>0</v>
      </c>
      <c r="BG609" s="225">
        <f>IF(N609="zákl. přenesená",J609,0)</f>
        <v>0</v>
      </c>
      <c r="BH609" s="225">
        <f>IF(N609="sníž. přenesená",J609,0)</f>
        <v>0</v>
      </c>
      <c r="BI609" s="225">
        <f>IF(N609="nulová",J609,0)</f>
        <v>0</v>
      </c>
      <c r="BJ609" s="18" t="s">
        <v>82</v>
      </c>
      <c r="BK609" s="225">
        <f>ROUND(I609*H609,2)</f>
        <v>0</v>
      </c>
      <c r="BL609" s="18" t="s">
        <v>234</v>
      </c>
      <c r="BM609" s="224" t="s">
        <v>1510</v>
      </c>
    </row>
    <row r="610" s="2" customFormat="1">
      <c r="A610" s="39"/>
      <c r="B610" s="40"/>
      <c r="C610" s="41"/>
      <c r="D610" s="226" t="s">
        <v>155</v>
      </c>
      <c r="E610" s="41"/>
      <c r="F610" s="227" t="s">
        <v>1511</v>
      </c>
      <c r="G610" s="41"/>
      <c r="H610" s="41"/>
      <c r="I610" s="228"/>
      <c r="J610" s="41"/>
      <c r="K610" s="41"/>
      <c r="L610" s="45"/>
      <c r="M610" s="229"/>
      <c r="N610" s="230"/>
      <c r="O610" s="85"/>
      <c r="P610" s="85"/>
      <c r="Q610" s="85"/>
      <c r="R610" s="85"/>
      <c r="S610" s="85"/>
      <c r="T610" s="86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T610" s="18" t="s">
        <v>155</v>
      </c>
      <c r="AU610" s="18" t="s">
        <v>84</v>
      </c>
    </row>
    <row r="611" s="13" customFormat="1">
      <c r="A611" s="13"/>
      <c r="B611" s="231"/>
      <c r="C611" s="232"/>
      <c r="D611" s="233" t="s">
        <v>161</v>
      </c>
      <c r="E611" s="242" t="s">
        <v>19</v>
      </c>
      <c r="F611" s="234" t="s">
        <v>1512</v>
      </c>
      <c r="G611" s="232"/>
      <c r="H611" s="235">
        <v>0.69999999999999996</v>
      </c>
      <c r="I611" s="236"/>
      <c r="J611" s="232"/>
      <c r="K611" s="232"/>
      <c r="L611" s="237"/>
      <c r="M611" s="238"/>
      <c r="N611" s="239"/>
      <c r="O611" s="239"/>
      <c r="P611" s="239"/>
      <c r="Q611" s="239"/>
      <c r="R611" s="239"/>
      <c r="S611" s="239"/>
      <c r="T611" s="240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1" t="s">
        <v>161</v>
      </c>
      <c r="AU611" s="241" t="s">
        <v>84</v>
      </c>
      <c r="AV611" s="13" t="s">
        <v>84</v>
      </c>
      <c r="AW611" s="13" t="s">
        <v>37</v>
      </c>
      <c r="AX611" s="13" t="s">
        <v>82</v>
      </c>
      <c r="AY611" s="241" t="s">
        <v>145</v>
      </c>
    </row>
    <row r="612" s="2" customFormat="1" ht="21.75" customHeight="1">
      <c r="A612" s="39"/>
      <c r="B612" s="40"/>
      <c r="C612" s="213" t="s">
        <v>1513</v>
      </c>
      <c r="D612" s="213" t="s">
        <v>148</v>
      </c>
      <c r="E612" s="214" t="s">
        <v>1514</v>
      </c>
      <c r="F612" s="215" t="s">
        <v>1515</v>
      </c>
      <c r="G612" s="216" t="s">
        <v>233</v>
      </c>
      <c r="H612" s="217">
        <v>0.69999999999999996</v>
      </c>
      <c r="I612" s="218"/>
      <c r="J612" s="219">
        <f>ROUND(I612*H612,2)</f>
        <v>0</v>
      </c>
      <c r="K612" s="215" t="s">
        <v>152</v>
      </c>
      <c r="L612" s="45"/>
      <c r="M612" s="220" t="s">
        <v>19</v>
      </c>
      <c r="N612" s="221" t="s">
        <v>46</v>
      </c>
      <c r="O612" s="85"/>
      <c r="P612" s="222">
        <f>O612*H612</f>
        <v>0</v>
      </c>
      <c r="Q612" s="222">
        <v>0.018419999999999999</v>
      </c>
      <c r="R612" s="222">
        <f>Q612*H612</f>
        <v>0.012893999999999999</v>
      </c>
      <c r="S612" s="222">
        <v>0</v>
      </c>
      <c r="T612" s="223">
        <f>S612*H612</f>
        <v>0</v>
      </c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R612" s="224" t="s">
        <v>234</v>
      </c>
      <c r="AT612" s="224" t="s">
        <v>148</v>
      </c>
      <c r="AU612" s="224" t="s">
        <v>84</v>
      </c>
      <c r="AY612" s="18" t="s">
        <v>145</v>
      </c>
      <c r="BE612" s="225">
        <f>IF(N612="základní",J612,0)</f>
        <v>0</v>
      </c>
      <c r="BF612" s="225">
        <f>IF(N612="snížená",J612,0)</f>
        <v>0</v>
      </c>
      <c r="BG612" s="225">
        <f>IF(N612="zákl. přenesená",J612,0)</f>
        <v>0</v>
      </c>
      <c r="BH612" s="225">
        <f>IF(N612="sníž. přenesená",J612,0)</f>
        <v>0</v>
      </c>
      <c r="BI612" s="225">
        <f>IF(N612="nulová",J612,0)</f>
        <v>0</v>
      </c>
      <c r="BJ612" s="18" t="s">
        <v>82</v>
      </c>
      <c r="BK612" s="225">
        <f>ROUND(I612*H612,2)</f>
        <v>0</v>
      </c>
      <c r="BL612" s="18" t="s">
        <v>234</v>
      </c>
      <c r="BM612" s="224" t="s">
        <v>1516</v>
      </c>
    </row>
    <row r="613" s="2" customFormat="1">
      <c r="A613" s="39"/>
      <c r="B613" s="40"/>
      <c r="C613" s="41"/>
      <c r="D613" s="226" t="s">
        <v>155</v>
      </c>
      <c r="E613" s="41"/>
      <c r="F613" s="227" t="s">
        <v>1517</v>
      </c>
      <c r="G613" s="41"/>
      <c r="H613" s="41"/>
      <c r="I613" s="228"/>
      <c r="J613" s="41"/>
      <c r="K613" s="41"/>
      <c r="L613" s="45"/>
      <c r="M613" s="229"/>
      <c r="N613" s="230"/>
      <c r="O613" s="85"/>
      <c r="P613" s="85"/>
      <c r="Q613" s="85"/>
      <c r="R613" s="85"/>
      <c r="S613" s="85"/>
      <c r="T613" s="86"/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T613" s="18" t="s">
        <v>155</v>
      </c>
      <c r="AU613" s="18" t="s">
        <v>84</v>
      </c>
    </row>
    <row r="614" s="13" customFormat="1">
      <c r="A614" s="13"/>
      <c r="B614" s="231"/>
      <c r="C614" s="232"/>
      <c r="D614" s="233" t="s">
        <v>161</v>
      </c>
      <c r="E614" s="242" t="s">
        <v>19</v>
      </c>
      <c r="F614" s="234" t="s">
        <v>1512</v>
      </c>
      <c r="G614" s="232"/>
      <c r="H614" s="235">
        <v>0.69999999999999996</v>
      </c>
      <c r="I614" s="236"/>
      <c r="J614" s="232"/>
      <c r="K614" s="232"/>
      <c r="L614" s="237"/>
      <c r="M614" s="238"/>
      <c r="N614" s="239"/>
      <c r="O614" s="239"/>
      <c r="P614" s="239"/>
      <c r="Q614" s="239"/>
      <c r="R614" s="239"/>
      <c r="S614" s="239"/>
      <c r="T614" s="240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41" t="s">
        <v>161</v>
      </c>
      <c r="AU614" s="241" t="s">
        <v>84</v>
      </c>
      <c r="AV614" s="13" t="s">
        <v>84</v>
      </c>
      <c r="AW614" s="13" t="s">
        <v>37</v>
      </c>
      <c r="AX614" s="13" t="s">
        <v>82</v>
      </c>
      <c r="AY614" s="241" t="s">
        <v>145</v>
      </c>
    </row>
    <row r="615" s="2" customFormat="1" ht="24.15" customHeight="1">
      <c r="A615" s="39"/>
      <c r="B615" s="40"/>
      <c r="C615" s="213" t="s">
        <v>1518</v>
      </c>
      <c r="D615" s="213" t="s">
        <v>148</v>
      </c>
      <c r="E615" s="214" t="s">
        <v>1519</v>
      </c>
      <c r="F615" s="215" t="s">
        <v>1520</v>
      </c>
      <c r="G615" s="216" t="s">
        <v>177</v>
      </c>
      <c r="H615" s="217">
        <v>0.035000000000000003</v>
      </c>
      <c r="I615" s="218"/>
      <c r="J615" s="219">
        <f>ROUND(I615*H615,2)</f>
        <v>0</v>
      </c>
      <c r="K615" s="215" t="s">
        <v>152</v>
      </c>
      <c r="L615" s="45"/>
      <c r="M615" s="220" t="s">
        <v>19</v>
      </c>
      <c r="N615" s="221" t="s">
        <v>46</v>
      </c>
      <c r="O615" s="85"/>
      <c r="P615" s="222">
        <f>O615*H615</f>
        <v>0</v>
      </c>
      <c r="Q615" s="222">
        <v>0</v>
      </c>
      <c r="R615" s="222">
        <f>Q615*H615</f>
        <v>0</v>
      </c>
      <c r="S615" s="222">
        <v>0</v>
      </c>
      <c r="T615" s="223">
        <f>S615*H615</f>
        <v>0</v>
      </c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R615" s="224" t="s">
        <v>234</v>
      </c>
      <c r="AT615" s="224" t="s">
        <v>148</v>
      </c>
      <c r="AU615" s="224" t="s">
        <v>84</v>
      </c>
      <c r="AY615" s="18" t="s">
        <v>145</v>
      </c>
      <c r="BE615" s="225">
        <f>IF(N615="základní",J615,0)</f>
        <v>0</v>
      </c>
      <c r="BF615" s="225">
        <f>IF(N615="snížená",J615,0)</f>
        <v>0</v>
      </c>
      <c r="BG615" s="225">
        <f>IF(N615="zákl. přenesená",J615,0)</f>
        <v>0</v>
      </c>
      <c r="BH615" s="225">
        <f>IF(N615="sníž. přenesená",J615,0)</f>
        <v>0</v>
      </c>
      <c r="BI615" s="225">
        <f>IF(N615="nulová",J615,0)</f>
        <v>0</v>
      </c>
      <c r="BJ615" s="18" t="s">
        <v>82</v>
      </c>
      <c r="BK615" s="225">
        <f>ROUND(I615*H615,2)</f>
        <v>0</v>
      </c>
      <c r="BL615" s="18" t="s">
        <v>234</v>
      </c>
      <c r="BM615" s="224" t="s">
        <v>1521</v>
      </c>
    </row>
    <row r="616" s="2" customFormat="1">
      <c r="A616" s="39"/>
      <c r="B616" s="40"/>
      <c r="C616" s="41"/>
      <c r="D616" s="226" t="s">
        <v>155</v>
      </c>
      <c r="E616" s="41"/>
      <c r="F616" s="227" t="s">
        <v>1522</v>
      </c>
      <c r="G616" s="41"/>
      <c r="H616" s="41"/>
      <c r="I616" s="228"/>
      <c r="J616" s="41"/>
      <c r="K616" s="41"/>
      <c r="L616" s="45"/>
      <c r="M616" s="229"/>
      <c r="N616" s="230"/>
      <c r="O616" s="85"/>
      <c r="P616" s="85"/>
      <c r="Q616" s="85"/>
      <c r="R616" s="85"/>
      <c r="S616" s="85"/>
      <c r="T616" s="86"/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T616" s="18" t="s">
        <v>155</v>
      </c>
      <c r="AU616" s="18" t="s">
        <v>84</v>
      </c>
    </row>
    <row r="617" s="12" customFormat="1" ht="25.92" customHeight="1">
      <c r="A617" s="12"/>
      <c r="B617" s="197"/>
      <c r="C617" s="198"/>
      <c r="D617" s="199" t="s">
        <v>74</v>
      </c>
      <c r="E617" s="200" t="s">
        <v>583</v>
      </c>
      <c r="F617" s="200" t="s">
        <v>584</v>
      </c>
      <c r="G617" s="198"/>
      <c r="H617" s="198"/>
      <c r="I617" s="201"/>
      <c r="J617" s="202">
        <f>BK617</f>
        <v>0</v>
      </c>
      <c r="K617" s="198"/>
      <c r="L617" s="203"/>
      <c r="M617" s="204"/>
      <c r="N617" s="205"/>
      <c r="O617" s="205"/>
      <c r="P617" s="206">
        <f>P618</f>
        <v>0</v>
      </c>
      <c r="Q617" s="205"/>
      <c r="R617" s="206">
        <f>R618</f>
        <v>0</v>
      </c>
      <c r="S617" s="205"/>
      <c r="T617" s="207">
        <f>T618</f>
        <v>0</v>
      </c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R617" s="208" t="s">
        <v>163</v>
      </c>
      <c r="AT617" s="209" t="s">
        <v>74</v>
      </c>
      <c r="AU617" s="209" t="s">
        <v>75</v>
      </c>
      <c r="AY617" s="208" t="s">
        <v>145</v>
      </c>
      <c r="BK617" s="210">
        <f>BK618</f>
        <v>0</v>
      </c>
    </row>
    <row r="618" s="12" customFormat="1" ht="22.8" customHeight="1">
      <c r="A618" s="12"/>
      <c r="B618" s="197"/>
      <c r="C618" s="198"/>
      <c r="D618" s="199" t="s">
        <v>74</v>
      </c>
      <c r="E618" s="211" t="s">
        <v>1523</v>
      </c>
      <c r="F618" s="211" t="s">
        <v>1524</v>
      </c>
      <c r="G618" s="198"/>
      <c r="H618" s="198"/>
      <c r="I618" s="201"/>
      <c r="J618" s="212">
        <f>BK618</f>
        <v>0</v>
      </c>
      <c r="K618" s="198"/>
      <c r="L618" s="203"/>
      <c r="M618" s="204"/>
      <c r="N618" s="205"/>
      <c r="O618" s="205"/>
      <c r="P618" s="206">
        <f>SUM(P619:P666)</f>
        <v>0</v>
      </c>
      <c r="Q618" s="205"/>
      <c r="R618" s="206">
        <f>SUM(R619:R666)</f>
        <v>0</v>
      </c>
      <c r="S618" s="205"/>
      <c r="T618" s="207">
        <f>SUM(T619:T666)</f>
        <v>0</v>
      </c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R618" s="208" t="s">
        <v>163</v>
      </c>
      <c r="AT618" s="209" t="s">
        <v>74</v>
      </c>
      <c r="AU618" s="209" t="s">
        <v>82</v>
      </c>
      <c r="AY618" s="208" t="s">
        <v>145</v>
      </c>
      <c r="BK618" s="210">
        <f>SUM(BK619:BK666)</f>
        <v>0</v>
      </c>
    </row>
    <row r="619" s="2" customFormat="1" ht="16.5" customHeight="1">
      <c r="A619" s="39"/>
      <c r="B619" s="40"/>
      <c r="C619" s="213" t="s">
        <v>1525</v>
      </c>
      <c r="D619" s="213" t="s">
        <v>148</v>
      </c>
      <c r="E619" s="214" t="s">
        <v>1526</v>
      </c>
      <c r="F619" s="215" t="s">
        <v>1527</v>
      </c>
      <c r="G619" s="216" t="s">
        <v>233</v>
      </c>
      <c r="H619" s="217">
        <v>72.200000000000003</v>
      </c>
      <c r="I619" s="218"/>
      <c r="J619" s="219">
        <f>ROUND(I619*H619,2)</f>
        <v>0</v>
      </c>
      <c r="K619" s="215" t="s">
        <v>152</v>
      </c>
      <c r="L619" s="45"/>
      <c r="M619" s="220" t="s">
        <v>19</v>
      </c>
      <c r="N619" s="221" t="s">
        <v>46</v>
      </c>
      <c r="O619" s="85"/>
      <c r="P619" s="222">
        <f>O619*H619</f>
        <v>0</v>
      </c>
      <c r="Q619" s="222">
        <v>0</v>
      </c>
      <c r="R619" s="222">
        <f>Q619*H619</f>
        <v>0</v>
      </c>
      <c r="S619" s="222">
        <v>0</v>
      </c>
      <c r="T619" s="223">
        <f>S619*H619</f>
        <v>0</v>
      </c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R619" s="224" t="s">
        <v>509</v>
      </c>
      <c r="AT619" s="224" t="s">
        <v>148</v>
      </c>
      <c r="AU619" s="224" t="s">
        <v>84</v>
      </c>
      <c r="AY619" s="18" t="s">
        <v>145</v>
      </c>
      <c r="BE619" s="225">
        <f>IF(N619="základní",J619,0)</f>
        <v>0</v>
      </c>
      <c r="BF619" s="225">
        <f>IF(N619="snížená",J619,0)</f>
        <v>0</v>
      </c>
      <c r="BG619" s="225">
        <f>IF(N619="zákl. přenesená",J619,0)</f>
        <v>0</v>
      </c>
      <c r="BH619" s="225">
        <f>IF(N619="sníž. přenesená",J619,0)</f>
        <v>0</v>
      </c>
      <c r="BI619" s="225">
        <f>IF(N619="nulová",J619,0)</f>
        <v>0</v>
      </c>
      <c r="BJ619" s="18" t="s">
        <v>82</v>
      </c>
      <c r="BK619" s="225">
        <f>ROUND(I619*H619,2)</f>
        <v>0</v>
      </c>
      <c r="BL619" s="18" t="s">
        <v>509</v>
      </c>
      <c r="BM619" s="224" t="s">
        <v>1528</v>
      </c>
    </row>
    <row r="620" s="2" customFormat="1">
      <c r="A620" s="39"/>
      <c r="B620" s="40"/>
      <c r="C620" s="41"/>
      <c r="D620" s="226" t="s">
        <v>155</v>
      </c>
      <c r="E620" s="41"/>
      <c r="F620" s="227" t="s">
        <v>1529</v>
      </c>
      <c r="G620" s="41"/>
      <c r="H620" s="41"/>
      <c r="I620" s="228"/>
      <c r="J620" s="41"/>
      <c r="K620" s="41"/>
      <c r="L620" s="45"/>
      <c r="M620" s="229"/>
      <c r="N620" s="230"/>
      <c r="O620" s="85"/>
      <c r="P620" s="85"/>
      <c r="Q620" s="85"/>
      <c r="R620" s="85"/>
      <c r="S620" s="85"/>
      <c r="T620" s="86"/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T620" s="18" t="s">
        <v>155</v>
      </c>
      <c r="AU620" s="18" t="s">
        <v>84</v>
      </c>
    </row>
    <row r="621" s="13" customFormat="1">
      <c r="A621" s="13"/>
      <c r="B621" s="231"/>
      <c r="C621" s="232"/>
      <c r="D621" s="233" t="s">
        <v>161</v>
      </c>
      <c r="E621" s="242" t="s">
        <v>19</v>
      </c>
      <c r="F621" s="234" t="s">
        <v>1530</v>
      </c>
      <c r="G621" s="232"/>
      <c r="H621" s="235">
        <v>72.200000000000003</v>
      </c>
      <c r="I621" s="236"/>
      <c r="J621" s="232"/>
      <c r="K621" s="232"/>
      <c r="L621" s="237"/>
      <c r="M621" s="238"/>
      <c r="N621" s="239"/>
      <c r="O621" s="239"/>
      <c r="P621" s="239"/>
      <c r="Q621" s="239"/>
      <c r="R621" s="239"/>
      <c r="S621" s="239"/>
      <c r="T621" s="240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1" t="s">
        <v>161</v>
      </c>
      <c r="AU621" s="241" t="s">
        <v>84</v>
      </c>
      <c r="AV621" s="13" t="s">
        <v>84</v>
      </c>
      <c r="AW621" s="13" t="s">
        <v>37</v>
      </c>
      <c r="AX621" s="13" t="s">
        <v>82</v>
      </c>
      <c r="AY621" s="241" t="s">
        <v>145</v>
      </c>
    </row>
    <row r="622" s="2" customFormat="1" ht="16.5" customHeight="1">
      <c r="A622" s="39"/>
      <c r="B622" s="40"/>
      <c r="C622" s="213" t="s">
        <v>1531</v>
      </c>
      <c r="D622" s="213" t="s">
        <v>148</v>
      </c>
      <c r="E622" s="214" t="s">
        <v>1532</v>
      </c>
      <c r="F622" s="215" t="s">
        <v>1533</v>
      </c>
      <c r="G622" s="216" t="s">
        <v>233</v>
      </c>
      <c r="H622" s="217">
        <v>25.399999999999999</v>
      </c>
      <c r="I622" s="218"/>
      <c r="J622" s="219">
        <f>ROUND(I622*H622,2)</f>
        <v>0</v>
      </c>
      <c r="K622" s="215" t="s">
        <v>152</v>
      </c>
      <c r="L622" s="45"/>
      <c r="M622" s="220" t="s">
        <v>19</v>
      </c>
      <c r="N622" s="221" t="s">
        <v>46</v>
      </c>
      <c r="O622" s="85"/>
      <c r="P622" s="222">
        <f>O622*H622</f>
        <v>0</v>
      </c>
      <c r="Q622" s="222">
        <v>0</v>
      </c>
      <c r="R622" s="222">
        <f>Q622*H622</f>
        <v>0</v>
      </c>
      <c r="S622" s="222">
        <v>0</v>
      </c>
      <c r="T622" s="223">
        <f>S622*H622</f>
        <v>0</v>
      </c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R622" s="224" t="s">
        <v>509</v>
      </c>
      <c r="AT622" s="224" t="s">
        <v>148</v>
      </c>
      <c r="AU622" s="224" t="s">
        <v>84</v>
      </c>
      <c r="AY622" s="18" t="s">
        <v>145</v>
      </c>
      <c r="BE622" s="225">
        <f>IF(N622="základní",J622,0)</f>
        <v>0</v>
      </c>
      <c r="BF622" s="225">
        <f>IF(N622="snížená",J622,0)</f>
        <v>0</v>
      </c>
      <c r="BG622" s="225">
        <f>IF(N622="zákl. přenesená",J622,0)</f>
        <v>0</v>
      </c>
      <c r="BH622" s="225">
        <f>IF(N622="sníž. přenesená",J622,0)</f>
        <v>0</v>
      </c>
      <c r="BI622" s="225">
        <f>IF(N622="nulová",J622,0)</f>
        <v>0</v>
      </c>
      <c r="BJ622" s="18" t="s">
        <v>82</v>
      </c>
      <c r="BK622" s="225">
        <f>ROUND(I622*H622,2)</f>
        <v>0</v>
      </c>
      <c r="BL622" s="18" t="s">
        <v>509</v>
      </c>
      <c r="BM622" s="224" t="s">
        <v>1534</v>
      </c>
    </row>
    <row r="623" s="2" customFormat="1">
      <c r="A623" s="39"/>
      <c r="B623" s="40"/>
      <c r="C623" s="41"/>
      <c r="D623" s="226" t="s">
        <v>155</v>
      </c>
      <c r="E623" s="41"/>
      <c r="F623" s="227" t="s">
        <v>1535</v>
      </c>
      <c r="G623" s="41"/>
      <c r="H623" s="41"/>
      <c r="I623" s="228"/>
      <c r="J623" s="41"/>
      <c r="K623" s="41"/>
      <c r="L623" s="45"/>
      <c r="M623" s="229"/>
      <c r="N623" s="230"/>
      <c r="O623" s="85"/>
      <c r="P623" s="85"/>
      <c r="Q623" s="85"/>
      <c r="R623" s="85"/>
      <c r="S623" s="85"/>
      <c r="T623" s="86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T623" s="18" t="s">
        <v>155</v>
      </c>
      <c r="AU623" s="18" t="s">
        <v>84</v>
      </c>
    </row>
    <row r="624" s="13" customFormat="1">
      <c r="A624" s="13"/>
      <c r="B624" s="231"/>
      <c r="C624" s="232"/>
      <c r="D624" s="233" t="s">
        <v>161</v>
      </c>
      <c r="E624" s="242" t="s">
        <v>19</v>
      </c>
      <c r="F624" s="234" t="s">
        <v>824</v>
      </c>
      <c r="G624" s="232"/>
      <c r="H624" s="235">
        <v>25.399999999999999</v>
      </c>
      <c r="I624" s="236"/>
      <c r="J624" s="232"/>
      <c r="K624" s="232"/>
      <c r="L624" s="237"/>
      <c r="M624" s="238"/>
      <c r="N624" s="239"/>
      <c r="O624" s="239"/>
      <c r="P624" s="239"/>
      <c r="Q624" s="239"/>
      <c r="R624" s="239"/>
      <c r="S624" s="239"/>
      <c r="T624" s="240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1" t="s">
        <v>161</v>
      </c>
      <c r="AU624" s="241" t="s">
        <v>84</v>
      </c>
      <c r="AV624" s="13" t="s">
        <v>84</v>
      </c>
      <c r="AW624" s="13" t="s">
        <v>37</v>
      </c>
      <c r="AX624" s="13" t="s">
        <v>82</v>
      </c>
      <c r="AY624" s="241" t="s">
        <v>145</v>
      </c>
    </row>
    <row r="625" s="2" customFormat="1" ht="16.5" customHeight="1">
      <c r="A625" s="39"/>
      <c r="B625" s="40"/>
      <c r="C625" s="213" t="s">
        <v>1536</v>
      </c>
      <c r="D625" s="213" t="s">
        <v>148</v>
      </c>
      <c r="E625" s="214" t="s">
        <v>1537</v>
      </c>
      <c r="F625" s="215" t="s">
        <v>1538</v>
      </c>
      <c r="G625" s="216" t="s">
        <v>233</v>
      </c>
      <c r="H625" s="217">
        <v>59</v>
      </c>
      <c r="I625" s="218"/>
      <c r="J625" s="219">
        <f>ROUND(I625*H625,2)</f>
        <v>0</v>
      </c>
      <c r="K625" s="215" t="s">
        <v>152</v>
      </c>
      <c r="L625" s="45"/>
      <c r="M625" s="220" t="s">
        <v>19</v>
      </c>
      <c r="N625" s="221" t="s">
        <v>46</v>
      </c>
      <c r="O625" s="85"/>
      <c r="P625" s="222">
        <f>O625*H625</f>
        <v>0</v>
      </c>
      <c r="Q625" s="222">
        <v>0</v>
      </c>
      <c r="R625" s="222">
        <f>Q625*H625</f>
        <v>0</v>
      </c>
      <c r="S625" s="222">
        <v>0</v>
      </c>
      <c r="T625" s="223">
        <f>S625*H625</f>
        <v>0</v>
      </c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R625" s="224" t="s">
        <v>509</v>
      </c>
      <c r="AT625" s="224" t="s">
        <v>148</v>
      </c>
      <c r="AU625" s="224" t="s">
        <v>84</v>
      </c>
      <c r="AY625" s="18" t="s">
        <v>145</v>
      </c>
      <c r="BE625" s="225">
        <f>IF(N625="základní",J625,0)</f>
        <v>0</v>
      </c>
      <c r="BF625" s="225">
        <f>IF(N625="snížená",J625,0)</f>
        <v>0</v>
      </c>
      <c r="BG625" s="225">
        <f>IF(N625="zákl. přenesená",J625,0)</f>
        <v>0</v>
      </c>
      <c r="BH625" s="225">
        <f>IF(N625="sníž. přenesená",J625,0)</f>
        <v>0</v>
      </c>
      <c r="BI625" s="225">
        <f>IF(N625="nulová",J625,0)</f>
        <v>0</v>
      </c>
      <c r="BJ625" s="18" t="s">
        <v>82</v>
      </c>
      <c r="BK625" s="225">
        <f>ROUND(I625*H625,2)</f>
        <v>0</v>
      </c>
      <c r="BL625" s="18" t="s">
        <v>509</v>
      </c>
      <c r="BM625" s="224" t="s">
        <v>1539</v>
      </c>
    </row>
    <row r="626" s="2" customFormat="1">
      <c r="A626" s="39"/>
      <c r="B626" s="40"/>
      <c r="C626" s="41"/>
      <c r="D626" s="226" t="s">
        <v>155</v>
      </c>
      <c r="E626" s="41"/>
      <c r="F626" s="227" t="s">
        <v>1540</v>
      </c>
      <c r="G626" s="41"/>
      <c r="H626" s="41"/>
      <c r="I626" s="228"/>
      <c r="J626" s="41"/>
      <c r="K626" s="41"/>
      <c r="L626" s="45"/>
      <c r="M626" s="229"/>
      <c r="N626" s="230"/>
      <c r="O626" s="85"/>
      <c r="P626" s="85"/>
      <c r="Q626" s="85"/>
      <c r="R626" s="85"/>
      <c r="S626" s="85"/>
      <c r="T626" s="86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T626" s="18" t="s">
        <v>155</v>
      </c>
      <c r="AU626" s="18" t="s">
        <v>84</v>
      </c>
    </row>
    <row r="627" s="13" customFormat="1">
      <c r="A627" s="13"/>
      <c r="B627" s="231"/>
      <c r="C627" s="232"/>
      <c r="D627" s="233" t="s">
        <v>161</v>
      </c>
      <c r="E627" s="242" t="s">
        <v>19</v>
      </c>
      <c r="F627" s="234" t="s">
        <v>480</v>
      </c>
      <c r="G627" s="232"/>
      <c r="H627" s="235">
        <v>59</v>
      </c>
      <c r="I627" s="236"/>
      <c r="J627" s="232"/>
      <c r="K627" s="232"/>
      <c r="L627" s="237"/>
      <c r="M627" s="238"/>
      <c r="N627" s="239"/>
      <c r="O627" s="239"/>
      <c r="P627" s="239"/>
      <c r="Q627" s="239"/>
      <c r="R627" s="239"/>
      <c r="S627" s="239"/>
      <c r="T627" s="240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41" t="s">
        <v>161</v>
      </c>
      <c r="AU627" s="241" t="s">
        <v>84</v>
      </c>
      <c r="AV627" s="13" t="s">
        <v>84</v>
      </c>
      <c r="AW627" s="13" t="s">
        <v>37</v>
      </c>
      <c r="AX627" s="13" t="s">
        <v>82</v>
      </c>
      <c r="AY627" s="241" t="s">
        <v>145</v>
      </c>
    </row>
    <row r="628" s="2" customFormat="1" ht="16.5" customHeight="1">
      <c r="A628" s="39"/>
      <c r="B628" s="40"/>
      <c r="C628" s="213" t="s">
        <v>1541</v>
      </c>
      <c r="D628" s="213" t="s">
        <v>148</v>
      </c>
      <c r="E628" s="214" t="s">
        <v>1542</v>
      </c>
      <c r="F628" s="215" t="s">
        <v>1543</v>
      </c>
      <c r="G628" s="216" t="s">
        <v>233</v>
      </c>
      <c r="H628" s="217">
        <v>32.600000000000001</v>
      </c>
      <c r="I628" s="218"/>
      <c r="J628" s="219">
        <f>ROUND(I628*H628,2)</f>
        <v>0</v>
      </c>
      <c r="K628" s="215" t="s">
        <v>152</v>
      </c>
      <c r="L628" s="45"/>
      <c r="M628" s="220" t="s">
        <v>19</v>
      </c>
      <c r="N628" s="221" t="s">
        <v>46</v>
      </c>
      <c r="O628" s="85"/>
      <c r="P628" s="222">
        <f>O628*H628</f>
        <v>0</v>
      </c>
      <c r="Q628" s="222">
        <v>0</v>
      </c>
      <c r="R628" s="222">
        <f>Q628*H628</f>
        <v>0</v>
      </c>
      <c r="S628" s="222">
        <v>0</v>
      </c>
      <c r="T628" s="223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224" t="s">
        <v>509</v>
      </c>
      <c r="AT628" s="224" t="s">
        <v>148</v>
      </c>
      <c r="AU628" s="224" t="s">
        <v>84</v>
      </c>
      <c r="AY628" s="18" t="s">
        <v>145</v>
      </c>
      <c r="BE628" s="225">
        <f>IF(N628="základní",J628,0)</f>
        <v>0</v>
      </c>
      <c r="BF628" s="225">
        <f>IF(N628="snížená",J628,0)</f>
        <v>0</v>
      </c>
      <c r="BG628" s="225">
        <f>IF(N628="zákl. přenesená",J628,0)</f>
        <v>0</v>
      </c>
      <c r="BH628" s="225">
        <f>IF(N628="sníž. přenesená",J628,0)</f>
        <v>0</v>
      </c>
      <c r="BI628" s="225">
        <f>IF(N628="nulová",J628,0)</f>
        <v>0</v>
      </c>
      <c r="BJ628" s="18" t="s">
        <v>82</v>
      </c>
      <c r="BK628" s="225">
        <f>ROUND(I628*H628,2)</f>
        <v>0</v>
      </c>
      <c r="BL628" s="18" t="s">
        <v>509</v>
      </c>
      <c r="BM628" s="224" t="s">
        <v>1544</v>
      </c>
    </row>
    <row r="629" s="2" customFormat="1">
      <c r="A629" s="39"/>
      <c r="B629" s="40"/>
      <c r="C629" s="41"/>
      <c r="D629" s="226" t="s">
        <v>155</v>
      </c>
      <c r="E629" s="41"/>
      <c r="F629" s="227" t="s">
        <v>1545</v>
      </c>
      <c r="G629" s="41"/>
      <c r="H629" s="41"/>
      <c r="I629" s="228"/>
      <c r="J629" s="41"/>
      <c r="K629" s="41"/>
      <c r="L629" s="45"/>
      <c r="M629" s="229"/>
      <c r="N629" s="230"/>
      <c r="O629" s="85"/>
      <c r="P629" s="85"/>
      <c r="Q629" s="85"/>
      <c r="R629" s="85"/>
      <c r="S629" s="85"/>
      <c r="T629" s="86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T629" s="18" t="s">
        <v>155</v>
      </c>
      <c r="AU629" s="18" t="s">
        <v>84</v>
      </c>
    </row>
    <row r="630" s="13" customFormat="1">
      <c r="A630" s="13"/>
      <c r="B630" s="231"/>
      <c r="C630" s="232"/>
      <c r="D630" s="233" t="s">
        <v>161</v>
      </c>
      <c r="E630" s="242" t="s">
        <v>19</v>
      </c>
      <c r="F630" s="234" t="s">
        <v>831</v>
      </c>
      <c r="G630" s="232"/>
      <c r="H630" s="235">
        <v>32.600000000000001</v>
      </c>
      <c r="I630" s="236"/>
      <c r="J630" s="232"/>
      <c r="K630" s="232"/>
      <c r="L630" s="237"/>
      <c r="M630" s="238"/>
      <c r="N630" s="239"/>
      <c r="O630" s="239"/>
      <c r="P630" s="239"/>
      <c r="Q630" s="239"/>
      <c r="R630" s="239"/>
      <c r="S630" s="239"/>
      <c r="T630" s="240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41" t="s">
        <v>161</v>
      </c>
      <c r="AU630" s="241" t="s">
        <v>84</v>
      </c>
      <c r="AV630" s="13" t="s">
        <v>84</v>
      </c>
      <c r="AW630" s="13" t="s">
        <v>37</v>
      </c>
      <c r="AX630" s="13" t="s">
        <v>82</v>
      </c>
      <c r="AY630" s="241" t="s">
        <v>145</v>
      </c>
    </row>
    <row r="631" s="2" customFormat="1" ht="16.5" customHeight="1">
      <c r="A631" s="39"/>
      <c r="B631" s="40"/>
      <c r="C631" s="213" t="s">
        <v>1546</v>
      </c>
      <c r="D631" s="213" t="s">
        <v>148</v>
      </c>
      <c r="E631" s="214" t="s">
        <v>1547</v>
      </c>
      <c r="F631" s="215" t="s">
        <v>1548</v>
      </c>
      <c r="G631" s="216" t="s">
        <v>233</v>
      </c>
      <c r="H631" s="217">
        <v>1.5</v>
      </c>
      <c r="I631" s="218"/>
      <c r="J631" s="219">
        <f>ROUND(I631*H631,2)</f>
        <v>0</v>
      </c>
      <c r="K631" s="215" t="s">
        <v>152</v>
      </c>
      <c r="L631" s="45"/>
      <c r="M631" s="220" t="s">
        <v>19</v>
      </c>
      <c r="N631" s="221" t="s">
        <v>46</v>
      </c>
      <c r="O631" s="85"/>
      <c r="P631" s="222">
        <f>O631*H631</f>
        <v>0</v>
      </c>
      <c r="Q631" s="222">
        <v>0</v>
      </c>
      <c r="R631" s="222">
        <f>Q631*H631</f>
        <v>0</v>
      </c>
      <c r="S631" s="222">
        <v>0</v>
      </c>
      <c r="T631" s="223">
        <f>S631*H631</f>
        <v>0</v>
      </c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R631" s="224" t="s">
        <v>509</v>
      </c>
      <c r="AT631" s="224" t="s">
        <v>148</v>
      </c>
      <c r="AU631" s="224" t="s">
        <v>84</v>
      </c>
      <c r="AY631" s="18" t="s">
        <v>145</v>
      </c>
      <c r="BE631" s="225">
        <f>IF(N631="základní",J631,0)</f>
        <v>0</v>
      </c>
      <c r="BF631" s="225">
        <f>IF(N631="snížená",J631,0)</f>
        <v>0</v>
      </c>
      <c r="BG631" s="225">
        <f>IF(N631="zákl. přenesená",J631,0)</f>
        <v>0</v>
      </c>
      <c r="BH631" s="225">
        <f>IF(N631="sníž. přenesená",J631,0)</f>
        <v>0</v>
      </c>
      <c r="BI631" s="225">
        <f>IF(N631="nulová",J631,0)</f>
        <v>0</v>
      </c>
      <c r="BJ631" s="18" t="s">
        <v>82</v>
      </c>
      <c r="BK631" s="225">
        <f>ROUND(I631*H631,2)</f>
        <v>0</v>
      </c>
      <c r="BL631" s="18" t="s">
        <v>509</v>
      </c>
      <c r="BM631" s="224" t="s">
        <v>1549</v>
      </c>
    </row>
    <row r="632" s="2" customFormat="1">
      <c r="A632" s="39"/>
      <c r="B632" s="40"/>
      <c r="C632" s="41"/>
      <c r="D632" s="226" t="s">
        <v>155</v>
      </c>
      <c r="E632" s="41"/>
      <c r="F632" s="227" t="s">
        <v>1550</v>
      </c>
      <c r="G632" s="41"/>
      <c r="H632" s="41"/>
      <c r="I632" s="228"/>
      <c r="J632" s="41"/>
      <c r="K632" s="41"/>
      <c r="L632" s="45"/>
      <c r="M632" s="229"/>
      <c r="N632" s="230"/>
      <c r="O632" s="85"/>
      <c r="P632" s="85"/>
      <c r="Q632" s="85"/>
      <c r="R632" s="85"/>
      <c r="S632" s="85"/>
      <c r="T632" s="86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T632" s="18" t="s">
        <v>155</v>
      </c>
      <c r="AU632" s="18" t="s">
        <v>84</v>
      </c>
    </row>
    <row r="633" s="13" customFormat="1">
      <c r="A633" s="13"/>
      <c r="B633" s="231"/>
      <c r="C633" s="232"/>
      <c r="D633" s="233" t="s">
        <v>161</v>
      </c>
      <c r="E633" s="242" t="s">
        <v>19</v>
      </c>
      <c r="F633" s="234" t="s">
        <v>835</v>
      </c>
      <c r="G633" s="232"/>
      <c r="H633" s="235">
        <v>1.5</v>
      </c>
      <c r="I633" s="236"/>
      <c r="J633" s="232"/>
      <c r="K633" s="232"/>
      <c r="L633" s="237"/>
      <c r="M633" s="238"/>
      <c r="N633" s="239"/>
      <c r="O633" s="239"/>
      <c r="P633" s="239"/>
      <c r="Q633" s="239"/>
      <c r="R633" s="239"/>
      <c r="S633" s="239"/>
      <c r="T633" s="240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41" t="s">
        <v>161</v>
      </c>
      <c r="AU633" s="241" t="s">
        <v>84</v>
      </c>
      <c r="AV633" s="13" t="s">
        <v>84</v>
      </c>
      <c r="AW633" s="13" t="s">
        <v>37</v>
      </c>
      <c r="AX633" s="13" t="s">
        <v>82</v>
      </c>
      <c r="AY633" s="241" t="s">
        <v>145</v>
      </c>
    </row>
    <row r="634" s="2" customFormat="1" ht="16.5" customHeight="1">
      <c r="A634" s="39"/>
      <c r="B634" s="40"/>
      <c r="C634" s="213" t="s">
        <v>1551</v>
      </c>
      <c r="D634" s="213" t="s">
        <v>148</v>
      </c>
      <c r="E634" s="214" t="s">
        <v>1552</v>
      </c>
      <c r="F634" s="215" t="s">
        <v>1553</v>
      </c>
      <c r="G634" s="216" t="s">
        <v>233</v>
      </c>
      <c r="H634" s="217">
        <v>57.299999999999997</v>
      </c>
      <c r="I634" s="218"/>
      <c r="J634" s="219">
        <f>ROUND(I634*H634,2)</f>
        <v>0</v>
      </c>
      <c r="K634" s="215" t="s">
        <v>152</v>
      </c>
      <c r="L634" s="45"/>
      <c r="M634" s="220" t="s">
        <v>19</v>
      </c>
      <c r="N634" s="221" t="s">
        <v>46</v>
      </c>
      <c r="O634" s="85"/>
      <c r="P634" s="222">
        <f>O634*H634</f>
        <v>0</v>
      </c>
      <c r="Q634" s="222">
        <v>0</v>
      </c>
      <c r="R634" s="222">
        <f>Q634*H634</f>
        <v>0</v>
      </c>
      <c r="S634" s="222">
        <v>0</v>
      </c>
      <c r="T634" s="223">
        <f>S634*H634</f>
        <v>0</v>
      </c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R634" s="224" t="s">
        <v>509</v>
      </c>
      <c r="AT634" s="224" t="s">
        <v>148</v>
      </c>
      <c r="AU634" s="224" t="s">
        <v>84</v>
      </c>
      <c r="AY634" s="18" t="s">
        <v>145</v>
      </c>
      <c r="BE634" s="225">
        <f>IF(N634="základní",J634,0)</f>
        <v>0</v>
      </c>
      <c r="BF634" s="225">
        <f>IF(N634="snížená",J634,0)</f>
        <v>0</v>
      </c>
      <c r="BG634" s="225">
        <f>IF(N634="zákl. přenesená",J634,0)</f>
        <v>0</v>
      </c>
      <c r="BH634" s="225">
        <f>IF(N634="sníž. přenesená",J634,0)</f>
        <v>0</v>
      </c>
      <c r="BI634" s="225">
        <f>IF(N634="nulová",J634,0)</f>
        <v>0</v>
      </c>
      <c r="BJ634" s="18" t="s">
        <v>82</v>
      </c>
      <c r="BK634" s="225">
        <f>ROUND(I634*H634,2)</f>
        <v>0</v>
      </c>
      <c r="BL634" s="18" t="s">
        <v>509</v>
      </c>
      <c r="BM634" s="224" t="s">
        <v>1554</v>
      </c>
    </row>
    <row r="635" s="2" customFormat="1">
      <c r="A635" s="39"/>
      <c r="B635" s="40"/>
      <c r="C635" s="41"/>
      <c r="D635" s="226" t="s">
        <v>155</v>
      </c>
      <c r="E635" s="41"/>
      <c r="F635" s="227" t="s">
        <v>1555</v>
      </c>
      <c r="G635" s="41"/>
      <c r="H635" s="41"/>
      <c r="I635" s="228"/>
      <c r="J635" s="41"/>
      <c r="K635" s="41"/>
      <c r="L635" s="45"/>
      <c r="M635" s="229"/>
      <c r="N635" s="230"/>
      <c r="O635" s="85"/>
      <c r="P635" s="85"/>
      <c r="Q635" s="85"/>
      <c r="R635" s="85"/>
      <c r="S635" s="85"/>
      <c r="T635" s="86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T635" s="18" t="s">
        <v>155</v>
      </c>
      <c r="AU635" s="18" t="s">
        <v>84</v>
      </c>
    </row>
    <row r="636" s="13" customFormat="1">
      <c r="A636" s="13"/>
      <c r="B636" s="231"/>
      <c r="C636" s="232"/>
      <c r="D636" s="233" t="s">
        <v>161</v>
      </c>
      <c r="E636" s="242" t="s">
        <v>19</v>
      </c>
      <c r="F636" s="234" t="s">
        <v>839</v>
      </c>
      <c r="G636" s="232"/>
      <c r="H636" s="235">
        <v>57.299999999999997</v>
      </c>
      <c r="I636" s="236"/>
      <c r="J636" s="232"/>
      <c r="K636" s="232"/>
      <c r="L636" s="237"/>
      <c r="M636" s="238"/>
      <c r="N636" s="239"/>
      <c r="O636" s="239"/>
      <c r="P636" s="239"/>
      <c r="Q636" s="239"/>
      <c r="R636" s="239"/>
      <c r="S636" s="239"/>
      <c r="T636" s="240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1" t="s">
        <v>161</v>
      </c>
      <c r="AU636" s="241" t="s">
        <v>84</v>
      </c>
      <c r="AV636" s="13" t="s">
        <v>84</v>
      </c>
      <c r="AW636" s="13" t="s">
        <v>37</v>
      </c>
      <c r="AX636" s="13" t="s">
        <v>82</v>
      </c>
      <c r="AY636" s="241" t="s">
        <v>145</v>
      </c>
    </row>
    <row r="637" s="2" customFormat="1" ht="16.5" customHeight="1">
      <c r="A637" s="39"/>
      <c r="B637" s="40"/>
      <c r="C637" s="213" t="s">
        <v>1556</v>
      </c>
      <c r="D637" s="213" t="s">
        <v>148</v>
      </c>
      <c r="E637" s="214" t="s">
        <v>1557</v>
      </c>
      <c r="F637" s="215" t="s">
        <v>1558</v>
      </c>
      <c r="G637" s="216" t="s">
        <v>233</v>
      </c>
      <c r="H637" s="217">
        <v>6</v>
      </c>
      <c r="I637" s="218"/>
      <c r="J637" s="219">
        <f>ROUND(I637*H637,2)</f>
        <v>0</v>
      </c>
      <c r="K637" s="215" t="s">
        <v>152</v>
      </c>
      <c r="L637" s="45"/>
      <c r="M637" s="220" t="s">
        <v>19</v>
      </c>
      <c r="N637" s="221" t="s">
        <v>46</v>
      </c>
      <c r="O637" s="85"/>
      <c r="P637" s="222">
        <f>O637*H637</f>
        <v>0</v>
      </c>
      <c r="Q637" s="222">
        <v>0</v>
      </c>
      <c r="R637" s="222">
        <f>Q637*H637</f>
        <v>0</v>
      </c>
      <c r="S637" s="222">
        <v>0</v>
      </c>
      <c r="T637" s="223">
        <f>S637*H637</f>
        <v>0</v>
      </c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R637" s="224" t="s">
        <v>509</v>
      </c>
      <c r="AT637" s="224" t="s">
        <v>148</v>
      </c>
      <c r="AU637" s="224" t="s">
        <v>84</v>
      </c>
      <c r="AY637" s="18" t="s">
        <v>145</v>
      </c>
      <c r="BE637" s="225">
        <f>IF(N637="základní",J637,0)</f>
        <v>0</v>
      </c>
      <c r="BF637" s="225">
        <f>IF(N637="snížená",J637,0)</f>
        <v>0</v>
      </c>
      <c r="BG637" s="225">
        <f>IF(N637="zákl. přenesená",J637,0)</f>
        <v>0</v>
      </c>
      <c r="BH637" s="225">
        <f>IF(N637="sníž. přenesená",J637,0)</f>
        <v>0</v>
      </c>
      <c r="BI637" s="225">
        <f>IF(N637="nulová",J637,0)</f>
        <v>0</v>
      </c>
      <c r="BJ637" s="18" t="s">
        <v>82</v>
      </c>
      <c r="BK637" s="225">
        <f>ROUND(I637*H637,2)</f>
        <v>0</v>
      </c>
      <c r="BL637" s="18" t="s">
        <v>509</v>
      </c>
      <c r="BM637" s="224" t="s">
        <v>1559</v>
      </c>
    </row>
    <row r="638" s="2" customFormat="1">
      <c r="A638" s="39"/>
      <c r="B638" s="40"/>
      <c r="C638" s="41"/>
      <c r="D638" s="226" t="s">
        <v>155</v>
      </c>
      <c r="E638" s="41"/>
      <c r="F638" s="227" t="s">
        <v>1560</v>
      </c>
      <c r="G638" s="41"/>
      <c r="H638" s="41"/>
      <c r="I638" s="228"/>
      <c r="J638" s="41"/>
      <c r="K638" s="41"/>
      <c r="L638" s="45"/>
      <c r="M638" s="229"/>
      <c r="N638" s="230"/>
      <c r="O638" s="85"/>
      <c r="P638" s="85"/>
      <c r="Q638" s="85"/>
      <c r="R638" s="85"/>
      <c r="S638" s="85"/>
      <c r="T638" s="86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T638" s="18" t="s">
        <v>155</v>
      </c>
      <c r="AU638" s="18" t="s">
        <v>84</v>
      </c>
    </row>
    <row r="639" s="13" customFormat="1">
      <c r="A639" s="13"/>
      <c r="B639" s="231"/>
      <c r="C639" s="232"/>
      <c r="D639" s="233" t="s">
        <v>161</v>
      </c>
      <c r="E639" s="242" t="s">
        <v>19</v>
      </c>
      <c r="F639" s="234" t="s">
        <v>181</v>
      </c>
      <c r="G639" s="232"/>
      <c r="H639" s="235">
        <v>6</v>
      </c>
      <c r="I639" s="236"/>
      <c r="J639" s="232"/>
      <c r="K639" s="232"/>
      <c r="L639" s="237"/>
      <c r="M639" s="238"/>
      <c r="N639" s="239"/>
      <c r="O639" s="239"/>
      <c r="P639" s="239"/>
      <c r="Q639" s="239"/>
      <c r="R639" s="239"/>
      <c r="S639" s="239"/>
      <c r="T639" s="240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1" t="s">
        <v>161</v>
      </c>
      <c r="AU639" s="241" t="s">
        <v>84</v>
      </c>
      <c r="AV639" s="13" t="s">
        <v>84</v>
      </c>
      <c r="AW639" s="13" t="s">
        <v>37</v>
      </c>
      <c r="AX639" s="13" t="s">
        <v>82</v>
      </c>
      <c r="AY639" s="241" t="s">
        <v>145</v>
      </c>
    </row>
    <row r="640" s="2" customFormat="1" ht="16.5" customHeight="1">
      <c r="A640" s="39"/>
      <c r="B640" s="40"/>
      <c r="C640" s="213" t="s">
        <v>1561</v>
      </c>
      <c r="D640" s="213" t="s">
        <v>148</v>
      </c>
      <c r="E640" s="214" t="s">
        <v>1562</v>
      </c>
      <c r="F640" s="215" t="s">
        <v>1563</v>
      </c>
      <c r="G640" s="216" t="s">
        <v>233</v>
      </c>
      <c r="H640" s="217">
        <v>30.699999999999999</v>
      </c>
      <c r="I640" s="218"/>
      <c r="J640" s="219">
        <f>ROUND(I640*H640,2)</f>
        <v>0</v>
      </c>
      <c r="K640" s="215" t="s">
        <v>152</v>
      </c>
      <c r="L640" s="45"/>
      <c r="M640" s="220" t="s">
        <v>19</v>
      </c>
      <c r="N640" s="221" t="s">
        <v>46</v>
      </c>
      <c r="O640" s="85"/>
      <c r="P640" s="222">
        <f>O640*H640</f>
        <v>0</v>
      </c>
      <c r="Q640" s="222">
        <v>0</v>
      </c>
      <c r="R640" s="222">
        <f>Q640*H640</f>
        <v>0</v>
      </c>
      <c r="S640" s="222">
        <v>0</v>
      </c>
      <c r="T640" s="223">
        <f>S640*H640</f>
        <v>0</v>
      </c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R640" s="224" t="s">
        <v>509</v>
      </c>
      <c r="AT640" s="224" t="s">
        <v>148</v>
      </c>
      <c r="AU640" s="224" t="s">
        <v>84</v>
      </c>
      <c r="AY640" s="18" t="s">
        <v>145</v>
      </c>
      <c r="BE640" s="225">
        <f>IF(N640="základní",J640,0)</f>
        <v>0</v>
      </c>
      <c r="BF640" s="225">
        <f>IF(N640="snížená",J640,0)</f>
        <v>0</v>
      </c>
      <c r="BG640" s="225">
        <f>IF(N640="zákl. přenesená",J640,0)</f>
        <v>0</v>
      </c>
      <c r="BH640" s="225">
        <f>IF(N640="sníž. přenesená",J640,0)</f>
        <v>0</v>
      </c>
      <c r="BI640" s="225">
        <f>IF(N640="nulová",J640,0)</f>
        <v>0</v>
      </c>
      <c r="BJ640" s="18" t="s">
        <v>82</v>
      </c>
      <c r="BK640" s="225">
        <f>ROUND(I640*H640,2)</f>
        <v>0</v>
      </c>
      <c r="BL640" s="18" t="s">
        <v>509</v>
      </c>
      <c r="BM640" s="224" t="s">
        <v>1564</v>
      </c>
    </row>
    <row r="641" s="2" customFormat="1">
      <c r="A641" s="39"/>
      <c r="B641" s="40"/>
      <c r="C641" s="41"/>
      <c r="D641" s="226" t="s">
        <v>155</v>
      </c>
      <c r="E641" s="41"/>
      <c r="F641" s="227" t="s">
        <v>1565</v>
      </c>
      <c r="G641" s="41"/>
      <c r="H641" s="41"/>
      <c r="I641" s="228"/>
      <c r="J641" s="41"/>
      <c r="K641" s="41"/>
      <c r="L641" s="45"/>
      <c r="M641" s="229"/>
      <c r="N641" s="230"/>
      <c r="O641" s="85"/>
      <c r="P641" s="85"/>
      <c r="Q641" s="85"/>
      <c r="R641" s="85"/>
      <c r="S641" s="85"/>
      <c r="T641" s="86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T641" s="18" t="s">
        <v>155</v>
      </c>
      <c r="AU641" s="18" t="s">
        <v>84</v>
      </c>
    </row>
    <row r="642" s="13" customFormat="1">
      <c r="A642" s="13"/>
      <c r="B642" s="231"/>
      <c r="C642" s="232"/>
      <c r="D642" s="233" t="s">
        <v>161</v>
      </c>
      <c r="E642" s="242" t="s">
        <v>19</v>
      </c>
      <c r="F642" s="234" t="s">
        <v>846</v>
      </c>
      <c r="G642" s="232"/>
      <c r="H642" s="235">
        <v>30.699999999999999</v>
      </c>
      <c r="I642" s="236"/>
      <c r="J642" s="232"/>
      <c r="K642" s="232"/>
      <c r="L642" s="237"/>
      <c r="M642" s="238"/>
      <c r="N642" s="239"/>
      <c r="O642" s="239"/>
      <c r="P642" s="239"/>
      <c r="Q642" s="239"/>
      <c r="R642" s="239"/>
      <c r="S642" s="239"/>
      <c r="T642" s="240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41" t="s">
        <v>161</v>
      </c>
      <c r="AU642" s="241" t="s">
        <v>84</v>
      </c>
      <c r="AV642" s="13" t="s">
        <v>84</v>
      </c>
      <c r="AW642" s="13" t="s">
        <v>37</v>
      </c>
      <c r="AX642" s="13" t="s">
        <v>82</v>
      </c>
      <c r="AY642" s="241" t="s">
        <v>145</v>
      </c>
    </row>
    <row r="643" s="2" customFormat="1" ht="16.5" customHeight="1">
      <c r="A643" s="39"/>
      <c r="B643" s="40"/>
      <c r="C643" s="213" t="s">
        <v>1566</v>
      </c>
      <c r="D643" s="213" t="s">
        <v>148</v>
      </c>
      <c r="E643" s="214" t="s">
        <v>1567</v>
      </c>
      <c r="F643" s="215" t="s">
        <v>1568</v>
      </c>
      <c r="G643" s="216" t="s">
        <v>1569</v>
      </c>
      <c r="H643" s="217">
        <v>1</v>
      </c>
      <c r="I643" s="218"/>
      <c r="J643" s="219">
        <f>ROUND(I643*H643,2)</f>
        <v>0</v>
      </c>
      <c r="K643" s="215" t="s">
        <v>152</v>
      </c>
      <c r="L643" s="45"/>
      <c r="M643" s="220" t="s">
        <v>19</v>
      </c>
      <c r="N643" s="221" t="s">
        <v>46</v>
      </c>
      <c r="O643" s="85"/>
      <c r="P643" s="222">
        <f>O643*H643</f>
        <v>0</v>
      </c>
      <c r="Q643" s="222">
        <v>0</v>
      </c>
      <c r="R643" s="222">
        <f>Q643*H643</f>
        <v>0</v>
      </c>
      <c r="S643" s="222">
        <v>0</v>
      </c>
      <c r="T643" s="223">
        <f>S643*H643</f>
        <v>0</v>
      </c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R643" s="224" t="s">
        <v>509</v>
      </c>
      <c r="AT643" s="224" t="s">
        <v>148</v>
      </c>
      <c r="AU643" s="224" t="s">
        <v>84</v>
      </c>
      <c r="AY643" s="18" t="s">
        <v>145</v>
      </c>
      <c r="BE643" s="225">
        <f>IF(N643="základní",J643,0)</f>
        <v>0</v>
      </c>
      <c r="BF643" s="225">
        <f>IF(N643="snížená",J643,0)</f>
        <v>0</v>
      </c>
      <c r="BG643" s="225">
        <f>IF(N643="zákl. přenesená",J643,0)</f>
        <v>0</v>
      </c>
      <c r="BH643" s="225">
        <f>IF(N643="sníž. přenesená",J643,0)</f>
        <v>0</v>
      </c>
      <c r="BI643" s="225">
        <f>IF(N643="nulová",J643,0)</f>
        <v>0</v>
      </c>
      <c r="BJ643" s="18" t="s">
        <v>82</v>
      </c>
      <c r="BK643" s="225">
        <f>ROUND(I643*H643,2)</f>
        <v>0</v>
      </c>
      <c r="BL643" s="18" t="s">
        <v>509</v>
      </c>
      <c r="BM643" s="224" t="s">
        <v>1570</v>
      </c>
    </row>
    <row r="644" s="2" customFormat="1">
      <c r="A644" s="39"/>
      <c r="B644" s="40"/>
      <c r="C644" s="41"/>
      <c r="D644" s="226" t="s">
        <v>155</v>
      </c>
      <c r="E644" s="41"/>
      <c r="F644" s="227" t="s">
        <v>1571</v>
      </c>
      <c r="G644" s="41"/>
      <c r="H644" s="41"/>
      <c r="I644" s="228"/>
      <c r="J644" s="41"/>
      <c r="K644" s="41"/>
      <c r="L644" s="45"/>
      <c r="M644" s="229"/>
      <c r="N644" s="230"/>
      <c r="O644" s="85"/>
      <c r="P644" s="85"/>
      <c r="Q644" s="85"/>
      <c r="R644" s="85"/>
      <c r="S644" s="85"/>
      <c r="T644" s="86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T644" s="18" t="s">
        <v>155</v>
      </c>
      <c r="AU644" s="18" t="s">
        <v>84</v>
      </c>
    </row>
    <row r="645" s="13" customFormat="1">
      <c r="A645" s="13"/>
      <c r="B645" s="231"/>
      <c r="C645" s="232"/>
      <c r="D645" s="233" t="s">
        <v>161</v>
      </c>
      <c r="E645" s="242" t="s">
        <v>19</v>
      </c>
      <c r="F645" s="234" t="s">
        <v>82</v>
      </c>
      <c r="G645" s="232"/>
      <c r="H645" s="235">
        <v>1</v>
      </c>
      <c r="I645" s="236"/>
      <c r="J645" s="232"/>
      <c r="K645" s="232"/>
      <c r="L645" s="237"/>
      <c r="M645" s="238"/>
      <c r="N645" s="239"/>
      <c r="O645" s="239"/>
      <c r="P645" s="239"/>
      <c r="Q645" s="239"/>
      <c r="R645" s="239"/>
      <c r="S645" s="239"/>
      <c r="T645" s="240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41" t="s">
        <v>161</v>
      </c>
      <c r="AU645" s="241" t="s">
        <v>84</v>
      </c>
      <c r="AV645" s="13" t="s">
        <v>84</v>
      </c>
      <c r="AW645" s="13" t="s">
        <v>37</v>
      </c>
      <c r="AX645" s="13" t="s">
        <v>82</v>
      </c>
      <c r="AY645" s="241" t="s">
        <v>145</v>
      </c>
    </row>
    <row r="646" s="2" customFormat="1" ht="16.5" customHeight="1">
      <c r="A646" s="39"/>
      <c r="B646" s="40"/>
      <c r="C646" s="213" t="s">
        <v>1572</v>
      </c>
      <c r="D646" s="213" t="s">
        <v>148</v>
      </c>
      <c r="E646" s="214" t="s">
        <v>1573</v>
      </c>
      <c r="F646" s="215" t="s">
        <v>1574</v>
      </c>
      <c r="G646" s="216" t="s">
        <v>1569</v>
      </c>
      <c r="H646" s="217">
        <v>1</v>
      </c>
      <c r="I646" s="218"/>
      <c r="J646" s="219">
        <f>ROUND(I646*H646,2)</f>
        <v>0</v>
      </c>
      <c r="K646" s="215" t="s">
        <v>152</v>
      </c>
      <c r="L646" s="45"/>
      <c r="M646" s="220" t="s">
        <v>19</v>
      </c>
      <c r="N646" s="221" t="s">
        <v>46</v>
      </c>
      <c r="O646" s="85"/>
      <c r="P646" s="222">
        <f>O646*H646</f>
        <v>0</v>
      </c>
      <c r="Q646" s="222">
        <v>0</v>
      </c>
      <c r="R646" s="222">
        <f>Q646*H646</f>
        <v>0</v>
      </c>
      <c r="S646" s="222">
        <v>0</v>
      </c>
      <c r="T646" s="223">
        <f>S646*H646</f>
        <v>0</v>
      </c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R646" s="224" t="s">
        <v>509</v>
      </c>
      <c r="AT646" s="224" t="s">
        <v>148</v>
      </c>
      <c r="AU646" s="224" t="s">
        <v>84</v>
      </c>
      <c r="AY646" s="18" t="s">
        <v>145</v>
      </c>
      <c r="BE646" s="225">
        <f>IF(N646="základní",J646,0)</f>
        <v>0</v>
      </c>
      <c r="BF646" s="225">
        <f>IF(N646="snížená",J646,0)</f>
        <v>0</v>
      </c>
      <c r="BG646" s="225">
        <f>IF(N646="zákl. přenesená",J646,0)</f>
        <v>0</v>
      </c>
      <c r="BH646" s="225">
        <f>IF(N646="sníž. přenesená",J646,0)</f>
        <v>0</v>
      </c>
      <c r="BI646" s="225">
        <f>IF(N646="nulová",J646,0)</f>
        <v>0</v>
      </c>
      <c r="BJ646" s="18" t="s">
        <v>82</v>
      </c>
      <c r="BK646" s="225">
        <f>ROUND(I646*H646,2)</f>
        <v>0</v>
      </c>
      <c r="BL646" s="18" t="s">
        <v>509</v>
      </c>
      <c r="BM646" s="224" t="s">
        <v>1575</v>
      </c>
    </row>
    <row r="647" s="2" customFormat="1">
      <c r="A647" s="39"/>
      <c r="B647" s="40"/>
      <c r="C647" s="41"/>
      <c r="D647" s="226" t="s">
        <v>155</v>
      </c>
      <c r="E647" s="41"/>
      <c r="F647" s="227" t="s">
        <v>1576</v>
      </c>
      <c r="G647" s="41"/>
      <c r="H647" s="41"/>
      <c r="I647" s="228"/>
      <c r="J647" s="41"/>
      <c r="K647" s="41"/>
      <c r="L647" s="45"/>
      <c r="M647" s="229"/>
      <c r="N647" s="230"/>
      <c r="O647" s="85"/>
      <c r="P647" s="85"/>
      <c r="Q647" s="85"/>
      <c r="R647" s="85"/>
      <c r="S647" s="85"/>
      <c r="T647" s="86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T647" s="18" t="s">
        <v>155</v>
      </c>
      <c r="AU647" s="18" t="s">
        <v>84</v>
      </c>
    </row>
    <row r="648" s="13" customFormat="1">
      <c r="A648" s="13"/>
      <c r="B648" s="231"/>
      <c r="C648" s="232"/>
      <c r="D648" s="233" t="s">
        <v>161</v>
      </c>
      <c r="E648" s="242" t="s">
        <v>19</v>
      </c>
      <c r="F648" s="234" t="s">
        <v>82</v>
      </c>
      <c r="G648" s="232"/>
      <c r="H648" s="235">
        <v>1</v>
      </c>
      <c r="I648" s="236"/>
      <c r="J648" s="232"/>
      <c r="K648" s="232"/>
      <c r="L648" s="237"/>
      <c r="M648" s="238"/>
      <c r="N648" s="239"/>
      <c r="O648" s="239"/>
      <c r="P648" s="239"/>
      <c r="Q648" s="239"/>
      <c r="R648" s="239"/>
      <c r="S648" s="239"/>
      <c r="T648" s="240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1" t="s">
        <v>161</v>
      </c>
      <c r="AU648" s="241" t="s">
        <v>84</v>
      </c>
      <c r="AV648" s="13" t="s">
        <v>84</v>
      </c>
      <c r="AW648" s="13" t="s">
        <v>37</v>
      </c>
      <c r="AX648" s="13" t="s">
        <v>82</v>
      </c>
      <c r="AY648" s="241" t="s">
        <v>145</v>
      </c>
    </row>
    <row r="649" s="2" customFormat="1" ht="16.5" customHeight="1">
      <c r="A649" s="39"/>
      <c r="B649" s="40"/>
      <c r="C649" s="213" t="s">
        <v>1577</v>
      </c>
      <c r="D649" s="213" t="s">
        <v>148</v>
      </c>
      <c r="E649" s="214" t="s">
        <v>1578</v>
      </c>
      <c r="F649" s="215" t="s">
        <v>1579</v>
      </c>
      <c r="G649" s="216" t="s">
        <v>1569</v>
      </c>
      <c r="H649" s="217">
        <v>1</v>
      </c>
      <c r="I649" s="218"/>
      <c r="J649" s="219">
        <f>ROUND(I649*H649,2)</f>
        <v>0</v>
      </c>
      <c r="K649" s="215" t="s">
        <v>152</v>
      </c>
      <c r="L649" s="45"/>
      <c r="M649" s="220" t="s">
        <v>19</v>
      </c>
      <c r="N649" s="221" t="s">
        <v>46</v>
      </c>
      <c r="O649" s="85"/>
      <c r="P649" s="222">
        <f>O649*H649</f>
        <v>0</v>
      </c>
      <c r="Q649" s="222">
        <v>0</v>
      </c>
      <c r="R649" s="222">
        <f>Q649*H649</f>
        <v>0</v>
      </c>
      <c r="S649" s="222">
        <v>0</v>
      </c>
      <c r="T649" s="223">
        <f>S649*H649</f>
        <v>0</v>
      </c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R649" s="224" t="s">
        <v>509</v>
      </c>
      <c r="AT649" s="224" t="s">
        <v>148</v>
      </c>
      <c r="AU649" s="224" t="s">
        <v>84</v>
      </c>
      <c r="AY649" s="18" t="s">
        <v>145</v>
      </c>
      <c r="BE649" s="225">
        <f>IF(N649="základní",J649,0)</f>
        <v>0</v>
      </c>
      <c r="BF649" s="225">
        <f>IF(N649="snížená",J649,0)</f>
        <v>0</v>
      </c>
      <c r="BG649" s="225">
        <f>IF(N649="zákl. přenesená",J649,0)</f>
        <v>0</v>
      </c>
      <c r="BH649" s="225">
        <f>IF(N649="sníž. přenesená",J649,0)</f>
        <v>0</v>
      </c>
      <c r="BI649" s="225">
        <f>IF(N649="nulová",J649,0)</f>
        <v>0</v>
      </c>
      <c r="BJ649" s="18" t="s">
        <v>82</v>
      </c>
      <c r="BK649" s="225">
        <f>ROUND(I649*H649,2)</f>
        <v>0</v>
      </c>
      <c r="BL649" s="18" t="s">
        <v>509</v>
      </c>
      <c r="BM649" s="224" t="s">
        <v>1580</v>
      </c>
    </row>
    <row r="650" s="2" customFormat="1">
      <c r="A650" s="39"/>
      <c r="B650" s="40"/>
      <c r="C650" s="41"/>
      <c r="D650" s="226" t="s">
        <v>155</v>
      </c>
      <c r="E650" s="41"/>
      <c r="F650" s="227" t="s">
        <v>1581</v>
      </c>
      <c r="G650" s="41"/>
      <c r="H650" s="41"/>
      <c r="I650" s="228"/>
      <c r="J650" s="41"/>
      <c r="K650" s="41"/>
      <c r="L650" s="45"/>
      <c r="M650" s="229"/>
      <c r="N650" s="230"/>
      <c r="O650" s="85"/>
      <c r="P650" s="85"/>
      <c r="Q650" s="85"/>
      <c r="R650" s="85"/>
      <c r="S650" s="85"/>
      <c r="T650" s="86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T650" s="18" t="s">
        <v>155</v>
      </c>
      <c r="AU650" s="18" t="s">
        <v>84</v>
      </c>
    </row>
    <row r="651" s="13" customFormat="1">
      <c r="A651" s="13"/>
      <c r="B651" s="231"/>
      <c r="C651" s="232"/>
      <c r="D651" s="233" t="s">
        <v>161</v>
      </c>
      <c r="E651" s="242" t="s">
        <v>19</v>
      </c>
      <c r="F651" s="234" t="s">
        <v>82</v>
      </c>
      <c r="G651" s="232"/>
      <c r="H651" s="235">
        <v>1</v>
      </c>
      <c r="I651" s="236"/>
      <c r="J651" s="232"/>
      <c r="K651" s="232"/>
      <c r="L651" s="237"/>
      <c r="M651" s="238"/>
      <c r="N651" s="239"/>
      <c r="O651" s="239"/>
      <c r="P651" s="239"/>
      <c r="Q651" s="239"/>
      <c r="R651" s="239"/>
      <c r="S651" s="239"/>
      <c r="T651" s="240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1" t="s">
        <v>161</v>
      </c>
      <c r="AU651" s="241" t="s">
        <v>84</v>
      </c>
      <c r="AV651" s="13" t="s">
        <v>84</v>
      </c>
      <c r="AW651" s="13" t="s">
        <v>37</v>
      </c>
      <c r="AX651" s="13" t="s">
        <v>82</v>
      </c>
      <c r="AY651" s="241" t="s">
        <v>145</v>
      </c>
    </row>
    <row r="652" s="2" customFormat="1" ht="16.5" customHeight="1">
      <c r="A652" s="39"/>
      <c r="B652" s="40"/>
      <c r="C652" s="213" t="s">
        <v>1582</v>
      </c>
      <c r="D652" s="213" t="s">
        <v>148</v>
      </c>
      <c r="E652" s="214" t="s">
        <v>1583</v>
      </c>
      <c r="F652" s="215" t="s">
        <v>1584</v>
      </c>
      <c r="G652" s="216" t="s">
        <v>1569</v>
      </c>
      <c r="H652" s="217">
        <v>1</v>
      </c>
      <c r="I652" s="218"/>
      <c r="J652" s="219">
        <f>ROUND(I652*H652,2)</f>
        <v>0</v>
      </c>
      <c r="K652" s="215" t="s">
        <v>152</v>
      </c>
      <c r="L652" s="45"/>
      <c r="M652" s="220" t="s">
        <v>19</v>
      </c>
      <c r="N652" s="221" t="s">
        <v>46</v>
      </c>
      <c r="O652" s="85"/>
      <c r="P652" s="222">
        <f>O652*H652</f>
        <v>0</v>
      </c>
      <c r="Q652" s="222">
        <v>0</v>
      </c>
      <c r="R652" s="222">
        <f>Q652*H652</f>
        <v>0</v>
      </c>
      <c r="S652" s="222">
        <v>0</v>
      </c>
      <c r="T652" s="223">
        <f>S652*H652</f>
        <v>0</v>
      </c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R652" s="224" t="s">
        <v>509</v>
      </c>
      <c r="AT652" s="224" t="s">
        <v>148</v>
      </c>
      <c r="AU652" s="224" t="s">
        <v>84</v>
      </c>
      <c r="AY652" s="18" t="s">
        <v>145</v>
      </c>
      <c r="BE652" s="225">
        <f>IF(N652="základní",J652,0)</f>
        <v>0</v>
      </c>
      <c r="BF652" s="225">
        <f>IF(N652="snížená",J652,0)</f>
        <v>0</v>
      </c>
      <c r="BG652" s="225">
        <f>IF(N652="zákl. přenesená",J652,0)</f>
        <v>0</v>
      </c>
      <c r="BH652" s="225">
        <f>IF(N652="sníž. přenesená",J652,0)</f>
        <v>0</v>
      </c>
      <c r="BI652" s="225">
        <f>IF(N652="nulová",J652,0)</f>
        <v>0</v>
      </c>
      <c r="BJ652" s="18" t="s">
        <v>82</v>
      </c>
      <c r="BK652" s="225">
        <f>ROUND(I652*H652,2)</f>
        <v>0</v>
      </c>
      <c r="BL652" s="18" t="s">
        <v>509</v>
      </c>
      <c r="BM652" s="224" t="s">
        <v>1585</v>
      </c>
    </row>
    <row r="653" s="2" customFormat="1">
      <c r="A653" s="39"/>
      <c r="B653" s="40"/>
      <c r="C653" s="41"/>
      <c r="D653" s="226" t="s">
        <v>155</v>
      </c>
      <c r="E653" s="41"/>
      <c r="F653" s="227" t="s">
        <v>1586</v>
      </c>
      <c r="G653" s="41"/>
      <c r="H653" s="41"/>
      <c r="I653" s="228"/>
      <c r="J653" s="41"/>
      <c r="K653" s="41"/>
      <c r="L653" s="45"/>
      <c r="M653" s="229"/>
      <c r="N653" s="230"/>
      <c r="O653" s="85"/>
      <c r="P653" s="85"/>
      <c r="Q653" s="85"/>
      <c r="R653" s="85"/>
      <c r="S653" s="85"/>
      <c r="T653" s="86"/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T653" s="18" t="s">
        <v>155</v>
      </c>
      <c r="AU653" s="18" t="s">
        <v>84</v>
      </c>
    </row>
    <row r="654" s="13" customFormat="1">
      <c r="A654" s="13"/>
      <c r="B654" s="231"/>
      <c r="C654" s="232"/>
      <c r="D654" s="233" t="s">
        <v>161</v>
      </c>
      <c r="E654" s="242" t="s">
        <v>19</v>
      </c>
      <c r="F654" s="234" t="s">
        <v>82</v>
      </c>
      <c r="G654" s="232"/>
      <c r="H654" s="235">
        <v>1</v>
      </c>
      <c r="I654" s="236"/>
      <c r="J654" s="232"/>
      <c r="K654" s="232"/>
      <c r="L654" s="237"/>
      <c r="M654" s="238"/>
      <c r="N654" s="239"/>
      <c r="O654" s="239"/>
      <c r="P654" s="239"/>
      <c r="Q654" s="239"/>
      <c r="R654" s="239"/>
      <c r="S654" s="239"/>
      <c r="T654" s="240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1" t="s">
        <v>161</v>
      </c>
      <c r="AU654" s="241" t="s">
        <v>84</v>
      </c>
      <c r="AV654" s="13" t="s">
        <v>84</v>
      </c>
      <c r="AW654" s="13" t="s">
        <v>37</v>
      </c>
      <c r="AX654" s="13" t="s">
        <v>82</v>
      </c>
      <c r="AY654" s="241" t="s">
        <v>145</v>
      </c>
    </row>
    <row r="655" s="2" customFormat="1" ht="16.5" customHeight="1">
      <c r="A655" s="39"/>
      <c r="B655" s="40"/>
      <c r="C655" s="213" t="s">
        <v>1587</v>
      </c>
      <c r="D655" s="213" t="s">
        <v>148</v>
      </c>
      <c r="E655" s="214" t="s">
        <v>1588</v>
      </c>
      <c r="F655" s="215" t="s">
        <v>1589</v>
      </c>
      <c r="G655" s="216" t="s">
        <v>233</v>
      </c>
      <c r="H655" s="217">
        <v>97.599999999999994</v>
      </c>
      <c r="I655" s="218"/>
      <c r="J655" s="219">
        <f>ROUND(I655*H655,2)</f>
        <v>0</v>
      </c>
      <c r="K655" s="215" t="s">
        <v>152</v>
      </c>
      <c r="L655" s="45"/>
      <c r="M655" s="220" t="s">
        <v>19</v>
      </c>
      <c r="N655" s="221" t="s">
        <v>46</v>
      </c>
      <c r="O655" s="85"/>
      <c r="P655" s="222">
        <f>O655*H655</f>
        <v>0</v>
      </c>
      <c r="Q655" s="222">
        <v>0</v>
      </c>
      <c r="R655" s="222">
        <f>Q655*H655</f>
        <v>0</v>
      </c>
      <c r="S655" s="222">
        <v>0</v>
      </c>
      <c r="T655" s="223">
        <f>S655*H655</f>
        <v>0</v>
      </c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R655" s="224" t="s">
        <v>509</v>
      </c>
      <c r="AT655" s="224" t="s">
        <v>148</v>
      </c>
      <c r="AU655" s="224" t="s">
        <v>84</v>
      </c>
      <c r="AY655" s="18" t="s">
        <v>145</v>
      </c>
      <c r="BE655" s="225">
        <f>IF(N655="základní",J655,0)</f>
        <v>0</v>
      </c>
      <c r="BF655" s="225">
        <f>IF(N655="snížená",J655,0)</f>
        <v>0</v>
      </c>
      <c r="BG655" s="225">
        <f>IF(N655="zákl. přenesená",J655,0)</f>
        <v>0</v>
      </c>
      <c r="BH655" s="225">
        <f>IF(N655="sníž. přenesená",J655,0)</f>
        <v>0</v>
      </c>
      <c r="BI655" s="225">
        <f>IF(N655="nulová",J655,0)</f>
        <v>0</v>
      </c>
      <c r="BJ655" s="18" t="s">
        <v>82</v>
      </c>
      <c r="BK655" s="225">
        <f>ROUND(I655*H655,2)</f>
        <v>0</v>
      </c>
      <c r="BL655" s="18" t="s">
        <v>509</v>
      </c>
      <c r="BM655" s="224" t="s">
        <v>1590</v>
      </c>
    </row>
    <row r="656" s="2" customFormat="1">
      <c r="A656" s="39"/>
      <c r="B656" s="40"/>
      <c r="C656" s="41"/>
      <c r="D656" s="226" t="s">
        <v>155</v>
      </c>
      <c r="E656" s="41"/>
      <c r="F656" s="227" t="s">
        <v>1591</v>
      </c>
      <c r="G656" s="41"/>
      <c r="H656" s="41"/>
      <c r="I656" s="228"/>
      <c r="J656" s="41"/>
      <c r="K656" s="41"/>
      <c r="L656" s="45"/>
      <c r="M656" s="229"/>
      <c r="N656" s="230"/>
      <c r="O656" s="85"/>
      <c r="P656" s="85"/>
      <c r="Q656" s="85"/>
      <c r="R656" s="85"/>
      <c r="S656" s="85"/>
      <c r="T656" s="86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T656" s="18" t="s">
        <v>155</v>
      </c>
      <c r="AU656" s="18" t="s">
        <v>84</v>
      </c>
    </row>
    <row r="657" s="13" customFormat="1">
      <c r="A657" s="13"/>
      <c r="B657" s="231"/>
      <c r="C657" s="232"/>
      <c r="D657" s="233" t="s">
        <v>161</v>
      </c>
      <c r="E657" s="242" t="s">
        <v>19</v>
      </c>
      <c r="F657" s="234" t="s">
        <v>1207</v>
      </c>
      <c r="G657" s="232"/>
      <c r="H657" s="235">
        <v>97.599999999999994</v>
      </c>
      <c r="I657" s="236"/>
      <c r="J657" s="232"/>
      <c r="K657" s="232"/>
      <c r="L657" s="237"/>
      <c r="M657" s="238"/>
      <c r="N657" s="239"/>
      <c r="O657" s="239"/>
      <c r="P657" s="239"/>
      <c r="Q657" s="239"/>
      <c r="R657" s="239"/>
      <c r="S657" s="239"/>
      <c r="T657" s="240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1" t="s">
        <v>161</v>
      </c>
      <c r="AU657" s="241" t="s">
        <v>84</v>
      </c>
      <c r="AV657" s="13" t="s">
        <v>84</v>
      </c>
      <c r="AW657" s="13" t="s">
        <v>37</v>
      </c>
      <c r="AX657" s="13" t="s">
        <v>82</v>
      </c>
      <c r="AY657" s="241" t="s">
        <v>145</v>
      </c>
    </row>
    <row r="658" s="2" customFormat="1" ht="16.5" customHeight="1">
      <c r="A658" s="39"/>
      <c r="B658" s="40"/>
      <c r="C658" s="213" t="s">
        <v>1592</v>
      </c>
      <c r="D658" s="213" t="s">
        <v>148</v>
      </c>
      <c r="E658" s="214" t="s">
        <v>1593</v>
      </c>
      <c r="F658" s="215" t="s">
        <v>1594</v>
      </c>
      <c r="G658" s="216" t="s">
        <v>233</v>
      </c>
      <c r="H658" s="217">
        <v>93.099999999999994</v>
      </c>
      <c r="I658" s="218"/>
      <c r="J658" s="219">
        <f>ROUND(I658*H658,2)</f>
        <v>0</v>
      </c>
      <c r="K658" s="215" t="s">
        <v>152</v>
      </c>
      <c r="L658" s="45"/>
      <c r="M658" s="220" t="s">
        <v>19</v>
      </c>
      <c r="N658" s="221" t="s">
        <v>46</v>
      </c>
      <c r="O658" s="85"/>
      <c r="P658" s="222">
        <f>O658*H658</f>
        <v>0</v>
      </c>
      <c r="Q658" s="222">
        <v>0</v>
      </c>
      <c r="R658" s="222">
        <f>Q658*H658</f>
        <v>0</v>
      </c>
      <c r="S658" s="222">
        <v>0</v>
      </c>
      <c r="T658" s="223">
        <f>S658*H658</f>
        <v>0</v>
      </c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R658" s="224" t="s">
        <v>509</v>
      </c>
      <c r="AT658" s="224" t="s">
        <v>148</v>
      </c>
      <c r="AU658" s="224" t="s">
        <v>84</v>
      </c>
      <c r="AY658" s="18" t="s">
        <v>145</v>
      </c>
      <c r="BE658" s="225">
        <f>IF(N658="základní",J658,0)</f>
        <v>0</v>
      </c>
      <c r="BF658" s="225">
        <f>IF(N658="snížená",J658,0)</f>
        <v>0</v>
      </c>
      <c r="BG658" s="225">
        <f>IF(N658="zákl. přenesená",J658,0)</f>
        <v>0</v>
      </c>
      <c r="BH658" s="225">
        <f>IF(N658="sníž. přenesená",J658,0)</f>
        <v>0</v>
      </c>
      <c r="BI658" s="225">
        <f>IF(N658="nulová",J658,0)</f>
        <v>0</v>
      </c>
      <c r="BJ658" s="18" t="s">
        <v>82</v>
      </c>
      <c r="BK658" s="225">
        <f>ROUND(I658*H658,2)</f>
        <v>0</v>
      </c>
      <c r="BL658" s="18" t="s">
        <v>509</v>
      </c>
      <c r="BM658" s="224" t="s">
        <v>1595</v>
      </c>
    </row>
    <row r="659" s="2" customFormat="1">
      <c r="A659" s="39"/>
      <c r="B659" s="40"/>
      <c r="C659" s="41"/>
      <c r="D659" s="226" t="s">
        <v>155</v>
      </c>
      <c r="E659" s="41"/>
      <c r="F659" s="227" t="s">
        <v>1596</v>
      </c>
      <c r="G659" s="41"/>
      <c r="H659" s="41"/>
      <c r="I659" s="228"/>
      <c r="J659" s="41"/>
      <c r="K659" s="41"/>
      <c r="L659" s="45"/>
      <c r="M659" s="229"/>
      <c r="N659" s="230"/>
      <c r="O659" s="85"/>
      <c r="P659" s="85"/>
      <c r="Q659" s="85"/>
      <c r="R659" s="85"/>
      <c r="S659" s="85"/>
      <c r="T659" s="86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T659" s="18" t="s">
        <v>155</v>
      </c>
      <c r="AU659" s="18" t="s">
        <v>84</v>
      </c>
    </row>
    <row r="660" s="13" customFormat="1">
      <c r="A660" s="13"/>
      <c r="B660" s="231"/>
      <c r="C660" s="232"/>
      <c r="D660" s="233" t="s">
        <v>161</v>
      </c>
      <c r="E660" s="242" t="s">
        <v>19</v>
      </c>
      <c r="F660" s="234" t="s">
        <v>1597</v>
      </c>
      <c r="G660" s="232"/>
      <c r="H660" s="235">
        <v>93.099999999999994</v>
      </c>
      <c r="I660" s="236"/>
      <c r="J660" s="232"/>
      <c r="K660" s="232"/>
      <c r="L660" s="237"/>
      <c r="M660" s="238"/>
      <c r="N660" s="239"/>
      <c r="O660" s="239"/>
      <c r="P660" s="239"/>
      <c r="Q660" s="239"/>
      <c r="R660" s="239"/>
      <c r="S660" s="239"/>
      <c r="T660" s="240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1" t="s">
        <v>161</v>
      </c>
      <c r="AU660" s="241" t="s">
        <v>84</v>
      </c>
      <c r="AV660" s="13" t="s">
        <v>84</v>
      </c>
      <c r="AW660" s="13" t="s">
        <v>37</v>
      </c>
      <c r="AX660" s="13" t="s">
        <v>82</v>
      </c>
      <c r="AY660" s="241" t="s">
        <v>145</v>
      </c>
    </row>
    <row r="661" s="2" customFormat="1" ht="16.5" customHeight="1">
      <c r="A661" s="39"/>
      <c r="B661" s="40"/>
      <c r="C661" s="213" t="s">
        <v>1598</v>
      </c>
      <c r="D661" s="213" t="s">
        <v>148</v>
      </c>
      <c r="E661" s="214" t="s">
        <v>1599</v>
      </c>
      <c r="F661" s="215" t="s">
        <v>1600</v>
      </c>
      <c r="G661" s="216" t="s">
        <v>233</v>
      </c>
      <c r="H661" s="217">
        <v>63.299999999999997</v>
      </c>
      <c r="I661" s="218"/>
      <c r="J661" s="219">
        <f>ROUND(I661*H661,2)</f>
        <v>0</v>
      </c>
      <c r="K661" s="215" t="s">
        <v>152</v>
      </c>
      <c r="L661" s="45"/>
      <c r="M661" s="220" t="s">
        <v>19</v>
      </c>
      <c r="N661" s="221" t="s">
        <v>46</v>
      </c>
      <c r="O661" s="85"/>
      <c r="P661" s="222">
        <f>O661*H661</f>
        <v>0</v>
      </c>
      <c r="Q661" s="222">
        <v>0</v>
      </c>
      <c r="R661" s="222">
        <f>Q661*H661</f>
        <v>0</v>
      </c>
      <c r="S661" s="222">
        <v>0</v>
      </c>
      <c r="T661" s="223">
        <f>S661*H661</f>
        <v>0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224" t="s">
        <v>509</v>
      </c>
      <c r="AT661" s="224" t="s">
        <v>148</v>
      </c>
      <c r="AU661" s="224" t="s">
        <v>84</v>
      </c>
      <c r="AY661" s="18" t="s">
        <v>145</v>
      </c>
      <c r="BE661" s="225">
        <f>IF(N661="základní",J661,0)</f>
        <v>0</v>
      </c>
      <c r="BF661" s="225">
        <f>IF(N661="snížená",J661,0)</f>
        <v>0</v>
      </c>
      <c r="BG661" s="225">
        <f>IF(N661="zákl. přenesená",J661,0)</f>
        <v>0</v>
      </c>
      <c r="BH661" s="225">
        <f>IF(N661="sníž. přenesená",J661,0)</f>
        <v>0</v>
      </c>
      <c r="BI661" s="225">
        <f>IF(N661="nulová",J661,0)</f>
        <v>0</v>
      </c>
      <c r="BJ661" s="18" t="s">
        <v>82</v>
      </c>
      <c r="BK661" s="225">
        <f>ROUND(I661*H661,2)</f>
        <v>0</v>
      </c>
      <c r="BL661" s="18" t="s">
        <v>509</v>
      </c>
      <c r="BM661" s="224" t="s">
        <v>1601</v>
      </c>
    </row>
    <row r="662" s="2" customFormat="1">
      <c r="A662" s="39"/>
      <c r="B662" s="40"/>
      <c r="C662" s="41"/>
      <c r="D662" s="226" t="s">
        <v>155</v>
      </c>
      <c r="E662" s="41"/>
      <c r="F662" s="227" t="s">
        <v>1602</v>
      </c>
      <c r="G662" s="41"/>
      <c r="H662" s="41"/>
      <c r="I662" s="228"/>
      <c r="J662" s="41"/>
      <c r="K662" s="41"/>
      <c r="L662" s="45"/>
      <c r="M662" s="229"/>
      <c r="N662" s="230"/>
      <c r="O662" s="85"/>
      <c r="P662" s="85"/>
      <c r="Q662" s="85"/>
      <c r="R662" s="85"/>
      <c r="S662" s="85"/>
      <c r="T662" s="86"/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T662" s="18" t="s">
        <v>155</v>
      </c>
      <c r="AU662" s="18" t="s">
        <v>84</v>
      </c>
    </row>
    <row r="663" s="13" customFormat="1">
      <c r="A663" s="13"/>
      <c r="B663" s="231"/>
      <c r="C663" s="232"/>
      <c r="D663" s="233" t="s">
        <v>161</v>
      </c>
      <c r="E663" s="242" t="s">
        <v>19</v>
      </c>
      <c r="F663" s="234" t="s">
        <v>1603</v>
      </c>
      <c r="G663" s="232"/>
      <c r="H663" s="235">
        <v>63.299999999999997</v>
      </c>
      <c r="I663" s="236"/>
      <c r="J663" s="232"/>
      <c r="K663" s="232"/>
      <c r="L663" s="237"/>
      <c r="M663" s="238"/>
      <c r="N663" s="239"/>
      <c r="O663" s="239"/>
      <c r="P663" s="239"/>
      <c r="Q663" s="239"/>
      <c r="R663" s="239"/>
      <c r="S663" s="239"/>
      <c r="T663" s="240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1" t="s">
        <v>161</v>
      </c>
      <c r="AU663" s="241" t="s">
        <v>84</v>
      </c>
      <c r="AV663" s="13" t="s">
        <v>84</v>
      </c>
      <c r="AW663" s="13" t="s">
        <v>37</v>
      </c>
      <c r="AX663" s="13" t="s">
        <v>82</v>
      </c>
      <c r="AY663" s="241" t="s">
        <v>145</v>
      </c>
    </row>
    <row r="664" s="2" customFormat="1" ht="16.5" customHeight="1">
      <c r="A664" s="39"/>
      <c r="B664" s="40"/>
      <c r="C664" s="213" t="s">
        <v>1604</v>
      </c>
      <c r="D664" s="213" t="s">
        <v>148</v>
      </c>
      <c r="E664" s="214" t="s">
        <v>1605</v>
      </c>
      <c r="F664" s="215" t="s">
        <v>1606</v>
      </c>
      <c r="G664" s="216" t="s">
        <v>233</v>
      </c>
      <c r="H664" s="217">
        <v>30.699999999999999</v>
      </c>
      <c r="I664" s="218"/>
      <c r="J664" s="219">
        <f>ROUND(I664*H664,2)</f>
        <v>0</v>
      </c>
      <c r="K664" s="215" t="s">
        <v>152</v>
      </c>
      <c r="L664" s="45"/>
      <c r="M664" s="220" t="s">
        <v>19</v>
      </c>
      <c r="N664" s="221" t="s">
        <v>46</v>
      </c>
      <c r="O664" s="85"/>
      <c r="P664" s="222">
        <f>O664*H664</f>
        <v>0</v>
      </c>
      <c r="Q664" s="222">
        <v>0</v>
      </c>
      <c r="R664" s="222">
        <f>Q664*H664</f>
        <v>0</v>
      </c>
      <c r="S664" s="222">
        <v>0</v>
      </c>
      <c r="T664" s="223">
        <f>S664*H664</f>
        <v>0</v>
      </c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R664" s="224" t="s">
        <v>509</v>
      </c>
      <c r="AT664" s="224" t="s">
        <v>148</v>
      </c>
      <c r="AU664" s="224" t="s">
        <v>84</v>
      </c>
      <c r="AY664" s="18" t="s">
        <v>145</v>
      </c>
      <c r="BE664" s="225">
        <f>IF(N664="základní",J664,0)</f>
        <v>0</v>
      </c>
      <c r="BF664" s="225">
        <f>IF(N664="snížená",J664,0)</f>
        <v>0</v>
      </c>
      <c r="BG664" s="225">
        <f>IF(N664="zákl. přenesená",J664,0)</f>
        <v>0</v>
      </c>
      <c r="BH664" s="225">
        <f>IF(N664="sníž. přenesená",J664,0)</f>
        <v>0</v>
      </c>
      <c r="BI664" s="225">
        <f>IF(N664="nulová",J664,0)</f>
        <v>0</v>
      </c>
      <c r="BJ664" s="18" t="s">
        <v>82</v>
      </c>
      <c r="BK664" s="225">
        <f>ROUND(I664*H664,2)</f>
        <v>0</v>
      </c>
      <c r="BL664" s="18" t="s">
        <v>509</v>
      </c>
      <c r="BM664" s="224" t="s">
        <v>1607</v>
      </c>
    </row>
    <row r="665" s="2" customFormat="1">
      <c r="A665" s="39"/>
      <c r="B665" s="40"/>
      <c r="C665" s="41"/>
      <c r="D665" s="226" t="s">
        <v>155</v>
      </c>
      <c r="E665" s="41"/>
      <c r="F665" s="227" t="s">
        <v>1608</v>
      </c>
      <c r="G665" s="41"/>
      <c r="H665" s="41"/>
      <c r="I665" s="228"/>
      <c r="J665" s="41"/>
      <c r="K665" s="41"/>
      <c r="L665" s="45"/>
      <c r="M665" s="229"/>
      <c r="N665" s="230"/>
      <c r="O665" s="85"/>
      <c r="P665" s="85"/>
      <c r="Q665" s="85"/>
      <c r="R665" s="85"/>
      <c r="S665" s="85"/>
      <c r="T665" s="86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T665" s="18" t="s">
        <v>155</v>
      </c>
      <c r="AU665" s="18" t="s">
        <v>84</v>
      </c>
    </row>
    <row r="666" s="13" customFormat="1">
      <c r="A666" s="13"/>
      <c r="B666" s="231"/>
      <c r="C666" s="232"/>
      <c r="D666" s="233" t="s">
        <v>161</v>
      </c>
      <c r="E666" s="242" t="s">
        <v>19</v>
      </c>
      <c r="F666" s="234" t="s">
        <v>846</v>
      </c>
      <c r="G666" s="232"/>
      <c r="H666" s="235">
        <v>30.699999999999999</v>
      </c>
      <c r="I666" s="236"/>
      <c r="J666" s="232"/>
      <c r="K666" s="232"/>
      <c r="L666" s="237"/>
      <c r="M666" s="238"/>
      <c r="N666" s="239"/>
      <c r="O666" s="239"/>
      <c r="P666" s="239"/>
      <c r="Q666" s="239"/>
      <c r="R666" s="239"/>
      <c r="S666" s="239"/>
      <c r="T666" s="240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1" t="s">
        <v>161</v>
      </c>
      <c r="AU666" s="241" t="s">
        <v>84</v>
      </c>
      <c r="AV666" s="13" t="s">
        <v>84</v>
      </c>
      <c r="AW666" s="13" t="s">
        <v>37</v>
      </c>
      <c r="AX666" s="13" t="s">
        <v>82</v>
      </c>
      <c r="AY666" s="241" t="s">
        <v>145</v>
      </c>
    </row>
    <row r="667" s="12" customFormat="1" ht="25.92" customHeight="1">
      <c r="A667" s="12"/>
      <c r="B667" s="197"/>
      <c r="C667" s="198"/>
      <c r="D667" s="199" t="s">
        <v>74</v>
      </c>
      <c r="E667" s="200" t="s">
        <v>741</v>
      </c>
      <c r="F667" s="200" t="s">
        <v>742</v>
      </c>
      <c r="G667" s="198"/>
      <c r="H667" s="198"/>
      <c r="I667" s="201"/>
      <c r="J667" s="202">
        <f>BK667</f>
        <v>0</v>
      </c>
      <c r="K667" s="198"/>
      <c r="L667" s="203"/>
      <c r="M667" s="204"/>
      <c r="N667" s="205"/>
      <c r="O667" s="205"/>
      <c r="P667" s="206">
        <f>SUM(P668:P704)</f>
        <v>0</v>
      </c>
      <c r="Q667" s="205"/>
      <c r="R667" s="206">
        <f>SUM(R668:R704)</f>
        <v>0</v>
      </c>
      <c r="S667" s="205"/>
      <c r="T667" s="207">
        <f>SUM(T668:T704)</f>
        <v>0</v>
      </c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R667" s="208" t="s">
        <v>153</v>
      </c>
      <c r="AT667" s="209" t="s">
        <v>74</v>
      </c>
      <c r="AU667" s="209" t="s">
        <v>75</v>
      </c>
      <c r="AY667" s="208" t="s">
        <v>145</v>
      </c>
      <c r="BK667" s="210">
        <f>SUM(BK668:BK704)</f>
        <v>0</v>
      </c>
    </row>
    <row r="668" s="2" customFormat="1" ht="16.5" customHeight="1">
      <c r="A668" s="39"/>
      <c r="B668" s="40"/>
      <c r="C668" s="213" t="s">
        <v>1609</v>
      </c>
      <c r="D668" s="213" t="s">
        <v>148</v>
      </c>
      <c r="E668" s="214" t="s">
        <v>743</v>
      </c>
      <c r="F668" s="215" t="s">
        <v>1610</v>
      </c>
      <c r="G668" s="216" t="s">
        <v>253</v>
      </c>
      <c r="H668" s="217">
        <v>1</v>
      </c>
      <c r="I668" s="218"/>
      <c r="J668" s="219">
        <f>ROUND(I668*H668,2)</f>
        <v>0</v>
      </c>
      <c r="K668" s="215" t="s">
        <v>19</v>
      </c>
      <c r="L668" s="45"/>
      <c r="M668" s="220" t="s">
        <v>19</v>
      </c>
      <c r="N668" s="221" t="s">
        <v>46</v>
      </c>
      <c r="O668" s="85"/>
      <c r="P668" s="222">
        <f>O668*H668</f>
        <v>0</v>
      </c>
      <c r="Q668" s="222">
        <v>0</v>
      </c>
      <c r="R668" s="222">
        <f>Q668*H668</f>
        <v>0</v>
      </c>
      <c r="S668" s="222">
        <v>0</v>
      </c>
      <c r="T668" s="223">
        <f>S668*H668</f>
        <v>0</v>
      </c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R668" s="224" t="s">
        <v>745</v>
      </c>
      <c r="AT668" s="224" t="s">
        <v>148</v>
      </c>
      <c r="AU668" s="224" t="s">
        <v>82</v>
      </c>
      <c r="AY668" s="18" t="s">
        <v>145</v>
      </c>
      <c r="BE668" s="225">
        <f>IF(N668="základní",J668,0)</f>
        <v>0</v>
      </c>
      <c r="BF668" s="225">
        <f>IF(N668="snížená",J668,0)</f>
        <v>0</v>
      </c>
      <c r="BG668" s="225">
        <f>IF(N668="zákl. přenesená",J668,0)</f>
        <v>0</v>
      </c>
      <c r="BH668" s="225">
        <f>IF(N668="sníž. přenesená",J668,0)</f>
        <v>0</v>
      </c>
      <c r="BI668" s="225">
        <f>IF(N668="nulová",J668,0)</f>
        <v>0</v>
      </c>
      <c r="BJ668" s="18" t="s">
        <v>82</v>
      </c>
      <c r="BK668" s="225">
        <f>ROUND(I668*H668,2)</f>
        <v>0</v>
      </c>
      <c r="BL668" s="18" t="s">
        <v>745</v>
      </c>
      <c r="BM668" s="224" t="s">
        <v>1611</v>
      </c>
    </row>
    <row r="669" s="13" customFormat="1">
      <c r="A669" s="13"/>
      <c r="B669" s="231"/>
      <c r="C669" s="232"/>
      <c r="D669" s="233" t="s">
        <v>161</v>
      </c>
      <c r="E669" s="242" t="s">
        <v>19</v>
      </c>
      <c r="F669" s="234" t="s">
        <v>82</v>
      </c>
      <c r="G669" s="232"/>
      <c r="H669" s="235">
        <v>1</v>
      </c>
      <c r="I669" s="236"/>
      <c r="J669" s="232"/>
      <c r="K669" s="232"/>
      <c r="L669" s="237"/>
      <c r="M669" s="238"/>
      <c r="N669" s="239"/>
      <c r="O669" s="239"/>
      <c r="P669" s="239"/>
      <c r="Q669" s="239"/>
      <c r="R669" s="239"/>
      <c r="S669" s="239"/>
      <c r="T669" s="240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1" t="s">
        <v>161</v>
      </c>
      <c r="AU669" s="241" t="s">
        <v>82</v>
      </c>
      <c r="AV669" s="13" t="s">
        <v>84</v>
      </c>
      <c r="AW669" s="13" t="s">
        <v>37</v>
      </c>
      <c r="AX669" s="13" t="s">
        <v>75</v>
      </c>
      <c r="AY669" s="241" t="s">
        <v>145</v>
      </c>
    </row>
    <row r="670" s="14" customFormat="1">
      <c r="A670" s="14"/>
      <c r="B670" s="244"/>
      <c r="C670" s="245"/>
      <c r="D670" s="233" t="s">
        <v>161</v>
      </c>
      <c r="E670" s="246" t="s">
        <v>19</v>
      </c>
      <c r="F670" s="247" t="s">
        <v>261</v>
      </c>
      <c r="G670" s="245"/>
      <c r="H670" s="248">
        <v>1</v>
      </c>
      <c r="I670" s="249"/>
      <c r="J670" s="245"/>
      <c r="K670" s="245"/>
      <c r="L670" s="250"/>
      <c r="M670" s="251"/>
      <c r="N670" s="252"/>
      <c r="O670" s="252"/>
      <c r="P670" s="252"/>
      <c r="Q670" s="252"/>
      <c r="R670" s="252"/>
      <c r="S670" s="252"/>
      <c r="T670" s="253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54" t="s">
        <v>161</v>
      </c>
      <c r="AU670" s="254" t="s">
        <v>82</v>
      </c>
      <c r="AV670" s="14" t="s">
        <v>153</v>
      </c>
      <c r="AW670" s="14" t="s">
        <v>37</v>
      </c>
      <c r="AX670" s="14" t="s">
        <v>82</v>
      </c>
      <c r="AY670" s="254" t="s">
        <v>145</v>
      </c>
    </row>
    <row r="671" s="2" customFormat="1" ht="16.5" customHeight="1">
      <c r="A671" s="39"/>
      <c r="B671" s="40"/>
      <c r="C671" s="213" t="s">
        <v>1612</v>
      </c>
      <c r="D671" s="213" t="s">
        <v>148</v>
      </c>
      <c r="E671" s="214" t="s">
        <v>748</v>
      </c>
      <c r="F671" s="215" t="s">
        <v>1613</v>
      </c>
      <c r="G671" s="216" t="s">
        <v>253</v>
      </c>
      <c r="H671" s="217">
        <v>1</v>
      </c>
      <c r="I671" s="218"/>
      <c r="J671" s="219">
        <f>ROUND(I671*H671,2)</f>
        <v>0</v>
      </c>
      <c r="K671" s="215" t="s">
        <v>19</v>
      </c>
      <c r="L671" s="45"/>
      <c r="M671" s="220" t="s">
        <v>19</v>
      </c>
      <c r="N671" s="221" t="s">
        <v>46</v>
      </c>
      <c r="O671" s="85"/>
      <c r="P671" s="222">
        <f>O671*H671</f>
        <v>0</v>
      </c>
      <c r="Q671" s="222">
        <v>0</v>
      </c>
      <c r="R671" s="222">
        <f>Q671*H671</f>
        <v>0</v>
      </c>
      <c r="S671" s="222">
        <v>0</v>
      </c>
      <c r="T671" s="223">
        <f>S671*H671</f>
        <v>0</v>
      </c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R671" s="224" t="s">
        <v>745</v>
      </c>
      <c r="AT671" s="224" t="s">
        <v>148</v>
      </c>
      <c r="AU671" s="224" t="s">
        <v>82</v>
      </c>
      <c r="AY671" s="18" t="s">
        <v>145</v>
      </c>
      <c r="BE671" s="225">
        <f>IF(N671="základní",J671,0)</f>
        <v>0</v>
      </c>
      <c r="BF671" s="225">
        <f>IF(N671="snížená",J671,0)</f>
        <v>0</v>
      </c>
      <c r="BG671" s="225">
        <f>IF(N671="zákl. přenesená",J671,0)</f>
        <v>0</v>
      </c>
      <c r="BH671" s="225">
        <f>IF(N671="sníž. přenesená",J671,0)</f>
        <v>0</v>
      </c>
      <c r="BI671" s="225">
        <f>IF(N671="nulová",J671,0)</f>
        <v>0</v>
      </c>
      <c r="BJ671" s="18" t="s">
        <v>82</v>
      </c>
      <c r="BK671" s="225">
        <f>ROUND(I671*H671,2)</f>
        <v>0</v>
      </c>
      <c r="BL671" s="18" t="s">
        <v>745</v>
      </c>
      <c r="BM671" s="224" t="s">
        <v>1614</v>
      </c>
    </row>
    <row r="672" s="13" customFormat="1">
      <c r="A672" s="13"/>
      <c r="B672" s="231"/>
      <c r="C672" s="232"/>
      <c r="D672" s="233" t="s">
        <v>161</v>
      </c>
      <c r="E672" s="242" t="s">
        <v>19</v>
      </c>
      <c r="F672" s="234" t="s">
        <v>82</v>
      </c>
      <c r="G672" s="232"/>
      <c r="H672" s="235">
        <v>1</v>
      </c>
      <c r="I672" s="236"/>
      <c r="J672" s="232"/>
      <c r="K672" s="232"/>
      <c r="L672" s="237"/>
      <c r="M672" s="238"/>
      <c r="N672" s="239"/>
      <c r="O672" s="239"/>
      <c r="P672" s="239"/>
      <c r="Q672" s="239"/>
      <c r="R672" s="239"/>
      <c r="S672" s="239"/>
      <c r="T672" s="240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1" t="s">
        <v>161</v>
      </c>
      <c r="AU672" s="241" t="s">
        <v>82</v>
      </c>
      <c r="AV672" s="13" t="s">
        <v>84</v>
      </c>
      <c r="AW672" s="13" t="s">
        <v>37</v>
      </c>
      <c r="AX672" s="13" t="s">
        <v>75</v>
      </c>
      <c r="AY672" s="241" t="s">
        <v>145</v>
      </c>
    </row>
    <row r="673" s="14" customFormat="1">
      <c r="A673" s="14"/>
      <c r="B673" s="244"/>
      <c r="C673" s="245"/>
      <c r="D673" s="233" t="s">
        <v>161</v>
      </c>
      <c r="E673" s="246" t="s">
        <v>19</v>
      </c>
      <c r="F673" s="247" t="s">
        <v>261</v>
      </c>
      <c r="G673" s="245"/>
      <c r="H673" s="248">
        <v>1</v>
      </c>
      <c r="I673" s="249"/>
      <c r="J673" s="245"/>
      <c r="K673" s="245"/>
      <c r="L673" s="250"/>
      <c r="M673" s="251"/>
      <c r="N673" s="252"/>
      <c r="O673" s="252"/>
      <c r="P673" s="252"/>
      <c r="Q673" s="252"/>
      <c r="R673" s="252"/>
      <c r="S673" s="252"/>
      <c r="T673" s="253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54" t="s">
        <v>161</v>
      </c>
      <c r="AU673" s="254" t="s">
        <v>82</v>
      </c>
      <c r="AV673" s="14" t="s">
        <v>153</v>
      </c>
      <c r="AW673" s="14" t="s">
        <v>37</v>
      </c>
      <c r="AX673" s="14" t="s">
        <v>82</v>
      </c>
      <c r="AY673" s="254" t="s">
        <v>145</v>
      </c>
    </row>
    <row r="674" s="2" customFormat="1" ht="16.5" customHeight="1">
      <c r="A674" s="39"/>
      <c r="B674" s="40"/>
      <c r="C674" s="213" t="s">
        <v>1615</v>
      </c>
      <c r="D674" s="213" t="s">
        <v>148</v>
      </c>
      <c r="E674" s="214" t="s">
        <v>751</v>
      </c>
      <c r="F674" s="215" t="s">
        <v>1616</v>
      </c>
      <c r="G674" s="216" t="s">
        <v>253</v>
      </c>
      <c r="H674" s="217">
        <v>1</v>
      </c>
      <c r="I674" s="218"/>
      <c r="J674" s="219">
        <f>ROUND(I674*H674,2)</f>
        <v>0</v>
      </c>
      <c r="K674" s="215" t="s">
        <v>19</v>
      </c>
      <c r="L674" s="45"/>
      <c r="M674" s="220" t="s">
        <v>19</v>
      </c>
      <c r="N674" s="221" t="s">
        <v>46</v>
      </c>
      <c r="O674" s="85"/>
      <c r="P674" s="222">
        <f>O674*H674</f>
        <v>0</v>
      </c>
      <c r="Q674" s="222">
        <v>0</v>
      </c>
      <c r="R674" s="222">
        <f>Q674*H674</f>
        <v>0</v>
      </c>
      <c r="S674" s="222">
        <v>0</v>
      </c>
      <c r="T674" s="223">
        <f>S674*H674</f>
        <v>0</v>
      </c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R674" s="224" t="s">
        <v>745</v>
      </c>
      <c r="AT674" s="224" t="s">
        <v>148</v>
      </c>
      <c r="AU674" s="224" t="s">
        <v>82</v>
      </c>
      <c r="AY674" s="18" t="s">
        <v>145</v>
      </c>
      <c r="BE674" s="225">
        <f>IF(N674="základní",J674,0)</f>
        <v>0</v>
      </c>
      <c r="BF674" s="225">
        <f>IF(N674="snížená",J674,0)</f>
        <v>0</v>
      </c>
      <c r="BG674" s="225">
        <f>IF(N674="zákl. přenesená",J674,0)</f>
        <v>0</v>
      </c>
      <c r="BH674" s="225">
        <f>IF(N674="sníž. přenesená",J674,0)</f>
        <v>0</v>
      </c>
      <c r="BI674" s="225">
        <f>IF(N674="nulová",J674,0)</f>
        <v>0</v>
      </c>
      <c r="BJ674" s="18" t="s">
        <v>82</v>
      </c>
      <c r="BK674" s="225">
        <f>ROUND(I674*H674,2)</f>
        <v>0</v>
      </c>
      <c r="BL674" s="18" t="s">
        <v>745</v>
      </c>
      <c r="BM674" s="224" t="s">
        <v>1617</v>
      </c>
    </row>
    <row r="675" s="13" customFormat="1">
      <c r="A675" s="13"/>
      <c r="B675" s="231"/>
      <c r="C675" s="232"/>
      <c r="D675" s="233" t="s">
        <v>161</v>
      </c>
      <c r="E675" s="242" t="s">
        <v>19</v>
      </c>
      <c r="F675" s="234" t="s">
        <v>82</v>
      </c>
      <c r="G675" s="232"/>
      <c r="H675" s="235">
        <v>1</v>
      </c>
      <c r="I675" s="236"/>
      <c r="J675" s="232"/>
      <c r="K675" s="232"/>
      <c r="L675" s="237"/>
      <c r="M675" s="238"/>
      <c r="N675" s="239"/>
      <c r="O675" s="239"/>
      <c r="P675" s="239"/>
      <c r="Q675" s="239"/>
      <c r="R675" s="239"/>
      <c r="S675" s="239"/>
      <c r="T675" s="240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1" t="s">
        <v>161</v>
      </c>
      <c r="AU675" s="241" t="s">
        <v>82</v>
      </c>
      <c r="AV675" s="13" t="s">
        <v>84</v>
      </c>
      <c r="AW675" s="13" t="s">
        <v>37</v>
      </c>
      <c r="AX675" s="13" t="s">
        <v>82</v>
      </c>
      <c r="AY675" s="241" t="s">
        <v>145</v>
      </c>
    </row>
    <row r="676" s="2" customFormat="1" ht="24.15" customHeight="1">
      <c r="A676" s="39"/>
      <c r="B676" s="40"/>
      <c r="C676" s="213" t="s">
        <v>1618</v>
      </c>
      <c r="D676" s="213" t="s">
        <v>148</v>
      </c>
      <c r="E676" s="214" t="s">
        <v>754</v>
      </c>
      <c r="F676" s="215" t="s">
        <v>752</v>
      </c>
      <c r="G676" s="216" t="s">
        <v>253</v>
      </c>
      <c r="H676" s="217">
        <v>1</v>
      </c>
      <c r="I676" s="218"/>
      <c r="J676" s="219">
        <f>ROUND(I676*H676,2)</f>
        <v>0</v>
      </c>
      <c r="K676" s="215" t="s">
        <v>19</v>
      </c>
      <c r="L676" s="45"/>
      <c r="M676" s="220" t="s">
        <v>19</v>
      </c>
      <c r="N676" s="221" t="s">
        <v>46</v>
      </c>
      <c r="O676" s="85"/>
      <c r="P676" s="222">
        <f>O676*H676</f>
        <v>0</v>
      </c>
      <c r="Q676" s="222">
        <v>0</v>
      </c>
      <c r="R676" s="222">
        <f>Q676*H676</f>
        <v>0</v>
      </c>
      <c r="S676" s="222">
        <v>0</v>
      </c>
      <c r="T676" s="223">
        <f>S676*H676</f>
        <v>0</v>
      </c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R676" s="224" t="s">
        <v>745</v>
      </c>
      <c r="AT676" s="224" t="s">
        <v>148</v>
      </c>
      <c r="AU676" s="224" t="s">
        <v>82</v>
      </c>
      <c r="AY676" s="18" t="s">
        <v>145</v>
      </c>
      <c r="BE676" s="225">
        <f>IF(N676="základní",J676,0)</f>
        <v>0</v>
      </c>
      <c r="BF676" s="225">
        <f>IF(N676="snížená",J676,0)</f>
        <v>0</v>
      </c>
      <c r="BG676" s="225">
        <f>IF(N676="zákl. přenesená",J676,0)</f>
        <v>0</v>
      </c>
      <c r="BH676" s="225">
        <f>IF(N676="sníž. přenesená",J676,0)</f>
        <v>0</v>
      </c>
      <c r="BI676" s="225">
        <f>IF(N676="nulová",J676,0)</f>
        <v>0</v>
      </c>
      <c r="BJ676" s="18" t="s">
        <v>82</v>
      </c>
      <c r="BK676" s="225">
        <f>ROUND(I676*H676,2)</f>
        <v>0</v>
      </c>
      <c r="BL676" s="18" t="s">
        <v>745</v>
      </c>
      <c r="BM676" s="224" t="s">
        <v>1619</v>
      </c>
    </row>
    <row r="677" s="13" customFormat="1">
      <c r="A677" s="13"/>
      <c r="B677" s="231"/>
      <c r="C677" s="232"/>
      <c r="D677" s="233" t="s">
        <v>161</v>
      </c>
      <c r="E677" s="242" t="s">
        <v>19</v>
      </c>
      <c r="F677" s="234" t="s">
        <v>82</v>
      </c>
      <c r="G677" s="232"/>
      <c r="H677" s="235">
        <v>1</v>
      </c>
      <c r="I677" s="236"/>
      <c r="J677" s="232"/>
      <c r="K677" s="232"/>
      <c r="L677" s="237"/>
      <c r="M677" s="238"/>
      <c r="N677" s="239"/>
      <c r="O677" s="239"/>
      <c r="P677" s="239"/>
      <c r="Q677" s="239"/>
      <c r="R677" s="239"/>
      <c r="S677" s="239"/>
      <c r="T677" s="240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1" t="s">
        <v>161</v>
      </c>
      <c r="AU677" s="241" t="s">
        <v>82</v>
      </c>
      <c r="AV677" s="13" t="s">
        <v>84</v>
      </c>
      <c r="AW677" s="13" t="s">
        <v>37</v>
      </c>
      <c r="AX677" s="13" t="s">
        <v>75</v>
      </c>
      <c r="AY677" s="241" t="s">
        <v>145</v>
      </c>
    </row>
    <row r="678" s="14" customFormat="1">
      <c r="A678" s="14"/>
      <c r="B678" s="244"/>
      <c r="C678" s="245"/>
      <c r="D678" s="233" t="s">
        <v>161</v>
      </c>
      <c r="E678" s="246" t="s">
        <v>19</v>
      </c>
      <c r="F678" s="247" t="s">
        <v>261</v>
      </c>
      <c r="G678" s="245"/>
      <c r="H678" s="248">
        <v>1</v>
      </c>
      <c r="I678" s="249"/>
      <c r="J678" s="245"/>
      <c r="K678" s="245"/>
      <c r="L678" s="250"/>
      <c r="M678" s="251"/>
      <c r="N678" s="252"/>
      <c r="O678" s="252"/>
      <c r="P678" s="252"/>
      <c r="Q678" s="252"/>
      <c r="R678" s="252"/>
      <c r="S678" s="252"/>
      <c r="T678" s="253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54" t="s">
        <v>161</v>
      </c>
      <c r="AU678" s="254" t="s">
        <v>82</v>
      </c>
      <c r="AV678" s="14" t="s">
        <v>153</v>
      </c>
      <c r="AW678" s="14" t="s">
        <v>37</v>
      </c>
      <c r="AX678" s="14" t="s">
        <v>82</v>
      </c>
      <c r="AY678" s="254" t="s">
        <v>145</v>
      </c>
    </row>
    <row r="679" s="2" customFormat="1" ht="16.5" customHeight="1">
      <c r="A679" s="39"/>
      <c r="B679" s="40"/>
      <c r="C679" s="213" t="s">
        <v>1620</v>
      </c>
      <c r="D679" s="213" t="s">
        <v>148</v>
      </c>
      <c r="E679" s="214" t="s">
        <v>1621</v>
      </c>
      <c r="F679" s="215" t="s">
        <v>755</v>
      </c>
      <c r="G679" s="216" t="s">
        <v>253</v>
      </c>
      <c r="H679" s="217">
        <v>1</v>
      </c>
      <c r="I679" s="218"/>
      <c r="J679" s="219">
        <f>ROUND(I679*H679,2)</f>
        <v>0</v>
      </c>
      <c r="K679" s="215" t="s">
        <v>19</v>
      </c>
      <c r="L679" s="45"/>
      <c r="M679" s="220" t="s">
        <v>19</v>
      </c>
      <c r="N679" s="221" t="s">
        <v>46</v>
      </c>
      <c r="O679" s="85"/>
      <c r="P679" s="222">
        <f>O679*H679</f>
        <v>0</v>
      </c>
      <c r="Q679" s="222">
        <v>0</v>
      </c>
      <c r="R679" s="222">
        <f>Q679*H679</f>
        <v>0</v>
      </c>
      <c r="S679" s="222">
        <v>0</v>
      </c>
      <c r="T679" s="223">
        <f>S679*H679</f>
        <v>0</v>
      </c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R679" s="224" t="s">
        <v>745</v>
      </c>
      <c r="AT679" s="224" t="s">
        <v>148</v>
      </c>
      <c r="AU679" s="224" t="s">
        <v>82</v>
      </c>
      <c r="AY679" s="18" t="s">
        <v>145</v>
      </c>
      <c r="BE679" s="225">
        <f>IF(N679="základní",J679,0)</f>
        <v>0</v>
      </c>
      <c r="BF679" s="225">
        <f>IF(N679="snížená",J679,0)</f>
        <v>0</v>
      </c>
      <c r="BG679" s="225">
        <f>IF(N679="zákl. přenesená",J679,0)</f>
        <v>0</v>
      </c>
      <c r="BH679" s="225">
        <f>IF(N679="sníž. přenesená",J679,0)</f>
        <v>0</v>
      </c>
      <c r="BI679" s="225">
        <f>IF(N679="nulová",J679,0)</f>
        <v>0</v>
      </c>
      <c r="BJ679" s="18" t="s">
        <v>82</v>
      </c>
      <c r="BK679" s="225">
        <f>ROUND(I679*H679,2)</f>
        <v>0</v>
      </c>
      <c r="BL679" s="18" t="s">
        <v>745</v>
      </c>
      <c r="BM679" s="224" t="s">
        <v>1622</v>
      </c>
    </row>
    <row r="680" s="13" customFormat="1">
      <c r="A680" s="13"/>
      <c r="B680" s="231"/>
      <c r="C680" s="232"/>
      <c r="D680" s="233" t="s">
        <v>161</v>
      </c>
      <c r="E680" s="242" t="s">
        <v>19</v>
      </c>
      <c r="F680" s="234" t="s">
        <v>82</v>
      </c>
      <c r="G680" s="232"/>
      <c r="H680" s="235">
        <v>1</v>
      </c>
      <c r="I680" s="236"/>
      <c r="J680" s="232"/>
      <c r="K680" s="232"/>
      <c r="L680" s="237"/>
      <c r="M680" s="238"/>
      <c r="N680" s="239"/>
      <c r="O680" s="239"/>
      <c r="P680" s="239"/>
      <c r="Q680" s="239"/>
      <c r="R680" s="239"/>
      <c r="S680" s="239"/>
      <c r="T680" s="240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41" t="s">
        <v>161</v>
      </c>
      <c r="AU680" s="241" t="s">
        <v>82</v>
      </c>
      <c r="AV680" s="13" t="s">
        <v>84</v>
      </c>
      <c r="AW680" s="13" t="s">
        <v>37</v>
      </c>
      <c r="AX680" s="13" t="s">
        <v>75</v>
      </c>
      <c r="AY680" s="241" t="s">
        <v>145</v>
      </c>
    </row>
    <row r="681" s="14" customFormat="1">
      <c r="A681" s="14"/>
      <c r="B681" s="244"/>
      <c r="C681" s="245"/>
      <c r="D681" s="233" t="s">
        <v>161</v>
      </c>
      <c r="E681" s="246" t="s">
        <v>19</v>
      </c>
      <c r="F681" s="247" t="s">
        <v>261</v>
      </c>
      <c r="G681" s="245"/>
      <c r="H681" s="248">
        <v>1</v>
      </c>
      <c r="I681" s="249"/>
      <c r="J681" s="245"/>
      <c r="K681" s="245"/>
      <c r="L681" s="250"/>
      <c r="M681" s="251"/>
      <c r="N681" s="252"/>
      <c r="O681" s="252"/>
      <c r="P681" s="252"/>
      <c r="Q681" s="252"/>
      <c r="R681" s="252"/>
      <c r="S681" s="252"/>
      <c r="T681" s="253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54" t="s">
        <v>161</v>
      </c>
      <c r="AU681" s="254" t="s">
        <v>82</v>
      </c>
      <c r="AV681" s="14" t="s">
        <v>153</v>
      </c>
      <c r="AW681" s="14" t="s">
        <v>37</v>
      </c>
      <c r="AX681" s="14" t="s">
        <v>82</v>
      </c>
      <c r="AY681" s="254" t="s">
        <v>145</v>
      </c>
    </row>
    <row r="682" s="2" customFormat="1" ht="16.5" customHeight="1">
      <c r="A682" s="39"/>
      <c r="B682" s="40"/>
      <c r="C682" s="213" t="s">
        <v>1623</v>
      </c>
      <c r="D682" s="213" t="s">
        <v>148</v>
      </c>
      <c r="E682" s="214" t="s">
        <v>1624</v>
      </c>
      <c r="F682" s="215" t="s">
        <v>1625</v>
      </c>
      <c r="G682" s="216" t="s">
        <v>253</v>
      </c>
      <c r="H682" s="217">
        <v>1</v>
      </c>
      <c r="I682" s="218"/>
      <c r="J682" s="219">
        <f>ROUND(I682*H682,2)</f>
        <v>0</v>
      </c>
      <c r="K682" s="215" t="s">
        <v>19</v>
      </c>
      <c r="L682" s="45"/>
      <c r="M682" s="220" t="s">
        <v>19</v>
      </c>
      <c r="N682" s="221" t="s">
        <v>46</v>
      </c>
      <c r="O682" s="85"/>
      <c r="P682" s="222">
        <f>O682*H682</f>
        <v>0</v>
      </c>
      <c r="Q682" s="222">
        <v>0</v>
      </c>
      <c r="R682" s="222">
        <f>Q682*H682</f>
        <v>0</v>
      </c>
      <c r="S682" s="222">
        <v>0</v>
      </c>
      <c r="T682" s="223">
        <f>S682*H682</f>
        <v>0</v>
      </c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R682" s="224" t="s">
        <v>745</v>
      </c>
      <c r="AT682" s="224" t="s">
        <v>148</v>
      </c>
      <c r="AU682" s="224" t="s">
        <v>82</v>
      </c>
      <c r="AY682" s="18" t="s">
        <v>145</v>
      </c>
      <c r="BE682" s="225">
        <f>IF(N682="základní",J682,0)</f>
        <v>0</v>
      </c>
      <c r="BF682" s="225">
        <f>IF(N682="snížená",J682,0)</f>
        <v>0</v>
      </c>
      <c r="BG682" s="225">
        <f>IF(N682="zákl. přenesená",J682,0)</f>
        <v>0</v>
      </c>
      <c r="BH682" s="225">
        <f>IF(N682="sníž. přenesená",J682,0)</f>
        <v>0</v>
      </c>
      <c r="BI682" s="225">
        <f>IF(N682="nulová",J682,0)</f>
        <v>0</v>
      </c>
      <c r="BJ682" s="18" t="s">
        <v>82</v>
      </c>
      <c r="BK682" s="225">
        <f>ROUND(I682*H682,2)</f>
        <v>0</v>
      </c>
      <c r="BL682" s="18" t="s">
        <v>745</v>
      </c>
      <c r="BM682" s="224" t="s">
        <v>1626</v>
      </c>
    </row>
    <row r="683" s="2" customFormat="1">
      <c r="A683" s="39"/>
      <c r="B683" s="40"/>
      <c r="C683" s="41"/>
      <c r="D683" s="233" t="s">
        <v>223</v>
      </c>
      <c r="E683" s="41"/>
      <c r="F683" s="243" t="s">
        <v>1627</v>
      </c>
      <c r="G683" s="41"/>
      <c r="H683" s="41"/>
      <c r="I683" s="228"/>
      <c r="J683" s="41"/>
      <c r="K683" s="41"/>
      <c r="L683" s="45"/>
      <c r="M683" s="229"/>
      <c r="N683" s="230"/>
      <c r="O683" s="85"/>
      <c r="P683" s="85"/>
      <c r="Q683" s="85"/>
      <c r="R683" s="85"/>
      <c r="S683" s="85"/>
      <c r="T683" s="86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T683" s="18" t="s">
        <v>223</v>
      </c>
      <c r="AU683" s="18" t="s">
        <v>82</v>
      </c>
    </row>
    <row r="684" s="13" customFormat="1">
      <c r="A684" s="13"/>
      <c r="B684" s="231"/>
      <c r="C684" s="232"/>
      <c r="D684" s="233" t="s">
        <v>161</v>
      </c>
      <c r="E684" s="242" t="s">
        <v>19</v>
      </c>
      <c r="F684" s="234" t="s">
        <v>82</v>
      </c>
      <c r="G684" s="232"/>
      <c r="H684" s="235">
        <v>1</v>
      </c>
      <c r="I684" s="236"/>
      <c r="J684" s="232"/>
      <c r="K684" s="232"/>
      <c r="L684" s="237"/>
      <c r="M684" s="238"/>
      <c r="N684" s="239"/>
      <c r="O684" s="239"/>
      <c r="P684" s="239"/>
      <c r="Q684" s="239"/>
      <c r="R684" s="239"/>
      <c r="S684" s="239"/>
      <c r="T684" s="240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1" t="s">
        <v>161</v>
      </c>
      <c r="AU684" s="241" t="s">
        <v>82</v>
      </c>
      <c r="AV684" s="13" t="s">
        <v>84</v>
      </c>
      <c r="AW684" s="13" t="s">
        <v>37</v>
      </c>
      <c r="AX684" s="13" t="s">
        <v>82</v>
      </c>
      <c r="AY684" s="241" t="s">
        <v>145</v>
      </c>
    </row>
    <row r="685" s="2" customFormat="1" ht="16.5" customHeight="1">
      <c r="A685" s="39"/>
      <c r="B685" s="40"/>
      <c r="C685" s="213" t="s">
        <v>1628</v>
      </c>
      <c r="D685" s="213" t="s">
        <v>148</v>
      </c>
      <c r="E685" s="214" t="s">
        <v>1629</v>
      </c>
      <c r="F685" s="215" t="s">
        <v>1630</v>
      </c>
      <c r="G685" s="216" t="s">
        <v>253</v>
      </c>
      <c r="H685" s="217">
        <v>1</v>
      </c>
      <c r="I685" s="218"/>
      <c r="J685" s="219">
        <f>ROUND(I685*H685,2)</f>
        <v>0</v>
      </c>
      <c r="K685" s="215" t="s">
        <v>19</v>
      </c>
      <c r="L685" s="45"/>
      <c r="M685" s="220" t="s">
        <v>19</v>
      </c>
      <c r="N685" s="221" t="s">
        <v>46</v>
      </c>
      <c r="O685" s="85"/>
      <c r="P685" s="222">
        <f>O685*H685</f>
        <v>0</v>
      </c>
      <c r="Q685" s="222">
        <v>0</v>
      </c>
      <c r="R685" s="222">
        <f>Q685*H685</f>
        <v>0</v>
      </c>
      <c r="S685" s="222">
        <v>0</v>
      </c>
      <c r="T685" s="223">
        <f>S685*H685</f>
        <v>0</v>
      </c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R685" s="224" t="s">
        <v>745</v>
      </c>
      <c r="AT685" s="224" t="s">
        <v>148</v>
      </c>
      <c r="AU685" s="224" t="s">
        <v>82</v>
      </c>
      <c r="AY685" s="18" t="s">
        <v>145</v>
      </c>
      <c r="BE685" s="225">
        <f>IF(N685="základní",J685,0)</f>
        <v>0</v>
      </c>
      <c r="BF685" s="225">
        <f>IF(N685="snížená",J685,0)</f>
        <v>0</v>
      </c>
      <c r="BG685" s="225">
        <f>IF(N685="zákl. přenesená",J685,0)</f>
        <v>0</v>
      </c>
      <c r="BH685" s="225">
        <f>IF(N685="sníž. přenesená",J685,0)</f>
        <v>0</v>
      </c>
      <c r="BI685" s="225">
        <f>IF(N685="nulová",J685,0)</f>
        <v>0</v>
      </c>
      <c r="BJ685" s="18" t="s">
        <v>82</v>
      </c>
      <c r="BK685" s="225">
        <f>ROUND(I685*H685,2)</f>
        <v>0</v>
      </c>
      <c r="BL685" s="18" t="s">
        <v>745</v>
      </c>
      <c r="BM685" s="224" t="s">
        <v>1631</v>
      </c>
    </row>
    <row r="686" s="2" customFormat="1">
      <c r="A686" s="39"/>
      <c r="B686" s="40"/>
      <c r="C686" s="41"/>
      <c r="D686" s="233" t="s">
        <v>223</v>
      </c>
      <c r="E686" s="41"/>
      <c r="F686" s="243" t="s">
        <v>1627</v>
      </c>
      <c r="G686" s="41"/>
      <c r="H686" s="41"/>
      <c r="I686" s="228"/>
      <c r="J686" s="41"/>
      <c r="K686" s="41"/>
      <c r="L686" s="45"/>
      <c r="M686" s="229"/>
      <c r="N686" s="230"/>
      <c r="O686" s="85"/>
      <c r="P686" s="85"/>
      <c r="Q686" s="85"/>
      <c r="R686" s="85"/>
      <c r="S686" s="85"/>
      <c r="T686" s="86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T686" s="18" t="s">
        <v>223</v>
      </c>
      <c r="AU686" s="18" t="s">
        <v>82</v>
      </c>
    </row>
    <row r="687" s="13" customFormat="1">
      <c r="A687" s="13"/>
      <c r="B687" s="231"/>
      <c r="C687" s="232"/>
      <c r="D687" s="233" t="s">
        <v>161</v>
      </c>
      <c r="E687" s="242" t="s">
        <v>19</v>
      </c>
      <c r="F687" s="234" t="s">
        <v>82</v>
      </c>
      <c r="G687" s="232"/>
      <c r="H687" s="235">
        <v>1</v>
      </c>
      <c r="I687" s="236"/>
      <c r="J687" s="232"/>
      <c r="K687" s="232"/>
      <c r="L687" s="237"/>
      <c r="M687" s="238"/>
      <c r="N687" s="239"/>
      <c r="O687" s="239"/>
      <c r="P687" s="239"/>
      <c r="Q687" s="239"/>
      <c r="R687" s="239"/>
      <c r="S687" s="239"/>
      <c r="T687" s="240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1" t="s">
        <v>161</v>
      </c>
      <c r="AU687" s="241" t="s">
        <v>82</v>
      </c>
      <c r="AV687" s="13" t="s">
        <v>84</v>
      </c>
      <c r="AW687" s="13" t="s">
        <v>37</v>
      </c>
      <c r="AX687" s="13" t="s">
        <v>82</v>
      </c>
      <c r="AY687" s="241" t="s">
        <v>145</v>
      </c>
    </row>
    <row r="688" s="2" customFormat="1" ht="16.5" customHeight="1">
      <c r="A688" s="39"/>
      <c r="B688" s="40"/>
      <c r="C688" s="213" t="s">
        <v>1632</v>
      </c>
      <c r="D688" s="213" t="s">
        <v>148</v>
      </c>
      <c r="E688" s="214" t="s">
        <v>1633</v>
      </c>
      <c r="F688" s="215" t="s">
        <v>1634</v>
      </c>
      <c r="G688" s="216" t="s">
        <v>253</v>
      </c>
      <c r="H688" s="217">
        <v>1</v>
      </c>
      <c r="I688" s="218"/>
      <c r="J688" s="219">
        <f>ROUND(I688*H688,2)</f>
        <v>0</v>
      </c>
      <c r="K688" s="215" t="s">
        <v>19</v>
      </c>
      <c r="L688" s="45"/>
      <c r="M688" s="220" t="s">
        <v>19</v>
      </c>
      <c r="N688" s="221" t="s">
        <v>46</v>
      </c>
      <c r="O688" s="85"/>
      <c r="P688" s="222">
        <f>O688*H688</f>
        <v>0</v>
      </c>
      <c r="Q688" s="222">
        <v>0</v>
      </c>
      <c r="R688" s="222">
        <f>Q688*H688</f>
        <v>0</v>
      </c>
      <c r="S688" s="222">
        <v>0</v>
      </c>
      <c r="T688" s="223">
        <f>S688*H688</f>
        <v>0</v>
      </c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R688" s="224" t="s">
        <v>745</v>
      </c>
      <c r="AT688" s="224" t="s">
        <v>148</v>
      </c>
      <c r="AU688" s="224" t="s">
        <v>82</v>
      </c>
      <c r="AY688" s="18" t="s">
        <v>145</v>
      </c>
      <c r="BE688" s="225">
        <f>IF(N688="základní",J688,0)</f>
        <v>0</v>
      </c>
      <c r="BF688" s="225">
        <f>IF(N688="snížená",J688,0)</f>
        <v>0</v>
      </c>
      <c r="BG688" s="225">
        <f>IF(N688="zákl. přenesená",J688,0)</f>
        <v>0</v>
      </c>
      <c r="BH688" s="225">
        <f>IF(N688="sníž. přenesená",J688,0)</f>
        <v>0</v>
      </c>
      <c r="BI688" s="225">
        <f>IF(N688="nulová",J688,0)</f>
        <v>0</v>
      </c>
      <c r="BJ688" s="18" t="s">
        <v>82</v>
      </c>
      <c r="BK688" s="225">
        <f>ROUND(I688*H688,2)</f>
        <v>0</v>
      </c>
      <c r="BL688" s="18" t="s">
        <v>745</v>
      </c>
      <c r="BM688" s="224" t="s">
        <v>1635</v>
      </c>
    </row>
    <row r="689" s="2" customFormat="1">
      <c r="A689" s="39"/>
      <c r="B689" s="40"/>
      <c r="C689" s="41"/>
      <c r="D689" s="233" t="s">
        <v>223</v>
      </c>
      <c r="E689" s="41"/>
      <c r="F689" s="243" t="s">
        <v>1627</v>
      </c>
      <c r="G689" s="41"/>
      <c r="H689" s="41"/>
      <c r="I689" s="228"/>
      <c r="J689" s="41"/>
      <c r="K689" s="41"/>
      <c r="L689" s="45"/>
      <c r="M689" s="229"/>
      <c r="N689" s="230"/>
      <c r="O689" s="85"/>
      <c r="P689" s="85"/>
      <c r="Q689" s="85"/>
      <c r="R689" s="85"/>
      <c r="S689" s="85"/>
      <c r="T689" s="86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T689" s="18" t="s">
        <v>223</v>
      </c>
      <c r="AU689" s="18" t="s">
        <v>82</v>
      </c>
    </row>
    <row r="690" s="13" customFormat="1">
      <c r="A690" s="13"/>
      <c r="B690" s="231"/>
      <c r="C690" s="232"/>
      <c r="D690" s="233" t="s">
        <v>161</v>
      </c>
      <c r="E690" s="242" t="s">
        <v>19</v>
      </c>
      <c r="F690" s="234" t="s">
        <v>82</v>
      </c>
      <c r="G690" s="232"/>
      <c r="H690" s="235">
        <v>1</v>
      </c>
      <c r="I690" s="236"/>
      <c r="J690" s="232"/>
      <c r="K690" s="232"/>
      <c r="L690" s="237"/>
      <c r="M690" s="238"/>
      <c r="N690" s="239"/>
      <c r="O690" s="239"/>
      <c r="P690" s="239"/>
      <c r="Q690" s="239"/>
      <c r="R690" s="239"/>
      <c r="S690" s="239"/>
      <c r="T690" s="240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1" t="s">
        <v>161</v>
      </c>
      <c r="AU690" s="241" t="s">
        <v>82</v>
      </c>
      <c r="AV690" s="13" t="s">
        <v>84</v>
      </c>
      <c r="AW690" s="13" t="s">
        <v>37</v>
      </c>
      <c r="AX690" s="13" t="s">
        <v>82</v>
      </c>
      <c r="AY690" s="241" t="s">
        <v>145</v>
      </c>
    </row>
    <row r="691" s="2" customFormat="1" ht="16.5" customHeight="1">
      <c r="A691" s="39"/>
      <c r="B691" s="40"/>
      <c r="C691" s="213" t="s">
        <v>1636</v>
      </c>
      <c r="D691" s="213" t="s">
        <v>148</v>
      </c>
      <c r="E691" s="214" t="s">
        <v>1637</v>
      </c>
      <c r="F691" s="215" t="s">
        <v>1638</v>
      </c>
      <c r="G691" s="216" t="s">
        <v>298</v>
      </c>
      <c r="H691" s="217">
        <v>1</v>
      </c>
      <c r="I691" s="218"/>
      <c r="J691" s="219">
        <f>ROUND(I691*H691,2)</f>
        <v>0</v>
      </c>
      <c r="K691" s="215" t="s">
        <v>19</v>
      </c>
      <c r="L691" s="45"/>
      <c r="M691" s="220" t="s">
        <v>19</v>
      </c>
      <c r="N691" s="221" t="s">
        <v>46</v>
      </c>
      <c r="O691" s="85"/>
      <c r="P691" s="222">
        <f>O691*H691</f>
        <v>0</v>
      </c>
      <c r="Q691" s="222">
        <v>0</v>
      </c>
      <c r="R691" s="222">
        <f>Q691*H691</f>
        <v>0</v>
      </c>
      <c r="S691" s="222">
        <v>0</v>
      </c>
      <c r="T691" s="223">
        <f>S691*H691</f>
        <v>0</v>
      </c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R691" s="224" t="s">
        <v>745</v>
      </c>
      <c r="AT691" s="224" t="s">
        <v>148</v>
      </c>
      <c r="AU691" s="224" t="s">
        <v>82</v>
      </c>
      <c r="AY691" s="18" t="s">
        <v>145</v>
      </c>
      <c r="BE691" s="225">
        <f>IF(N691="základní",J691,0)</f>
        <v>0</v>
      </c>
      <c r="BF691" s="225">
        <f>IF(N691="snížená",J691,0)</f>
        <v>0</v>
      </c>
      <c r="BG691" s="225">
        <f>IF(N691="zákl. přenesená",J691,0)</f>
        <v>0</v>
      </c>
      <c r="BH691" s="225">
        <f>IF(N691="sníž. přenesená",J691,0)</f>
        <v>0</v>
      </c>
      <c r="BI691" s="225">
        <f>IF(N691="nulová",J691,0)</f>
        <v>0</v>
      </c>
      <c r="BJ691" s="18" t="s">
        <v>82</v>
      </c>
      <c r="BK691" s="225">
        <f>ROUND(I691*H691,2)</f>
        <v>0</v>
      </c>
      <c r="BL691" s="18" t="s">
        <v>745</v>
      </c>
      <c r="BM691" s="224" t="s">
        <v>1639</v>
      </c>
    </row>
    <row r="692" s="13" customFormat="1">
      <c r="A692" s="13"/>
      <c r="B692" s="231"/>
      <c r="C692" s="232"/>
      <c r="D692" s="233" t="s">
        <v>161</v>
      </c>
      <c r="E692" s="242" t="s">
        <v>19</v>
      </c>
      <c r="F692" s="234" t="s">
        <v>82</v>
      </c>
      <c r="G692" s="232"/>
      <c r="H692" s="235">
        <v>1</v>
      </c>
      <c r="I692" s="236"/>
      <c r="J692" s="232"/>
      <c r="K692" s="232"/>
      <c r="L692" s="237"/>
      <c r="M692" s="238"/>
      <c r="N692" s="239"/>
      <c r="O692" s="239"/>
      <c r="P692" s="239"/>
      <c r="Q692" s="239"/>
      <c r="R692" s="239"/>
      <c r="S692" s="239"/>
      <c r="T692" s="240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1" t="s">
        <v>161</v>
      </c>
      <c r="AU692" s="241" t="s">
        <v>82</v>
      </c>
      <c r="AV692" s="13" t="s">
        <v>84</v>
      </c>
      <c r="AW692" s="13" t="s">
        <v>37</v>
      </c>
      <c r="AX692" s="13" t="s">
        <v>82</v>
      </c>
      <c r="AY692" s="241" t="s">
        <v>145</v>
      </c>
    </row>
    <row r="693" s="2" customFormat="1" ht="16.5" customHeight="1">
      <c r="A693" s="39"/>
      <c r="B693" s="40"/>
      <c r="C693" s="213" t="s">
        <v>1640</v>
      </c>
      <c r="D693" s="213" t="s">
        <v>148</v>
      </c>
      <c r="E693" s="214" t="s">
        <v>1641</v>
      </c>
      <c r="F693" s="215" t="s">
        <v>1642</v>
      </c>
      <c r="G693" s="216" t="s">
        <v>298</v>
      </c>
      <c r="H693" s="217">
        <v>1</v>
      </c>
      <c r="I693" s="218"/>
      <c r="J693" s="219">
        <f>ROUND(I693*H693,2)</f>
        <v>0</v>
      </c>
      <c r="K693" s="215" t="s">
        <v>19</v>
      </c>
      <c r="L693" s="45"/>
      <c r="M693" s="220" t="s">
        <v>19</v>
      </c>
      <c r="N693" s="221" t="s">
        <v>46</v>
      </c>
      <c r="O693" s="85"/>
      <c r="P693" s="222">
        <f>O693*H693</f>
        <v>0</v>
      </c>
      <c r="Q693" s="222">
        <v>0</v>
      </c>
      <c r="R693" s="222">
        <f>Q693*H693</f>
        <v>0</v>
      </c>
      <c r="S693" s="222">
        <v>0</v>
      </c>
      <c r="T693" s="223">
        <f>S693*H693</f>
        <v>0</v>
      </c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R693" s="224" t="s">
        <v>745</v>
      </c>
      <c r="AT693" s="224" t="s">
        <v>148</v>
      </c>
      <c r="AU693" s="224" t="s">
        <v>82</v>
      </c>
      <c r="AY693" s="18" t="s">
        <v>145</v>
      </c>
      <c r="BE693" s="225">
        <f>IF(N693="základní",J693,0)</f>
        <v>0</v>
      </c>
      <c r="BF693" s="225">
        <f>IF(N693="snížená",J693,0)</f>
        <v>0</v>
      </c>
      <c r="BG693" s="225">
        <f>IF(N693="zákl. přenesená",J693,0)</f>
        <v>0</v>
      </c>
      <c r="BH693" s="225">
        <f>IF(N693="sníž. přenesená",J693,0)</f>
        <v>0</v>
      </c>
      <c r="BI693" s="225">
        <f>IF(N693="nulová",J693,0)</f>
        <v>0</v>
      </c>
      <c r="BJ693" s="18" t="s">
        <v>82</v>
      </c>
      <c r="BK693" s="225">
        <f>ROUND(I693*H693,2)</f>
        <v>0</v>
      </c>
      <c r="BL693" s="18" t="s">
        <v>745</v>
      </c>
      <c r="BM693" s="224" t="s">
        <v>1643</v>
      </c>
    </row>
    <row r="694" s="13" customFormat="1">
      <c r="A694" s="13"/>
      <c r="B694" s="231"/>
      <c r="C694" s="232"/>
      <c r="D694" s="233" t="s">
        <v>161</v>
      </c>
      <c r="E694" s="242" t="s">
        <v>19</v>
      </c>
      <c r="F694" s="234" t="s">
        <v>82</v>
      </c>
      <c r="G694" s="232"/>
      <c r="H694" s="235">
        <v>1</v>
      </c>
      <c r="I694" s="236"/>
      <c r="J694" s="232"/>
      <c r="K694" s="232"/>
      <c r="L694" s="237"/>
      <c r="M694" s="238"/>
      <c r="N694" s="239"/>
      <c r="O694" s="239"/>
      <c r="P694" s="239"/>
      <c r="Q694" s="239"/>
      <c r="R694" s="239"/>
      <c r="S694" s="239"/>
      <c r="T694" s="240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41" t="s">
        <v>161</v>
      </c>
      <c r="AU694" s="241" t="s">
        <v>82</v>
      </c>
      <c r="AV694" s="13" t="s">
        <v>84</v>
      </c>
      <c r="AW694" s="13" t="s">
        <v>37</v>
      </c>
      <c r="AX694" s="13" t="s">
        <v>82</v>
      </c>
      <c r="AY694" s="241" t="s">
        <v>145</v>
      </c>
    </row>
    <row r="695" s="2" customFormat="1" ht="16.5" customHeight="1">
      <c r="A695" s="39"/>
      <c r="B695" s="40"/>
      <c r="C695" s="213" t="s">
        <v>1644</v>
      </c>
      <c r="D695" s="213" t="s">
        <v>148</v>
      </c>
      <c r="E695" s="214" t="s">
        <v>1645</v>
      </c>
      <c r="F695" s="215" t="s">
        <v>1646</v>
      </c>
      <c r="G695" s="216" t="s">
        <v>253</v>
      </c>
      <c r="H695" s="217">
        <v>1</v>
      </c>
      <c r="I695" s="218"/>
      <c r="J695" s="219">
        <f>ROUND(I695*H695,2)</f>
        <v>0</v>
      </c>
      <c r="K695" s="215" t="s">
        <v>19</v>
      </c>
      <c r="L695" s="45"/>
      <c r="M695" s="220" t="s">
        <v>19</v>
      </c>
      <c r="N695" s="221" t="s">
        <v>46</v>
      </c>
      <c r="O695" s="85"/>
      <c r="P695" s="222">
        <f>O695*H695</f>
        <v>0</v>
      </c>
      <c r="Q695" s="222">
        <v>0</v>
      </c>
      <c r="R695" s="222">
        <f>Q695*H695</f>
        <v>0</v>
      </c>
      <c r="S695" s="222">
        <v>0</v>
      </c>
      <c r="T695" s="223">
        <f>S695*H695</f>
        <v>0</v>
      </c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R695" s="224" t="s">
        <v>745</v>
      </c>
      <c r="AT695" s="224" t="s">
        <v>148</v>
      </c>
      <c r="AU695" s="224" t="s">
        <v>82</v>
      </c>
      <c r="AY695" s="18" t="s">
        <v>145</v>
      </c>
      <c r="BE695" s="225">
        <f>IF(N695="základní",J695,0)</f>
        <v>0</v>
      </c>
      <c r="BF695" s="225">
        <f>IF(N695="snížená",J695,0)</f>
        <v>0</v>
      </c>
      <c r="BG695" s="225">
        <f>IF(N695="zákl. přenesená",J695,0)</f>
        <v>0</v>
      </c>
      <c r="BH695" s="225">
        <f>IF(N695="sníž. přenesená",J695,0)</f>
        <v>0</v>
      </c>
      <c r="BI695" s="225">
        <f>IF(N695="nulová",J695,0)</f>
        <v>0</v>
      </c>
      <c r="BJ695" s="18" t="s">
        <v>82</v>
      </c>
      <c r="BK695" s="225">
        <f>ROUND(I695*H695,2)</f>
        <v>0</v>
      </c>
      <c r="BL695" s="18" t="s">
        <v>745</v>
      </c>
      <c r="BM695" s="224" t="s">
        <v>1647</v>
      </c>
    </row>
    <row r="696" s="13" customFormat="1">
      <c r="A696" s="13"/>
      <c r="B696" s="231"/>
      <c r="C696" s="232"/>
      <c r="D696" s="233" t="s">
        <v>161</v>
      </c>
      <c r="E696" s="242" t="s">
        <v>19</v>
      </c>
      <c r="F696" s="234" t="s">
        <v>82</v>
      </c>
      <c r="G696" s="232"/>
      <c r="H696" s="235">
        <v>1</v>
      </c>
      <c r="I696" s="236"/>
      <c r="J696" s="232"/>
      <c r="K696" s="232"/>
      <c r="L696" s="237"/>
      <c r="M696" s="238"/>
      <c r="N696" s="239"/>
      <c r="O696" s="239"/>
      <c r="P696" s="239"/>
      <c r="Q696" s="239"/>
      <c r="R696" s="239"/>
      <c r="S696" s="239"/>
      <c r="T696" s="240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1" t="s">
        <v>161</v>
      </c>
      <c r="AU696" s="241" t="s">
        <v>82</v>
      </c>
      <c r="AV696" s="13" t="s">
        <v>84</v>
      </c>
      <c r="AW696" s="13" t="s">
        <v>37</v>
      </c>
      <c r="AX696" s="13" t="s">
        <v>82</v>
      </c>
      <c r="AY696" s="241" t="s">
        <v>145</v>
      </c>
    </row>
    <row r="697" s="2" customFormat="1" ht="16.5" customHeight="1">
      <c r="A697" s="39"/>
      <c r="B697" s="40"/>
      <c r="C697" s="213" t="s">
        <v>1648</v>
      </c>
      <c r="D697" s="213" t="s">
        <v>148</v>
      </c>
      <c r="E697" s="214" t="s">
        <v>1649</v>
      </c>
      <c r="F697" s="215" t="s">
        <v>1650</v>
      </c>
      <c r="G697" s="216" t="s">
        <v>253</v>
      </c>
      <c r="H697" s="217">
        <v>1</v>
      </c>
      <c r="I697" s="218"/>
      <c r="J697" s="219">
        <f>ROUND(I697*H697,2)</f>
        <v>0</v>
      </c>
      <c r="K697" s="215" t="s">
        <v>19</v>
      </c>
      <c r="L697" s="45"/>
      <c r="M697" s="220" t="s">
        <v>19</v>
      </c>
      <c r="N697" s="221" t="s">
        <v>46</v>
      </c>
      <c r="O697" s="85"/>
      <c r="P697" s="222">
        <f>O697*H697</f>
        <v>0</v>
      </c>
      <c r="Q697" s="222">
        <v>0</v>
      </c>
      <c r="R697" s="222">
        <f>Q697*H697</f>
        <v>0</v>
      </c>
      <c r="S697" s="222">
        <v>0</v>
      </c>
      <c r="T697" s="223">
        <f>S697*H697</f>
        <v>0</v>
      </c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R697" s="224" t="s">
        <v>745</v>
      </c>
      <c r="AT697" s="224" t="s">
        <v>148</v>
      </c>
      <c r="AU697" s="224" t="s">
        <v>82</v>
      </c>
      <c r="AY697" s="18" t="s">
        <v>145</v>
      </c>
      <c r="BE697" s="225">
        <f>IF(N697="základní",J697,0)</f>
        <v>0</v>
      </c>
      <c r="BF697" s="225">
        <f>IF(N697="snížená",J697,0)</f>
        <v>0</v>
      </c>
      <c r="BG697" s="225">
        <f>IF(N697="zákl. přenesená",J697,0)</f>
        <v>0</v>
      </c>
      <c r="BH697" s="225">
        <f>IF(N697="sníž. přenesená",J697,0)</f>
        <v>0</v>
      </c>
      <c r="BI697" s="225">
        <f>IF(N697="nulová",J697,0)</f>
        <v>0</v>
      </c>
      <c r="BJ697" s="18" t="s">
        <v>82</v>
      </c>
      <c r="BK697" s="225">
        <f>ROUND(I697*H697,2)</f>
        <v>0</v>
      </c>
      <c r="BL697" s="18" t="s">
        <v>745</v>
      </c>
      <c r="BM697" s="224" t="s">
        <v>1651</v>
      </c>
    </row>
    <row r="698" s="13" customFormat="1">
      <c r="A698" s="13"/>
      <c r="B698" s="231"/>
      <c r="C698" s="232"/>
      <c r="D698" s="233" t="s">
        <v>161</v>
      </c>
      <c r="E698" s="242" t="s">
        <v>19</v>
      </c>
      <c r="F698" s="234" t="s">
        <v>82</v>
      </c>
      <c r="G698" s="232"/>
      <c r="H698" s="235">
        <v>1</v>
      </c>
      <c r="I698" s="236"/>
      <c r="J698" s="232"/>
      <c r="K698" s="232"/>
      <c r="L698" s="237"/>
      <c r="M698" s="238"/>
      <c r="N698" s="239"/>
      <c r="O698" s="239"/>
      <c r="P698" s="239"/>
      <c r="Q698" s="239"/>
      <c r="R698" s="239"/>
      <c r="S698" s="239"/>
      <c r="T698" s="240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41" t="s">
        <v>161</v>
      </c>
      <c r="AU698" s="241" t="s">
        <v>82</v>
      </c>
      <c r="AV698" s="13" t="s">
        <v>84</v>
      </c>
      <c r="AW698" s="13" t="s">
        <v>37</v>
      </c>
      <c r="AX698" s="13" t="s">
        <v>82</v>
      </c>
      <c r="AY698" s="241" t="s">
        <v>145</v>
      </c>
    </row>
    <row r="699" s="2" customFormat="1" ht="16.5" customHeight="1">
      <c r="A699" s="39"/>
      <c r="B699" s="40"/>
      <c r="C699" s="213" t="s">
        <v>1652</v>
      </c>
      <c r="D699" s="213" t="s">
        <v>148</v>
      </c>
      <c r="E699" s="214" t="s">
        <v>1653</v>
      </c>
      <c r="F699" s="215" t="s">
        <v>1654</v>
      </c>
      <c r="G699" s="216" t="s">
        <v>253</v>
      </c>
      <c r="H699" s="217">
        <v>2</v>
      </c>
      <c r="I699" s="218"/>
      <c r="J699" s="219">
        <f>ROUND(I699*H699,2)</f>
        <v>0</v>
      </c>
      <c r="K699" s="215" t="s">
        <v>19</v>
      </c>
      <c r="L699" s="45"/>
      <c r="M699" s="220" t="s">
        <v>19</v>
      </c>
      <c r="N699" s="221" t="s">
        <v>46</v>
      </c>
      <c r="O699" s="85"/>
      <c r="P699" s="222">
        <f>O699*H699</f>
        <v>0</v>
      </c>
      <c r="Q699" s="222">
        <v>0</v>
      </c>
      <c r="R699" s="222">
        <f>Q699*H699</f>
        <v>0</v>
      </c>
      <c r="S699" s="222">
        <v>0</v>
      </c>
      <c r="T699" s="223">
        <f>S699*H699</f>
        <v>0</v>
      </c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R699" s="224" t="s">
        <v>745</v>
      </c>
      <c r="AT699" s="224" t="s">
        <v>148</v>
      </c>
      <c r="AU699" s="224" t="s">
        <v>82</v>
      </c>
      <c r="AY699" s="18" t="s">
        <v>145</v>
      </c>
      <c r="BE699" s="225">
        <f>IF(N699="základní",J699,0)</f>
        <v>0</v>
      </c>
      <c r="BF699" s="225">
        <f>IF(N699="snížená",J699,0)</f>
        <v>0</v>
      </c>
      <c r="BG699" s="225">
        <f>IF(N699="zákl. přenesená",J699,0)</f>
        <v>0</v>
      </c>
      <c r="BH699" s="225">
        <f>IF(N699="sníž. přenesená",J699,0)</f>
        <v>0</v>
      </c>
      <c r="BI699" s="225">
        <f>IF(N699="nulová",J699,0)</f>
        <v>0</v>
      </c>
      <c r="BJ699" s="18" t="s">
        <v>82</v>
      </c>
      <c r="BK699" s="225">
        <f>ROUND(I699*H699,2)</f>
        <v>0</v>
      </c>
      <c r="BL699" s="18" t="s">
        <v>745</v>
      </c>
      <c r="BM699" s="224" t="s">
        <v>1655</v>
      </c>
    </row>
    <row r="700" s="13" customFormat="1">
      <c r="A700" s="13"/>
      <c r="B700" s="231"/>
      <c r="C700" s="232"/>
      <c r="D700" s="233" t="s">
        <v>161</v>
      </c>
      <c r="E700" s="242" t="s">
        <v>19</v>
      </c>
      <c r="F700" s="234" t="s">
        <v>84</v>
      </c>
      <c r="G700" s="232"/>
      <c r="H700" s="235">
        <v>2</v>
      </c>
      <c r="I700" s="236"/>
      <c r="J700" s="232"/>
      <c r="K700" s="232"/>
      <c r="L700" s="237"/>
      <c r="M700" s="238"/>
      <c r="N700" s="239"/>
      <c r="O700" s="239"/>
      <c r="P700" s="239"/>
      <c r="Q700" s="239"/>
      <c r="R700" s="239"/>
      <c r="S700" s="239"/>
      <c r="T700" s="240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41" t="s">
        <v>161</v>
      </c>
      <c r="AU700" s="241" t="s">
        <v>82</v>
      </c>
      <c r="AV700" s="13" t="s">
        <v>84</v>
      </c>
      <c r="AW700" s="13" t="s">
        <v>37</v>
      </c>
      <c r="AX700" s="13" t="s">
        <v>82</v>
      </c>
      <c r="AY700" s="241" t="s">
        <v>145</v>
      </c>
    </row>
    <row r="701" s="2" customFormat="1" ht="16.5" customHeight="1">
      <c r="A701" s="39"/>
      <c r="B701" s="40"/>
      <c r="C701" s="213" t="s">
        <v>1656</v>
      </c>
      <c r="D701" s="213" t="s">
        <v>148</v>
      </c>
      <c r="E701" s="214" t="s">
        <v>1657</v>
      </c>
      <c r="F701" s="215" t="s">
        <v>1658</v>
      </c>
      <c r="G701" s="216" t="s">
        <v>253</v>
      </c>
      <c r="H701" s="217">
        <v>1</v>
      </c>
      <c r="I701" s="218"/>
      <c r="J701" s="219">
        <f>ROUND(I701*H701,2)</f>
        <v>0</v>
      </c>
      <c r="K701" s="215" t="s">
        <v>19</v>
      </c>
      <c r="L701" s="45"/>
      <c r="M701" s="220" t="s">
        <v>19</v>
      </c>
      <c r="N701" s="221" t="s">
        <v>46</v>
      </c>
      <c r="O701" s="85"/>
      <c r="P701" s="222">
        <f>O701*H701</f>
        <v>0</v>
      </c>
      <c r="Q701" s="222">
        <v>0</v>
      </c>
      <c r="R701" s="222">
        <f>Q701*H701</f>
        <v>0</v>
      </c>
      <c r="S701" s="222">
        <v>0</v>
      </c>
      <c r="T701" s="223">
        <f>S701*H701</f>
        <v>0</v>
      </c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R701" s="224" t="s">
        <v>745</v>
      </c>
      <c r="AT701" s="224" t="s">
        <v>148</v>
      </c>
      <c r="AU701" s="224" t="s">
        <v>82</v>
      </c>
      <c r="AY701" s="18" t="s">
        <v>145</v>
      </c>
      <c r="BE701" s="225">
        <f>IF(N701="základní",J701,0)</f>
        <v>0</v>
      </c>
      <c r="BF701" s="225">
        <f>IF(N701="snížená",J701,0)</f>
        <v>0</v>
      </c>
      <c r="BG701" s="225">
        <f>IF(N701="zákl. přenesená",J701,0)</f>
        <v>0</v>
      </c>
      <c r="BH701" s="225">
        <f>IF(N701="sníž. přenesená",J701,0)</f>
        <v>0</v>
      </c>
      <c r="BI701" s="225">
        <f>IF(N701="nulová",J701,0)</f>
        <v>0</v>
      </c>
      <c r="BJ701" s="18" t="s">
        <v>82</v>
      </c>
      <c r="BK701" s="225">
        <f>ROUND(I701*H701,2)</f>
        <v>0</v>
      </c>
      <c r="BL701" s="18" t="s">
        <v>745</v>
      </c>
      <c r="BM701" s="224" t="s">
        <v>1659</v>
      </c>
    </row>
    <row r="702" s="13" customFormat="1">
      <c r="A702" s="13"/>
      <c r="B702" s="231"/>
      <c r="C702" s="232"/>
      <c r="D702" s="233" t="s">
        <v>161</v>
      </c>
      <c r="E702" s="242" t="s">
        <v>19</v>
      </c>
      <c r="F702" s="234" t="s">
        <v>82</v>
      </c>
      <c r="G702" s="232"/>
      <c r="H702" s="235">
        <v>1</v>
      </c>
      <c r="I702" s="236"/>
      <c r="J702" s="232"/>
      <c r="K702" s="232"/>
      <c r="L702" s="237"/>
      <c r="M702" s="238"/>
      <c r="N702" s="239"/>
      <c r="O702" s="239"/>
      <c r="P702" s="239"/>
      <c r="Q702" s="239"/>
      <c r="R702" s="239"/>
      <c r="S702" s="239"/>
      <c r="T702" s="240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41" t="s">
        <v>161</v>
      </c>
      <c r="AU702" s="241" t="s">
        <v>82</v>
      </c>
      <c r="AV702" s="13" t="s">
        <v>84</v>
      </c>
      <c r="AW702" s="13" t="s">
        <v>37</v>
      </c>
      <c r="AX702" s="13" t="s">
        <v>82</v>
      </c>
      <c r="AY702" s="241" t="s">
        <v>145</v>
      </c>
    </row>
    <row r="703" s="2" customFormat="1" ht="16.5" customHeight="1">
      <c r="A703" s="39"/>
      <c r="B703" s="40"/>
      <c r="C703" s="213" t="s">
        <v>1660</v>
      </c>
      <c r="D703" s="213" t="s">
        <v>148</v>
      </c>
      <c r="E703" s="214" t="s">
        <v>1661</v>
      </c>
      <c r="F703" s="215" t="s">
        <v>1662</v>
      </c>
      <c r="G703" s="216" t="s">
        <v>253</v>
      </c>
      <c r="H703" s="217">
        <v>1</v>
      </c>
      <c r="I703" s="218"/>
      <c r="J703" s="219">
        <f>ROUND(I703*H703,2)</f>
        <v>0</v>
      </c>
      <c r="K703" s="215" t="s">
        <v>19</v>
      </c>
      <c r="L703" s="45"/>
      <c r="M703" s="220" t="s">
        <v>19</v>
      </c>
      <c r="N703" s="221" t="s">
        <v>46</v>
      </c>
      <c r="O703" s="85"/>
      <c r="P703" s="222">
        <f>O703*H703</f>
        <v>0</v>
      </c>
      <c r="Q703" s="222">
        <v>0</v>
      </c>
      <c r="R703" s="222">
        <f>Q703*H703</f>
        <v>0</v>
      </c>
      <c r="S703" s="222">
        <v>0</v>
      </c>
      <c r="T703" s="223">
        <f>S703*H703</f>
        <v>0</v>
      </c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R703" s="224" t="s">
        <v>745</v>
      </c>
      <c r="AT703" s="224" t="s">
        <v>148</v>
      </c>
      <c r="AU703" s="224" t="s">
        <v>82</v>
      </c>
      <c r="AY703" s="18" t="s">
        <v>145</v>
      </c>
      <c r="BE703" s="225">
        <f>IF(N703="základní",J703,0)</f>
        <v>0</v>
      </c>
      <c r="BF703" s="225">
        <f>IF(N703="snížená",J703,0)</f>
        <v>0</v>
      </c>
      <c r="BG703" s="225">
        <f>IF(N703="zákl. přenesená",J703,0)</f>
        <v>0</v>
      </c>
      <c r="BH703" s="225">
        <f>IF(N703="sníž. přenesená",J703,0)</f>
        <v>0</v>
      </c>
      <c r="BI703" s="225">
        <f>IF(N703="nulová",J703,0)</f>
        <v>0</v>
      </c>
      <c r="BJ703" s="18" t="s">
        <v>82</v>
      </c>
      <c r="BK703" s="225">
        <f>ROUND(I703*H703,2)</f>
        <v>0</v>
      </c>
      <c r="BL703" s="18" t="s">
        <v>745</v>
      </c>
      <c r="BM703" s="224" t="s">
        <v>1663</v>
      </c>
    </row>
    <row r="704" s="13" customFormat="1">
      <c r="A704" s="13"/>
      <c r="B704" s="231"/>
      <c r="C704" s="232"/>
      <c r="D704" s="233" t="s">
        <v>161</v>
      </c>
      <c r="E704" s="242" t="s">
        <v>19</v>
      </c>
      <c r="F704" s="234" t="s">
        <v>82</v>
      </c>
      <c r="G704" s="232"/>
      <c r="H704" s="235">
        <v>1</v>
      </c>
      <c r="I704" s="236"/>
      <c r="J704" s="232"/>
      <c r="K704" s="232"/>
      <c r="L704" s="237"/>
      <c r="M704" s="255"/>
      <c r="N704" s="256"/>
      <c r="O704" s="256"/>
      <c r="P704" s="256"/>
      <c r="Q704" s="256"/>
      <c r="R704" s="256"/>
      <c r="S704" s="256"/>
      <c r="T704" s="257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41" t="s">
        <v>161</v>
      </c>
      <c r="AU704" s="241" t="s">
        <v>82</v>
      </c>
      <c r="AV704" s="13" t="s">
        <v>84</v>
      </c>
      <c r="AW704" s="13" t="s">
        <v>37</v>
      </c>
      <c r="AX704" s="13" t="s">
        <v>82</v>
      </c>
      <c r="AY704" s="241" t="s">
        <v>145</v>
      </c>
    </row>
    <row r="705" s="2" customFormat="1" ht="6.96" customHeight="1">
      <c r="A705" s="39"/>
      <c r="B705" s="60"/>
      <c r="C705" s="61"/>
      <c r="D705" s="61"/>
      <c r="E705" s="61"/>
      <c r="F705" s="61"/>
      <c r="G705" s="61"/>
      <c r="H705" s="61"/>
      <c r="I705" s="61"/>
      <c r="J705" s="61"/>
      <c r="K705" s="61"/>
      <c r="L705" s="45"/>
      <c r="M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</row>
  </sheetData>
  <sheetProtection sheet="1" autoFilter="0" formatColumns="0" formatRows="0" objects="1" scenarios="1" spinCount="100000" saltValue="gcWXOddTv2rw0s0jjWbzf0owlgg12IyrkWBJ9bgOQuzkHH8dctemKDriWc6Wwz76KWKMGvVEWcD5/2KHVerw+Q==" hashValue="iXAoiU8dh8uGjsB4fqvJEFWc+qix/7IgiLYrmnBGoRrJOtsp5J6rvWnSidNtOHFMdr0GD4Wl5fL5SHFCEE0YiQ==" algorithmName="SHA-512" password="CC35"/>
  <autoFilter ref="C102:K70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1:H91"/>
    <mergeCell ref="E93:H93"/>
    <mergeCell ref="E95:H95"/>
    <mergeCell ref="L2:V2"/>
  </mergeCells>
  <hyperlinks>
    <hyperlink ref="F107" r:id="rId1" display="https://podminky.urs.cz/item/CS_URS_2025_01/941121211"/>
    <hyperlink ref="F110" r:id="rId2" display="https://podminky.urs.cz/item/CS_URS_2025_01/941121811"/>
    <hyperlink ref="F112" r:id="rId3" display="https://podminky.urs.cz/item/CS_URS_2025_01/941121811"/>
    <hyperlink ref="F114" r:id="rId4" display="https://podminky.urs.cz/item/CS_URS_2025_01/993111111"/>
    <hyperlink ref="F117" r:id="rId5" display="https://podminky.urs.cz/item/CS_URS_2025_01/997002511"/>
    <hyperlink ref="F120" r:id="rId6" display="https://podminky.urs.cz/item/CS_URS_2025_01/997002611"/>
    <hyperlink ref="F123" r:id="rId7" display="https://podminky.urs.cz/item/CS_URS_2025_01/997013211"/>
    <hyperlink ref="F126" r:id="rId8" display="https://podminky.urs.cz/item/CS_URS_2025_01/997013219"/>
    <hyperlink ref="F129" r:id="rId9" display="https://podminky.urs.cz/item/CS_URS_2025_01/997013501"/>
    <hyperlink ref="F132" r:id="rId10" display="https://podminky.urs.cz/item/CS_URS_2025_01/997013509"/>
    <hyperlink ref="F135" r:id="rId11" display="https://podminky.urs.cz/item/CS_URS_2025_01/997013631"/>
    <hyperlink ref="F139" r:id="rId12" display="https://podminky.urs.cz/item/CS_URS_2025_01/783614653"/>
    <hyperlink ref="F142" r:id="rId13" display="https://podminky.urs.cz/item/CS_URS_2025_01/783614663"/>
    <hyperlink ref="F145" r:id="rId14" display="https://podminky.urs.cz/item/CS_URS_2025_01/783614673"/>
    <hyperlink ref="F148" r:id="rId15" display="https://podminky.urs.cz/item/CS_URS_2025_01/783615553"/>
    <hyperlink ref="F151" r:id="rId16" display="https://podminky.urs.cz/item/CS_URS_2025_01/783615563"/>
    <hyperlink ref="F154" r:id="rId17" display="https://podminky.urs.cz/item/CS_URS_2025_01/783615573"/>
    <hyperlink ref="F157" r:id="rId18" display="https://podminky.urs.cz/item/CS_URS_2025_01/783617605"/>
    <hyperlink ref="F160" r:id="rId19" display="https://podminky.urs.cz/item/CS_URS_2025_01/783617625"/>
    <hyperlink ref="F163" r:id="rId20" display="https://podminky.urs.cz/item/CS_URS_2025_01/783617645"/>
    <hyperlink ref="F201" r:id="rId21" display="https://podminky.urs.cz/item/CS_URS_2025_01/998713101"/>
    <hyperlink ref="F207" r:id="rId22" display="https://podminky.urs.cz/item/CS_URS_2025_01/721174043"/>
    <hyperlink ref="F212" r:id="rId23" display="https://podminky.urs.cz/item/CS_URS_2025_01/998721101"/>
    <hyperlink ref="F218" r:id="rId24" display="https://podminky.urs.cz/item/CS_URS_2025_01/722175002"/>
    <hyperlink ref="F223" r:id="rId25" display="https://podminky.urs.cz/item/CS_URS_2025_01/722175003"/>
    <hyperlink ref="F228" r:id="rId26" display="https://podminky.urs.cz/item/CS_URS_2025_01/722181221"/>
    <hyperlink ref="F231" r:id="rId27" display="https://podminky.urs.cz/item/CS_URS_2025_01/722181222"/>
    <hyperlink ref="F234" r:id="rId28" display="https://podminky.urs.cz/item/CS_URS_2025_01/722182011"/>
    <hyperlink ref="F237" r:id="rId29" display="https://podminky.urs.cz/item/CS_URS_2025_01/722182012"/>
    <hyperlink ref="F242" r:id="rId30" display="https://podminky.urs.cz/item/CS_URS_2025_01/722224115"/>
    <hyperlink ref="F245" r:id="rId31" display="https://podminky.urs.cz/item/CS_URS_2025_01/722231072"/>
    <hyperlink ref="F248" r:id="rId32" display="https://podminky.urs.cz/item/CS_URS_2025_01/722231073"/>
    <hyperlink ref="F251" r:id="rId33" display="https://podminky.urs.cz/item/CS_URS_2025_01/722231203"/>
    <hyperlink ref="F254" r:id="rId34" display="https://podminky.urs.cz/item/CS_URS_2025_01/722232043"/>
    <hyperlink ref="F257" r:id="rId35" display="https://podminky.urs.cz/item/CS_URS_2025_01/722232044"/>
    <hyperlink ref="F260" r:id="rId36" display="https://podminky.urs.cz/item/CS_URS_2025_01/722234264"/>
    <hyperlink ref="F263" r:id="rId37" display="https://podminky.urs.cz/item/CS_URS_2025_01/722290234"/>
    <hyperlink ref="F266" r:id="rId38" display="https://podminky.urs.cz/item/CS_URS_2025_01/722290246"/>
    <hyperlink ref="F269" r:id="rId39" display="https://podminky.urs.cz/item/CS_URS_2025_01/998722101"/>
    <hyperlink ref="F276" r:id="rId40" display="https://podminky.urs.cz/item/CS_URS_2025_01/725829121"/>
    <hyperlink ref="F279" r:id="rId41" display="https://podminky.urs.cz/item/CS_URS_2025_01/998725101"/>
    <hyperlink ref="F306" r:id="rId42" display="https://podminky.urs.cz/item/CS_URS_2025_01/998731101"/>
    <hyperlink ref="F310" r:id="rId43" display="https://podminky.urs.cz/item/CS_URS_2025_01/724233011"/>
    <hyperlink ref="F326" r:id="rId44" display="https://podminky.urs.cz/item/CS_URS_2025_01/732111142"/>
    <hyperlink ref="F329" r:id="rId45" display="https://podminky.urs.cz/item/CS_URS_2025_01/732111242"/>
    <hyperlink ref="F332" r:id="rId46" display="https://podminky.urs.cz/item/CS_URS_2025_01/732111318"/>
    <hyperlink ref="F335" r:id="rId47" display="https://podminky.urs.cz/item/CS_URS_2025_01/732111322"/>
    <hyperlink ref="F338" r:id="rId48" display="https://podminky.urs.cz/item/CS_URS_2025_01/732111328"/>
    <hyperlink ref="F341" r:id="rId49" display="https://podminky.urs.cz/item/CS_URS_2025_01/732111335"/>
    <hyperlink ref="F354" r:id="rId50" display="https://podminky.urs.cz/item/CS_URS_2025_01/732331619"/>
    <hyperlink ref="F357" r:id="rId51" display="https://podminky.urs.cz/item/CS_URS_2025_01/732420922"/>
    <hyperlink ref="F361" r:id="rId52" display="https://podminky.urs.cz/item/CS_URS_2025_01/998732101"/>
    <hyperlink ref="F372" r:id="rId53" display="https://podminky.urs.cz/item/CS_URS_2025_01/733111113"/>
    <hyperlink ref="F377" r:id="rId54" display="https://podminky.urs.cz/item/CS_URS_2025_01/733111114"/>
    <hyperlink ref="F383" r:id="rId55" display="https://podminky.urs.cz/item/CS_URS_2025_01/733111115"/>
    <hyperlink ref="F388" r:id="rId56" display="https://podminky.urs.cz/item/CS_URS_2025_01/733111116"/>
    <hyperlink ref="F391" r:id="rId57" display="https://podminky.urs.cz/item/CS_URS_2025_01/733111117"/>
    <hyperlink ref="F397" r:id="rId58" display="https://podminky.urs.cz/item/CS_URS_2025_01/733111118"/>
    <hyperlink ref="F403" r:id="rId59" display="https://podminky.urs.cz/item/CS_URS_2025_01/733121222"/>
    <hyperlink ref="F408" r:id="rId60" display="https://podminky.urs.cz/item/CS_URS_2025_01/733121225"/>
    <hyperlink ref="F412" r:id="rId61" display="https://podminky.urs.cz/item/CS_URS_2025_01/733121228"/>
    <hyperlink ref="F417" r:id="rId62" display="https://podminky.urs.cz/item/CS_URS_2025_01/733121232"/>
    <hyperlink ref="F421" r:id="rId63" display="https://podminky.urs.cz/item/CS_URS_2025_01/733121235"/>
    <hyperlink ref="F426" r:id="rId64" display="https://podminky.urs.cz/item/CS_URS_2025_01/733131133"/>
    <hyperlink ref="F429" r:id="rId65" display="https://podminky.urs.cz/item/CS_URS_2025_01/733131134"/>
    <hyperlink ref="F432" r:id="rId66" display="https://podminky.urs.cz/item/CS_URS_2025_01/733131136"/>
    <hyperlink ref="F435" r:id="rId67" display="https://podminky.urs.cz/item/CS_URS_2025_01/733141102"/>
    <hyperlink ref="F438" r:id="rId68" display="https://podminky.urs.cz/item/CS_URS_2025_01/733190107"/>
    <hyperlink ref="F441" r:id="rId69" display="https://podminky.urs.cz/item/CS_URS_2025_01/733190108"/>
    <hyperlink ref="F444" r:id="rId70" display="https://podminky.urs.cz/item/CS_URS_2025_01/733190225"/>
    <hyperlink ref="F447" r:id="rId71" display="https://podminky.urs.cz/item/CS_URS_2025_01/733190232"/>
    <hyperlink ref="F450" r:id="rId72" display="https://podminky.urs.cz/item/CS_URS_2025_01/733190235"/>
    <hyperlink ref="F469" r:id="rId73" display="https://podminky.urs.cz/item/CS_URS_2025_01/998733101"/>
    <hyperlink ref="F485" r:id="rId74" display="https://podminky.urs.cz/item/CS_URS_2025_01/734109116"/>
    <hyperlink ref="F488" r:id="rId75" display="https://podminky.urs.cz/item/CS_URS_2025_01/734121456"/>
    <hyperlink ref="F491" r:id="rId76" display="https://podminky.urs.cz/item/CS_URS_2025_01/734121458"/>
    <hyperlink ref="F494" r:id="rId77" display="https://podminky.urs.cz/item/CS_URS_2025_01/734163427"/>
    <hyperlink ref="F497" r:id="rId78" display="https://podminky.urs.cz/item/CS_URS_2025_01/734163429"/>
    <hyperlink ref="F500" r:id="rId79" display="https://podminky.urs.cz/item/CS_URS_2025_01/734173213"/>
    <hyperlink ref="F503" r:id="rId80" display="https://podminky.urs.cz/item/CS_URS_2025_01/734173214"/>
    <hyperlink ref="F506" r:id="rId81" display="https://podminky.urs.cz/item/CS_URS_2025_01/734173216"/>
    <hyperlink ref="F509" r:id="rId82" display="https://podminky.urs.cz/item/CS_URS_2025_01/734173217"/>
    <hyperlink ref="F512" r:id="rId83" display="https://podminky.urs.cz/item/CS_URS_2025_01/734173218"/>
    <hyperlink ref="F515" r:id="rId84" display="https://podminky.urs.cz/item/CS_URS_2025_01/734173222"/>
    <hyperlink ref="F520" r:id="rId85" display="https://podminky.urs.cz/item/CS_URS_2025_01/734193115"/>
    <hyperlink ref="F525" r:id="rId86" display="https://podminky.urs.cz/item/CS_URS_2025_01/734209114"/>
    <hyperlink ref="F528" r:id="rId87" display="https://podminky.urs.cz/item/CS_URS_2025_01/734209115"/>
    <hyperlink ref="F531" r:id="rId88" display="https://podminky.urs.cz/item/CS_URS_2025_01/734211120"/>
    <hyperlink ref="F534" r:id="rId89" display="https://podminky.urs.cz/item/CS_URS_2025_01/734220125"/>
    <hyperlink ref="F537" r:id="rId90" display="https://podminky.urs.cz/item/CS_URS_2025_01/734220126"/>
    <hyperlink ref="F540" r:id="rId91" display="https://podminky.urs.cz/item/CS_URS_2025_01/734220127"/>
    <hyperlink ref="F543" r:id="rId92" display="https://podminky.urs.cz/item/CS_URS_2025_01/734242417"/>
    <hyperlink ref="F546" r:id="rId93" display="https://podminky.urs.cz/item/CS_URS_2025_01/734261233"/>
    <hyperlink ref="F549" r:id="rId94" display="https://podminky.urs.cz/item/CS_URS_2025_01/734261234"/>
    <hyperlink ref="F552" r:id="rId95" display="https://podminky.urs.cz/item/CS_URS_2025_01/734261235"/>
    <hyperlink ref="F555" r:id="rId96" display="https://podminky.urs.cz/item/CS_URS_2025_01/734261236"/>
    <hyperlink ref="F558" r:id="rId97" display="https://podminky.urs.cz/item/CS_URS_2025_01/734261237"/>
    <hyperlink ref="F561" r:id="rId98" display="https://podminky.urs.cz/item/CS_URS_2025_01/734261238"/>
    <hyperlink ref="F564" r:id="rId99" display="https://podminky.urs.cz/item/CS_URS_2025_01/734291123"/>
    <hyperlink ref="F567" r:id="rId100" display="https://podminky.urs.cz/item/CS_URS_2025_01/734291124"/>
    <hyperlink ref="F570" r:id="rId101" display="https://podminky.urs.cz/item/CS_URS_2025_01/734291258"/>
    <hyperlink ref="F573" r:id="rId102" display="https://podminky.urs.cz/item/CS_URS_2025_01/734292713"/>
    <hyperlink ref="F576" r:id="rId103" display="https://podminky.urs.cz/item/CS_URS_2025_01/734292714"/>
    <hyperlink ref="F579" r:id="rId104" display="https://podminky.urs.cz/item/CS_URS_2025_01/734292717"/>
    <hyperlink ref="F582" r:id="rId105" display="https://podminky.urs.cz/item/CS_URS_2025_01/734292718"/>
    <hyperlink ref="F587" r:id="rId106" display="https://podminky.urs.cz/item/CS_URS_2025_01/734421111"/>
    <hyperlink ref="F590" r:id="rId107" display="https://podminky.urs.cz/item/CS_URS_2025_01/998734101"/>
    <hyperlink ref="F594" r:id="rId108" display="https://podminky.urs.cz/item/CS_URS_2025_01/751111015"/>
    <hyperlink ref="F598" r:id="rId109" display="https://podminky.urs.cz/item/CS_URS_2025_01/751398021"/>
    <hyperlink ref="F607" r:id="rId110" display="https://podminky.urs.cz/item/CS_URS_2025_01/751398025"/>
    <hyperlink ref="F610" r:id="rId111" display="https://podminky.urs.cz/item/CS_URS_2025_01/751510012"/>
    <hyperlink ref="F613" r:id="rId112" display="https://podminky.urs.cz/item/CS_URS_2025_01/751510014"/>
    <hyperlink ref="F616" r:id="rId113" display="https://podminky.urs.cz/item/CS_URS_2025_01/998751101"/>
    <hyperlink ref="F620" r:id="rId114" display="https://podminky.urs.cz/item/CS_URS_2025_01/230120041"/>
    <hyperlink ref="F623" r:id="rId115" display="https://podminky.urs.cz/item/CS_URS_2025_01/230120042"/>
    <hyperlink ref="F626" r:id="rId116" display="https://podminky.urs.cz/item/CS_URS_2025_01/230120043"/>
    <hyperlink ref="F629" r:id="rId117" display="https://podminky.urs.cz/item/CS_URS_2025_01/230120044"/>
    <hyperlink ref="F632" r:id="rId118" display="https://podminky.urs.cz/item/CS_URS_2025_01/230120045"/>
    <hyperlink ref="F635" r:id="rId119" display="https://podminky.urs.cz/item/CS_URS_2025_01/230120046"/>
    <hyperlink ref="F638" r:id="rId120" display="https://podminky.urs.cz/item/CS_URS_2025_01/230120047"/>
    <hyperlink ref="F641" r:id="rId121" display="https://podminky.urs.cz/item/CS_URS_2025_01/230120048"/>
    <hyperlink ref="F644" r:id="rId122" display="https://podminky.urs.cz/item/CS_URS_2025_01/230170001"/>
    <hyperlink ref="F647" r:id="rId123" display="https://podminky.urs.cz/item/CS_URS_2025_01/230170002"/>
    <hyperlink ref="F650" r:id="rId124" display="https://podminky.urs.cz/item/CS_URS_2025_01/230170003"/>
    <hyperlink ref="F653" r:id="rId125" display="https://podminky.urs.cz/item/CS_URS_2025_01/230170004"/>
    <hyperlink ref="F656" r:id="rId126" display="https://podminky.urs.cz/item/CS_URS_2025_01/230170011"/>
    <hyperlink ref="F659" r:id="rId127" display="https://podminky.urs.cz/item/CS_URS_2025_01/230170012"/>
    <hyperlink ref="F662" r:id="rId128" display="https://podminky.urs.cz/item/CS_URS_2025_01/230170013"/>
    <hyperlink ref="F665" r:id="rId129" display="https://podminky.urs.cz/item/CS_URS_2025_01/230170014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3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105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ČOV – Rekonstrukce kotelny včetně strojovny kotelny</v>
      </c>
      <c r="F7" s="143"/>
      <c r="G7" s="143"/>
      <c r="H7" s="143"/>
      <c r="L7" s="21"/>
    </row>
    <row r="8" s="1" customFormat="1" ht="12" customHeight="1">
      <c r="B8" s="21"/>
      <c r="D8" s="143" t="s">
        <v>106</v>
      </c>
      <c r="L8" s="21"/>
    </row>
    <row r="9" s="2" customFormat="1" ht="16.5" customHeight="1">
      <c r="A9" s="39"/>
      <c r="B9" s="45"/>
      <c r="C9" s="39"/>
      <c r="D9" s="39"/>
      <c r="E9" s="144" t="s">
        <v>107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108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1664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20. 4. 2024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27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30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">
        <v>34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35</v>
      </c>
      <c r="F23" s="39"/>
      <c r="G23" s="39"/>
      <c r="H23" s="39"/>
      <c r="I23" s="143" t="s">
        <v>29</v>
      </c>
      <c r="J23" s="134" t="s">
        <v>36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34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29</v>
      </c>
      <c r="J26" s="134" t="s">
        <v>36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39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41</v>
      </c>
      <c r="E32" s="39"/>
      <c r="F32" s="39"/>
      <c r="G32" s="39"/>
      <c r="H32" s="39"/>
      <c r="I32" s="39"/>
      <c r="J32" s="154">
        <f>ROUND(J98,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43</v>
      </c>
      <c r="G34" s="39"/>
      <c r="H34" s="39"/>
      <c r="I34" s="155" t="s">
        <v>42</v>
      </c>
      <c r="J34" s="155" t="s">
        <v>44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45</v>
      </c>
      <c r="E35" s="143" t="s">
        <v>46</v>
      </c>
      <c r="F35" s="157">
        <f>ROUND((SUM(BE98:BE294)),  2)</f>
        <v>0</v>
      </c>
      <c r="G35" s="39"/>
      <c r="H35" s="39"/>
      <c r="I35" s="158">
        <v>0.20999999999999999</v>
      </c>
      <c r="J35" s="157">
        <f>ROUND(((SUM(BE98:BE294))*I35),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47</v>
      </c>
      <c r="F36" s="157">
        <f>ROUND((SUM(BF98:BF294)),  2)</f>
        <v>0</v>
      </c>
      <c r="G36" s="39"/>
      <c r="H36" s="39"/>
      <c r="I36" s="158">
        <v>0.12</v>
      </c>
      <c r="J36" s="157">
        <f>ROUND(((SUM(BF98:BF294))*I36),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48</v>
      </c>
      <c r="F37" s="157">
        <f>ROUND((SUM(BG98:BG294)),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49</v>
      </c>
      <c r="F38" s="157">
        <f>ROUND((SUM(BH98:BH294)),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50</v>
      </c>
      <c r="F39" s="157">
        <f>ROUND((SUM(BI98:BI294)),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51</v>
      </c>
      <c r="E41" s="161"/>
      <c r="F41" s="161"/>
      <c r="G41" s="162" t="s">
        <v>52</v>
      </c>
      <c r="H41" s="163" t="s">
        <v>53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110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ČOV – Rekonstrukce kotelny včetně strojovny kotelny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106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107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108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04 - Stavební část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Sokolov</v>
      </c>
      <c r="G56" s="41"/>
      <c r="H56" s="41"/>
      <c r="I56" s="33" t="s">
        <v>23</v>
      </c>
      <c r="J56" s="73" t="str">
        <f>IF(J14="","",J14)</f>
        <v>20. 4. 2024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Město Sokolov</v>
      </c>
      <c r="G58" s="41"/>
      <c r="H58" s="41"/>
      <c r="I58" s="33" t="s">
        <v>33</v>
      </c>
      <c r="J58" s="37" t="str">
        <f>E23</f>
        <v>UCHYTIL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>UCHYTIL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111</v>
      </c>
      <c r="D61" s="172"/>
      <c r="E61" s="172"/>
      <c r="F61" s="172"/>
      <c r="G61" s="172"/>
      <c r="H61" s="172"/>
      <c r="I61" s="172"/>
      <c r="J61" s="173" t="s">
        <v>112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73</v>
      </c>
      <c r="D63" s="41"/>
      <c r="E63" s="41"/>
      <c r="F63" s="41"/>
      <c r="G63" s="41"/>
      <c r="H63" s="41"/>
      <c r="I63" s="41"/>
      <c r="J63" s="103">
        <f>J98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113</v>
      </c>
    </row>
    <row r="64" s="9" customFormat="1" ht="24.96" customHeight="1">
      <c r="A64" s="9"/>
      <c r="B64" s="175"/>
      <c r="C64" s="176"/>
      <c r="D64" s="177" t="s">
        <v>114</v>
      </c>
      <c r="E64" s="178"/>
      <c r="F64" s="178"/>
      <c r="G64" s="178"/>
      <c r="H64" s="178"/>
      <c r="I64" s="178"/>
      <c r="J64" s="179">
        <f>J99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1665</v>
      </c>
      <c r="E65" s="183"/>
      <c r="F65" s="183"/>
      <c r="G65" s="183"/>
      <c r="H65" s="183"/>
      <c r="I65" s="183"/>
      <c r="J65" s="184">
        <f>J100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1"/>
      <c r="C66" s="126"/>
      <c r="D66" s="182" t="s">
        <v>1666</v>
      </c>
      <c r="E66" s="183"/>
      <c r="F66" s="183"/>
      <c r="G66" s="183"/>
      <c r="H66" s="183"/>
      <c r="I66" s="183"/>
      <c r="J66" s="184">
        <f>J101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1667</v>
      </c>
      <c r="E67" s="183"/>
      <c r="F67" s="183"/>
      <c r="G67" s="183"/>
      <c r="H67" s="183"/>
      <c r="I67" s="183"/>
      <c r="J67" s="184">
        <f>J111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115</v>
      </c>
      <c r="E68" s="183"/>
      <c r="F68" s="183"/>
      <c r="G68" s="183"/>
      <c r="H68" s="183"/>
      <c r="I68" s="183"/>
      <c r="J68" s="184">
        <f>J157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758</v>
      </c>
      <c r="E69" s="183"/>
      <c r="F69" s="183"/>
      <c r="G69" s="183"/>
      <c r="H69" s="183"/>
      <c r="I69" s="183"/>
      <c r="J69" s="184">
        <f>J182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1668</v>
      </c>
      <c r="E70" s="183"/>
      <c r="F70" s="183"/>
      <c r="G70" s="183"/>
      <c r="H70" s="183"/>
      <c r="I70" s="183"/>
      <c r="J70" s="184">
        <f>J216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5"/>
      <c r="C71" s="176"/>
      <c r="D71" s="177" t="s">
        <v>593</v>
      </c>
      <c r="E71" s="178"/>
      <c r="F71" s="178"/>
      <c r="G71" s="178"/>
      <c r="H71" s="178"/>
      <c r="I71" s="178"/>
      <c r="J71" s="179">
        <f>J219</f>
        <v>0</v>
      </c>
      <c r="K71" s="176"/>
      <c r="L71" s="18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75"/>
      <c r="C72" s="176"/>
      <c r="D72" s="177" t="s">
        <v>117</v>
      </c>
      <c r="E72" s="178"/>
      <c r="F72" s="178"/>
      <c r="G72" s="178"/>
      <c r="H72" s="178"/>
      <c r="I72" s="178"/>
      <c r="J72" s="179">
        <f>J223</f>
        <v>0</v>
      </c>
      <c r="K72" s="176"/>
      <c r="L72" s="180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1"/>
      <c r="C73" s="126"/>
      <c r="D73" s="182" t="s">
        <v>121</v>
      </c>
      <c r="E73" s="183"/>
      <c r="F73" s="183"/>
      <c r="G73" s="183"/>
      <c r="H73" s="183"/>
      <c r="I73" s="183"/>
      <c r="J73" s="184">
        <f>J224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1"/>
      <c r="C74" s="126"/>
      <c r="D74" s="182" t="s">
        <v>1669</v>
      </c>
      <c r="E74" s="183"/>
      <c r="F74" s="183"/>
      <c r="G74" s="183"/>
      <c r="H74" s="183"/>
      <c r="I74" s="183"/>
      <c r="J74" s="184">
        <f>J235</f>
        <v>0</v>
      </c>
      <c r="K74" s="126"/>
      <c r="L74" s="185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1"/>
      <c r="C75" s="126"/>
      <c r="D75" s="182" t="s">
        <v>1670</v>
      </c>
      <c r="E75" s="183"/>
      <c r="F75" s="183"/>
      <c r="G75" s="183"/>
      <c r="H75" s="183"/>
      <c r="I75" s="183"/>
      <c r="J75" s="184">
        <f>J262</f>
        <v>0</v>
      </c>
      <c r="K75" s="126"/>
      <c r="L75" s="185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1"/>
      <c r="C76" s="126"/>
      <c r="D76" s="182" t="s">
        <v>1671</v>
      </c>
      <c r="E76" s="183"/>
      <c r="F76" s="183"/>
      <c r="G76" s="183"/>
      <c r="H76" s="183"/>
      <c r="I76" s="183"/>
      <c r="J76" s="184">
        <f>J279</f>
        <v>0</v>
      </c>
      <c r="K76" s="126"/>
      <c r="L76" s="185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2" customFormat="1" ht="21.84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60"/>
      <c r="C78" s="61"/>
      <c r="D78" s="61"/>
      <c r="E78" s="61"/>
      <c r="F78" s="61"/>
      <c r="G78" s="61"/>
      <c r="H78" s="61"/>
      <c r="I78" s="61"/>
      <c r="J78" s="61"/>
      <c r="K78" s="6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82" s="2" customFormat="1" ht="6.96" customHeight="1">
      <c r="A82" s="39"/>
      <c r="B82" s="62"/>
      <c r="C82" s="63"/>
      <c r="D82" s="63"/>
      <c r="E82" s="63"/>
      <c r="F82" s="63"/>
      <c r="G82" s="63"/>
      <c r="H82" s="63"/>
      <c r="I82" s="63"/>
      <c r="J82" s="63"/>
      <c r="K82" s="63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24.96" customHeight="1">
      <c r="A83" s="39"/>
      <c r="B83" s="40"/>
      <c r="C83" s="24" t="s">
        <v>130</v>
      </c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16</v>
      </c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6.5" customHeight="1">
      <c r="A86" s="39"/>
      <c r="B86" s="40"/>
      <c r="C86" s="41"/>
      <c r="D86" s="41"/>
      <c r="E86" s="170" t="str">
        <f>E7</f>
        <v>ČOV – Rekonstrukce kotelny včetně strojovny kotelny</v>
      </c>
      <c r="F86" s="33"/>
      <c r="G86" s="33"/>
      <c r="H86" s="33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" customFormat="1" ht="12" customHeight="1">
      <c r="B87" s="22"/>
      <c r="C87" s="33" t="s">
        <v>106</v>
      </c>
      <c r="D87" s="23"/>
      <c r="E87" s="23"/>
      <c r="F87" s="23"/>
      <c r="G87" s="23"/>
      <c r="H87" s="23"/>
      <c r="I87" s="23"/>
      <c r="J87" s="23"/>
      <c r="K87" s="23"/>
      <c r="L87" s="21"/>
    </row>
    <row r="88" s="2" customFormat="1" ht="16.5" customHeight="1">
      <c r="A88" s="39"/>
      <c r="B88" s="40"/>
      <c r="C88" s="41"/>
      <c r="D88" s="41"/>
      <c r="E88" s="170" t="s">
        <v>107</v>
      </c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108</v>
      </c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6.5" customHeight="1">
      <c r="A90" s="39"/>
      <c r="B90" s="40"/>
      <c r="C90" s="41"/>
      <c r="D90" s="41"/>
      <c r="E90" s="70" t="str">
        <f>E11</f>
        <v>04 - Stavební část</v>
      </c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6.96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2" customHeight="1">
      <c r="A92" s="39"/>
      <c r="B92" s="40"/>
      <c r="C92" s="33" t="s">
        <v>21</v>
      </c>
      <c r="D92" s="41"/>
      <c r="E92" s="41"/>
      <c r="F92" s="28" t="str">
        <f>F14</f>
        <v>Sokolov</v>
      </c>
      <c r="G92" s="41"/>
      <c r="H92" s="41"/>
      <c r="I92" s="33" t="s">
        <v>23</v>
      </c>
      <c r="J92" s="73" t="str">
        <f>IF(J14="","",J14)</f>
        <v>20. 4. 2024</v>
      </c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6.96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25</v>
      </c>
      <c r="D94" s="41"/>
      <c r="E94" s="41"/>
      <c r="F94" s="28" t="str">
        <f>E17</f>
        <v>Město Sokolov</v>
      </c>
      <c r="G94" s="41"/>
      <c r="H94" s="41"/>
      <c r="I94" s="33" t="s">
        <v>33</v>
      </c>
      <c r="J94" s="37" t="str">
        <f>E23</f>
        <v>UCHYTIL s.r.o.</v>
      </c>
      <c r="K94" s="41"/>
      <c r="L94" s="14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31</v>
      </c>
      <c r="D95" s="41"/>
      <c r="E95" s="41"/>
      <c r="F95" s="28" t="str">
        <f>IF(E20="","",E20)</f>
        <v>Vyplň údaj</v>
      </c>
      <c r="G95" s="41"/>
      <c r="H95" s="41"/>
      <c r="I95" s="33" t="s">
        <v>38</v>
      </c>
      <c r="J95" s="37" t="str">
        <f>E26</f>
        <v>UCHYTIL s.r.o.</v>
      </c>
      <c r="K95" s="41"/>
      <c r="L95" s="14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0.32" customHeight="1">
      <c r="A96" s="39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14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11" customFormat="1" ht="29.28" customHeight="1">
      <c r="A97" s="186"/>
      <c r="B97" s="187"/>
      <c r="C97" s="188" t="s">
        <v>131</v>
      </c>
      <c r="D97" s="189" t="s">
        <v>60</v>
      </c>
      <c r="E97" s="189" t="s">
        <v>56</v>
      </c>
      <c r="F97" s="189" t="s">
        <v>57</v>
      </c>
      <c r="G97" s="189" t="s">
        <v>132</v>
      </c>
      <c r="H97" s="189" t="s">
        <v>133</v>
      </c>
      <c r="I97" s="189" t="s">
        <v>134</v>
      </c>
      <c r="J97" s="189" t="s">
        <v>112</v>
      </c>
      <c r="K97" s="190" t="s">
        <v>135</v>
      </c>
      <c r="L97" s="191"/>
      <c r="M97" s="93" t="s">
        <v>19</v>
      </c>
      <c r="N97" s="94" t="s">
        <v>45</v>
      </c>
      <c r="O97" s="94" t="s">
        <v>136</v>
      </c>
      <c r="P97" s="94" t="s">
        <v>137</v>
      </c>
      <c r="Q97" s="94" t="s">
        <v>138</v>
      </c>
      <c r="R97" s="94" t="s">
        <v>139</v>
      </c>
      <c r="S97" s="94" t="s">
        <v>140</v>
      </c>
      <c r="T97" s="95" t="s">
        <v>141</v>
      </c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</row>
    <row r="98" s="2" customFormat="1" ht="22.8" customHeight="1">
      <c r="A98" s="39"/>
      <c r="B98" s="40"/>
      <c r="C98" s="100" t="s">
        <v>142</v>
      </c>
      <c r="D98" s="41"/>
      <c r="E98" s="41"/>
      <c r="F98" s="41"/>
      <c r="G98" s="41"/>
      <c r="H98" s="41"/>
      <c r="I98" s="41"/>
      <c r="J98" s="192">
        <f>BK98</f>
        <v>0</v>
      </c>
      <c r="K98" s="41"/>
      <c r="L98" s="45"/>
      <c r="M98" s="96"/>
      <c r="N98" s="193"/>
      <c r="O98" s="97"/>
      <c r="P98" s="194">
        <f>P99+P219+P223</f>
        <v>0</v>
      </c>
      <c r="Q98" s="97"/>
      <c r="R98" s="194">
        <f>R99+R219+R223</f>
        <v>14.495795899999999</v>
      </c>
      <c r="S98" s="97"/>
      <c r="T98" s="195">
        <f>T99+T219+T223</f>
        <v>2.11286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74</v>
      </c>
      <c r="AU98" s="18" t="s">
        <v>113</v>
      </c>
      <c r="BK98" s="196">
        <f>BK99+BK219+BK223</f>
        <v>0</v>
      </c>
    </row>
    <row r="99" s="12" customFormat="1" ht="25.92" customHeight="1">
      <c r="A99" s="12"/>
      <c r="B99" s="197"/>
      <c r="C99" s="198"/>
      <c r="D99" s="199" t="s">
        <v>74</v>
      </c>
      <c r="E99" s="200" t="s">
        <v>143</v>
      </c>
      <c r="F99" s="200" t="s">
        <v>144</v>
      </c>
      <c r="G99" s="198"/>
      <c r="H99" s="198"/>
      <c r="I99" s="201"/>
      <c r="J99" s="202">
        <f>BK99</f>
        <v>0</v>
      </c>
      <c r="K99" s="198"/>
      <c r="L99" s="203"/>
      <c r="M99" s="204"/>
      <c r="N99" s="205"/>
      <c r="O99" s="205"/>
      <c r="P99" s="206">
        <f>P100+P111+P157+P182+P216</f>
        <v>0</v>
      </c>
      <c r="Q99" s="205"/>
      <c r="R99" s="206">
        <f>R100+R111+R157+R182+R216</f>
        <v>13.841059699999999</v>
      </c>
      <c r="S99" s="205"/>
      <c r="T99" s="207">
        <f>T100+T111+T157+T182+T216</f>
        <v>2.0933999999999999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8" t="s">
        <v>82</v>
      </c>
      <c r="AT99" s="209" t="s">
        <v>74</v>
      </c>
      <c r="AU99" s="209" t="s">
        <v>75</v>
      </c>
      <c r="AY99" s="208" t="s">
        <v>145</v>
      </c>
      <c r="BK99" s="210">
        <f>BK100+BK111+BK157+BK182+BK216</f>
        <v>0</v>
      </c>
    </row>
    <row r="100" s="12" customFormat="1" ht="22.8" customHeight="1">
      <c r="A100" s="12"/>
      <c r="B100" s="197"/>
      <c r="C100" s="198"/>
      <c r="D100" s="199" t="s">
        <v>74</v>
      </c>
      <c r="E100" s="211" t="s">
        <v>163</v>
      </c>
      <c r="F100" s="211" t="s">
        <v>1672</v>
      </c>
      <c r="G100" s="198"/>
      <c r="H100" s="198"/>
      <c r="I100" s="201"/>
      <c r="J100" s="212">
        <f>BK100</f>
        <v>0</v>
      </c>
      <c r="K100" s="198"/>
      <c r="L100" s="203"/>
      <c r="M100" s="204"/>
      <c r="N100" s="205"/>
      <c r="O100" s="205"/>
      <c r="P100" s="206">
        <f>P101</f>
        <v>0</v>
      </c>
      <c r="Q100" s="205"/>
      <c r="R100" s="206">
        <f>R101</f>
        <v>1.5678650000000001</v>
      </c>
      <c r="S100" s="205"/>
      <c r="T100" s="207">
        <f>T101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8" t="s">
        <v>82</v>
      </c>
      <c r="AT100" s="209" t="s">
        <v>74</v>
      </c>
      <c r="AU100" s="209" t="s">
        <v>82</v>
      </c>
      <c r="AY100" s="208" t="s">
        <v>145</v>
      </c>
      <c r="BK100" s="210">
        <f>BK101</f>
        <v>0</v>
      </c>
    </row>
    <row r="101" s="12" customFormat="1" ht="20.88" customHeight="1">
      <c r="A101" s="12"/>
      <c r="B101" s="197"/>
      <c r="C101" s="198"/>
      <c r="D101" s="199" t="s">
        <v>74</v>
      </c>
      <c r="E101" s="211" t="s">
        <v>332</v>
      </c>
      <c r="F101" s="211" t="s">
        <v>1673</v>
      </c>
      <c r="G101" s="198"/>
      <c r="H101" s="198"/>
      <c r="I101" s="201"/>
      <c r="J101" s="212">
        <f>BK101</f>
        <v>0</v>
      </c>
      <c r="K101" s="198"/>
      <c r="L101" s="203"/>
      <c r="M101" s="204"/>
      <c r="N101" s="205"/>
      <c r="O101" s="205"/>
      <c r="P101" s="206">
        <f>SUM(P102:P110)</f>
        <v>0</v>
      </c>
      <c r="Q101" s="205"/>
      <c r="R101" s="206">
        <f>SUM(R102:R110)</f>
        <v>1.5678650000000001</v>
      </c>
      <c r="S101" s="205"/>
      <c r="T101" s="207">
        <f>SUM(T102:T110)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8" t="s">
        <v>82</v>
      </c>
      <c r="AT101" s="209" t="s">
        <v>74</v>
      </c>
      <c r="AU101" s="209" t="s">
        <v>84</v>
      </c>
      <c r="AY101" s="208" t="s">
        <v>145</v>
      </c>
      <c r="BK101" s="210">
        <f>SUM(BK102:BK110)</f>
        <v>0</v>
      </c>
    </row>
    <row r="102" s="2" customFormat="1" ht="24.15" customHeight="1">
      <c r="A102" s="39"/>
      <c r="B102" s="40"/>
      <c r="C102" s="213" t="s">
        <v>82</v>
      </c>
      <c r="D102" s="213" t="s">
        <v>148</v>
      </c>
      <c r="E102" s="214" t="s">
        <v>1674</v>
      </c>
      <c r="F102" s="215" t="s">
        <v>1675</v>
      </c>
      <c r="G102" s="216" t="s">
        <v>298</v>
      </c>
      <c r="H102" s="217">
        <v>5</v>
      </c>
      <c r="I102" s="218"/>
      <c r="J102" s="219">
        <f>ROUND(I102*H102,2)</f>
        <v>0</v>
      </c>
      <c r="K102" s="215" t="s">
        <v>152</v>
      </c>
      <c r="L102" s="45"/>
      <c r="M102" s="220" t="s">
        <v>19</v>
      </c>
      <c r="N102" s="221" t="s">
        <v>46</v>
      </c>
      <c r="O102" s="85"/>
      <c r="P102" s="222">
        <f>O102*H102</f>
        <v>0</v>
      </c>
      <c r="Q102" s="222">
        <v>0.048430000000000001</v>
      </c>
      <c r="R102" s="222">
        <f>Q102*H102</f>
        <v>0.24215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153</v>
      </c>
      <c r="AT102" s="224" t="s">
        <v>148</v>
      </c>
      <c r="AU102" s="224" t="s">
        <v>163</v>
      </c>
      <c r="AY102" s="18" t="s">
        <v>145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82</v>
      </c>
      <c r="BK102" s="225">
        <f>ROUND(I102*H102,2)</f>
        <v>0</v>
      </c>
      <c r="BL102" s="18" t="s">
        <v>153</v>
      </c>
      <c r="BM102" s="224" t="s">
        <v>1676</v>
      </c>
    </row>
    <row r="103" s="2" customFormat="1">
      <c r="A103" s="39"/>
      <c r="B103" s="40"/>
      <c r="C103" s="41"/>
      <c r="D103" s="226" t="s">
        <v>155</v>
      </c>
      <c r="E103" s="41"/>
      <c r="F103" s="227" t="s">
        <v>1677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155</v>
      </c>
      <c r="AU103" s="18" t="s">
        <v>163</v>
      </c>
    </row>
    <row r="104" s="13" customFormat="1">
      <c r="A104" s="13"/>
      <c r="B104" s="231"/>
      <c r="C104" s="232"/>
      <c r="D104" s="233" t="s">
        <v>161</v>
      </c>
      <c r="E104" s="242" t="s">
        <v>19</v>
      </c>
      <c r="F104" s="234" t="s">
        <v>174</v>
      </c>
      <c r="G104" s="232"/>
      <c r="H104" s="235">
        <v>5</v>
      </c>
      <c r="I104" s="236"/>
      <c r="J104" s="232"/>
      <c r="K104" s="232"/>
      <c r="L104" s="237"/>
      <c r="M104" s="238"/>
      <c r="N104" s="239"/>
      <c r="O104" s="239"/>
      <c r="P104" s="239"/>
      <c r="Q104" s="239"/>
      <c r="R104" s="239"/>
      <c r="S104" s="239"/>
      <c r="T104" s="240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1" t="s">
        <v>161</v>
      </c>
      <c r="AU104" s="241" t="s">
        <v>163</v>
      </c>
      <c r="AV104" s="13" t="s">
        <v>84</v>
      </c>
      <c r="AW104" s="13" t="s">
        <v>37</v>
      </c>
      <c r="AX104" s="13" t="s">
        <v>82</v>
      </c>
      <c r="AY104" s="241" t="s">
        <v>145</v>
      </c>
    </row>
    <row r="105" s="2" customFormat="1" ht="24.15" customHeight="1">
      <c r="A105" s="39"/>
      <c r="B105" s="40"/>
      <c r="C105" s="213" t="s">
        <v>84</v>
      </c>
      <c r="D105" s="213" t="s">
        <v>148</v>
      </c>
      <c r="E105" s="214" t="s">
        <v>1678</v>
      </c>
      <c r="F105" s="215" t="s">
        <v>1679</v>
      </c>
      <c r="G105" s="216" t="s">
        <v>298</v>
      </c>
      <c r="H105" s="217">
        <v>4</v>
      </c>
      <c r="I105" s="218"/>
      <c r="J105" s="219">
        <f>ROUND(I105*H105,2)</f>
        <v>0</v>
      </c>
      <c r="K105" s="215" t="s">
        <v>152</v>
      </c>
      <c r="L105" s="45"/>
      <c r="M105" s="220" t="s">
        <v>19</v>
      </c>
      <c r="N105" s="221" t="s">
        <v>46</v>
      </c>
      <c r="O105" s="85"/>
      <c r="P105" s="222">
        <f>O105*H105</f>
        <v>0</v>
      </c>
      <c r="Q105" s="222">
        <v>0.12021</v>
      </c>
      <c r="R105" s="222">
        <f>Q105*H105</f>
        <v>0.48083999999999999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153</v>
      </c>
      <c r="AT105" s="224" t="s">
        <v>148</v>
      </c>
      <c r="AU105" s="224" t="s">
        <v>163</v>
      </c>
      <c r="AY105" s="18" t="s">
        <v>145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82</v>
      </c>
      <c r="BK105" s="225">
        <f>ROUND(I105*H105,2)</f>
        <v>0</v>
      </c>
      <c r="BL105" s="18" t="s">
        <v>153</v>
      </c>
      <c r="BM105" s="224" t="s">
        <v>1680</v>
      </c>
    </row>
    <row r="106" s="2" customFormat="1">
      <c r="A106" s="39"/>
      <c r="B106" s="40"/>
      <c r="C106" s="41"/>
      <c r="D106" s="226" t="s">
        <v>155</v>
      </c>
      <c r="E106" s="41"/>
      <c r="F106" s="227" t="s">
        <v>1681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155</v>
      </c>
      <c r="AU106" s="18" t="s">
        <v>163</v>
      </c>
    </row>
    <row r="107" s="13" customFormat="1">
      <c r="A107" s="13"/>
      <c r="B107" s="231"/>
      <c r="C107" s="232"/>
      <c r="D107" s="233" t="s">
        <v>161</v>
      </c>
      <c r="E107" s="242" t="s">
        <v>19</v>
      </c>
      <c r="F107" s="234" t="s">
        <v>153</v>
      </c>
      <c r="G107" s="232"/>
      <c r="H107" s="235">
        <v>4</v>
      </c>
      <c r="I107" s="236"/>
      <c r="J107" s="232"/>
      <c r="K107" s="232"/>
      <c r="L107" s="237"/>
      <c r="M107" s="238"/>
      <c r="N107" s="239"/>
      <c r="O107" s="239"/>
      <c r="P107" s="239"/>
      <c r="Q107" s="239"/>
      <c r="R107" s="239"/>
      <c r="S107" s="239"/>
      <c r="T107" s="24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1" t="s">
        <v>161</v>
      </c>
      <c r="AU107" s="241" t="s">
        <v>163</v>
      </c>
      <c r="AV107" s="13" t="s">
        <v>84</v>
      </c>
      <c r="AW107" s="13" t="s">
        <v>37</v>
      </c>
      <c r="AX107" s="13" t="s">
        <v>82</v>
      </c>
      <c r="AY107" s="241" t="s">
        <v>145</v>
      </c>
    </row>
    <row r="108" s="2" customFormat="1" ht="21.75" customHeight="1">
      <c r="A108" s="39"/>
      <c r="B108" s="40"/>
      <c r="C108" s="213" t="s">
        <v>163</v>
      </c>
      <c r="D108" s="213" t="s">
        <v>148</v>
      </c>
      <c r="E108" s="214" t="s">
        <v>1682</v>
      </c>
      <c r="F108" s="215" t="s">
        <v>1683</v>
      </c>
      <c r="G108" s="216" t="s">
        <v>1684</v>
      </c>
      <c r="H108" s="217">
        <v>0.45000000000000001</v>
      </c>
      <c r="I108" s="218"/>
      <c r="J108" s="219">
        <f>ROUND(I108*H108,2)</f>
        <v>0</v>
      </c>
      <c r="K108" s="215" t="s">
        <v>152</v>
      </c>
      <c r="L108" s="45"/>
      <c r="M108" s="220" t="s">
        <v>19</v>
      </c>
      <c r="N108" s="221" t="s">
        <v>46</v>
      </c>
      <c r="O108" s="85"/>
      <c r="P108" s="222">
        <f>O108*H108</f>
        <v>0</v>
      </c>
      <c r="Q108" s="222">
        <v>1.8775</v>
      </c>
      <c r="R108" s="222">
        <f>Q108*H108</f>
        <v>0.84487500000000004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153</v>
      </c>
      <c r="AT108" s="224" t="s">
        <v>148</v>
      </c>
      <c r="AU108" s="224" t="s">
        <v>163</v>
      </c>
      <c r="AY108" s="18" t="s">
        <v>145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82</v>
      </c>
      <c r="BK108" s="225">
        <f>ROUND(I108*H108,2)</f>
        <v>0</v>
      </c>
      <c r="BL108" s="18" t="s">
        <v>153</v>
      </c>
      <c r="BM108" s="224" t="s">
        <v>1685</v>
      </c>
    </row>
    <row r="109" s="2" customFormat="1">
      <c r="A109" s="39"/>
      <c r="B109" s="40"/>
      <c r="C109" s="41"/>
      <c r="D109" s="226" t="s">
        <v>155</v>
      </c>
      <c r="E109" s="41"/>
      <c r="F109" s="227" t="s">
        <v>1686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155</v>
      </c>
      <c r="AU109" s="18" t="s">
        <v>163</v>
      </c>
    </row>
    <row r="110" s="13" customFormat="1">
      <c r="A110" s="13"/>
      <c r="B110" s="231"/>
      <c r="C110" s="232"/>
      <c r="D110" s="233" t="s">
        <v>161</v>
      </c>
      <c r="E110" s="242" t="s">
        <v>19</v>
      </c>
      <c r="F110" s="234" t="s">
        <v>1687</v>
      </c>
      <c r="G110" s="232"/>
      <c r="H110" s="235">
        <v>0.45000000000000001</v>
      </c>
      <c r="I110" s="236"/>
      <c r="J110" s="232"/>
      <c r="K110" s="232"/>
      <c r="L110" s="237"/>
      <c r="M110" s="238"/>
      <c r="N110" s="239"/>
      <c r="O110" s="239"/>
      <c r="P110" s="239"/>
      <c r="Q110" s="239"/>
      <c r="R110" s="239"/>
      <c r="S110" s="239"/>
      <c r="T110" s="240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1" t="s">
        <v>161</v>
      </c>
      <c r="AU110" s="241" t="s">
        <v>163</v>
      </c>
      <c r="AV110" s="13" t="s">
        <v>84</v>
      </c>
      <c r="AW110" s="13" t="s">
        <v>37</v>
      </c>
      <c r="AX110" s="13" t="s">
        <v>82</v>
      </c>
      <c r="AY110" s="241" t="s">
        <v>145</v>
      </c>
    </row>
    <row r="111" s="12" customFormat="1" ht="22.8" customHeight="1">
      <c r="A111" s="12"/>
      <c r="B111" s="197"/>
      <c r="C111" s="198"/>
      <c r="D111" s="199" t="s">
        <v>74</v>
      </c>
      <c r="E111" s="211" t="s">
        <v>181</v>
      </c>
      <c r="F111" s="211" t="s">
        <v>1688</v>
      </c>
      <c r="G111" s="198"/>
      <c r="H111" s="198"/>
      <c r="I111" s="201"/>
      <c r="J111" s="212">
        <f>BK111</f>
        <v>0</v>
      </c>
      <c r="K111" s="198"/>
      <c r="L111" s="203"/>
      <c r="M111" s="204"/>
      <c r="N111" s="205"/>
      <c r="O111" s="205"/>
      <c r="P111" s="206">
        <f>SUM(P112:P156)</f>
        <v>0</v>
      </c>
      <c r="Q111" s="205"/>
      <c r="R111" s="206">
        <f>SUM(R112:R156)</f>
        <v>12.2731947</v>
      </c>
      <c r="S111" s="205"/>
      <c r="T111" s="207">
        <f>SUM(T112:T156)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8" t="s">
        <v>82</v>
      </c>
      <c r="AT111" s="209" t="s">
        <v>74</v>
      </c>
      <c r="AU111" s="209" t="s">
        <v>82</v>
      </c>
      <c r="AY111" s="208" t="s">
        <v>145</v>
      </c>
      <c r="BK111" s="210">
        <f>SUM(BK112:BK156)</f>
        <v>0</v>
      </c>
    </row>
    <row r="112" s="2" customFormat="1" ht="24.15" customHeight="1">
      <c r="A112" s="39"/>
      <c r="B112" s="40"/>
      <c r="C112" s="213" t="s">
        <v>153</v>
      </c>
      <c r="D112" s="213" t="s">
        <v>148</v>
      </c>
      <c r="E112" s="214" t="s">
        <v>1689</v>
      </c>
      <c r="F112" s="215" t="s">
        <v>1690</v>
      </c>
      <c r="G112" s="216" t="s">
        <v>151</v>
      </c>
      <c r="H112" s="217">
        <v>133.90000000000001</v>
      </c>
      <c r="I112" s="218"/>
      <c r="J112" s="219">
        <f>ROUND(I112*H112,2)</f>
        <v>0</v>
      </c>
      <c r="K112" s="215" t="s">
        <v>152</v>
      </c>
      <c r="L112" s="45"/>
      <c r="M112" s="220" t="s">
        <v>19</v>
      </c>
      <c r="N112" s="221" t="s">
        <v>46</v>
      </c>
      <c r="O112" s="85"/>
      <c r="P112" s="222">
        <f>O112*H112</f>
        <v>0</v>
      </c>
      <c r="Q112" s="222">
        <v>0.017600000000000001</v>
      </c>
      <c r="R112" s="222">
        <f>Q112*H112</f>
        <v>2.3566400000000001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153</v>
      </c>
      <c r="AT112" s="224" t="s">
        <v>148</v>
      </c>
      <c r="AU112" s="224" t="s">
        <v>84</v>
      </c>
      <c r="AY112" s="18" t="s">
        <v>145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82</v>
      </c>
      <c r="BK112" s="225">
        <f>ROUND(I112*H112,2)</f>
        <v>0</v>
      </c>
      <c r="BL112" s="18" t="s">
        <v>153</v>
      </c>
      <c r="BM112" s="224" t="s">
        <v>1691</v>
      </c>
    </row>
    <row r="113" s="2" customFormat="1">
      <c r="A113" s="39"/>
      <c r="B113" s="40"/>
      <c r="C113" s="41"/>
      <c r="D113" s="226" t="s">
        <v>155</v>
      </c>
      <c r="E113" s="41"/>
      <c r="F113" s="227" t="s">
        <v>1692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155</v>
      </c>
      <c r="AU113" s="18" t="s">
        <v>84</v>
      </c>
    </row>
    <row r="114" s="13" customFormat="1">
      <c r="A114" s="13"/>
      <c r="B114" s="231"/>
      <c r="C114" s="232"/>
      <c r="D114" s="233" t="s">
        <v>161</v>
      </c>
      <c r="E114" s="242" t="s">
        <v>19</v>
      </c>
      <c r="F114" s="234" t="s">
        <v>1693</v>
      </c>
      <c r="G114" s="232"/>
      <c r="H114" s="235">
        <v>133.90000000000001</v>
      </c>
      <c r="I114" s="236"/>
      <c r="J114" s="232"/>
      <c r="K114" s="232"/>
      <c r="L114" s="237"/>
      <c r="M114" s="238"/>
      <c r="N114" s="239"/>
      <c r="O114" s="239"/>
      <c r="P114" s="239"/>
      <c r="Q114" s="239"/>
      <c r="R114" s="239"/>
      <c r="S114" s="239"/>
      <c r="T114" s="240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1" t="s">
        <v>161</v>
      </c>
      <c r="AU114" s="241" t="s">
        <v>84</v>
      </c>
      <c r="AV114" s="13" t="s">
        <v>84</v>
      </c>
      <c r="AW114" s="13" t="s">
        <v>37</v>
      </c>
      <c r="AX114" s="13" t="s">
        <v>82</v>
      </c>
      <c r="AY114" s="241" t="s">
        <v>145</v>
      </c>
    </row>
    <row r="115" s="2" customFormat="1" ht="16.5" customHeight="1">
      <c r="A115" s="39"/>
      <c r="B115" s="40"/>
      <c r="C115" s="213" t="s">
        <v>174</v>
      </c>
      <c r="D115" s="213" t="s">
        <v>148</v>
      </c>
      <c r="E115" s="214" t="s">
        <v>1694</v>
      </c>
      <c r="F115" s="215" t="s">
        <v>1695</v>
      </c>
      <c r="G115" s="216" t="s">
        <v>151</v>
      </c>
      <c r="H115" s="217">
        <v>4.1399999999999997</v>
      </c>
      <c r="I115" s="218"/>
      <c r="J115" s="219">
        <f>ROUND(I115*H115,2)</f>
        <v>0</v>
      </c>
      <c r="K115" s="215" t="s">
        <v>152</v>
      </c>
      <c r="L115" s="45"/>
      <c r="M115" s="220" t="s">
        <v>19</v>
      </c>
      <c r="N115" s="221" t="s">
        <v>46</v>
      </c>
      <c r="O115" s="85"/>
      <c r="P115" s="222">
        <f>O115*H115</f>
        <v>0</v>
      </c>
      <c r="Q115" s="222">
        <v>0.0025000000000000001</v>
      </c>
      <c r="R115" s="222">
        <f>Q115*H115</f>
        <v>0.01035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153</v>
      </c>
      <c r="AT115" s="224" t="s">
        <v>148</v>
      </c>
      <c r="AU115" s="224" t="s">
        <v>84</v>
      </c>
      <c r="AY115" s="18" t="s">
        <v>145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82</v>
      </c>
      <c r="BK115" s="225">
        <f>ROUND(I115*H115,2)</f>
        <v>0</v>
      </c>
      <c r="BL115" s="18" t="s">
        <v>153</v>
      </c>
      <c r="BM115" s="224" t="s">
        <v>1696</v>
      </c>
    </row>
    <row r="116" s="2" customFormat="1">
      <c r="A116" s="39"/>
      <c r="B116" s="40"/>
      <c r="C116" s="41"/>
      <c r="D116" s="226" t="s">
        <v>155</v>
      </c>
      <c r="E116" s="41"/>
      <c r="F116" s="227" t="s">
        <v>1697</v>
      </c>
      <c r="G116" s="41"/>
      <c r="H116" s="41"/>
      <c r="I116" s="228"/>
      <c r="J116" s="41"/>
      <c r="K116" s="41"/>
      <c r="L116" s="45"/>
      <c r="M116" s="229"/>
      <c r="N116" s="230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155</v>
      </c>
      <c r="AU116" s="18" t="s">
        <v>84</v>
      </c>
    </row>
    <row r="117" s="13" customFormat="1">
      <c r="A117" s="13"/>
      <c r="B117" s="231"/>
      <c r="C117" s="232"/>
      <c r="D117" s="233" t="s">
        <v>161</v>
      </c>
      <c r="E117" s="242" t="s">
        <v>19</v>
      </c>
      <c r="F117" s="234" t="s">
        <v>1698</v>
      </c>
      <c r="G117" s="232"/>
      <c r="H117" s="235">
        <v>2.2799999999999998</v>
      </c>
      <c r="I117" s="236"/>
      <c r="J117" s="232"/>
      <c r="K117" s="232"/>
      <c r="L117" s="237"/>
      <c r="M117" s="238"/>
      <c r="N117" s="239"/>
      <c r="O117" s="239"/>
      <c r="P117" s="239"/>
      <c r="Q117" s="239"/>
      <c r="R117" s="239"/>
      <c r="S117" s="239"/>
      <c r="T117" s="24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1" t="s">
        <v>161</v>
      </c>
      <c r="AU117" s="241" t="s">
        <v>84</v>
      </c>
      <c r="AV117" s="13" t="s">
        <v>84</v>
      </c>
      <c r="AW117" s="13" t="s">
        <v>37</v>
      </c>
      <c r="AX117" s="13" t="s">
        <v>75</v>
      </c>
      <c r="AY117" s="241" t="s">
        <v>145</v>
      </c>
    </row>
    <row r="118" s="13" customFormat="1">
      <c r="A118" s="13"/>
      <c r="B118" s="231"/>
      <c r="C118" s="232"/>
      <c r="D118" s="233" t="s">
        <v>161</v>
      </c>
      <c r="E118" s="242" t="s">
        <v>19</v>
      </c>
      <c r="F118" s="234" t="s">
        <v>1699</v>
      </c>
      <c r="G118" s="232"/>
      <c r="H118" s="235">
        <v>1.8600000000000001</v>
      </c>
      <c r="I118" s="236"/>
      <c r="J118" s="232"/>
      <c r="K118" s="232"/>
      <c r="L118" s="237"/>
      <c r="M118" s="238"/>
      <c r="N118" s="239"/>
      <c r="O118" s="239"/>
      <c r="P118" s="239"/>
      <c r="Q118" s="239"/>
      <c r="R118" s="239"/>
      <c r="S118" s="239"/>
      <c r="T118" s="240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1" t="s">
        <v>161</v>
      </c>
      <c r="AU118" s="241" t="s">
        <v>84</v>
      </c>
      <c r="AV118" s="13" t="s">
        <v>84</v>
      </c>
      <c r="AW118" s="13" t="s">
        <v>37</v>
      </c>
      <c r="AX118" s="13" t="s">
        <v>75</v>
      </c>
      <c r="AY118" s="241" t="s">
        <v>145</v>
      </c>
    </row>
    <row r="119" s="14" customFormat="1">
      <c r="A119" s="14"/>
      <c r="B119" s="244"/>
      <c r="C119" s="245"/>
      <c r="D119" s="233" t="s">
        <v>161</v>
      </c>
      <c r="E119" s="246" t="s">
        <v>19</v>
      </c>
      <c r="F119" s="247" t="s">
        <v>261</v>
      </c>
      <c r="G119" s="245"/>
      <c r="H119" s="248">
        <v>4.1399999999999997</v>
      </c>
      <c r="I119" s="249"/>
      <c r="J119" s="245"/>
      <c r="K119" s="245"/>
      <c r="L119" s="250"/>
      <c r="M119" s="251"/>
      <c r="N119" s="252"/>
      <c r="O119" s="252"/>
      <c r="P119" s="252"/>
      <c r="Q119" s="252"/>
      <c r="R119" s="252"/>
      <c r="S119" s="252"/>
      <c r="T119" s="25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4" t="s">
        <v>161</v>
      </c>
      <c r="AU119" s="254" t="s">
        <v>84</v>
      </c>
      <c r="AV119" s="14" t="s">
        <v>153</v>
      </c>
      <c r="AW119" s="14" t="s">
        <v>37</v>
      </c>
      <c r="AX119" s="14" t="s">
        <v>82</v>
      </c>
      <c r="AY119" s="254" t="s">
        <v>145</v>
      </c>
    </row>
    <row r="120" s="2" customFormat="1" ht="24.15" customHeight="1">
      <c r="A120" s="39"/>
      <c r="B120" s="40"/>
      <c r="C120" s="213" t="s">
        <v>181</v>
      </c>
      <c r="D120" s="213" t="s">
        <v>148</v>
      </c>
      <c r="E120" s="214" t="s">
        <v>1700</v>
      </c>
      <c r="F120" s="215" t="s">
        <v>1701</v>
      </c>
      <c r="G120" s="216" t="s">
        <v>151</v>
      </c>
      <c r="H120" s="217">
        <v>4.1399999999999997</v>
      </c>
      <c r="I120" s="218"/>
      <c r="J120" s="219">
        <f>ROUND(I120*H120,2)</f>
        <v>0</v>
      </c>
      <c r="K120" s="215" t="s">
        <v>152</v>
      </c>
      <c r="L120" s="45"/>
      <c r="M120" s="220" t="s">
        <v>19</v>
      </c>
      <c r="N120" s="221" t="s">
        <v>46</v>
      </c>
      <c r="O120" s="85"/>
      <c r="P120" s="222">
        <f>O120*H120</f>
        <v>0</v>
      </c>
      <c r="Q120" s="222">
        <v>0.0043800000000000002</v>
      </c>
      <c r="R120" s="222">
        <f>Q120*H120</f>
        <v>0.018133199999999999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153</v>
      </c>
      <c r="AT120" s="224" t="s">
        <v>148</v>
      </c>
      <c r="AU120" s="224" t="s">
        <v>84</v>
      </c>
      <c r="AY120" s="18" t="s">
        <v>145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82</v>
      </c>
      <c r="BK120" s="225">
        <f>ROUND(I120*H120,2)</f>
        <v>0</v>
      </c>
      <c r="BL120" s="18" t="s">
        <v>153</v>
      </c>
      <c r="BM120" s="224" t="s">
        <v>1702</v>
      </c>
    </row>
    <row r="121" s="2" customFormat="1">
      <c r="A121" s="39"/>
      <c r="B121" s="40"/>
      <c r="C121" s="41"/>
      <c r="D121" s="226" t="s">
        <v>155</v>
      </c>
      <c r="E121" s="41"/>
      <c r="F121" s="227" t="s">
        <v>1703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155</v>
      </c>
      <c r="AU121" s="18" t="s">
        <v>84</v>
      </c>
    </row>
    <row r="122" s="13" customFormat="1">
      <c r="A122" s="13"/>
      <c r="B122" s="231"/>
      <c r="C122" s="232"/>
      <c r="D122" s="233" t="s">
        <v>161</v>
      </c>
      <c r="E122" s="242" t="s">
        <v>19</v>
      </c>
      <c r="F122" s="234" t="s">
        <v>1698</v>
      </c>
      <c r="G122" s="232"/>
      <c r="H122" s="235">
        <v>2.2799999999999998</v>
      </c>
      <c r="I122" s="236"/>
      <c r="J122" s="232"/>
      <c r="K122" s="232"/>
      <c r="L122" s="237"/>
      <c r="M122" s="238"/>
      <c r="N122" s="239"/>
      <c r="O122" s="239"/>
      <c r="P122" s="239"/>
      <c r="Q122" s="239"/>
      <c r="R122" s="239"/>
      <c r="S122" s="239"/>
      <c r="T122" s="24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1" t="s">
        <v>161</v>
      </c>
      <c r="AU122" s="241" t="s">
        <v>84</v>
      </c>
      <c r="AV122" s="13" t="s">
        <v>84</v>
      </c>
      <c r="AW122" s="13" t="s">
        <v>37</v>
      </c>
      <c r="AX122" s="13" t="s">
        <v>75</v>
      </c>
      <c r="AY122" s="241" t="s">
        <v>145</v>
      </c>
    </row>
    <row r="123" s="13" customFormat="1">
      <c r="A123" s="13"/>
      <c r="B123" s="231"/>
      <c r="C123" s="232"/>
      <c r="D123" s="233" t="s">
        <v>161</v>
      </c>
      <c r="E123" s="242" t="s">
        <v>19</v>
      </c>
      <c r="F123" s="234" t="s">
        <v>1699</v>
      </c>
      <c r="G123" s="232"/>
      <c r="H123" s="235">
        <v>1.8600000000000001</v>
      </c>
      <c r="I123" s="236"/>
      <c r="J123" s="232"/>
      <c r="K123" s="232"/>
      <c r="L123" s="237"/>
      <c r="M123" s="238"/>
      <c r="N123" s="239"/>
      <c r="O123" s="239"/>
      <c r="P123" s="239"/>
      <c r="Q123" s="239"/>
      <c r="R123" s="239"/>
      <c r="S123" s="239"/>
      <c r="T123" s="24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1" t="s">
        <v>161</v>
      </c>
      <c r="AU123" s="241" t="s">
        <v>84</v>
      </c>
      <c r="AV123" s="13" t="s">
        <v>84</v>
      </c>
      <c r="AW123" s="13" t="s">
        <v>37</v>
      </c>
      <c r="AX123" s="13" t="s">
        <v>75</v>
      </c>
      <c r="AY123" s="241" t="s">
        <v>145</v>
      </c>
    </row>
    <row r="124" s="14" customFormat="1">
      <c r="A124" s="14"/>
      <c r="B124" s="244"/>
      <c r="C124" s="245"/>
      <c r="D124" s="233" t="s">
        <v>161</v>
      </c>
      <c r="E124" s="246" t="s">
        <v>19</v>
      </c>
      <c r="F124" s="247" t="s">
        <v>261</v>
      </c>
      <c r="G124" s="245"/>
      <c r="H124" s="248">
        <v>4.1399999999999997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161</v>
      </c>
      <c r="AU124" s="254" t="s">
        <v>84</v>
      </c>
      <c r="AV124" s="14" t="s">
        <v>153</v>
      </c>
      <c r="AW124" s="14" t="s">
        <v>37</v>
      </c>
      <c r="AX124" s="14" t="s">
        <v>82</v>
      </c>
      <c r="AY124" s="254" t="s">
        <v>145</v>
      </c>
    </row>
    <row r="125" s="2" customFormat="1" ht="24.15" customHeight="1">
      <c r="A125" s="39"/>
      <c r="B125" s="40"/>
      <c r="C125" s="213" t="s">
        <v>186</v>
      </c>
      <c r="D125" s="213" t="s">
        <v>148</v>
      </c>
      <c r="E125" s="214" t="s">
        <v>1704</v>
      </c>
      <c r="F125" s="215" t="s">
        <v>1705</v>
      </c>
      <c r="G125" s="216" t="s">
        <v>151</v>
      </c>
      <c r="H125" s="217">
        <v>4.1399999999999997</v>
      </c>
      <c r="I125" s="218"/>
      <c r="J125" s="219">
        <f>ROUND(I125*H125,2)</f>
        <v>0</v>
      </c>
      <c r="K125" s="215" t="s">
        <v>152</v>
      </c>
      <c r="L125" s="45"/>
      <c r="M125" s="220" t="s">
        <v>19</v>
      </c>
      <c r="N125" s="221" t="s">
        <v>46</v>
      </c>
      <c r="O125" s="85"/>
      <c r="P125" s="222">
        <f>O125*H125</f>
        <v>0</v>
      </c>
      <c r="Q125" s="222">
        <v>0.01575</v>
      </c>
      <c r="R125" s="222">
        <f>Q125*H125</f>
        <v>0.065204999999999999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153</v>
      </c>
      <c r="AT125" s="224" t="s">
        <v>148</v>
      </c>
      <c r="AU125" s="224" t="s">
        <v>84</v>
      </c>
      <c r="AY125" s="18" t="s">
        <v>145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82</v>
      </c>
      <c r="BK125" s="225">
        <f>ROUND(I125*H125,2)</f>
        <v>0</v>
      </c>
      <c r="BL125" s="18" t="s">
        <v>153</v>
      </c>
      <c r="BM125" s="224" t="s">
        <v>1706</v>
      </c>
    </row>
    <row r="126" s="2" customFormat="1">
      <c r="A126" s="39"/>
      <c r="B126" s="40"/>
      <c r="C126" s="41"/>
      <c r="D126" s="226" t="s">
        <v>155</v>
      </c>
      <c r="E126" s="41"/>
      <c r="F126" s="227" t="s">
        <v>1707</v>
      </c>
      <c r="G126" s="41"/>
      <c r="H126" s="41"/>
      <c r="I126" s="228"/>
      <c r="J126" s="41"/>
      <c r="K126" s="41"/>
      <c r="L126" s="45"/>
      <c r="M126" s="229"/>
      <c r="N126" s="230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155</v>
      </c>
      <c r="AU126" s="18" t="s">
        <v>84</v>
      </c>
    </row>
    <row r="127" s="13" customFormat="1">
      <c r="A127" s="13"/>
      <c r="B127" s="231"/>
      <c r="C127" s="232"/>
      <c r="D127" s="233" t="s">
        <v>161</v>
      </c>
      <c r="E127" s="242" t="s">
        <v>19</v>
      </c>
      <c r="F127" s="234" t="s">
        <v>1698</v>
      </c>
      <c r="G127" s="232"/>
      <c r="H127" s="235">
        <v>2.2799999999999998</v>
      </c>
      <c r="I127" s="236"/>
      <c r="J127" s="232"/>
      <c r="K127" s="232"/>
      <c r="L127" s="237"/>
      <c r="M127" s="238"/>
      <c r="N127" s="239"/>
      <c r="O127" s="239"/>
      <c r="P127" s="239"/>
      <c r="Q127" s="239"/>
      <c r="R127" s="239"/>
      <c r="S127" s="239"/>
      <c r="T127" s="24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1" t="s">
        <v>161</v>
      </c>
      <c r="AU127" s="241" t="s">
        <v>84</v>
      </c>
      <c r="AV127" s="13" t="s">
        <v>84</v>
      </c>
      <c r="AW127" s="13" t="s">
        <v>37</v>
      </c>
      <c r="AX127" s="13" t="s">
        <v>75</v>
      </c>
      <c r="AY127" s="241" t="s">
        <v>145</v>
      </c>
    </row>
    <row r="128" s="13" customFormat="1">
      <c r="A128" s="13"/>
      <c r="B128" s="231"/>
      <c r="C128" s="232"/>
      <c r="D128" s="233" t="s">
        <v>161</v>
      </c>
      <c r="E128" s="242" t="s">
        <v>19</v>
      </c>
      <c r="F128" s="234" t="s">
        <v>1699</v>
      </c>
      <c r="G128" s="232"/>
      <c r="H128" s="235">
        <v>1.8600000000000001</v>
      </c>
      <c r="I128" s="236"/>
      <c r="J128" s="232"/>
      <c r="K128" s="232"/>
      <c r="L128" s="237"/>
      <c r="M128" s="238"/>
      <c r="N128" s="239"/>
      <c r="O128" s="239"/>
      <c r="P128" s="239"/>
      <c r="Q128" s="239"/>
      <c r="R128" s="239"/>
      <c r="S128" s="239"/>
      <c r="T128" s="24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1" t="s">
        <v>161</v>
      </c>
      <c r="AU128" s="241" t="s">
        <v>84</v>
      </c>
      <c r="AV128" s="13" t="s">
        <v>84</v>
      </c>
      <c r="AW128" s="13" t="s">
        <v>37</v>
      </c>
      <c r="AX128" s="13" t="s">
        <v>75</v>
      </c>
      <c r="AY128" s="241" t="s">
        <v>145</v>
      </c>
    </row>
    <row r="129" s="14" customFormat="1">
      <c r="A129" s="14"/>
      <c r="B129" s="244"/>
      <c r="C129" s="245"/>
      <c r="D129" s="233" t="s">
        <v>161</v>
      </c>
      <c r="E129" s="246" t="s">
        <v>19</v>
      </c>
      <c r="F129" s="247" t="s">
        <v>261</v>
      </c>
      <c r="G129" s="245"/>
      <c r="H129" s="248">
        <v>4.1399999999999997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161</v>
      </c>
      <c r="AU129" s="254" t="s">
        <v>84</v>
      </c>
      <c r="AV129" s="14" t="s">
        <v>153</v>
      </c>
      <c r="AW129" s="14" t="s">
        <v>37</v>
      </c>
      <c r="AX129" s="14" t="s">
        <v>82</v>
      </c>
      <c r="AY129" s="254" t="s">
        <v>145</v>
      </c>
    </row>
    <row r="130" s="2" customFormat="1" ht="24.15" customHeight="1">
      <c r="A130" s="39"/>
      <c r="B130" s="40"/>
      <c r="C130" s="213" t="s">
        <v>191</v>
      </c>
      <c r="D130" s="213" t="s">
        <v>148</v>
      </c>
      <c r="E130" s="214" t="s">
        <v>1708</v>
      </c>
      <c r="F130" s="215" t="s">
        <v>1709</v>
      </c>
      <c r="G130" s="216" t="s">
        <v>151</v>
      </c>
      <c r="H130" s="217">
        <v>4.1399999999999997</v>
      </c>
      <c r="I130" s="218"/>
      <c r="J130" s="219">
        <f>ROUND(I130*H130,2)</f>
        <v>0</v>
      </c>
      <c r="K130" s="215" t="s">
        <v>152</v>
      </c>
      <c r="L130" s="45"/>
      <c r="M130" s="220" t="s">
        <v>19</v>
      </c>
      <c r="N130" s="221" t="s">
        <v>46</v>
      </c>
      <c r="O130" s="85"/>
      <c r="P130" s="222">
        <f>O130*H130</f>
        <v>0</v>
      </c>
      <c r="Q130" s="222">
        <v>0.018380000000000001</v>
      </c>
      <c r="R130" s="222">
        <f>Q130*H130</f>
        <v>0.0760932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153</v>
      </c>
      <c r="AT130" s="224" t="s">
        <v>148</v>
      </c>
      <c r="AU130" s="224" t="s">
        <v>84</v>
      </c>
      <c r="AY130" s="18" t="s">
        <v>145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82</v>
      </c>
      <c r="BK130" s="225">
        <f>ROUND(I130*H130,2)</f>
        <v>0</v>
      </c>
      <c r="BL130" s="18" t="s">
        <v>153</v>
      </c>
      <c r="BM130" s="224" t="s">
        <v>1710</v>
      </c>
    </row>
    <row r="131" s="2" customFormat="1">
      <c r="A131" s="39"/>
      <c r="B131" s="40"/>
      <c r="C131" s="41"/>
      <c r="D131" s="226" t="s">
        <v>155</v>
      </c>
      <c r="E131" s="41"/>
      <c r="F131" s="227" t="s">
        <v>1711</v>
      </c>
      <c r="G131" s="41"/>
      <c r="H131" s="41"/>
      <c r="I131" s="228"/>
      <c r="J131" s="41"/>
      <c r="K131" s="41"/>
      <c r="L131" s="45"/>
      <c r="M131" s="229"/>
      <c r="N131" s="230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155</v>
      </c>
      <c r="AU131" s="18" t="s">
        <v>84</v>
      </c>
    </row>
    <row r="132" s="13" customFormat="1">
      <c r="A132" s="13"/>
      <c r="B132" s="231"/>
      <c r="C132" s="232"/>
      <c r="D132" s="233" t="s">
        <v>161</v>
      </c>
      <c r="E132" s="242" t="s">
        <v>19</v>
      </c>
      <c r="F132" s="234" t="s">
        <v>1698</v>
      </c>
      <c r="G132" s="232"/>
      <c r="H132" s="235">
        <v>2.2799999999999998</v>
      </c>
      <c r="I132" s="236"/>
      <c r="J132" s="232"/>
      <c r="K132" s="232"/>
      <c r="L132" s="237"/>
      <c r="M132" s="238"/>
      <c r="N132" s="239"/>
      <c r="O132" s="239"/>
      <c r="P132" s="239"/>
      <c r="Q132" s="239"/>
      <c r="R132" s="239"/>
      <c r="S132" s="239"/>
      <c r="T132" s="24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1" t="s">
        <v>161</v>
      </c>
      <c r="AU132" s="241" t="s">
        <v>84</v>
      </c>
      <c r="AV132" s="13" t="s">
        <v>84</v>
      </c>
      <c r="AW132" s="13" t="s">
        <v>37</v>
      </c>
      <c r="AX132" s="13" t="s">
        <v>75</v>
      </c>
      <c r="AY132" s="241" t="s">
        <v>145</v>
      </c>
    </row>
    <row r="133" s="13" customFormat="1">
      <c r="A133" s="13"/>
      <c r="B133" s="231"/>
      <c r="C133" s="232"/>
      <c r="D133" s="233" t="s">
        <v>161</v>
      </c>
      <c r="E133" s="242" t="s">
        <v>19</v>
      </c>
      <c r="F133" s="234" t="s">
        <v>1699</v>
      </c>
      <c r="G133" s="232"/>
      <c r="H133" s="235">
        <v>1.8600000000000001</v>
      </c>
      <c r="I133" s="236"/>
      <c r="J133" s="232"/>
      <c r="K133" s="232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161</v>
      </c>
      <c r="AU133" s="241" t="s">
        <v>84</v>
      </c>
      <c r="AV133" s="13" t="s">
        <v>84</v>
      </c>
      <c r="AW133" s="13" t="s">
        <v>37</v>
      </c>
      <c r="AX133" s="13" t="s">
        <v>75</v>
      </c>
      <c r="AY133" s="241" t="s">
        <v>145</v>
      </c>
    </row>
    <row r="134" s="14" customFormat="1">
      <c r="A134" s="14"/>
      <c r="B134" s="244"/>
      <c r="C134" s="245"/>
      <c r="D134" s="233" t="s">
        <v>161</v>
      </c>
      <c r="E134" s="246" t="s">
        <v>19</v>
      </c>
      <c r="F134" s="247" t="s">
        <v>261</v>
      </c>
      <c r="G134" s="245"/>
      <c r="H134" s="248">
        <v>4.1399999999999997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161</v>
      </c>
      <c r="AU134" s="254" t="s">
        <v>84</v>
      </c>
      <c r="AV134" s="14" t="s">
        <v>153</v>
      </c>
      <c r="AW134" s="14" t="s">
        <v>37</v>
      </c>
      <c r="AX134" s="14" t="s">
        <v>82</v>
      </c>
      <c r="AY134" s="254" t="s">
        <v>145</v>
      </c>
    </row>
    <row r="135" s="2" customFormat="1" ht="24.15" customHeight="1">
      <c r="A135" s="39"/>
      <c r="B135" s="40"/>
      <c r="C135" s="213" t="s">
        <v>146</v>
      </c>
      <c r="D135" s="213" t="s">
        <v>148</v>
      </c>
      <c r="E135" s="214" t="s">
        <v>1712</v>
      </c>
      <c r="F135" s="215" t="s">
        <v>1713</v>
      </c>
      <c r="G135" s="216" t="s">
        <v>151</v>
      </c>
      <c r="H135" s="217">
        <v>441.64999999999998</v>
      </c>
      <c r="I135" s="218"/>
      <c r="J135" s="219">
        <f>ROUND(I135*H135,2)</f>
        <v>0</v>
      </c>
      <c r="K135" s="215" t="s">
        <v>152</v>
      </c>
      <c r="L135" s="45"/>
      <c r="M135" s="220" t="s">
        <v>19</v>
      </c>
      <c r="N135" s="221" t="s">
        <v>46</v>
      </c>
      <c r="O135" s="85"/>
      <c r="P135" s="222">
        <f>O135*H135</f>
        <v>0</v>
      </c>
      <c r="Q135" s="222">
        <v>0.017600000000000001</v>
      </c>
      <c r="R135" s="222">
        <f>Q135*H135</f>
        <v>7.7730399999999999</v>
      </c>
      <c r="S135" s="222">
        <v>0</v>
      </c>
      <c r="T135" s="22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4" t="s">
        <v>153</v>
      </c>
      <c r="AT135" s="224" t="s">
        <v>148</v>
      </c>
      <c r="AU135" s="224" t="s">
        <v>84</v>
      </c>
      <c r="AY135" s="18" t="s">
        <v>145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8" t="s">
        <v>82</v>
      </c>
      <c r="BK135" s="225">
        <f>ROUND(I135*H135,2)</f>
        <v>0</v>
      </c>
      <c r="BL135" s="18" t="s">
        <v>153</v>
      </c>
      <c r="BM135" s="224" t="s">
        <v>1714</v>
      </c>
    </row>
    <row r="136" s="2" customFormat="1">
      <c r="A136" s="39"/>
      <c r="B136" s="40"/>
      <c r="C136" s="41"/>
      <c r="D136" s="226" t="s">
        <v>155</v>
      </c>
      <c r="E136" s="41"/>
      <c r="F136" s="227" t="s">
        <v>1715</v>
      </c>
      <c r="G136" s="41"/>
      <c r="H136" s="41"/>
      <c r="I136" s="228"/>
      <c r="J136" s="41"/>
      <c r="K136" s="41"/>
      <c r="L136" s="45"/>
      <c r="M136" s="229"/>
      <c r="N136" s="230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155</v>
      </c>
      <c r="AU136" s="18" t="s">
        <v>84</v>
      </c>
    </row>
    <row r="137" s="13" customFormat="1">
      <c r="A137" s="13"/>
      <c r="B137" s="231"/>
      <c r="C137" s="232"/>
      <c r="D137" s="233" t="s">
        <v>161</v>
      </c>
      <c r="E137" s="242" t="s">
        <v>19</v>
      </c>
      <c r="F137" s="234" t="s">
        <v>1716</v>
      </c>
      <c r="G137" s="232"/>
      <c r="H137" s="235">
        <v>441.64999999999998</v>
      </c>
      <c r="I137" s="236"/>
      <c r="J137" s="232"/>
      <c r="K137" s="232"/>
      <c r="L137" s="237"/>
      <c r="M137" s="238"/>
      <c r="N137" s="239"/>
      <c r="O137" s="239"/>
      <c r="P137" s="239"/>
      <c r="Q137" s="239"/>
      <c r="R137" s="239"/>
      <c r="S137" s="239"/>
      <c r="T137" s="24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1" t="s">
        <v>161</v>
      </c>
      <c r="AU137" s="241" t="s">
        <v>84</v>
      </c>
      <c r="AV137" s="13" t="s">
        <v>84</v>
      </c>
      <c r="AW137" s="13" t="s">
        <v>37</v>
      </c>
      <c r="AX137" s="13" t="s">
        <v>82</v>
      </c>
      <c r="AY137" s="241" t="s">
        <v>145</v>
      </c>
    </row>
    <row r="138" s="2" customFormat="1" ht="16.5" customHeight="1">
      <c r="A138" s="39"/>
      <c r="B138" s="40"/>
      <c r="C138" s="213" t="s">
        <v>202</v>
      </c>
      <c r="D138" s="213" t="s">
        <v>148</v>
      </c>
      <c r="E138" s="214" t="s">
        <v>1717</v>
      </c>
      <c r="F138" s="215" t="s">
        <v>1718</v>
      </c>
      <c r="G138" s="216" t="s">
        <v>151</v>
      </c>
      <c r="H138" s="217">
        <v>1.75</v>
      </c>
      <c r="I138" s="218"/>
      <c r="J138" s="219">
        <f>ROUND(I138*H138,2)</f>
        <v>0</v>
      </c>
      <c r="K138" s="215" t="s">
        <v>152</v>
      </c>
      <c r="L138" s="45"/>
      <c r="M138" s="220" t="s">
        <v>19</v>
      </c>
      <c r="N138" s="221" t="s">
        <v>46</v>
      </c>
      <c r="O138" s="85"/>
      <c r="P138" s="222">
        <f>O138*H138</f>
        <v>0</v>
      </c>
      <c r="Q138" s="222">
        <v>0.0025000000000000001</v>
      </c>
      <c r="R138" s="222">
        <f>Q138*H138</f>
        <v>0.0043750000000000004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153</v>
      </c>
      <c r="AT138" s="224" t="s">
        <v>148</v>
      </c>
      <c r="AU138" s="224" t="s">
        <v>84</v>
      </c>
      <c r="AY138" s="18" t="s">
        <v>145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82</v>
      </c>
      <c r="BK138" s="225">
        <f>ROUND(I138*H138,2)</f>
        <v>0</v>
      </c>
      <c r="BL138" s="18" t="s">
        <v>153</v>
      </c>
      <c r="BM138" s="224" t="s">
        <v>1719</v>
      </c>
    </row>
    <row r="139" s="2" customFormat="1">
      <c r="A139" s="39"/>
      <c r="B139" s="40"/>
      <c r="C139" s="41"/>
      <c r="D139" s="226" t="s">
        <v>155</v>
      </c>
      <c r="E139" s="41"/>
      <c r="F139" s="227" t="s">
        <v>1720</v>
      </c>
      <c r="G139" s="41"/>
      <c r="H139" s="41"/>
      <c r="I139" s="228"/>
      <c r="J139" s="41"/>
      <c r="K139" s="41"/>
      <c r="L139" s="45"/>
      <c r="M139" s="229"/>
      <c r="N139" s="230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155</v>
      </c>
      <c r="AU139" s="18" t="s">
        <v>84</v>
      </c>
    </row>
    <row r="140" s="13" customFormat="1">
      <c r="A140" s="13"/>
      <c r="B140" s="231"/>
      <c r="C140" s="232"/>
      <c r="D140" s="233" t="s">
        <v>161</v>
      </c>
      <c r="E140" s="242" t="s">
        <v>19</v>
      </c>
      <c r="F140" s="234" t="s">
        <v>1721</v>
      </c>
      <c r="G140" s="232"/>
      <c r="H140" s="235">
        <v>0.59999999999999998</v>
      </c>
      <c r="I140" s="236"/>
      <c r="J140" s="232"/>
      <c r="K140" s="232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161</v>
      </c>
      <c r="AU140" s="241" t="s">
        <v>84</v>
      </c>
      <c r="AV140" s="13" t="s">
        <v>84</v>
      </c>
      <c r="AW140" s="13" t="s">
        <v>37</v>
      </c>
      <c r="AX140" s="13" t="s">
        <v>75</v>
      </c>
      <c r="AY140" s="241" t="s">
        <v>145</v>
      </c>
    </row>
    <row r="141" s="13" customFormat="1">
      <c r="A141" s="13"/>
      <c r="B141" s="231"/>
      <c r="C141" s="232"/>
      <c r="D141" s="233" t="s">
        <v>161</v>
      </c>
      <c r="E141" s="242" t="s">
        <v>19</v>
      </c>
      <c r="F141" s="234" t="s">
        <v>1722</v>
      </c>
      <c r="G141" s="232"/>
      <c r="H141" s="235">
        <v>1.1499999999999999</v>
      </c>
      <c r="I141" s="236"/>
      <c r="J141" s="232"/>
      <c r="K141" s="232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161</v>
      </c>
      <c r="AU141" s="241" t="s">
        <v>84</v>
      </c>
      <c r="AV141" s="13" t="s">
        <v>84</v>
      </c>
      <c r="AW141" s="13" t="s">
        <v>37</v>
      </c>
      <c r="AX141" s="13" t="s">
        <v>75</v>
      </c>
      <c r="AY141" s="241" t="s">
        <v>145</v>
      </c>
    </row>
    <row r="142" s="14" customFormat="1">
      <c r="A142" s="14"/>
      <c r="B142" s="244"/>
      <c r="C142" s="245"/>
      <c r="D142" s="233" t="s">
        <v>161</v>
      </c>
      <c r="E142" s="246" t="s">
        <v>19</v>
      </c>
      <c r="F142" s="247" t="s">
        <v>261</v>
      </c>
      <c r="G142" s="245"/>
      <c r="H142" s="248">
        <v>1.75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161</v>
      </c>
      <c r="AU142" s="254" t="s">
        <v>84</v>
      </c>
      <c r="AV142" s="14" t="s">
        <v>153</v>
      </c>
      <c r="AW142" s="14" t="s">
        <v>37</v>
      </c>
      <c r="AX142" s="14" t="s">
        <v>82</v>
      </c>
      <c r="AY142" s="254" t="s">
        <v>145</v>
      </c>
    </row>
    <row r="143" s="2" customFormat="1" ht="16.5" customHeight="1">
      <c r="A143" s="39"/>
      <c r="B143" s="40"/>
      <c r="C143" s="213" t="s">
        <v>208</v>
      </c>
      <c r="D143" s="213" t="s">
        <v>148</v>
      </c>
      <c r="E143" s="214" t="s">
        <v>1723</v>
      </c>
      <c r="F143" s="215" t="s">
        <v>1724</v>
      </c>
      <c r="G143" s="216" t="s">
        <v>151</v>
      </c>
      <c r="H143" s="217">
        <v>1.75</v>
      </c>
      <c r="I143" s="218"/>
      <c r="J143" s="219">
        <f>ROUND(I143*H143,2)</f>
        <v>0</v>
      </c>
      <c r="K143" s="215" t="s">
        <v>152</v>
      </c>
      <c r="L143" s="45"/>
      <c r="M143" s="220" t="s">
        <v>19</v>
      </c>
      <c r="N143" s="221" t="s">
        <v>46</v>
      </c>
      <c r="O143" s="85"/>
      <c r="P143" s="222">
        <f>O143*H143</f>
        <v>0</v>
      </c>
      <c r="Q143" s="222">
        <v>0.025000000000000001</v>
      </c>
      <c r="R143" s="222">
        <f>Q143*H143</f>
        <v>0.043750000000000004</v>
      </c>
      <c r="S143" s="222">
        <v>0</v>
      </c>
      <c r="T143" s="223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4" t="s">
        <v>153</v>
      </c>
      <c r="AT143" s="224" t="s">
        <v>148</v>
      </c>
      <c r="AU143" s="224" t="s">
        <v>84</v>
      </c>
      <c r="AY143" s="18" t="s">
        <v>145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8" t="s">
        <v>82</v>
      </c>
      <c r="BK143" s="225">
        <f>ROUND(I143*H143,2)</f>
        <v>0</v>
      </c>
      <c r="BL143" s="18" t="s">
        <v>153</v>
      </c>
      <c r="BM143" s="224" t="s">
        <v>1725</v>
      </c>
    </row>
    <row r="144" s="2" customFormat="1">
      <c r="A144" s="39"/>
      <c r="B144" s="40"/>
      <c r="C144" s="41"/>
      <c r="D144" s="226" t="s">
        <v>155</v>
      </c>
      <c r="E144" s="41"/>
      <c r="F144" s="227" t="s">
        <v>1726</v>
      </c>
      <c r="G144" s="41"/>
      <c r="H144" s="41"/>
      <c r="I144" s="228"/>
      <c r="J144" s="41"/>
      <c r="K144" s="41"/>
      <c r="L144" s="45"/>
      <c r="M144" s="229"/>
      <c r="N144" s="230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155</v>
      </c>
      <c r="AU144" s="18" t="s">
        <v>84</v>
      </c>
    </row>
    <row r="145" s="13" customFormat="1">
      <c r="A145" s="13"/>
      <c r="B145" s="231"/>
      <c r="C145" s="232"/>
      <c r="D145" s="233" t="s">
        <v>161</v>
      </c>
      <c r="E145" s="242" t="s">
        <v>19</v>
      </c>
      <c r="F145" s="234" t="s">
        <v>1721</v>
      </c>
      <c r="G145" s="232"/>
      <c r="H145" s="235">
        <v>0.59999999999999998</v>
      </c>
      <c r="I145" s="236"/>
      <c r="J145" s="232"/>
      <c r="K145" s="232"/>
      <c r="L145" s="237"/>
      <c r="M145" s="238"/>
      <c r="N145" s="239"/>
      <c r="O145" s="239"/>
      <c r="P145" s="239"/>
      <c r="Q145" s="239"/>
      <c r="R145" s="239"/>
      <c r="S145" s="239"/>
      <c r="T145" s="24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1" t="s">
        <v>161</v>
      </c>
      <c r="AU145" s="241" t="s">
        <v>84</v>
      </c>
      <c r="AV145" s="13" t="s">
        <v>84</v>
      </c>
      <c r="AW145" s="13" t="s">
        <v>37</v>
      </c>
      <c r="AX145" s="13" t="s">
        <v>75</v>
      </c>
      <c r="AY145" s="241" t="s">
        <v>145</v>
      </c>
    </row>
    <row r="146" s="13" customFormat="1">
      <c r="A146" s="13"/>
      <c r="B146" s="231"/>
      <c r="C146" s="232"/>
      <c r="D146" s="233" t="s">
        <v>161</v>
      </c>
      <c r="E146" s="242" t="s">
        <v>19</v>
      </c>
      <c r="F146" s="234" t="s">
        <v>1722</v>
      </c>
      <c r="G146" s="232"/>
      <c r="H146" s="235">
        <v>1.1499999999999999</v>
      </c>
      <c r="I146" s="236"/>
      <c r="J146" s="232"/>
      <c r="K146" s="232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161</v>
      </c>
      <c r="AU146" s="241" t="s">
        <v>84</v>
      </c>
      <c r="AV146" s="13" t="s">
        <v>84</v>
      </c>
      <c r="AW146" s="13" t="s">
        <v>37</v>
      </c>
      <c r="AX146" s="13" t="s">
        <v>75</v>
      </c>
      <c r="AY146" s="241" t="s">
        <v>145</v>
      </c>
    </row>
    <row r="147" s="14" customFormat="1">
      <c r="A147" s="14"/>
      <c r="B147" s="244"/>
      <c r="C147" s="245"/>
      <c r="D147" s="233" t="s">
        <v>161</v>
      </c>
      <c r="E147" s="246" t="s">
        <v>19</v>
      </c>
      <c r="F147" s="247" t="s">
        <v>261</v>
      </c>
      <c r="G147" s="245"/>
      <c r="H147" s="248">
        <v>1.75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161</v>
      </c>
      <c r="AU147" s="254" t="s">
        <v>84</v>
      </c>
      <c r="AV147" s="14" t="s">
        <v>153</v>
      </c>
      <c r="AW147" s="14" t="s">
        <v>37</v>
      </c>
      <c r="AX147" s="14" t="s">
        <v>82</v>
      </c>
      <c r="AY147" s="254" t="s">
        <v>145</v>
      </c>
    </row>
    <row r="148" s="2" customFormat="1" ht="21.75" customHeight="1">
      <c r="A148" s="39"/>
      <c r="B148" s="40"/>
      <c r="C148" s="213" t="s">
        <v>8</v>
      </c>
      <c r="D148" s="213" t="s">
        <v>148</v>
      </c>
      <c r="E148" s="214" t="s">
        <v>1727</v>
      </c>
      <c r="F148" s="215" t="s">
        <v>1728</v>
      </c>
      <c r="G148" s="216" t="s">
        <v>1684</v>
      </c>
      <c r="H148" s="217">
        <v>0.75</v>
      </c>
      <c r="I148" s="218"/>
      <c r="J148" s="219">
        <f>ROUND(I148*H148,2)</f>
        <v>0</v>
      </c>
      <c r="K148" s="215" t="s">
        <v>152</v>
      </c>
      <c r="L148" s="45"/>
      <c r="M148" s="220" t="s">
        <v>19</v>
      </c>
      <c r="N148" s="221" t="s">
        <v>46</v>
      </c>
      <c r="O148" s="85"/>
      <c r="P148" s="222">
        <f>O148*H148</f>
        <v>0</v>
      </c>
      <c r="Q148" s="222">
        <v>2.5018699999999998</v>
      </c>
      <c r="R148" s="222">
        <f>Q148*H148</f>
        <v>1.8764024999999998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153</v>
      </c>
      <c r="AT148" s="224" t="s">
        <v>148</v>
      </c>
      <c r="AU148" s="224" t="s">
        <v>84</v>
      </c>
      <c r="AY148" s="18" t="s">
        <v>145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82</v>
      </c>
      <c r="BK148" s="225">
        <f>ROUND(I148*H148,2)</f>
        <v>0</v>
      </c>
      <c r="BL148" s="18" t="s">
        <v>153</v>
      </c>
      <c r="BM148" s="224" t="s">
        <v>1729</v>
      </c>
    </row>
    <row r="149" s="2" customFormat="1">
      <c r="A149" s="39"/>
      <c r="B149" s="40"/>
      <c r="C149" s="41"/>
      <c r="D149" s="226" t="s">
        <v>155</v>
      </c>
      <c r="E149" s="41"/>
      <c r="F149" s="227" t="s">
        <v>1730</v>
      </c>
      <c r="G149" s="41"/>
      <c r="H149" s="41"/>
      <c r="I149" s="228"/>
      <c r="J149" s="41"/>
      <c r="K149" s="41"/>
      <c r="L149" s="45"/>
      <c r="M149" s="229"/>
      <c r="N149" s="230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155</v>
      </c>
      <c r="AU149" s="18" t="s">
        <v>84</v>
      </c>
    </row>
    <row r="150" s="13" customFormat="1">
      <c r="A150" s="13"/>
      <c r="B150" s="231"/>
      <c r="C150" s="232"/>
      <c r="D150" s="233" t="s">
        <v>161</v>
      </c>
      <c r="E150" s="242" t="s">
        <v>19</v>
      </c>
      <c r="F150" s="234" t="s">
        <v>1731</v>
      </c>
      <c r="G150" s="232"/>
      <c r="H150" s="235">
        <v>0.75</v>
      </c>
      <c r="I150" s="236"/>
      <c r="J150" s="232"/>
      <c r="K150" s="232"/>
      <c r="L150" s="237"/>
      <c r="M150" s="238"/>
      <c r="N150" s="239"/>
      <c r="O150" s="239"/>
      <c r="P150" s="239"/>
      <c r="Q150" s="239"/>
      <c r="R150" s="239"/>
      <c r="S150" s="239"/>
      <c r="T150" s="24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1" t="s">
        <v>161</v>
      </c>
      <c r="AU150" s="241" t="s">
        <v>84</v>
      </c>
      <c r="AV150" s="13" t="s">
        <v>84</v>
      </c>
      <c r="AW150" s="13" t="s">
        <v>37</v>
      </c>
      <c r="AX150" s="13" t="s">
        <v>82</v>
      </c>
      <c r="AY150" s="241" t="s">
        <v>145</v>
      </c>
    </row>
    <row r="151" s="2" customFormat="1" ht="16.5" customHeight="1">
      <c r="A151" s="39"/>
      <c r="B151" s="40"/>
      <c r="C151" s="213" t="s">
        <v>219</v>
      </c>
      <c r="D151" s="213" t="s">
        <v>148</v>
      </c>
      <c r="E151" s="214" t="s">
        <v>1732</v>
      </c>
      <c r="F151" s="215" t="s">
        <v>1733</v>
      </c>
      <c r="G151" s="216" t="s">
        <v>177</v>
      </c>
      <c r="H151" s="217">
        <v>0.040000000000000001</v>
      </c>
      <c r="I151" s="218"/>
      <c r="J151" s="219">
        <f>ROUND(I151*H151,2)</f>
        <v>0</v>
      </c>
      <c r="K151" s="215" t="s">
        <v>152</v>
      </c>
      <c r="L151" s="45"/>
      <c r="M151" s="220" t="s">
        <v>19</v>
      </c>
      <c r="N151" s="221" t="s">
        <v>46</v>
      </c>
      <c r="O151" s="85"/>
      <c r="P151" s="222">
        <f>O151*H151</f>
        <v>0</v>
      </c>
      <c r="Q151" s="222">
        <v>1.06277</v>
      </c>
      <c r="R151" s="222">
        <f>Q151*H151</f>
        <v>0.042510800000000001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153</v>
      </c>
      <c r="AT151" s="224" t="s">
        <v>148</v>
      </c>
      <c r="AU151" s="224" t="s">
        <v>84</v>
      </c>
      <c r="AY151" s="18" t="s">
        <v>145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82</v>
      </c>
      <c r="BK151" s="225">
        <f>ROUND(I151*H151,2)</f>
        <v>0</v>
      </c>
      <c r="BL151" s="18" t="s">
        <v>153</v>
      </c>
      <c r="BM151" s="224" t="s">
        <v>1734</v>
      </c>
    </row>
    <row r="152" s="2" customFormat="1">
      <c r="A152" s="39"/>
      <c r="B152" s="40"/>
      <c r="C152" s="41"/>
      <c r="D152" s="226" t="s">
        <v>155</v>
      </c>
      <c r="E152" s="41"/>
      <c r="F152" s="227" t="s">
        <v>1735</v>
      </c>
      <c r="G152" s="41"/>
      <c r="H152" s="41"/>
      <c r="I152" s="228"/>
      <c r="J152" s="41"/>
      <c r="K152" s="41"/>
      <c r="L152" s="45"/>
      <c r="M152" s="229"/>
      <c r="N152" s="230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155</v>
      </c>
      <c r="AU152" s="18" t="s">
        <v>84</v>
      </c>
    </row>
    <row r="153" s="13" customFormat="1">
      <c r="A153" s="13"/>
      <c r="B153" s="231"/>
      <c r="C153" s="232"/>
      <c r="D153" s="233" t="s">
        <v>161</v>
      </c>
      <c r="E153" s="242" t="s">
        <v>19</v>
      </c>
      <c r="F153" s="234" t="s">
        <v>1736</v>
      </c>
      <c r="G153" s="232"/>
      <c r="H153" s="235">
        <v>0.040000000000000001</v>
      </c>
      <c r="I153" s="236"/>
      <c r="J153" s="232"/>
      <c r="K153" s="232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161</v>
      </c>
      <c r="AU153" s="241" t="s">
        <v>84</v>
      </c>
      <c r="AV153" s="13" t="s">
        <v>84</v>
      </c>
      <c r="AW153" s="13" t="s">
        <v>37</v>
      </c>
      <c r="AX153" s="13" t="s">
        <v>82</v>
      </c>
      <c r="AY153" s="241" t="s">
        <v>145</v>
      </c>
    </row>
    <row r="154" s="2" customFormat="1" ht="16.5" customHeight="1">
      <c r="A154" s="39"/>
      <c r="B154" s="40"/>
      <c r="C154" s="213" t="s">
        <v>230</v>
      </c>
      <c r="D154" s="213" t="s">
        <v>148</v>
      </c>
      <c r="E154" s="214" t="s">
        <v>1737</v>
      </c>
      <c r="F154" s="215" t="s">
        <v>1738</v>
      </c>
      <c r="G154" s="216" t="s">
        <v>151</v>
      </c>
      <c r="H154" s="217">
        <v>133.90000000000001</v>
      </c>
      <c r="I154" s="218"/>
      <c r="J154" s="219">
        <f>ROUND(I154*H154,2)</f>
        <v>0</v>
      </c>
      <c r="K154" s="215" t="s">
        <v>152</v>
      </c>
      <c r="L154" s="45"/>
      <c r="M154" s="220" t="s">
        <v>19</v>
      </c>
      <c r="N154" s="221" t="s">
        <v>46</v>
      </c>
      <c r="O154" s="85"/>
      <c r="P154" s="222">
        <f>O154*H154</f>
        <v>0</v>
      </c>
      <c r="Q154" s="222">
        <v>5.0000000000000002E-05</v>
      </c>
      <c r="R154" s="222">
        <f>Q154*H154</f>
        <v>0.0066950000000000004</v>
      </c>
      <c r="S154" s="222">
        <v>0</v>
      </c>
      <c r="T154" s="22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234</v>
      </c>
      <c r="AT154" s="224" t="s">
        <v>148</v>
      </c>
      <c r="AU154" s="224" t="s">
        <v>84</v>
      </c>
      <c r="AY154" s="18" t="s">
        <v>145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82</v>
      </c>
      <c r="BK154" s="225">
        <f>ROUND(I154*H154,2)</f>
        <v>0</v>
      </c>
      <c r="BL154" s="18" t="s">
        <v>234</v>
      </c>
      <c r="BM154" s="224" t="s">
        <v>1739</v>
      </c>
    </row>
    <row r="155" s="2" customFormat="1">
      <c r="A155" s="39"/>
      <c r="B155" s="40"/>
      <c r="C155" s="41"/>
      <c r="D155" s="226" t="s">
        <v>155</v>
      </c>
      <c r="E155" s="41"/>
      <c r="F155" s="227" t="s">
        <v>1740</v>
      </c>
      <c r="G155" s="41"/>
      <c r="H155" s="41"/>
      <c r="I155" s="228"/>
      <c r="J155" s="41"/>
      <c r="K155" s="41"/>
      <c r="L155" s="45"/>
      <c r="M155" s="229"/>
      <c r="N155" s="230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155</v>
      </c>
      <c r="AU155" s="18" t="s">
        <v>84</v>
      </c>
    </row>
    <row r="156" s="13" customFormat="1">
      <c r="A156" s="13"/>
      <c r="B156" s="231"/>
      <c r="C156" s="232"/>
      <c r="D156" s="233" t="s">
        <v>161</v>
      </c>
      <c r="E156" s="242" t="s">
        <v>19</v>
      </c>
      <c r="F156" s="234" t="s">
        <v>1693</v>
      </c>
      <c r="G156" s="232"/>
      <c r="H156" s="235">
        <v>133.90000000000001</v>
      </c>
      <c r="I156" s="236"/>
      <c r="J156" s="232"/>
      <c r="K156" s="232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161</v>
      </c>
      <c r="AU156" s="241" t="s">
        <v>84</v>
      </c>
      <c r="AV156" s="13" t="s">
        <v>84</v>
      </c>
      <c r="AW156" s="13" t="s">
        <v>37</v>
      </c>
      <c r="AX156" s="13" t="s">
        <v>82</v>
      </c>
      <c r="AY156" s="241" t="s">
        <v>145</v>
      </c>
    </row>
    <row r="157" s="12" customFormat="1" ht="22.8" customHeight="1">
      <c r="A157" s="12"/>
      <c r="B157" s="197"/>
      <c r="C157" s="198"/>
      <c r="D157" s="199" t="s">
        <v>74</v>
      </c>
      <c r="E157" s="211" t="s">
        <v>146</v>
      </c>
      <c r="F157" s="211" t="s">
        <v>147</v>
      </c>
      <c r="G157" s="198"/>
      <c r="H157" s="198"/>
      <c r="I157" s="201"/>
      <c r="J157" s="212">
        <f>BK157</f>
        <v>0</v>
      </c>
      <c r="K157" s="198"/>
      <c r="L157" s="203"/>
      <c r="M157" s="204"/>
      <c r="N157" s="205"/>
      <c r="O157" s="205"/>
      <c r="P157" s="206">
        <f>SUM(P158:P181)</f>
        <v>0</v>
      </c>
      <c r="Q157" s="205"/>
      <c r="R157" s="206">
        <f>SUM(R158:R181)</f>
        <v>0</v>
      </c>
      <c r="S157" s="205"/>
      <c r="T157" s="207">
        <f>SUM(T158:T181)</f>
        <v>2.0933999999999999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8" t="s">
        <v>82</v>
      </c>
      <c r="AT157" s="209" t="s">
        <v>74</v>
      </c>
      <c r="AU157" s="209" t="s">
        <v>82</v>
      </c>
      <c r="AY157" s="208" t="s">
        <v>145</v>
      </c>
      <c r="BK157" s="210">
        <f>SUM(BK158:BK181)</f>
        <v>0</v>
      </c>
    </row>
    <row r="158" s="2" customFormat="1" ht="33" customHeight="1">
      <c r="A158" s="39"/>
      <c r="B158" s="40"/>
      <c r="C158" s="213" t="s">
        <v>238</v>
      </c>
      <c r="D158" s="213" t="s">
        <v>148</v>
      </c>
      <c r="E158" s="214" t="s">
        <v>149</v>
      </c>
      <c r="F158" s="215" t="s">
        <v>150</v>
      </c>
      <c r="G158" s="216" t="s">
        <v>151</v>
      </c>
      <c r="H158" s="217">
        <v>50</v>
      </c>
      <c r="I158" s="218"/>
      <c r="J158" s="219">
        <f>ROUND(I158*H158,2)</f>
        <v>0</v>
      </c>
      <c r="K158" s="215" t="s">
        <v>152</v>
      </c>
      <c r="L158" s="45"/>
      <c r="M158" s="220" t="s">
        <v>19</v>
      </c>
      <c r="N158" s="221" t="s">
        <v>46</v>
      </c>
      <c r="O158" s="85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4" t="s">
        <v>153</v>
      </c>
      <c r="AT158" s="224" t="s">
        <v>148</v>
      </c>
      <c r="AU158" s="224" t="s">
        <v>84</v>
      </c>
      <c r="AY158" s="18" t="s">
        <v>145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8" t="s">
        <v>82</v>
      </c>
      <c r="BK158" s="225">
        <f>ROUND(I158*H158,2)</f>
        <v>0</v>
      </c>
      <c r="BL158" s="18" t="s">
        <v>153</v>
      </c>
      <c r="BM158" s="224" t="s">
        <v>1741</v>
      </c>
    </row>
    <row r="159" s="2" customFormat="1">
      <c r="A159" s="39"/>
      <c r="B159" s="40"/>
      <c r="C159" s="41"/>
      <c r="D159" s="226" t="s">
        <v>155</v>
      </c>
      <c r="E159" s="41"/>
      <c r="F159" s="227" t="s">
        <v>156</v>
      </c>
      <c r="G159" s="41"/>
      <c r="H159" s="41"/>
      <c r="I159" s="228"/>
      <c r="J159" s="41"/>
      <c r="K159" s="41"/>
      <c r="L159" s="45"/>
      <c r="M159" s="229"/>
      <c r="N159" s="230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155</v>
      </c>
      <c r="AU159" s="18" t="s">
        <v>84</v>
      </c>
    </row>
    <row r="160" s="2" customFormat="1" ht="33" customHeight="1">
      <c r="A160" s="39"/>
      <c r="B160" s="40"/>
      <c r="C160" s="213" t="s">
        <v>234</v>
      </c>
      <c r="D160" s="213" t="s">
        <v>148</v>
      </c>
      <c r="E160" s="214" t="s">
        <v>157</v>
      </c>
      <c r="F160" s="215" t="s">
        <v>158</v>
      </c>
      <c r="G160" s="216" t="s">
        <v>151</v>
      </c>
      <c r="H160" s="217">
        <v>1500</v>
      </c>
      <c r="I160" s="218"/>
      <c r="J160" s="219">
        <f>ROUND(I160*H160,2)</f>
        <v>0</v>
      </c>
      <c r="K160" s="215" t="s">
        <v>152</v>
      </c>
      <c r="L160" s="45"/>
      <c r="M160" s="220" t="s">
        <v>19</v>
      </c>
      <c r="N160" s="221" t="s">
        <v>46</v>
      </c>
      <c r="O160" s="85"/>
      <c r="P160" s="222">
        <f>O160*H160</f>
        <v>0</v>
      </c>
      <c r="Q160" s="222">
        <v>0</v>
      </c>
      <c r="R160" s="222">
        <f>Q160*H160</f>
        <v>0</v>
      </c>
      <c r="S160" s="222">
        <v>0</v>
      </c>
      <c r="T160" s="223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4" t="s">
        <v>153</v>
      </c>
      <c r="AT160" s="224" t="s">
        <v>148</v>
      </c>
      <c r="AU160" s="224" t="s">
        <v>84</v>
      </c>
      <c r="AY160" s="18" t="s">
        <v>145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8" t="s">
        <v>82</v>
      </c>
      <c r="BK160" s="225">
        <f>ROUND(I160*H160,2)</f>
        <v>0</v>
      </c>
      <c r="BL160" s="18" t="s">
        <v>153</v>
      </c>
      <c r="BM160" s="224" t="s">
        <v>1742</v>
      </c>
    </row>
    <row r="161" s="2" customFormat="1">
      <c r="A161" s="39"/>
      <c r="B161" s="40"/>
      <c r="C161" s="41"/>
      <c r="D161" s="226" t="s">
        <v>155</v>
      </c>
      <c r="E161" s="41"/>
      <c r="F161" s="227" t="s">
        <v>160</v>
      </c>
      <c r="G161" s="41"/>
      <c r="H161" s="41"/>
      <c r="I161" s="228"/>
      <c r="J161" s="41"/>
      <c r="K161" s="41"/>
      <c r="L161" s="45"/>
      <c r="M161" s="229"/>
      <c r="N161" s="230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155</v>
      </c>
      <c r="AU161" s="18" t="s">
        <v>84</v>
      </c>
    </row>
    <row r="162" s="13" customFormat="1">
      <c r="A162" s="13"/>
      <c r="B162" s="231"/>
      <c r="C162" s="232"/>
      <c r="D162" s="233" t="s">
        <v>161</v>
      </c>
      <c r="E162" s="232"/>
      <c r="F162" s="234" t="s">
        <v>162</v>
      </c>
      <c r="G162" s="232"/>
      <c r="H162" s="235">
        <v>1500</v>
      </c>
      <c r="I162" s="236"/>
      <c r="J162" s="232"/>
      <c r="K162" s="232"/>
      <c r="L162" s="237"/>
      <c r="M162" s="238"/>
      <c r="N162" s="239"/>
      <c r="O162" s="239"/>
      <c r="P162" s="239"/>
      <c r="Q162" s="239"/>
      <c r="R162" s="239"/>
      <c r="S162" s="239"/>
      <c r="T162" s="24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1" t="s">
        <v>161</v>
      </c>
      <c r="AU162" s="241" t="s">
        <v>84</v>
      </c>
      <c r="AV162" s="13" t="s">
        <v>84</v>
      </c>
      <c r="AW162" s="13" t="s">
        <v>4</v>
      </c>
      <c r="AX162" s="13" t="s">
        <v>82</v>
      </c>
      <c r="AY162" s="241" t="s">
        <v>145</v>
      </c>
    </row>
    <row r="163" s="2" customFormat="1" ht="33" customHeight="1">
      <c r="A163" s="39"/>
      <c r="B163" s="40"/>
      <c r="C163" s="213" t="s">
        <v>250</v>
      </c>
      <c r="D163" s="213" t="s">
        <v>148</v>
      </c>
      <c r="E163" s="214" t="s">
        <v>164</v>
      </c>
      <c r="F163" s="215" t="s">
        <v>165</v>
      </c>
      <c r="G163" s="216" t="s">
        <v>151</v>
      </c>
      <c r="H163" s="217">
        <v>50</v>
      </c>
      <c r="I163" s="218"/>
      <c r="J163" s="219">
        <f>ROUND(I163*H163,2)</f>
        <v>0</v>
      </c>
      <c r="K163" s="215" t="s">
        <v>152</v>
      </c>
      <c r="L163" s="45"/>
      <c r="M163" s="220" t="s">
        <v>19</v>
      </c>
      <c r="N163" s="221" t="s">
        <v>46</v>
      </c>
      <c r="O163" s="85"/>
      <c r="P163" s="222">
        <f>O163*H163</f>
        <v>0</v>
      </c>
      <c r="Q163" s="222">
        <v>0</v>
      </c>
      <c r="R163" s="222">
        <f>Q163*H163</f>
        <v>0</v>
      </c>
      <c r="S163" s="222">
        <v>0</v>
      </c>
      <c r="T163" s="223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4" t="s">
        <v>153</v>
      </c>
      <c r="AT163" s="224" t="s">
        <v>148</v>
      </c>
      <c r="AU163" s="224" t="s">
        <v>84</v>
      </c>
      <c r="AY163" s="18" t="s">
        <v>145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8" t="s">
        <v>82</v>
      </c>
      <c r="BK163" s="225">
        <f>ROUND(I163*H163,2)</f>
        <v>0</v>
      </c>
      <c r="BL163" s="18" t="s">
        <v>153</v>
      </c>
      <c r="BM163" s="224" t="s">
        <v>1743</v>
      </c>
    </row>
    <row r="164" s="2" customFormat="1">
      <c r="A164" s="39"/>
      <c r="B164" s="40"/>
      <c r="C164" s="41"/>
      <c r="D164" s="226" t="s">
        <v>155</v>
      </c>
      <c r="E164" s="41"/>
      <c r="F164" s="227" t="s">
        <v>167</v>
      </c>
      <c r="G164" s="41"/>
      <c r="H164" s="41"/>
      <c r="I164" s="228"/>
      <c r="J164" s="41"/>
      <c r="K164" s="41"/>
      <c r="L164" s="45"/>
      <c r="M164" s="229"/>
      <c r="N164" s="230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155</v>
      </c>
      <c r="AU164" s="18" t="s">
        <v>84</v>
      </c>
    </row>
    <row r="165" s="2" customFormat="1" ht="16.5" customHeight="1">
      <c r="A165" s="39"/>
      <c r="B165" s="40"/>
      <c r="C165" s="213" t="s">
        <v>255</v>
      </c>
      <c r="D165" s="213" t="s">
        <v>148</v>
      </c>
      <c r="E165" s="214" t="s">
        <v>1744</v>
      </c>
      <c r="F165" s="215" t="s">
        <v>1745</v>
      </c>
      <c r="G165" s="216" t="s">
        <v>1684</v>
      </c>
      <c r="H165" s="217">
        <v>0.35999999999999999</v>
      </c>
      <c r="I165" s="218"/>
      <c r="J165" s="219">
        <f>ROUND(I165*H165,2)</f>
        <v>0</v>
      </c>
      <c r="K165" s="215" t="s">
        <v>152</v>
      </c>
      <c r="L165" s="45"/>
      <c r="M165" s="220" t="s">
        <v>19</v>
      </c>
      <c r="N165" s="221" t="s">
        <v>46</v>
      </c>
      <c r="O165" s="85"/>
      <c r="P165" s="222">
        <f>O165*H165</f>
        <v>0</v>
      </c>
      <c r="Q165" s="222">
        <v>0</v>
      </c>
      <c r="R165" s="222">
        <f>Q165*H165</f>
        <v>0</v>
      </c>
      <c r="S165" s="222">
        <v>2.2000000000000002</v>
      </c>
      <c r="T165" s="223">
        <f>S165*H165</f>
        <v>0.79200000000000004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4" t="s">
        <v>153</v>
      </c>
      <c r="AT165" s="224" t="s">
        <v>148</v>
      </c>
      <c r="AU165" s="224" t="s">
        <v>84</v>
      </c>
      <c r="AY165" s="18" t="s">
        <v>145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8" t="s">
        <v>82</v>
      </c>
      <c r="BK165" s="225">
        <f>ROUND(I165*H165,2)</f>
        <v>0</v>
      </c>
      <c r="BL165" s="18" t="s">
        <v>153</v>
      </c>
      <c r="BM165" s="224" t="s">
        <v>1746</v>
      </c>
    </row>
    <row r="166" s="2" customFormat="1">
      <c r="A166" s="39"/>
      <c r="B166" s="40"/>
      <c r="C166" s="41"/>
      <c r="D166" s="226" t="s">
        <v>155</v>
      </c>
      <c r="E166" s="41"/>
      <c r="F166" s="227" t="s">
        <v>1747</v>
      </c>
      <c r="G166" s="41"/>
      <c r="H166" s="41"/>
      <c r="I166" s="228"/>
      <c r="J166" s="41"/>
      <c r="K166" s="41"/>
      <c r="L166" s="45"/>
      <c r="M166" s="229"/>
      <c r="N166" s="230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155</v>
      </c>
      <c r="AU166" s="18" t="s">
        <v>84</v>
      </c>
    </row>
    <row r="167" s="13" customFormat="1">
      <c r="A167" s="13"/>
      <c r="B167" s="231"/>
      <c r="C167" s="232"/>
      <c r="D167" s="233" t="s">
        <v>161</v>
      </c>
      <c r="E167" s="242" t="s">
        <v>19</v>
      </c>
      <c r="F167" s="234" t="s">
        <v>1748</v>
      </c>
      <c r="G167" s="232"/>
      <c r="H167" s="235">
        <v>0.35999999999999999</v>
      </c>
      <c r="I167" s="236"/>
      <c r="J167" s="232"/>
      <c r="K167" s="232"/>
      <c r="L167" s="237"/>
      <c r="M167" s="238"/>
      <c r="N167" s="239"/>
      <c r="O167" s="239"/>
      <c r="P167" s="239"/>
      <c r="Q167" s="239"/>
      <c r="R167" s="239"/>
      <c r="S167" s="239"/>
      <c r="T167" s="24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1" t="s">
        <v>161</v>
      </c>
      <c r="AU167" s="241" t="s">
        <v>84</v>
      </c>
      <c r="AV167" s="13" t="s">
        <v>84</v>
      </c>
      <c r="AW167" s="13" t="s">
        <v>37</v>
      </c>
      <c r="AX167" s="13" t="s">
        <v>82</v>
      </c>
      <c r="AY167" s="241" t="s">
        <v>145</v>
      </c>
    </row>
    <row r="168" s="2" customFormat="1" ht="24.15" customHeight="1">
      <c r="A168" s="39"/>
      <c r="B168" s="40"/>
      <c r="C168" s="213" t="s">
        <v>262</v>
      </c>
      <c r="D168" s="213" t="s">
        <v>148</v>
      </c>
      <c r="E168" s="214" t="s">
        <v>1749</v>
      </c>
      <c r="F168" s="215" t="s">
        <v>1750</v>
      </c>
      <c r="G168" s="216" t="s">
        <v>151</v>
      </c>
      <c r="H168" s="217">
        <v>5</v>
      </c>
      <c r="I168" s="218"/>
      <c r="J168" s="219">
        <f>ROUND(I168*H168,2)</f>
        <v>0</v>
      </c>
      <c r="K168" s="215" t="s">
        <v>152</v>
      </c>
      <c r="L168" s="45"/>
      <c r="M168" s="220" t="s">
        <v>19</v>
      </c>
      <c r="N168" s="221" t="s">
        <v>46</v>
      </c>
      <c r="O168" s="85"/>
      <c r="P168" s="222">
        <f>O168*H168</f>
        <v>0</v>
      </c>
      <c r="Q168" s="222">
        <v>0</v>
      </c>
      <c r="R168" s="222">
        <f>Q168*H168</f>
        <v>0</v>
      </c>
      <c r="S168" s="222">
        <v>0.057000000000000002</v>
      </c>
      <c r="T168" s="223">
        <f>S168*H168</f>
        <v>0.28500000000000003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4" t="s">
        <v>153</v>
      </c>
      <c r="AT168" s="224" t="s">
        <v>148</v>
      </c>
      <c r="AU168" s="224" t="s">
        <v>84</v>
      </c>
      <c r="AY168" s="18" t="s">
        <v>145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8" t="s">
        <v>82</v>
      </c>
      <c r="BK168" s="225">
        <f>ROUND(I168*H168,2)</f>
        <v>0</v>
      </c>
      <c r="BL168" s="18" t="s">
        <v>153</v>
      </c>
      <c r="BM168" s="224" t="s">
        <v>1751</v>
      </c>
    </row>
    <row r="169" s="2" customFormat="1">
      <c r="A169" s="39"/>
      <c r="B169" s="40"/>
      <c r="C169" s="41"/>
      <c r="D169" s="226" t="s">
        <v>155</v>
      </c>
      <c r="E169" s="41"/>
      <c r="F169" s="227" t="s">
        <v>1752</v>
      </c>
      <c r="G169" s="41"/>
      <c r="H169" s="41"/>
      <c r="I169" s="228"/>
      <c r="J169" s="41"/>
      <c r="K169" s="41"/>
      <c r="L169" s="45"/>
      <c r="M169" s="229"/>
      <c r="N169" s="230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155</v>
      </c>
      <c r="AU169" s="18" t="s">
        <v>84</v>
      </c>
    </row>
    <row r="170" s="13" customFormat="1">
      <c r="A170" s="13"/>
      <c r="B170" s="231"/>
      <c r="C170" s="232"/>
      <c r="D170" s="233" t="s">
        <v>161</v>
      </c>
      <c r="E170" s="242" t="s">
        <v>19</v>
      </c>
      <c r="F170" s="234" t="s">
        <v>174</v>
      </c>
      <c r="G170" s="232"/>
      <c r="H170" s="235">
        <v>5</v>
      </c>
      <c r="I170" s="236"/>
      <c r="J170" s="232"/>
      <c r="K170" s="232"/>
      <c r="L170" s="237"/>
      <c r="M170" s="238"/>
      <c r="N170" s="239"/>
      <c r="O170" s="239"/>
      <c r="P170" s="239"/>
      <c r="Q170" s="239"/>
      <c r="R170" s="239"/>
      <c r="S170" s="239"/>
      <c r="T170" s="24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1" t="s">
        <v>161</v>
      </c>
      <c r="AU170" s="241" t="s">
        <v>84</v>
      </c>
      <c r="AV170" s="13" t="s">
        <v>84</v>
      </c>
      <c r="AW170" s="13" t="s">
        <v>37</v>
      </c>
      <c r="AX170" s="13" t="s">
        <v>82</v>
      </c>
      <c r="AY170" s="241" t="s">
        <v>145</v>
      </c>
    </row>
    <row r="171" s="2" customFormat="1" ht="24.15" customHeight="1">
      <c r="A171" s="39"/>
      <c r="B171" s="40"/>
      <c r="C171" s="213" t="s">
        <v>269</v>
      </c>
      <c r="D171" s="213" t="s">
        <v>148</v>
      </c>
      <c r="E171" s="214" t="s">
        <v>1753</v>
      </c>
      <c r="F171" s="215" t="s">
        <v>1754</v>
      </c>
      <c r="G171" s="216" t="s">
        <v>298</v>
      </c>
      <c r="H171" s="217">
        <v>5</v>
      </c>
      <c r="I171" s="218"/>
      <c r="J171" s="219">
        <f>ROUND(I171*H171,2)</f>
        <v>0</v>
      </c>
      <c r="K171" s="215" t="s">
        <v>152</v>
      </c>
      <c r="L171" s="45"/>
      <c r="M171" s="220" t="s">
        <v>19</v>
      </c>
      <c r="N171" s="221" t="s">
        <v>46</v>
      </c>
      <c r="O171" s="85"/>
      <c r="P171" s="222">
        <f>O171*H171</f>
        <v>0</v>
      </c>
      <c r="Q171" s="222">
        <v>0</v>
      </c>
      <c r="R171" s="222">
        <f>Q171*H171</f>
        <v>0</v>
      </c>
      <c r="S171" s="222">
        <v>0.053999999999999999</v>
      </c>
      <c r="T171" s="223">
        <f>S171*H171</f>
        <v>0.27000000000000002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4" t="s">
        <v>153</v>
      </c>
      <c r="AT171" s="224" t="s">
        <v>148</v>
      </c>
      <c r="AU171" s="224" t="s">
        <v>84</v>
      </c>
      <c r="AY171" s="18" t="s">
        <v>145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8" t="s">
        <v>82</v>
      </c>
      <c r="BK171" s="225">
        <f>ROUND(I171*H171,2)</f>
        <v>0</v>
      </c>
      <c r="BL171" s="18" t="s">
        <v>153</v>
      </c>
      <c r="BM171" s="224" t="s">
        <v>1755</v>
      </c>
    </row>
    <row r="172" s="2" customFormat="1">
      <c r="A172" s="39"/>
      <c r="B172" s="40"/>
      <c r="C172" s="41"/>
      <c r="D172" s="226" t="s">
        <v>155</v>
      </c>
      <c r="E172" s="41"/>
      <c r="F172" s="227" t="s">
        <v>1756</v>
      </c>
      <c r="G172" s="41"/>
      <c r="H172" s="41"/>
      <c r="I172" s="228"/>
      <c r="J172" s="41"/>
      <c r="K172" s="41"/>
      <c r="L172" s="45"/>
      <c r="M172" s="229"/>
      <c r="N172" s="230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155</v>
      </c>
      <c r="AU172" s="18" t="s">
        <v>84</v>
      </c>
    </row>
    <row r="173" s="13" customFormat="1">
      <c r="A173" s="13"/>
      <c r="B173" s="231"/>
      <c r="C173" s="232"/>
      <c r="D173" s="233" t="s">
        <v>161</v>
      </c>
      <c r="E173" s="242" t="s">
        <v>19</v>
      </c>
      <c r="F173" s="234" t="s">
        <v>174</v>
      </c>
      <c r="G173" s="232"/>
      <c r="H173" s="235">
        <v>5</v>
      </c>
      <c r="I173" s="236"/>
      <c r="J173" s="232"/>
      <c r="K173" s="232"/>
      <c r="L173" s="237"/>
      <c r="M173" s="238"/>
      <c r="N173" s="239"/>
      <c r="O173" s="239"/>
      <c r="P173" s="239"/>
      <c r="Q173" s="239"/>
      <c r="R173" s="239"/>
      <c r="S173" s="239"/>
      <c r="T173" s="24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1" t="s">
        <v>161</v>
      </c>
      <c r="AU173" s="241" t="s">
        <v>84</v>
      </c>
      <c r="AV173" s="13" t="s">
        <v>84</v>
      </c>
      <c r="AW173" s="13" t="s">
        <v>37</v>
      </c>
      <c r="AX173" s="13" t="s">
        <v>82</v>
      </c>
      <c r="AY173" s="241" t="s">
        <v>145</v>
      </c>
    </row>
    <row r="174" s="2" customFormat="1" ht="24.15" customHeight="1">
      <c r="A174" s="39"/>
      <c r="B174" s="40"/>
      <c r="C174" s="213" t="s">
        <v>7</v>
      </c>
      <c r="D174" s="213" t="s">
        <v>148</v>
      </c>
      <c r="E174" s="214" t="s">
        <v>1757</v>
      </c>
      <c r="F174" s="215" t="s">
        <v>1758</v>
      </c>
      <c r="G174" s="216" t="s">
        <v>298</v>
      </c>
      <c r="H174" s="217">
        <v>4</v>
      </c>
      <c r="I174" s="218"/>
      <c r="J174" s="219">
        <f>ROUND(I174*H174,2)</f>
        <v>0</v>
      </c>
      <c r="K174" s="215" t="s">
        <v>152</v>
      </c>
      <c r="L174" s="45"/>
      <c r="M174" s="220" t="s">
        <v>19</v>
      </c>
      <c r="N174" s="221" t="s">
        <v>46</v>
      </c>
      <c r="O174" s="85"/>
      <c r="P174" s="222">
        <f>O174*H174</f>
        <v>0</v>
      </c>
      <c r="Q174" s="222">
        <v>0</v>
      </c>
      <c r="R174" s="222">
        <f>Q174*H174</f>
        <v>0</v>
      </c>
      <c r="S174" s="222">
        <v>0.13800000000000001</v>
      </c>
      <c r="T174" s="223">
        <f>S174*H174</f>
        <v>0.55200000000000005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4" t="s">
        <v>153</v>
      </c>
      <c r="AT174" s="224" t="s">
        <v>148</v>
      </c>
      <c r="AU174" s="224" t="s">
        <v>84</v>
      </c>
      <c r="AY174" s="18" t="s">
        <v>145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8" t="s">
        <v>82</v>
      </c>
      <c r="BK174" s="225">
        <f>ROUND(I174*H174,2)</f>
        <v>0</v>
      </c>
      <c r="BL174" s="18" t="s">
        <v>153</v>
      </c>
      <c r="BM174" s="224" t="s">
        <v>1759</v>
      </c>
    </row>
    <row r="175" s="2" customFormat="1">
      <c r="A175" s="39"/>
      <c r="B175" s="40"/>
      <c r="C175" s="41"/>
      <c r="D175" s="226" t="s">
        <v>155</v>
      </c>
      <c r="E175" s="41"/>
      <c r="F175" s="227" t="s">
        <v>1760</v>
      </c>
      <c r="G175" s="41"/>
      <c r="H175" s="41"/>
      <c r="I175" s="228"/>
      <c r="J175" s="41"/>
      <c r="K175" s="41"/>
      <c r="L175" s="45"/>
      <c r="M175" s="229"/>
      <c r="N175" s="230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155</v>
      </c>
      <c r="AU175" s="18" t="s">
        <v>84</v>
      </c>
    </row>
    <row r="176" s="13" customFormat="1">
      <c r="A176" s="13"/>
      <c r="B176" s="231"/>
      <c r="C176" s="232"/>
      <c r="D176" s="233" t="s">
        <v>161</v>
      </c>
      <c r="E176" s="242" t="s">
        <v>19</v>
      </c>
      <c r="F176" s="234" t="s">
        <v>153</v>
      </c>
      <c r="G176" s="232"/>
      <c r="H176" s="235">
        <v>4</v>
      </c>
      <c r="I176" s="236"/>
      <c r="J176" s="232"/>
      <c r="K176" s="232"/>
      <c r="L176" s="237"/>
      <c r="M176" s="238"/>
      <c r="N176" s="239"/>
      <c r="O176" s="239"/>
      <c r="P176" s="239"/>
      <c r="Q176" s="239"/>
      <c r="R176" s="239"/>
      <c r="S176" s="239"/>
      <c r="T176" s="24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1" t="s">
        <v>161</v>
      </c>
      <c r="AU176" s="241" t="s">
        <v>84</v>
      </c>
      <c r="AV176" s="13" t="s">
        <v>84</v>
      </c>
      <c r="AW176" s="13" t="s">
        <v>37</v>
      </c>
      <c r="AX176" s="13" t="s">
        <v>82</v>
      </c>
      <c r="AY176" s="241" t="s">
        <v>145</v>
      </c>
    </row>
    <row r="177" s="2" customFormat="1" ht="24.15" customHeight="1">
      <c r="A177" s="39"/>
      <c r="B177" s="40"/>
      <c r="C177" s="213" t="s">
        <v>282</v>
      </c>
      <c r="D177" s="213" t="s">
        <v>148</v>
      </c>
      <c r="E177" s="214" t="s">
        <v>1761</v>
      </c>
      <c r="F177" s="215" t="s">
        <v>1762</v>
      </c>
      <c r="G177" s="216" t="s">
        <v>1684</v>
      </c>
      <c r="H177" s="217">
        <v>0.108</v>
      </c>
      <c r="I177" s="218"/>
      <c r="J177" s="219">
        <f>ROUND(I177*H177,2)</f>
        <v>0</v>
      </c>
      <c r="K177" s="215" t="s">
        <v>152</v>
      </c>
      <c r="L177" s="45"/>
      <c r="M177" s="220" t="s">
        <v>19</v>
      </c>
      <c r="N177" s="221" t="s">
        <v>46</v>
      </c>
      <c r="O177" s="85"/>
      <c r="P177" s="222">
        <f>O177*H177</f>
        <v>0</v>
      </c>
      <c r="Q177" s="222">
        <v>0</v>
      </c>
      <c r="R177" s="222">
        <f>Q177*H177</f>
        <v>0</v>
      </c>
      <c r="S177" s="222">
        <v>1.8</v>
      </c>
      <c r="T177" s="223">
        <f>S177*H177</f>
        <v>0.19439999999999999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4" t="s">
        <v>153</v>
      </c>
      <c r="AT177" s="224" t="s">
        <v>148</v>
      </c>
      <c r="AU177" s="224" t="s">
        <v>84</v>
      </c>
      <c r="AY177" s="18" t="s">
        <v>145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8" t="s">
        <v>82</v>
      </c>
      <c r="BK177" s="225">
        <f>ROUND(I177*H177,2)</f>
        <v>0</v>
      </c>
      <c r="BL177" s="18" t="s">
        <v>153</v>
      </c>
      <c r="BM177" s="224" t="s">
        <v>1763</v>
      </c>
    </row>
    <row r="178" s="2" customFormat="1">
      <c r="A178" s="39"/>
      <c r="B178" s="40"/>
      <c r="C178" s="41"/>
      <c r="D178" s="226" t="s">
        <v>155</v>
      </c>
      <c r="E178" s="41"/>
      <c r="F178" s="227" t="s">
        <v>1764</v>
      </c>
      <c r="G178" s="41"/>
      <c r="H178" s="41"/>
      <c r="I178" s="228"/>
      <c r="J178" s="41"/>
      <c r="K178" s="41"/>
      <c r="L178" s="45"/>
      <c r="M178" s="229"/>
      <c r="N178" s="230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155</v>
      </c>
      <c r="AU178" s="18" t="s">
        <v>84</v>
      </c>
    </row>
    <row r="179" s="13" customFormat="1">
      <c r="A179" s="13"/>
      <c r="B179" s="231"/>
      <c r="C179" s="232"/>
      <c r="D179" s="233" t="s">
        <v>161</v>
      </c>
      <c r="E179" s="242" t="s">
        <v>19</v>
      </c>
      <c r="F179" s="234" t="s">
        <v>1765</v>
      </c>
      <c r="G179" s="232"/>
      <c r="H179" s="235">
        <v>0.108</v>
      </c>
      <c r="I179" s="236"/>
      <c r="J179" s="232"/>
      <c r="K179" s="232"/>
      <c r="L179" s="237"/>
      <c r="M179" s="238"/>
      <c r="N179" s="239"/>
      <c r="O179" s="239"/>
      <c r="P179" s="239"/>
      <c r="Q179" s="239"/>
      <c r="R179" s="239"/>
      <c r="S179" s="239"/>
      <c r="T179" s="24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1" t="s">
        <v>161</v>
      </c>
      <c r="AU179" s="241" t="s">
        <v>84</v>
      </c>
      <c r="AV179" s="13" t="s">
        <v>84</v>
      </c>
      <c r="AW179" s="13" t="s">
        <v>37</v>
      </c>
      <c r="AX179" s="13" t="s">
        <v>82</v>
      </c>
      <c r="AY179" s="241" t="s">
        <v>145</v>
      </c>
    </row>
    <row r="180" s="2" customFormat="1" ht="16.5" customHeight="1">
      <c r="A180" s="39"/>
      <c r="B180" s="40"/>
      <c r="C180" s="213" t="s">
        <v>289</v>
      </c>
      <c r="D180" s="213" t="s">
        <v>148</v>
      </c>
      <c r="E180" s="214" t="s">
        <v>168</v>
      </c>
      <c r="F180" s="215" t="s">
        <v>169</v>
      </c>
      <c r="G180" s="216" t="s">
        <v>151</v>
      </c>
      <c r="H180" s="217">
        <v>50</v>
      </c>
      <c r="I180" s="218"/>
      <c r="J180" s="219">
        <f>ROUND(I180*H180,2)</f>
        <v>0</v>
      </c>
      <c r="K180" s="215" t="s">
        <v>152</v>
      </c>
      <c r="L180" s="45"/>
      <c r="M180" s="220" t="s">
        <v>19</v>
      </c>
      <c r="N180" s="221" t="s">
        <v>46</v>
      </c>
      <c r="O180" s="85"/>
      <c r="P180" s="222">
        <f>O180*H180</f>
        <v>0</v>
      </c>
      <c r="Q180" s="222">
        <v>0</v>
      </c>
      <c r="R180" s="222">
        <f>Q180*H180</f>
        <v>0</v>
      </c>
      <c r="S180" s="222">
        <v>0</v>
      </c>
      <c r="T180" s="223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4" t="s">
        <v>153</v>
      </c>
      <c r="AT180" s="224" t="s">
        <v>148</v>
      </c>
      <c r="AU180" s="224" t="s">
        <v>84</v>
      </c>
      <c r="AY180" s="18" t="s">
        <v>145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8" t="s">
        <v>82</v>
      </c>
      <c r="BK180" s="225">
        <f>ROUND(I180*H180,2)</f>
        <v>0</v>
      </c>
      <c r="BL180" s="18" t="s">
        <v>153</v>
      </c>
      <c r="BM180" s="224" t="s">
        <v>1766</v>
      </c>
    </row>
    <row r="181" s="2" customFormat="1">
      <c r="A181" s="39"/>
      <c r="B181" s="40"/>
      <c r="C181" s="41"/>
      <c r="D181" s="226" t="s">
        <v>155</v>
      </c>
      <c r="E181" s="41"/>
      <c r="F181" s="227" t="s">
        <v>171</v>
      </c>
      <c r="G181" s="41"/>
      <c r="H181" s="41"/>
      <c r="I181" s="228"/>
      <c r="J181" s="41"/>
      <c r="K181" s="41"/>
      <c r="L181" s="45"/>
      <c r="M181" s="229"/>
      <c r="N181" s="230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155</v>
      </c>
      <c r="AU181" s="18" t="s">
        <v>84</v>
      </c>
    </row>
    <row r="182" s="12" customFormat="1" ht="22.8" customHeight="1">
      <c r="A182" s="12"/>
      <c r="B182" s="197"/>
      <c r="C182" s="198"/>
      <c r="D182" s="199" t="s">
        <v>74</v>
      </c>
      <c r="E182" s="211" t="s">
        <v>172</v>
      </c>
      <c r="F182" s="211" t="s">
        <v>173</v>
      </c>
      <c r="G182" s="198"/>
      <c r="H182" s="198"/>
      <c r="I182" s="201"/>
      <c r="J182" s="212">
        <f>BK182</f>
        <v>0</v>
      </c>
      <c r="K182" s="198"/>
      <c r="L182" s="203"/>
      <c r="M182" s="204"/>
      <c r="N182" s="205"/>
      <c r="O182" s="205"/>
      <c r="P182" s="206">
        <f>SUM(P183:P215)</f>
        <v>0</v>
      </c>
      <c r="Q182" s="205"/>
      <c r="R182" s="206">
        <f>SUM(R183:R215)</f>
        <v>0</v>
      </c>
      <c r="S182" s="205"/>
      <c r="T182" s="207">
        <f>SUM(T183:T215)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8" t="s">
        <v>82</v>
      </c>
      <c r="AT182" s="209" t="s">
        <v>74</v>
      </c>
      <c r="AU182" s="209" t="s">
        <v>82</v>
      </c>
      <c r="AY182" s="208" t="s">
        <v>145</v>
      </c>
      <c r="BK182" s="210">
        <f>SUM(BK183:BK215)</f>
        <v>0</v>
      </c>
    </row>
    <row r="183" s="2" customFormat="1" ht="24.15" customHeight="1">
      <c r="A183" s="39"/>
      <c r="B183" s="40"/>
      <c r="C183" s="213" t="s">
        <v>295</v>
      </c>
      <c r="D183" s="213" t="s">
        <v>148</v>
      </c>
      <c r="E183" s="214" t="s">
        <v>766</v>
      </c>
      <c r="F183" s="215" t="s">
        <v>767</v>
      </c>
      <c r="G183" s="216" t="s">
        <v>177</v>
      </c>
      <c r="H183" s="217">
        <v>2.214</v>
      </c>
      <c r="I183" s="218"/>
      <c r="J183" s="219">
        <f>ROUND(I183*H183,2)</f>
        <v>0</v>
      </c>
      <c r="K183" s="215" t="s">
        <v>152</v>
      </c>
      <c r="L183" s="45"/>
      <c r="M183" s="220" t="s">
        <v>19</v>
      </c>
      <c r="N183" s="221" t="s">
        <v>46</v>
      </c>
      <c r="O183" s="85"/>
      <c r="P183" s="222">
        <f>O183*H183</f>
        <v>0</v>
      </c>
      <c r="Q183" s="222">
        <v>0</v>
      </c>
      <c r="R183" s="222">
        <f>Q183*H183</f>
        <v>0</v>
      </c>
      <c r="S183" s="222">
        <v>0</v>
      </c>
      <c r="T183" s="223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4" t="s">
        <v>153</v>
      </c>
      <c r="AT183" s="224" t="s">
        <v>148</v>
      </c>
      <c r="AU183" s="224" t="s">
        <v>84</v>
      </c>
      <c r="AY183" s="18" t="s">
        <v>145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8" t="s">
        <v>82</v>
      </c>
      <c r="BK183" s="225">
        <f>ROUND(I183*H183,2)</f>
        <v>0</v>
      </c>
      <c r="BL183" s="18" t="s">
        <v>153</v>
      </c>
      <c r="BM183" s="224" t="s">
        <v>1767</v>
      </c>
    </row>
    <row r="184" s="2" customFormat="1">
      <c r="A184" s="39"/>
      <c r="B184" s="40"/>
      <c r="C184" s="41"/>
      <c r="D184" s="226" t="s">
        <v>155</v>
      </c>
      <c r="E184" s="41"/>
      <c r="F184" s="227" t="s">
        <v>769</v>
      </c>
      <c r="G184" s="41"/>
      <c r="H184" s="41"/>
      <c r="I184" s="228"/>
      <c r="J184" s="41"/>
      <c r="K184" s="41"/>
      <c r="L184" s="45"/>
      <c r="M184" s="229"/>
      <c r="N184" s="230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155</v>
      </c>
      <c r="AU184" s="18" t="s">
        <v>84</v>
      </c>
    </row>
    <row r="185" s="13" customFormat="1">
      <c r="A185" s="13"/>
      <c r="B185" s="231"/>
      <c r="C185" s="232"/>
      <c r="D185" s="233" t="s">
        <v>161</v>
      </c>
      <c r="E185" s="242" t="s">
        <v>19</v>
      </c>
      <c r="F185" s="234" t="s">
        <v>1768</v>
      </c>
      <c r="G185" s="232"/>
      <c r="H185" s="235">
        <v>2.214</v>
      </c>
      <c r="I185" s="236"/>
      <c r="J185" s="232"/>
      <c r="K185" s="232"/>
      <c r="L185" s="237"/>
      <c r="M185" s="238"/>
      <c r="N185" s="239"/>
      <c r="O185" s="239"/>
      <c r="P185" s="239"/>
      <c r="Q185" s="239"/>
      <c r="R185" s="239"/>
      <c r="S185" s="239"/>
      <c r="T185" s="24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1" t="s">
        <v>161</v>
      </c>
      <c r="AU185" s="241" t="s">
        <v>84</v>
      </c>
      <c r="AV185" s="13" t="s">
        <v>84</v>
      </c>
      <c r="AW185" s="13" t="s">
        <v>37</v>
      </c>
      <c r="AX185" s="13" t="s">
        <v>82</v>
      </c>
      <c r="AY185" s="241" t="s">
        <v>145</v>
      </c>
    </row>
    <row r="186" s="2" customFormat="1" ht="16.5" customHeight="1">
      <c r="A186" s="39"/>
      <c r="B186" s="40"/>
      <c r="C186" s="213" t="s">
        <v>301</v>
      </c>
      <c r="D186" s="213" t="s">
        <v>148</v>
      </c>
      <c r="E186" s="214" t="s">
        <v>175</v>
      </c>
      <c r="F186" s="215" t="s">
        <v>176</v>
      </c>
      <c r="G186" s="216" t="s">
        <v>177</v>
      </c>
      <c r="H186" s="217">
        <v>2.214</v>
      </c>
      <c r="I186" s="218"/>
      <c r="J186" s="219">
        <f>ROUND(I186*H186,2)</f>
        <v>0</v>
      </c>
      <c r="K186" s="215" t="s">
        <v>152</v>
      </c>
      <c r="L186" s="45"/>
      <c r="M186" s="220" t="s">
        <v>19</v>
      </c>
      <c r="N186" s="221" t="s">
        <v>46</v>
      </c>
      <c r="O186" s="85"/>
      <c r="P186" s="222">
        <f>O186*H186</f>
        <v>0</v>
      </c>
      <c r="Q186" s="222">
        <v>0</v>
      </c>
      <c r="R186" s="222">
        <f>Q186*H186</f>
        <v>0</v>
      </c>
      <c r="S186" s="222">
        <v>0</v>
      </c>
      <c r="T186" s="223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4" t="s">
        <v>153</v>
      </c>
      <c r="AT186" s="224" t="s">
        <v>148</v>
      </c>
      <c r="AU186" s="224" t="s">
        <v>84</v>
      </c>
      <c r="AY186" s="18" t="s">
        <v>145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8" t="s">
        <v>82</v>
      </c>
      <c r="BK186" s="225">
        <f>ROUND(I186*H186,2)</f>
        <v>0</v>
      </c>
      <c r="BL186" s="18" t="s">
        <v>153</v>
      </c>
      <c r="BM186" s="224" t="s">
        <v>1769</v>
      </c>
    </row>
    <row r="187" s="2" customFormat="1">
      <c r="A187" s="39"/>
      <c r="B187" s="40"/>
      <c r="C187" s="41"/>
      <c r="D187" s="226" t="s">
        <v>155</v>
      </c>
      <c r="E187" s="41"/>
      <c r="F187" s="227" t="s">
        <v>179</v>
      </c>
      <c r="G187" s="41"/>
      <c r="H187" s="41"/>
      <c r="I187" s="228"/>
      <c r="J187" s="41"/>
      <c r="K187" s="41"/>
      <c r="L187" s="45"/>
      <c r="M187" s="229"/>
      <c r="N187" s="230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155</v>
      </c>
      <c r="AU187" s="18" t="s">
        <v>84</v>
      </c>
    </row>
    <row r="188" s="13" customFormat="1">
      <c r="A188" s="13"/>
      <c r="B188" s="231"/>
      <c r="C188" s="232"/>
      <c r="D188" s="233" t="s">
        <v>161</v>
      </c>
      <c r="E188" s="242" t="s">
        <v>19</v>
      </c>
      <c r="F188" s="234" t="s">
        <v>1768</v>
      </c>
      <c r="G188" s="232"/>
      <c r="H188" s="235">
        <v>2.214</v>
      </c>
      <c r="I188" s="236"/>
      <c r="J188" s="232"/>
      <c r="K188" s="232"/>
      <c r="L188" s="237"/>
      <c r="M188" s="238"/>
      <c r="N188" s="239"/>
      <c r="O188" s="239"/>
      <c r="P188" s="239"/>
      <c r="Q188" s="239"/>
      <c r="R188" s="239"/>
      <c r="S188" s="239"/>
      <c r="T188" s="24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1" t="s">
        <v>161</v>
      </c>
      <c r="AU188" s="241" t="s">
        <v>84</v>
      </c>
      <c r="AV188" s="13" t="s">
        <v>84</v>
      </c>
      <c r="AW188" s="13" t="s">
        <v>37</v>
      </c>
      <c r="AX188" s="13" t="s">
        <v>82</v>
      </c>
      <c r="AY188" s="241" t="s">
        <v>145</v>
      </c>
    </row>
    <row r="189" s="2" customFormat="1" ht="24.15" customHeight="1">
      <c r="A189" s="39"/>
      <c r="B189" s="40"/>
      <c r="C189" s="213" t="s">
        <v>306</v>
      </c>
      <c r="D189" s="213" t="s">
        <v>148</v>
      </c>
      <c r="E189" s="214" t="s">
        <v>182</v>
      </c>
      <c r="F189" s="215" t="s">
        <v>183</v>
      </c>
      <c r="G189" s="216" t="s">
        <v>177</v>
      </c>
      <c r="H189" s="217">
        <v>2.214</v>
      </c>
      <c r="I189" s="218"/>
      <c r="J189" s="219">
        <f>ROUND(I189*H189,2)</f>
        <v>0</v>
      </c>
      <c r="K189" s="215" t="s">
        <v>152</v>
      </c>
      <c r="L189" s="45"/>
      <c r="M189" s="220" t="s">
        <v>19</v>
      </c>
      <c r="N189" s="221" t="s">
        <v>46</v>
      </c>
      <c r="O189" s="85"/>
      <c r="P189" s="222">
        <f>O189*H189</f>
        <v>0</v>
      </c>
      <c r="Q189" s="222">
        <v>0</v>
      </c>
      <c r="R189" s="222">
        <f>Q189*H189</f>
        <v>0</v>
      </c>
      <c r="S189" s="222">
        <v>0</v>
      </c>
      <c r="T189" s="223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4" t="s">
        <v>153</v>
      </c>
      <c r="AT189" s="224" t="s">
        <v>148</v>
      </c>
      <c r="AU189" s="224" t="s">
        <v>84</v>
      </c>
      <c r="AY189" s="18" t="s">
        <v>145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8" t="s">
        <v>82</v>
      </c>
      <c r="BK189" s="225">
        <f>ROUND(I189*H189,2)</f>
        <v>0</v>
      </c>
      <c r="BL189" s="18" t="s">
        <v>153</v>
      </c>
      <c r="BM189" s="224" t="s">
        <v>1770</v>
      </c>
    </row>
    <row r="190" s="2" customFormat="1">
      <c r="A190" s="39"/>
      <c r="B190" s="40"/>
      <c r="C190" s="41"/>
      <c r="D190" s="226" t="s">
        <v>155</v>
      </c>
      <c r="E190" s="41"/>
      <c r="F190" s="227" t="s">
        <v>185</v>
      </c>
      <c r="G190" s="41"/>
      <c r="H190" s="41"/>
      <c r="I190" s="228"/>
      <c r="J190" s="41"/>
      <c r="K190" s="41"/>
      <c r="L190" s="45"/>
      <c r="M190" s="229"/>
      <c r="N190" s="230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155</v>
      </c>
      <c r="AU190" s="18" t="s">
        <v>84</v>
      </c>
    </row>
    <row r="191" s="13" customFormat="1">
      <c r="A191" s="13"/>
      <c r="B191" s="231"/>
      <c r="C191" s="232"/>
      <c r="D191" s="233" t="s">
        <v>161</v>
      </c>
      <c r="E191" s="242" t="s">
        <v>19</v>
      </c>
      <c r="F191" s="234" t="s">
        <v>1768</v>
      </c>
      <c r="G191" s="232"/>
      <c r="H191" s="235">
        <v>2.214</v>
      </c>
      <c r="I191" s="236"/>
      <c r="J191" s="232"/>
      <c r="K191" s="232"/>
      <c r="L191" s="237"/>
      <c r="M191" s="238"/>
      <c r="N191" s="239"/>
      <c r="O191" s="239"/>
      <c r="P191" s="239"/>
      <c r="Q191" s="239"/>
      <c r="R191" s="239"/>
      <c r="S191" s="239"/>
      <c r="T191" s="24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1" t="s">
        <v>161</v>
      </c>
      <c r="AU191" s="241" t="s">
        <v>84</v>
      </c>
      <c r="AV191" s="13" t="s">
        <v>84</v>
      </c>
      <c r="AW191" s="13" t="s">
        <v>37</v>
      </c>
      <c r="AX191" s="13" t="s">
        <v>82</v>
      </c>
      <c r="AY191" s="241" t="s">
        <v>145</v>
      </c>
    </row>
    <row r="192" s="2" customFormat="1" ht="37.8" customHeight="1">
      <c r="A192" s="39"/>
      <c r="B192" s="40"/>
      <c r="C192" s="213" t="s">
        <v>313</v>
      </c>
      <c r="D192" s="213" t="s">
        <v>148</v>
      </c>
      <c r="E192" s="214" t="s">
        <v>187</v>
      </c>
      <c r="F192" s="215" t="s">
        <v>188</v>
      </c>
      <c r="G192" s="216" t="s">
        <v>177</v>
      </c>
      <c r="H192" s="217">
        <v>2.214</v>
      </c>
      <c r="I192" s="218"/>
      <c r="J192" s="219">
        <f>ROUND(I192*H192,2)</f>
        <v>0</v>
      </c>
      <c r="K192" s="215" t="s">
        <v>152</v>
      </c>
      <c r="L192" s="45"/>
      <c r="M192" s="220" t="s">
        <v>19</v>
      </c>
      <c r="N192" s="221" t="s">
        <v>46</v>
      </c>
      <c r="O192" s="85"/>
      <c r="P192" s="222">
        <f>O192*H192</f>
        <v>0</v>
      </c>
      <c r="Q192" s="222">
        <v>0</v>
      </c>
      <c r="R192" s="222">
        <f>Q192*H192</f>
        <v>0</v>
      </c>
      <c r="S192" s="222">
        <v>0</v>
      </c>
      <c r="T192" s="223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4" t="s">
        <v>153</v>
      </c>
      <c r="AT192" s="224" t="s">
        <v>148</v>
      </c>
      <c r="AU192" s="224" t="s">
        <v>84</v>
      </c>
      <c r="AY192" s="18" t="s">
        <v>145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8" t="s">
        <v>82</v>
      </c>
      <c r="BK192" s="225">
        <f>ROUND(I192*H192,2)</f>
        <v>0</v>
      </c>
      <c r="BL192" s="18" t="s">
        <v>153</v>
      </c>
      <c r="BM192" s="224" t="s">
        <v>1771</v>
      </c>
    </row>
    <row r="193" s="2" customFormat="1">
      <c r="A193" s="39"/>
      <c r="B193" s="40"/>
      <c r="C193" s="41"/>
      <c r="D193" s="226" t="s">
        <v>155</v>
      </c>
      <c r="E193" s="41"/>
      <c r="F193" s="227" t="s">
        <v>190</v>
      </c>
      <c r="G193" s="41"/>
      <c r="H193" s="41"/>
      <c r="I193" s="228"/>
      <c r="J193" s="41"/>
      <c r="K193" s="41"/>
      <c r="L193" s="45"/>
      <c r="M193" s="229"/>
      <c r="N193" s="230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155</v>
      </c>
      <c r="AU193" s="18" t="s">
        <v>84</v>
      </c>
    </row>
    <row r="194" s="13" customFormat="1">
      <c r="A194" s="13"/>
      <c r="B194" s="231"/>
      <c r="C194" s="232"/>
      <c r="D194" s="233" t="s">
        <v>161</v>
      </c>
      <c r="E194" s="242" t="s">
        <v>19</v>
      </c>
      <c r="F194" s="234" t="s">
        <v>1768</v>
      </c>
      <c r="G194" s="232"/>
      <c r="H194" s="235">
        <v>2.214</v>
      </c>
      <c r="I194" s="236"/>
      <c r="J194" s="232"/>
      <c r="K194" s="232"/>
      <c r="L194" s="237"/>
      <c r="M194" s="238"/>
      <c r="N194" s="239"/>
      <c r="O194" s="239"/>
      <c r="P194" s="239"/>
      <c r="Q194" s="239"/>
      <c r="R194" s="239"/>
      <c r="S194" s="239"/>
      <c r="T194" s="24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1" t="s">
        <v>161</v>
      </c>
      <c r="AU194" s="241" t="s">
        <v>84</v>
      </c>
      <c r="AV194" s="13" t="s">
        <v>84</v>
      </c>
      <c r="AW194" s="13" t="s">
        <v>37</v>
      </c>
      <c r="AX194" s="13" t="s">
        <v>82</v>
      </c>
      <c r="AY194" s="241" t="s">
        <v>145</v>
      </c>
    </row>
    <row r="195" s="2" customFormat="1" ht="21.75" customHeight="1">
      <c r="A195" s="39"/>
      <c r="B195" s="40"/>
      <c r="C195" s="213" t="s">
        <v>317</v>
      </c>
      <c r="D195" s="213" t="s">
        <v>148</v>
      </c>
      <c r="E195" s="214" t="s">
        <v>192</v>
      </c>
      <c r="F195" s="215" t="s">
        <v>193</v>
      </c>
      <c r="G195" s="216" t="s">
        <v>177</v>
      </c>
      <c r="H195" s="217">
        <v>2.214</v>
      </c>
      <c r="I195" s="218"/>
      <c r="J195" s="219">
        <f>ROUND(I195*H195,2)</f>
        <v>0</v>
      </c>
      <c r="K195" s="215" t="s">
        <v>152</v>
      </c>
      <c r="L195" s="45"/>
      <c r="M195" s="220" t="s">
        <v>19</v>
      </c>
      <c r="N195" s="221" t="s">
        <v>46</v>
      </c>
      <c r="O195" s="85"/>
      <c r="P195" s="222">
        <f>O195*H195</f>
        <v>0</v>
      </c>
      <c r="Q195" s="222">
        <v>0</v>
      </c>
      <c r="R195" s="222">
        <f>Q195*H195</f>
        <v>0</v>
      </c>
      <c r="S195" s="222">
        <v>0</v>
      </c>
      <c r="T195" s="223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4" t="s">
        <v>153</v>
      </c>
      <c r="AT195" s="224" t="s">
        <v>148</v>
      </c>
      <c r="AU195" s="224" t="s">
        <v>84</v>
      </c>
      <c r="AY195" s="18" t="s">
        <v>145</v>
      </c>
      <c r="BE195" s="225">
        <f>IF(N195="základní",J195,0)</f>
        <v>0</v>
      </c>
      <c r="BF195" s="225">
        <f>IF(N195="snížená",J195,0)</f>
        <v>0</v>
      </c>
      <c r="BG195" s="225">
        <f>IF(N195="zákl. přenesená",J195,0)</f>
        <v>0</v>
      </c>
      <c r="BH195" s="225">
        <f>IF(N195="sníž. přenesená",J195,0)</f>
        <v>0</v>
      </c>
      <c r="BI195" s="225">
        <f>IF(N195="nulová",J195,0)</f>
        <v>0</v>
      </c>
      <c r="BJ195" s="18" t="s">
        <v>82</v>
      </c>
      <c r="BK195" s="225">
        <f>ROUND(I195*H195,2)</f>
        <v>0</v>
      </c>
      <c r="BL195" s="18" t="s">
        <v>153</v>
      </c>
      <c r="BM195" s="224" t="s">
        <v>1772</v>
      </c>
    </row>
    <row r="196" s="2" customFormat="1">
      <c r="A196" s="39"/>
      <c r="B196" s="40"/>
      <c r="C196" s="41"/>
      <c r="D196" s="226" t="s">
        <v>155</v>
      </c>
      <c r="E196" s="41"/>
      <c r="F196" s="227" t="s">
        <v>195</v>
      </c>
      <c r="G196" s="41"/>
      <c r="H196" s="41"/>
      <c r="I196" s="228"/>
      <c r="J196" s="41"/>
      <c r="K196" s="41"/>
      <c r="L196" s="45"/>
      <c r="M196" s="229"/>
      <c r="N196" s="230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155</v>
      </c>
      <c r="AU196" s="18" t="s">
        <v>84</v>
      </c>
    </row>
    <row r="197" s="13" customFormat="1">
      <c r="A197" s="13"/>
      <c r="B197" s="231"/>
      <c r="C197" s="232"/>
      <c r="D197" s="233" t="s">
        <v>161</v>
      </c>
      <c r="E197" s="242" t="s">
        <v>19</v>
      </c>
      <c r="F197" s="234" t="s">
        <v>1768</v>
      </c>
      <c r="G197" s="232"/>
      <c r="H197" s="235">
        <v>2.214</v>
      </c>
      <c r="I197" s="236"/>
      <c r="J197" s="232"/>
      <c r="K197" s="232"/>
      <c r="L197" s="237"/>
      <c r="M197" s="238"/>
      <c r="N197" s="239"/>
      <c r="O197" s="239"/>
      <c r="P197" s="239"/>
      <c r="Q197" s="239"/>
      <c r="R197" s="239"/>
      <c r="S197" s="239"/>
      <c r="T197" s="24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1" t="s">
        <v>161</v>
      </c>
      <c r="AU197" s="241" t="s">
        <v>84</v>
      </c>
      <c r="AV197" s="13" t="s">
        <v>84</v>
      </c>
      <c r="AW197" s="13" t="s">
        <v>37</v>
      </c>
      <c r="AX197" s="13" t="s">
        <v>82</v>
      </c>
      <c r="AY197" s="241" t="s">
        <v>145</v>
      </c>
    </row>
    <row r="198" s="2" customFormat="1" ht="24.15" customHeight="1">
      <c r="A198" s="39"/>
      <c r="B198" s="40"/>
      <c r="C198" s="213" t="s">
        <v>320</v>
      </c>
      <c r="D198" s="213" t="s">
        <v>148</v>
      </c>
      <c r="E198" s="214" t="s">
        <v>197</v>
      </c>
      <c r="F198" s="215" t="s">
        <v>198</v>
      </c>
      <c r="G198" s="216" t="s">
        <v>177</v>
      </c>
      <c r="H198" s="217">
        <v>77.489999999999995</v>
      </c>
      <c r="I198" s="218"/>
      <c r="J198" s="219">
        <f>ROUND(I198*H198,2)</f>
        <v>0</v>
      </c>
      <c r="K198" s="215" t="s">
        <v>152</v>
      </c>
      <c r="L198" s="45"/>
      <c r="M198" s="220" t="s">
        <v>19</v>
      </c>
      <c r="N198" s="221" t="s">
        <v>46</v>
      </c>
      <c r="O198" s="85"/>
      <c r="P198" s="222">
        <f>O198*H198</f>
        <v>0</v>
      </c>
      <c r="Q198" s="222">
        <v>0</v>
      </c>
      <c r="R198" s="222">
        <f>Q198*H198</f>
        <v>0</v>
      </c>
      <c r="S198" s="222">
        <v>0</v>
      </c>
      <c r="T198" s="223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4" t="s">
        <v>153</v>
      </c>
      <c r="AT198" s="224" t="s">
        <v>148</v>
      </c>
      <c r="AU198" s="224" t="s">
        <v>84</v>
      </c>
      <c r="AY198" s="18" t="s">
        <v>145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8" t="s">
        <v>82</v>
      </c>
      <c r="BK198" s="225">
        <f>ROUND(I198*H198,2)</f>
        <v>0</v>
      </c>
      <c r="BL198" s="18" t="s">
        <v>153</v>
      </c>
      <c r="BM198" s="224" t="s">
        <v>1773</v>
      </c>
    </row>
    <row r="199" s="2" customFormat="1">
      <c r="A199" s="39"/>
      <c r="B199" s="40"/>
      <c r="C199" s="41"/>
      <c r="D199" s="226" t="s">
        <v>155</v>
      </c>
      <c r="E199" s="41"/>
      <c r="F199" s="227" t="s">
        <v>200</v>
      </c>
      <c r="G199" s="41"/>
      <c r="H199" s="41"/>
      <c r="I199" s="228"/>
      <c r="J199" s="41"/>
      <c r="K199" s="41"/>
      <c r="L199" s="45"/>
      <c r="M199" s="229"/>
      <c r="N199" s="230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155</v>
      </c>
      <c r="AU199" s="18" t="s">
        <v>84</v>
      </c>
    </row>
    <row r="200" s="13" customFormat="1">
      <c r="A200" s="13"/>
      <c r="B200" s="231"/>
      <c r="C200" s="232"/>
      <c r="D200" s="233" t="s">
        <v>161</v>
      </c>
      <c r="E200" s="242" t="s">
        <v>19</v>
      </c>
      <c r="F200" s="234" t="s">
        <v>1774</v>
      </c>
      <c r="G200" s="232"/>
      <c r="H200" s="235">
        <v>77.489999999999995</v>
      </c>
      <c r="I200" s="236"/>
      <c r="J200" s="232"/>
      <c r="K200" s="232"/>
      <c r="L200" s="237"/>
      <c r="M200" s="238"/>
      <c r="N200" s="239"/>
      <c r="O200" s="239"/>
      <c r="P200" s="239"/>
      <c r="Q200" s="239"/>
      <c r="R200" s="239"/>
      <c r="S200" s="239"/>
      <c r="T200" s="24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1" t="s">
        <v>161</v>
      </c>
      <c r="AU200" s="241" t="s">
        <v>84</v>
      </c>
      <c r="AV200" s="13" t="s">
        <v>84</v>
      </c>
      <c r="AW200" s="13" t="s">
        <v>37</v>
      </c>
      <c r="AX200" s="13" t="s">
        <v>82</v>
      </c>
      <c r="AY200" s="241" t="s">
        <v>145</v>
      </c>
    </row>
    <row r="201" s="2" customFormat="1" ht="24.15" customHeight="1">
      <c r="A201" s="39"/>
      <c r="B201" s="40"/>
      <c r="C201" s="213" t="s">
        <v>326</v>
      </c>
      <c r="D201" s="213" t="s">
        <v>148</v>
      </c>
      <c r="E201" s="214" t="s">
        <v>1775</v>
      </c>
      <c r="F201" s="215" t="s">
        <v>1776</v>
      </c>
      <c r="G201" s="216" t="s">
        <v>177</v>
      </c>
      <c r="H201" s="217">
        <v>0.79200000000000004</v>
      </c>
      <c r="I201" s="218"/>
      <c r="J201" s="219">
        <f>ROUND(I201*H201,2)</f>
        <v>0</v>
      </c>
      <c r="K201" s="215" t="s">
        <v>152</v>
      </c>
      <c r="L201" s="45"/>
      <c r="M201" s="220" t="s">
        <v>19</v>
      </c>
      <c r="N201" s="221" t="s">
        <v>46</v>
      </c>
      <c r="O201" s="85"/>
      <c r="P201" s="222">
        <f>O201*H201</f>
        <v>0</v>
      </c>
      <c r="Q201" s="222">
        <v>0</v>
      </c>
      <c r="R201" s="222">
        <f>Q201*H201</f>
        <v>0</v>
      </c>
      <c r="S201" s="222">
        <v>0</v>
      </c>
      <c r="T201" s="223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4" t="s">
        <v>153</v>
      </c>
      <c r="AT201" s="224" t="s">
        <v>148</v>
      </c>
      <c r="AU201" s="224" t="s">
        <v>84</v>
      </c>
      <c r="AY201" s="18" t="s">
        <v>145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8" t="s">
        <v>82</v>
      </c>
      <c r="BK201" s="225">
        <f>ROUND(I201*H201,2)</f>
        <v>0</v>
      </c>
      <c r="BL201" s="18" t="s">
        <v>153</v>
      </c>
      <c r="BM201" s="224" t="s">
        <v>1777</v>
      </c>
    </row>
    <row r="202" s="2" customFormat="1">
      <c r="A202" s="39"/>
      <c r="B202" s="40"/>
      <c r="C202" s="41"/>
      <c r="D202" s="226" t="s">
        <v>155</v>
      </c>
      <c r="E202" s="41"/>
      <c r="F202" s="227" t="s">
        <v>1778</v>
      </c>
      <c r="G202" s="41"/>
      <c r="H202" s="41"/>
      <c r="I202" s="228"/>
      <c r="J202" s="41"/>
      <c r="K202" s="41"/>
      <c r="L202" s="45"/>
      <c r="M202" s="229"/>
      <c r="N202" s="230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155</v>
      </c>
      <c r="AU202" s="18" t="s">
        <v>84</v>
      </c>
    </row>
    <row r="203" s="13" customFormat="1">
      <c r="A203" s="13"/>
      <c r="B203" s="231"/>
      <c r="C203" s="232"/>
      <c r="D203" s="233" t="s">
        <v>161</v>
      </c>
      <c r="E203" s="242" t="s">
        <v>19</v>
      </c>
      <c r="F203" s="234" t="s">
        <v>1779</v>
      </c>
      <c r="G203" s="232"/>
      <c r="H203" s="235">
        <v>0.79200000000000004</v>
      </c>
      <c r="I203" s="236"/>
      <c r="J203" s="232"/>
      <c r="K203" s="232"/>
      <c r="L203" s="237"/>
      <c r="M203" s="238"/>
      <c r="N203" s="239"/>
      <c r="O203" s="239"/>
      <c r="P203" s="239"/>
      <c r="Q203" s="239"/>
      <c r="R203" s="239"/>
      <c r="S203" s="239"/>
      <c r="T203" s="24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1" t="s">
        <v>161</v>
      </c>
      <c r="AU203" s="241" t="s">
        <v>84</v>
      </c>
      <c r="AV203" s="13" t="s">
        <v>84</v>
      </c>
      <c r="AW203" s="13" t="s">
        <v>37</v>
      </c>
      <c r="AX203" s="13" t="s">
        <v>82</v>
      </c>
      <c r="AY203" s="241" t="s">
        <v>145</v>
      </c>
    </row>
    <row r="204" s="2" customFormat="1" ht="24.15" customHeight="1">
      <c r="A204" s="39"/>
      <c r="B204" s="40"/>
      <c r="C204" s="213" t="s">
        <v>332</v>
      </c>
      <c r="D204" s="213" t="s">
        <v>148</v>
      </c>
      <c r="E204" s="214" t="s">
        <v>1780</v>
      </c>
      <c r="F204" s="215" t="s">
        <v>1781</v>
      </c>
      <c r="G204" s="216" t="s">
        <v>177</v>
      </c>
      <c r="H204" s="217">
        <v>1.016</v>
      </c>
      <c r="I204" s="218"/>
      <c r="J204" s="219">
        <f>ROUND(I204*H204,2)</f>
        <v>0</v>
      </c>
      <c r="K204" s="215" t="s">
        <v>152</v>
      </c>
      <c r="L204" s="45"/>
      <c r="M204" s="220" t="s">
        <v>19</v>
      </c>
      <c r="N204" s="221" t="s">
        <v>46</v>
      </c>
      <c r="O204" s="85"/>
      <c r="P204" s="222">
        <f>O204*H204</f>
        <v>0</v>
      </c>
      <c r="Q204" s="222">
        <v>0</v>
      </c>
      <c r="R204" s="222">
        <f>Q204*H204</f>
        <v>0</v>
      </c>
      <c r="S204" s="222">
        <v>0</v>
      </c>
      <c r="T204" s="223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4" t="s">
        <v>153</v>
      </c>
      <c r="AT204" s="224" t="s">
        <v>148</v>
      </c>
      <c r="AU204" s="224" t="s">
        <v>84</v>
      </c>
      <c r="AY204" s="18" t="s">
        <v>145</v>
      </c>
      <c r="BE204" s="225">
        <f>IF(N204="základní",J204,0)</f>
        <v>0</v>
      </c>
      <c r="BF204" s="225">
        <f>IF(N204="snížená",J204,0)</f>
        <v>0</v>
      </c>
      <c r="BG204" s="225">
        <f>IF(N204="zákl. přenesená",J204,0)</f>
        <v>0</v>
      </c>
      <c r="BH204" s="225">
        <f>IF(N204="sníž. přenesená",J204,0)</f>
        <v>0</v>
      </c>
      <c r="BI204" s="225">
        <f>IF(N204="nulová",J204,0)</f>
        <v>0</v>
      </c>
      <c r="BJ204" s="18" t="s">
        <v>82</v>
      </c>
      <c r="BK204" s="225">
        <f>ROUND(I204*H204,2)</f>
        <v>0</v>
      </c>
      <c r="BL204" s="18" t="s">
        <v>153</v>
      </c>
      <c r="BM204" s="224" t="s">
        <v>1782</v>
      </c>
    </row>
    <row r="205" s="2" customFormat="1">
      <c r="A205" s="39"/>
      <c r="B205" s="40"/>
      <c r="C205" s="41"/>
      <c r="D205" s="226" t="s">
        <v>155</v>
      </c>
      <c r="E205" s="41"/>
      <c r="F205" s="227" t="s">
        <v>1783</v>
      </c>
      <c r="G205" s="41"/>
      <c r="H205" s="41"/>
      <c r="I205" s="228"/>
      <c r="J205" s="41"/>
      <c r="K205" s="41"/>
      <c r="L205" s="45"/>
      <c r="M205" s="229"/>
      <c r="N205" s="230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155</v>
      </c>
      <c r="AU205" s="18" t="s">
        <v>84</v>
      </c>
    </row>
    <row r="206" s="13" customFormat="1">
      <c r="A206" s="13"/>
      <c r="B206" s="231"/>
      <c r="C206" s="232"/>
      <c r="D206" s="233" t="s">
        <v>161</v>
      </c>
      <c r="E206" s="242" t="s">
        <v>19</v>
      </c>
      <c r="F206" s="234" t="s">
        <v>1784</v>
      </c>
      <c r="G206" s="232"/>
      <c r="H206" s="235">
        <v>1.016</v>
      </c>
      <c r="I206" s="236"/>
      <c r="J206" s="232"/>
      <c r="K206" s="232"/>
      <c r="L206" s="237"/>
      <c r="M206" s="238"/>
      <c r="N206" s="239"/>
      <c r="O206" s="239"/>
      <c r="P206" s="239"/>
      <c r="Q206" s="239"/>
      <c r="R206" s="239"/>
      <c r="S206" s="239"/>
      <c r="T206" s="24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1" t="s">
        <v>161</v>
      </c>
      <c r="AU206" s="241" t="s">
        <v>84</v>
      </c>
      <c r="AV206" s="13" t="s">
        <v>84</v>
      </c>
      <c r="AW206" s="13" t="s">
        <v>37</v>
      </c>
      <c r="AX206" s="13" t="s">
        <v>82</v>
      </c>
      <c r="AY206" s="241" t="s">
        <v>145</v>
      </c>
    </row>
    <row r="207" s="2" customFormat="1" ht="24.15" customHeight="1">
      <c r="A207" s="39"/>
      <c r="B207" s="40"/>
      <c r="C207" s="213" t="s">
        <v>338</v>
      </c>
      <c r="D207" s="213" t="s">
        <v>148</v>
      </c>
      <c r="E207" s="214" t="s">
        <v>1785</v>
      </c>
      <c r="F207" s="215" t="s">
        <v>1786</v>
      </c>
      <c r="G207" s="216" t="s">
        <v>177</v>
      </c>
      <c r="H207" s="217">
        <v>0.30399999999999999</v>
      </c>
      <c r="I207" s="218"/>
      <c r="J207" s="219">
        <f>ROUND(I207*H207,2)</f>
        <v>0</v>
      </c>
      <c r="K207" s="215" t="s">
        <v>152</v>
      </c>
      <c r="L207" s="45"/>
      <c r="M207" s="220" t="s">
        <v>19</v>
      </c>
      <c r="N207" s="221" t="s">
        <v>46</v>
      </c>
      <c r="O207" s="85"/>
      <c r="P207" s="222">
        <f>O207*H207</f>
        <v>0</v>
      </c>
      <c r="Q207" s="222">
        <v>0</v>
      </c>
      <c r="R207" s="222">
        <f>Q207*H207</f>
        <v>0</v>
      </c>
      <c r="S207" s="222">
        <v>0</v>
      </c>
      <c r="T207" s="223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4" t="s">
        <v>153</v>
      </c>
      <c r="AT207" s="224" t="s">
        <v>148</v>
      </c>
      <c r="AU207" s="224" t="s">
        <v>84</v>
      </c>
      <c r="AY207" s="18" t="s">
        <v>145</v>
      </c>
      <c r="BE207" s="225">
        <f>IF(N207="základní",J207,0)</f>
        <v>0</v>
      </c>
      <c r="BF207" s="225">
        <f>IF(N207="snížená",J207,0)</f>
        <v>0</v>
      </c>
      <c r="BG207" s="225">
        <f>IF(N207="zákl. přenesená",J207,0)</f>
        <v>0</v>
      </c>
      <c r="BH207" s="225">
        <f>IF(N207="sníž. přenesená",J207,0)</f>
        <v>0</v>
      </c>
      <c r="BI207" s="225">
        <f>IF(N207="nulová",J207,0)</f>
        <v>0</v>
      </c>
      <c r="BJ207" s="18" t="s">
        <v>82</v>
      </c>
      <c r="BK207" s="225">
        <f>ROUND(I207*H207,2)</f>
        <v>0</v>
      </c>
      <c r="BL207" s="18" t="s">
        <v>153</v>
      </c>
      <c r="BM207" s="224" t="s">
        <v>1787</v>
      </c>
    </row>
    <row r="208" s="2" customFormat="1">
      <c r="A208" s="39"/>
      <c r="B208" s="40"/>
      <c r="C208" s="41"/>
      <c r="D208" s="226" t="s">
        <v>155</v>
      </c>
      <c r="E208" s="41"/>
      <c r="F208" s="227" t="s">
        <v>1788</v>
      </c>
      <c r="G208" s="41"/>
      <c r="H208" s="41"/>
      <c r="I208" s="228"/>
      <c r="J208" s="41"/>
      <c r="K208" s="41"/>
      <c r="L208" s="45"/>
      <c r="M208" s="229"/>
      <c r="N208" s="230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155</v>
      </c>
      <c r="AU208" s="18" t="s">
        <v>84</v>
      </c>
    </row>
    <row r="209" s="13" customFormat="1">
      <c r="A209" s="13"/>
      <c r="B209" s="231"/>
      <c r="C209" s="232"/>
      <c r="D209" s="233" t="s">
        <v>161</v>
      </c>
      <c r="E209" s="242" t="s">
        <v>19</v>
      </c>
      <c r="F209" s="234" t="s">
        <v>1789</v>
      </c>
      <c r="G209" s="232"/>
      <c r="H209" s="235">
        <v>0.30399999999999999</v>
      </c>
      <c r="I209" s="236"/>
      <c r="J209" s="232"/>
      <c r="K209" s="232"/>
      <c r="L209" s="237"/>
      <c r="M209" s="238"/>
      <c r="N209" s="239"/>
      <c r="O209" s="239"/>
      <c r="P209" s="239"/>
      <c r="Q209" s="239"/>
      <c r="R209" s="239"/>
      <c r="S209" s="239"/>
      <c r="T209" s="24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1" t="s">
        <v>161</v>
      </c>
      <c r="AU209" s="241" t="s">
        <v>84</v>
      </c>
      <c r="AV209" s="13" t="s">
        <v>84</v>
      </c>
      <c r="AW209" s="13" t="s">
        <v>37</v>
      </c>
      <c r="AX209" s="13" t="s">
        <v>82</v>
      </c>
      <c r="AY209" s="241" t="s">
        <v>145</v>
      </c>
    </row>
    <row r="210" s="2" customFormat="1" ht="24.15" customHeight="1">
      <c r="A210" s="39"/>
      <c r="B210" s="40"/>
      <c r="C210" s="213" t="s">
        <v>344</v>
      </c>
      <c r="D210" s="213" t="s">
        <v>148</v>
      </c>
      <c r="E210" s="214" t="s">
        <v>203</v>
      </c>
      <c r="F210" s="215" t="s">
        <v>204</v>
      </c>
      <c r="G210" s="216" t="s">
        <v>177</v>
      </c>
      <c r="H210" s="217">
        <v>0.10000000000000001</v>
      </c>
      <c r="I210" s="218"/>
      <c r="J210" s="219">
        <f>ROUND(I210*H210,2)</f>
        <v>0</v>
      </c>
      <c r="K210" s="215" t="s">
        <v>152</v>
      </c>
      <c r="L210" s="45"/>
      <c r="M210" s="220" t="s">
        <v>19</v>
      </c>
      <c r="N210" s="221" t="s">
        <v>46</v>
      </c>
      <c r="O210" s="85"/>
      <c r="P210" s="222">
        <f>O210*H210</f>
        <v>0</v>
      </c>
      <c r="Q210" s="222">
        <v>0</v>
      </c>
      <c r="R210" s="222">
        <f>Q210*H210</f>
        <v>0</v>
      </c>
      <c r="S210" s="222">
        <v>0</v>
      </c>
      <c r="T210" s="223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4" t="s">
        <v>153</v>
      </c>
      <c r="AT210" s="224" t="s">
        <v>148</v>
      </c>
      <c r="AU210" s="224" t="s">
        <v>84</v>
      </c>
      <c r="AY210" s="18" t="s">
        <v>145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8" t="s">
        <v>82</v>
      </c>
      <c r="BK210" s="225">
        <f>ROUND(I210*H210,2)</f>
        <v>0</v>
      </c>
      <c r="BL210" s="18" t="s">
        <v>153</v>
      </c>
      <c r="BM210" s="224" t="s">
        <v>1790</v>
      </c>
    </row>
    <row r="211" s="2" customFormat="1">
      <c r="A211" s="39"/>
      <c r="B211" s="40"/>
      <c r="C211" s="41"/>
      <c r="D211" s="226" t="s">
        <v>155</v>
      </c>
      <c r="E211" s="41"/>
      <c r="F211" s="227" t="s">
        <v>206</v>
      </c>
      <c r="G211" s="41"/>
      <c r="H211" s="41"/>
      <c r="I211" s="228"/>
      <c r="J211" s="41"/>
      <c r="K211" s="41"/>
      <c r="L211" s="45"/>
      <c r="M211" s="229"/>
      <c r="N211" s="230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155</v>
      </c>
      <c r="AU211" s="18" t="s">
        <v>84</v>
      </c>
    </row>
    <row r="212" s="13" customFormat="1">
      <c r="A212" s="13"/>
      <c r="B212" s="231"/>
      <c r="C212" s="232"/>
      <c r="D212" s="233" t="s">
        <v>161</v>
      </c>
      <c r="E212" s="242" t="s">
        <v>19</v>
      </c>
      <c r="F212" s="234" t="s">
        <v>207</v>
      </c>
      <c r="G212" s="232"/>
      <c r="H212" s="235">
        <v>0.10000000000000001</v>
      </c>
      <c r="I212" s="236"/>
      <c r="J212" s="232"/>
      <c r="K212" s="232"/>
      <c r="L212" s="237"/>
      <c r="M212" s="238"/>
      <c r="N212" s="239"/>
      <c r="O212" s="239"/>
      <c r="P212" s="239"/>
      <c r="Q212" s="239"/>
      <c r="R212" s="239"/>
      <c r="S212" s="239"/>
      <c r="T212" s="24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1" t="s">
        <v>161</v>
      </c>
      <c r="AU212" s="241" t="s">
        <v>84</v>
      </c>
      <c r="AV212" s="13" t="s">
        <v>84</v>
      </c>
      <c r="AW212" s="13" t="s">
        <v>37</v>
      </c>
      <c r="AX212" s="13" t="s">
        <v>82</v>
      </c>
      <c r="AY212" s="241" t="s">
        <v>145</v>
      </c>
    </row>
    <row r="213" s="2" customFormat="1" ht="16.5" customHeight="1">
      <c r="A213" s="39"/>
      <c r="B213" s="40"/>
      <c r="C213" s="213" t="s">
        <v>349</v>
      </c>
      <c r="D213" s="213" t="s">
        <v>148</v>
      </c>
      <c r="E213" s="214" t="s">
        <v>220</v>
      </c>
      <c r="F213" s="215" t="s">
        <v>1791</v>
      </c>
      <c r="G213" s="216" t="s">
        <v>177</v>
      </c>
      <c r="H213" s="217">
        <v>0.002</v>
      </c>
      <c r="I213" s="218"/>
      <c r="J213" s="219">
        <f>ROUND(I213*H213,2)</f>
        <v>0</v>
      </c>
      <c r="K213" s="215" t="s">
        <v>19</v>
      </c>
      <c r="L213" s="45"/>
      <c r="M213" s="220" t="s">
        <v>19</v>
      </c>
      <c r="N213" s="221" t="s">
        <v>46</v>
      </c>
      <c r="O213" s="85"/>
      <c r="P213" s="222">
        <f>O213*H213</f>
        <v>0</v>
      </c>
      <c r="Q213" s="222">
        <v>0</v>
      </c>
      <c r="R213" s="222">
        <f>Q213*H213</f>
        <v>0</v>
      </c>
      <c r="S213" s="222">
        <v>0</v>
      </c>
      <c r="T213" s="223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24" t="s">
        <v>153</v>
      </c>
      <c r="AT213" s="224" t="s">
        <v>148</v>
      </c>
      <c r="AU213" s="224" t="s">
        <v>84</v>
      </c>
      <c r="AY213" s="18" t="s">
        <v>145</v>
      </c>
      <c r="BE213" s="225">
        <f>IF(N213="základní",J213,0)</f>
        <v>0</v>
      </c>
      <c r="BF213" s="225">
        <f>IF(N213="snížená",J213,0)</f>
        <v>0</v>
      </c>
      <c r="BG213" s="225">
        <f>IF(N213="zákl. přenesená",J213,0)</f>
        <v>0</v>
      </c>
      <c r="BH213" s="225">
        <f>IF(N213="sníž. přenesená",J213,0)</f>
        <v>0</v>
      </c>
      <c r="BI213" s="225">
        <f>IF(N213="nulová",J213,0)</f>
        <v>0</v>
      </c>
      <c r="BJ213" s="18" t="s">
        <v>82</v>
      </c>
      <c r="BK213" s="225">
        <f>ROUND(I213*H213,2)</f>
        <v>0</v>
      </c>
      <c r="BL213" s="18" t="s">
        <v>153</v>
      </c>
      <c r="BM213" s="224" t="s">
        <v>1792</v>
      </c>
    </row>
    <row r="214" s="2" customFormat="1">
      <c r="A214" s="39"/>
      <c r="B214" s="40"/>
      <c r="C214" s="41"/>
      <c r="D214" s="233" t="s">
        <v>223</v>
      </c>
      <c r="E214" s="41"/>
      <c r="F214" s="243" t="s">
        <v>224</v>
      </c>
      <c r="G214" s="41"/>
      <c r="H214" s="41"/>
      <c r="I214" s="228"/>
      <c r="J214" s="41"/>
      <c r="K214" s="41"/>
      <c r="L214" s="45"/>
      <c r="M214" s="229"/>
      <c r="N214" s="230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223</v>
      </c>
      <c r="AU214" s="18" t="s">
        <v>84</v>
      </c>
    </row>
    <row r="215" s="13" customFormat="1">
      <c r="A215" s="13"/>
      <c r="B215" s="231"/>
      <c r="C215" s="232"/>
      <c r="D215" s="233" t="s">
        <v>161</v>
      </c>
      <c r="E215" s="242" t="s">
        <v>19</v>
      </c>
      <c r="F215" s="234" t="s">
        <v>975</v>
      </c>
      <c r="G215" s="232"/>
      <c r="H215" s="235">
        <v>0.002</v>
      </c>
      <c r="I215" s="236"/>
      <c r="J215" s="232"/>
      <c r="K215" s="232"/>
      <c r="L215" s="237"/>
      <c r="M215" s="238"/>
      <c r="N215" s="239"/>
      <c r="O215" s="239"/>
      <c r="P215" s="239"/>
      <c r="Q215" s="239"/>
      <c r="R215" s="239"/>
      <c r="S215" s="239"/>
      <c r="T215" s="24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1" t="s">
        <v>161</v>
      </c>
      <c r="AU215" s="241" t="s">
        <v>84</v>
      </c>
      <c r="AV215" s="13" t="s">
        <v>84</v>
      </c>
      <c r="AW215" s="13" t="s">
        <v>37</v>
      </c>
      <c r="AX215" s="13" t="s">
        <v>82</v>
      </c>
      <c r="AY215" s="241" t="s">
        <v>145</v>
      </c>
    </row>
    <row r="216" s="12" customFormat="1" ht="22.8" customHeight="1">
      <c r="A216" s="12"/>
      <c r="B216" s="197"/>
      <c r="C216" s="198"/>
      <c r="D216" s="199" t="s">
        <v>74</v>
      </c>
      <c r="E216" s="211" t="s">
        <v>1793</v>
      </c>
      <c r="F216" s="211" t="s">
        <v>1794</v>
      </c>
      <c r="G216" s="198"/>
      <c r="H216" s="198"/>
      <c r="I216" s="201"/>
      <c r="J216" s="212">
        <f>BK216</f>
        <v>0</v>
      </c>
      <c r="K216" s="198"/>
      <c r="L216" s="203"/>
      <c r="M216" s="204"/>
      <c r="N216" s="205"/>
      <c r="O216" s="205"/>
      <c r="P216" s="206">
        <f>SUM(P217:P218)</f>
        <v>0</v>
      </c>
      <c r="Q216" s="205"/>
      <c r="R216" s="206">
        <f>SUM(R217:R218)</f>
        <v>0</v>
      </c>
      <c r="S216" s="205"/>
      <c r="T216" s="207">
        <f>SUM(T217:T218)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8" t="s">
        <v>82</v>
      </c>
      <c r="AT216" s="209" t="s">
        <v>74</v>
      </c>
      <c r="AU216" s="209" t="s">
        <v>82</v>
      </c>
      <c r="AY216" s="208" t="s">
        <v>145</v>
      </c>
      <c r="BK216" s="210">
        <f>SUM(BK217:BK218)</f>
        <v>0</v>
      </c>
    </row>
    <row r="217" s="2" customFormat="1" ht="33" customHeight="1">
      <c r="A217" s="39"/>
      <c r="B217" s="40"/>
      <c r="C217" s="213" t="s">
        <v>354</v>
      </c>
      <c r="D217" s="213" t="s">
        <v>148</v>
      </c>
      <c r="E217" s="214" t="s">
        <v>1795</v>
      </c>
      <c r="F217" s="215" t="s">
        <v>1796</v>
      </c>
      <c r="G217" s="216" t="s">
        <v>177</v>
      </c>
      <c r="H217" s="217">
        <v>13.834</v>
      </c>
      <c r="I217" s="218"/>
      <c r="J217" s="219">
        <f>ROUND(I217*H217,2)</f>
        <v>0</v>
      </c>
      <c r="K217" s="215" t="s">
        <v>152</v>
      </c>
      <c r="L217" s="45"/>
      <c r="M217" s="220" t="s">
        <v>19</v>
      </c>
      <c r="N217" s="221" t="s">
        <v>46</v>
      </c>
      <c r="O217" s="85"/>
      <c r="P217" s="222">
        <f>O217*H217</f>
        <v>0</v>
      </c>
      <c r="Q217" s="222">
        <v>0</v>
      </c>
      <c r="R217" s="222">
        <f>Q217*H217</f>
        <v>0</v>
      </c>
      <c r="S217" s="222">
        <v>0</v>
      </c>
      <c r="T217" s="223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24" t="s">
        <v>153</v>
      </c>
      <c r="AT217" s="224" t="s">
        <v>148</v>
      </c>
      <c r="AU217" s="224" t="s">
        <v>84</v>
      </c>
      <c r="AY217" s="18" t="s">
        <v>145</v>
      </c>
      <c r="BE217" s="225">
        <f>IF(N217="základní",J217,0)</f>
        <v>0</v>
      </c>
      <c r="BF217" s="225">
        <f>IF(N217="snížená",J217,0)</f>
        <v>0</v>
      </c>
      <c r="BG217" s="225">
        <f>IF(N217="zákl. přenesená",J217,0)</f>
        <v>0</v>
      </c>
      <c r="BH217" s="225">
        <f>IF(N217="sníž. přenesená",J217,0)</f>
        <v>0</v>
      </c>
      <c r="BI217" s="225">
        <f>IF(N217="nulová",J217,0)</f>
        <v>0</v>
      </c>
      <c r="BJ217" s="18" t="s">
        <v>82</v>
      </c>
      <c r="BK217" s="225">
        <f>ROUND(I217*H217,2)</f>
        <v>0</v>
      </c>
      <c r="BL217" s="18" t="s">
        <v>153</v>
      </c>
      <c r="BM217" s="224" t="s">
        <v>1797</v>
      </c>
    </row>
    <row r="218" s="2" customFormat="1">
      <c r="A218" s="39"/>
      <c r="B218" s="40"/>
      <c r="C218" s="41"/>
      <c r="D218" s="226" t="s">
        <v>155</v>
      </c>
      <c r="E218" s="41"/>
      <c r="F218" s="227" t="s">
        <v>1798</v>
      </c>
      <c r="G218" s="41"/>
      <c r="H218" s="41"/>
      <c r="I218" s="228"/>
      <c r="J218" s="41"/>
      <c r="K218" s="41"/>
      <c r="L218" s="45"/>
      <c r="M218" s="229"/>
      <c r="N218" s="230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155</v>
      </c>
      <c r="AU218" s="18" t="s">
        <v>84</v>
      </c>
    </row>
    <row r="219" s="12" customFormat="1" ht="25.92" customHeight="1">
      <c r="A219" s="12"/>
      <c r="B219" s="197"/>
      <c r="C219" s="198"/>
      <c r="D219" s="199" t="s">
        <v>74</v>
      </c>
      <c r="E219" s="200" t="s">
        <v>609</v>
      </c>
      <c r="F219" s="200" t="s">
        <v>610</v>
      </c>
      <c r="G219" s="198"/>
      <c r="H219" s="198"/>
      <c r="I219" s="201"/>
      <c r="J219" s="202">
        <f>BK219</f>
        <v>0</v>
      </c>
      <c r="K219" s="198"/>
      <c r="L219" s="203"/>
      <c r="M219" s="204"/>
      <c r="N219" s="205"/>
      <c r="O219" s="205"/>
      <c r="P219" s="206">
        <f>SUM(P220:P222)</f>
        <v>0</v>
      </c>
      <c r="Q219" s="205"/>
      <c r="R219" s="206">
        <f>SUM(R220:R222)</f>
        <v>0.0062160000000000002</v>
      </c>
      <c r="S219" s="205"/>
      <c r="T219" s="207">
        <f>SUM(T220:T222)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08" t="s">
        <v>84</v>
      </c>
      <c r="AT219" s="209" t="s">
        <v>74</v>
      </c>
      <c r="AU219" s="209" t="s">
        <v>75</v>
      </c>
      <c r="AY219" s="208" t="s">
        <v>145</v>
      </c>
      <c r="BK219" s="210">
        <f>SUM(BK220:BK222)</f>
        <v>0</v>
      </c>
    </row>
    <row r="220" s="2" customFormat="1" ht="16.5" customHeight="1">
      <c r="A220" s="39"/>
      <c r="B220" s="40"/>
      <c r="C220" s="213" t="s">
        <v>359</v>
      </c>
      <c r="D220" s="213" t="s">
        <v>148</v>
      </c>
      <c r="E220" s="214" t="s">
        <v>1799</v>
      </c>
      <c r="F220" s="215" t="s">
        <v>1800</v>
      </c>
      <c r="G220" s="216" t="s">
        <v>233</v>
      </c>
      <c r="H220" s="217">
        <v>29.600000000000001</v>
      </c>
      <c r="I220" s="218"/>
      <c r="J220" s="219">
        <f>ROUND(I220*H220,2)</f>
        <v>0</v>
      </c>
      <c r="K220" s="215" t="s">
        <v>152</v>
      </c>
      <c r="L220" s="45"/>
      <c r="M220" s="220" t="s">
        <v>19</v>
      </c>
      <c r="N220" s="221" t="s">
        <v>46</v>
      </c>
      <c r="O220" s="85"/>
      <c r="P220" s="222">
        <f>O220*H220</f>
        <v>0</v>
      </c>
      <c r="Q220" s="222">
        <v>0.00021000000000000001</v>
      </c>
      <c r="R220" s="222">
        <f>Q220*H220</f>
        <v>0.0062160000000000002</v>
      </c>
      <c r="S220" s="222">
        <v>0</v>
      </c>
      <c r="T220" s="223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4" t="s">
        <v>234</v>
      </c>
      <c r="AT220" s="224" t="s">
        <v>148</v>
      </c>
      <c r="AU220" s="224" t="s">
        <v>82</v>
      </c>
      <c r="AY220" s="18" t="s">
        <v>145</v>
      </c>
      <c r="BE220" s="225">
        <f>IF(N220="základní",J220,0)</f>
        <v>0</v>
      </c>
      <c r="BF220" s="225">
        <f>IF(N220="snížená",J220,0)</f>
        <v>0</v>
      </c>
      <c r="BG220" s="225">
        <f>IF(N220="zákl. přenesená",J220,0)</f>
        <v>0</v>
      </c>
      <c r="BH220" s="225">
        <f>IF(N220="sníž. přenesená",J220,0)</f>
        <v>0</v>
      </c>
      <c r="BI220" s="225">
        <f>IF(N220="nulová",J220,0)</f>
        <v>0</v>
      </c>
      <c r="BJ220" s="18" t="s">
        <v>82</v>
      </c>
      <c r="BK220" s="225">
        <f>ROUND(I220*H220,2)</f>
        <v>0</v>
      </c>
      <c r="BL220" s="18" t="s">
        <v>234</v>
      </c>
      <c r="BM220" s="224" t="s">
        <v>1801</v>
      </c>
    </row>
    <row r="221" s="2" customFormat="1">
      <c r="A221" s="39"/>
      <c r="B221" s="40"/>
      <c r="C221" s="41"/>
      <c r="D221" s="226" t="s">
        <v>155</v>
      </c>
      <c r="E221" s="41"/>
      <c r="F221" s="227" t="s">
        <v>1802</v>
      </c>
      <c r="G221" s="41"/>
      <c r="H221" s="41"/>
      <c r="I221" s="228"/>
      <c r="J221" s="41"/>
      <c r="K221" s="41"/>
      <c r="L221" s="45"/>
      <c r="M221" s="229"/>
      <c r="N221" s="230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155</v>
      </c>
      <c r="AU221" s="18" t="s">
        <v>82</v>
      </c>
    </row>
    <row r="222" s="13" customFormat="1">
      <c r="A222" s="13"/>
      <c r="B222" s="231"/>
      <c r="C222" s="232"/>
      <c r="D222" s="233" t="s">
        <v>161</v>
      </c>
      <c r="E222" s="242" t="s">
        <v>19</v>
      </c>
      <c r="F222" s="234" t="s">
        <v>1803</v>
      </c>
      <c r="G222" s="232"/>
      <c r="H222" s="235">
        <v>29.600000000000001</v>
      </c>
      <c r="I222" s="236"/>
      <c r="J222" s="232"/>
      <c r="K222" s="232"/>
      <c r="L222" s="237"/>
      <c r="M222" s="238"/>
      <c r="N222" s="239"/>
      <c r="O222" s="239"/>
      <c r="P222" s="239"/>
      <c r="Q222" s="239"/>
      <c r="R222" s="239"/>
      <c r="S222" s="239"/>
      <c r="T222" s="24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1" t="s">
        <v>161</v>
      </c>
      <c r="AU222" s="241" t="s">
        <v>82</v>
      </c>
      <c r="AV222" s="13" t="s">
        <v>84</v>
      </c>
      <c r="AW222" s="13" t="s">
        <v>37</v>
      </c>
      <c r="AX222" s="13" t="s">
        <v>82</v>
      </c>
      <c r="AY222" s="241" t="s">
        <v>145</v>
      </c>
    </row>
    <row r="223" s="12" customFormat="1" ht="25.92" customHeight="1">
      <c r="A223" s="12"/>
      <c r="B223" s="197"/>
      <c r="C223" s="198"/>
      <c r="D223" s="199" t="s">
        <v>74</v>
      </c>
      <c r="E223" s="200" t="s">
        <v>226</v>
      </c>
      <c r="F223" s="200" t="s">
        <v>227</v>
      </c>
      <c r="G223" s="198"/>
      <c r="H223" s="198"/>
      <c r="I223" s="201"/>
      <c r="J223" s="202">
        <f>BK223</f>
        <v>0</v>
      </c>
      <c r="K223" s="198"/>
      <c r="L223" s="203"/>
      <c r="M223" s="204"/>
      <c r="N223" s="205"/>
      <c r="O223" s="205"/>
      <c r="P223" s="206">
        <f>P224+P235+P262+P279</f>
        <v>0</v>
      </c>
      <c r="Q223" s="205"/>
      <c r="R223" s="206">
        <f>R224+R235+R262+R279</f>
        <v>0.64852019999999999</v>
      </c>
      <c r="S223" s="205"/>
      <c r="T223" s="207">
        <f>T224+T235+T262+T279</f>
        <v>0.019460000000000002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8" t="s">
        <v>84</v>
      </c>
      <c r="AT223" s="209" t="s">
        <v>74</v>
      </c>
      <c r="AU223" s="209" t="s">
        <v>75</v>
      </c>
      <c r="AY223" s="208" t="s">
        <v>145</v>
      </c>
      <c r="BK223" s="210">
        <f>BK224+BK235+BK262+BK279</f>
        <v>0</v>
      </c>
    </row>
    <row r="224" s="12" customFormat="1" ht="22.8" customHeight="1">
      <c r="A224" s="12"/>
      <c r="B224" s="197"/>
      <c r="C224" s="198"/>
      <c r="D224" s="199" t="s">
        <v>74</v>
      </c>
      <c r="E224" s="211" t="s">
        <v>385</v>
      </c>
      <c r="F224" s="211" t="s">
        <v>386</v>
      </c>
      <c r="G224" s="198"/>
      <c r="H224" s="198"/>
      <c r="I224" s="201"/>
      <c r="J224" s="212">
        <f>BK224</f>
        <v>0</v>
      </c>
      <c r="K224" s="198"/>
      <c r="L224" s="203"/>
      <c r="M224" s="204"/>
      <c r="N224" s="205"/>
      <c r="O224" s="205"/>
      <c r="P224" s="206">
        <f>SUM(P225:P234)</f>
        <v>0</v>
      </c>
      <c r="Q224" s="205"/>
      <c r="R224" s="206">
        <f>SUM(R225:R234)</f>
        <v>0.016070000000000001</v>
      </c>
      <c r="S224" s="205"/>
      <c r="T224" s="207">
        <f>SUM(T225:T234)</f>
        <v>0.019460000000000002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8" t="s">
        <v>84</v>
      </c>
      <c r="AT224" s="209" t="s">
        <v>74</v>
      </c>
      <c r="AU224" s="209" t="s">
        <v>82</v>
      </c>
      <c r="AY224" s="208" t="s">
        <v>145</v>
      </c>
      <c r="BK224" s="210">
        <f>SUM(BK225:BK234)</f>
        <v>0</v>
      </c>
    </row>
    <row r="225" s="2" customFormat="1" ht="16.5" customHeight="1">
      <c r="A225" s="39"/>
      <c r="B225" s="40"/>
      <c r="C225" s="258" t="s">
        <v>365</v>
      </c>
      <c r="D225" s="258" t="s">
        <v>583</v>
      </c>
      <c r="E225" s="259" t="s">
        <v>1804</v>
      </c>
      <c r="F225" s="260" t="s">
        <v>1805</v>
      </c>
      <c r="G225" s="261" t="s">
        <v>1806</v>
      </c>
      <c r="H225" s="262">
        <v>0.20000000000000001</v>
      </c>
      <c r="I225" s="263"/>
      <c r="J225" s="264">
        <f>ROUND(I225*H225,2)</f>
        <v>0</v>
      </c>
      <c r="K225" s="260" t="s">
        <v>152</v>
      </c>
      <c r="L225" s="265"/>
      <c r="M225" s="266" t="s">
        <v>19</v>
      </c>
      <c r="N225" s="267" t="s">
        <v>46</v>
      </c>
      <c r="O225" s="85"/>
      <c r="P225" s="222">
        <f>O225*H225</f>
        <v>0</v>
      </c>
      <c r="Q225" s="222">
        <v>0.0030000000000000001</v>
      </c>
      <c r="R225" s="222">
        <f>Q225*H225</f>
        <v>0.00060000000000000006</v>
      </c>
      <c r="S225" s="222">
        <v>0</v>
      </c>
      <c r="T225" s="223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24" t="s">
        <v>965</v>
      </c>
      <c r="AT225" s="224" t="s">
        <v>583</v>
      </c>
      <c r="AU225" s="224" t="s">
        <v>84</v>
      </c>
      <c r="AY225" s="18" t="s">
        <v>145</v>
      </c>
      <c r="BE225" s="225">
        <f>IF(N225="základní",J225,0)</f>
        <v>0</v>
      </c>
      <c r="BF225" s="225">
        <f>IF(N225="snížená",J225,0)</f>
        <v>0</v>
      </c>
      <c r="BG225" s="225">
        <f>IF(N225="zákl. přenesená",J225,0)</f>
        <v>0</v>
      </c>
      <c r="BH225" s="225">
        <f>IF(N225="sníž. přenesená",J225,0)</f>
        <v>0</v>
      </c>
      <c r="BI225" s="225">
        <f>IF(N225="nulová",J225,0)</f>
        <v>0</v>
      </c>
      <c r="BJ225" s="18" t="s">
        <v>82</v>
      </c>
      <c r="BK225" s="225">
        <f>ROUND(I225*H225,2)</f>
        <v>0</v>
      </c>
      <c r="BL225" s="18" t="s">
        <v>965</v>
      </c>
      <c r="BM225" s="224" t="s">
        <v>1807</v>
      </c>
    </row>
    <row r="226" s="13" customFormat="1">
      <c r="A226" s="13"/>
      <c r="B226" s="231"/>
      <c r="C226" s="232"/>
      <c r="D226" s="233" t="s">
        <v>161</v>
      </c>
      <c r="E226" s="242" t="s">
        <v>19</v>
      </c>
      <c r="F226" s="234" t="s">
        <v>1808</v>
      </c>
      <c r="G226" s="232"/>
      <c r="H226" s="235">
        <v>0.20000000000000001</v>
      </c>
      <c r="I226" s="236"/>
      <c r="J226" s="232"/>
      <c r="K226" s="232"/>
      <c r="L226" s="237"/>
      <c r="M226" s="238"/>
      <c r="N226" s="239"/>
      <c r="O226" s="239"/>
      <c r="P226" s="239"/>
      <c r="Q226" s="239"/>
      <c r="R226" s="239"/>
      <c r="S226" s="239"/>
      <c r="T226" s="24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1" t="s">
        <v>161</v>
      </c>
      <c r="AU226" s="241" t="s">
        <v>84</v>
      </c>
      <c r="AV226" s="13" t="s">
        <v>84</v>
      </c>
      <c r="AW226" s="13" t="s">
        <v>37</v>
      </c>
      <c r="AX226" s="13" t="s">
        <v>82</v>
      </c>
      <c r="AY226" s="241" t="s">
        <v>145</v>
      </c>
    </row>
    <row r="227" s="2" customFormat="1" ht="16.5" customHeight="1">
      <c r="A227" s="39"/>
      <c r="B227" s="40"/>
      <c r="C227" s="213" t="s">
        <v>370</v>
      </c>
      <c r="D227" s="213" t="s">
        <v>148</v>
      </c>
      <c r="E227" s="214" t="s">
        <v>1809</v>
      </c>
      <c r="F227" s="215" t="s">
        <v>1810</v>
      </c>
      <c r="G227" s="216" t="s">
        <v>253</v>
      </c>
      <c r="H227" s="217">
        <v>1</v>
      </c>
      <c r="I227" s="218"/>
      <c r="J227" s="219">
        <f>ROUND(I227*H227,2)</f>
        <v>0</v>
      </c>
      <c r="K227" s="215" t="s">
        <v>152</v>
      </c>
      <c r="L227" s="45"/>
      <c r="M227" s="220" t="s">
        <v>19</v>
      </c>
      <c r="N227" s="221" t="s">
        <v>46</v>
      </c>
      <c r="O227" s="85"/>
      <c r="P227" s="222">
        <f>O227*H227</f>
        <v>0</v>
      </c>
      <c r="Q227" s="222">
        <v>0</v>
      </c>
      <c r="R227" s="222">
        <f>Q227*H227</f>
        <v>0</v>
      </c>
      <c r="S227" s="222">
        <v>0.019460000000000002</v>
      </c>
      <c r="T227" s="223">
        <f>S227*H227</f>
        <v>0.019460000000000002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24" t="s">
        <v>234</v>
      </c>
      <c r="AT227" s="224" t="s">
        <v>148</v>
      </c>
      <c r="AU227" s="224" t="s">
        <v>84</v>
      </c>
      <c r="AY227" s="18" t="s">
        <v>145</v>
      </c>
      <c r="BE227" s="225">
        <f>IF(N227="základní",J227,0)</f>
        <v>0</v>
      </c>
      <c r="BF227" s="225">
        <f>IF(N227="snížená",J227,0)</f>
        <v>0</v>
      </c>
      <c r="BG227" s="225">
        <f>IF(N227="zákl. přenesená",J227,0)</f>
        <v>0</v>
      </c>
      <c r="BH227" s="225">
        <f>IF(N227="sníž. přenesená",J227,0)</f>
        <v>0</v>
      </c>
      <c r="BI227" s="225">
        <f>IF(N227="nulová",J227,0)</f>
        <v>0</v>
      </c>
      <c r="BJ227" s="18" t="s">
        <v>82</v>
      </c>
      <c r="BK227" s="225">
        <f>ROUND(I227*H227,2)</f>
        <v>0</v>
      </c>
      <c r="BL227" s="18" t="s">
        <v>234</v>
      </c>
      <c r="BM227" s="224" t="s">
        <v>1811</v>
      </c>
    </row>
    <row r="228" s="2" customFormat="1">
      <c r="A228" s="39"/>
      <c r="B228" s="40"/>
      <c r="C228" s="41"/>
      <c r="D228" s="226" t="s">
        <v>155</v>
      </c>
      <c r="E228" s="41"/>
      <c r="F228" s="227" t="s">
        <v>1812</v>
      </c>
      <c r="G228" s="41"/>
      <c r="H228" s="41"/>
      <c r="I228" s="228"/>
      <c r="J228" s="41"/>
      <c r="K228" s="41"/>
      <c r="L228" s="45"/>
      <c r="M228" s="229"/>
      <c r="N228" s="230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155</v>
      </c>
      <c r="AU228" s="18" t="s">
        <v>84</v>
      </c>
    </row>
    <row r="229" s="13" customFormat="1">
      <c r="A229" s="13"/>
      <c r="B229" s="231"/>
      <c r="C229" s="232"/>
      <c r="D229" s="233" t="s">
        <v>161</v>
      </c>
      <c r="E229" s="242" t="s">
        <v>19</v>
      </c>
      <c r="F229" s="234" t="s">
        <v>82</v>
      </c>
      <c r="G229" s="232"/>
      <c r="H229" s="235">
        <v>1</v>
      </c>
      <c r="I229" s="236"/>
      <c r="J229" s="232"/>
      <c r="K229" s="232"/>
      <c r="L229" s="237"/>
      <c r="M229" s="238"/>
      <c r="N229" s="239"/>
      <c r="O229" s="239"/>
      <c r="P229" s="239"/>
      <c r="Q229" s="239"/>
      <c r="R229" s="239"/>
      <c r="S229" s="239"/>
      <c r="T229" s="24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1" t="s">
        <v>161</v>
      </c>
      <c r="AU229" s="241" t="s">
        <v>84</v>
      </c>
      <c r="AV229" s="13" t="s">
        <v>84</v>
      </c>
      <c r="AW229" s="13" t="s">
        <v>37</v>
      </c>
      <c r="AX229" s="13" t="s">
        <v>82</v>
      </c>
      <c r="AY229" s="241" t="s">
        <v>145</v>
      </c>
    </row>
    <row r="230" s="2" customFormat="1" ht="24.15" customHeight="1">
      <c r="A230" s="39"/>
      <c r="B230" s="40"/>
      <c r="C230" s="213" t="s">
        <v>375</v>
      </c>
      <c r="D230" s="213" t="s">
        <v>148</v>
      </c>
      <c r="E230" s="214" t="s">
        <v>1813</v>
      </c>
      <c r="F230" s="215" t="s">
        <v>1814</v>
      </c>
      <c r="G230" s="216" t="s">
        <v>253</v>
      </c>
      <c r="H230" s="217">
        <v>1</v>
      </c>
      <c r="I230" s="218"/>
      <c r="J230" s="219">
        <f>ROUND(I230*H230,2)</f>
        <v>0</v>
      </c>
      <c r="K230" s="215" t="s">
        <v>152</v>
      </c>
      <c r="L230" s="45"/>
      <c r="M230" s="220" t="s">
        <v>19</v>
      </c>
      <c r="N230" s="221" t="s">
        <v>46</v>
      </c>
      <c r="O230" s="85"/>
      <c r="P230" s="222">
        <f>O230*H230</f>
        <v>0</v>
      </c>
      <c r="Q230" s="222">
        <v>0.015469999999999999</v>
      </c>
      <c r="R230" s="222">
        <f>Q230*H230</f>
        <v>0.015469999999999999</v>
      </c>
      <c r="S230" s="222">
        <v>0</v>
      </c>
      <c r="T230" s="223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24" t="s">
        <v>234</v>
      </c>
      <c r="AT230" s="224" t="s">
        <v>148</v>
      </c>
      <c r="AU230" s="224" t="s">
        <v>84</v>
      </c>
      <c r="AY230" s="18" t="s">
        <v>145</v>
      </c>
      <c r="BE230" s="225">
        <f>IF(N230="základní",J230,0)</f>
        <v>0</v>
      </c>
      <c r="BF230" s="225">
        <f>IF(N230="snížená",J230,0)</f>
        <v>0</v>
      </c>
      <c r="BG230" s="225">
        <f>IF(N230="zákl. přenesená",J230,0)</f>
        <v>0</v>
      </c>
      <c r="BH230" s="225">
        <f>IF(N230="sníž. přenesená",J230,0)</f>
        <v>0</v>
      </c>
      <c r="BI230" s="225">
        <f>IF(N230="nulová",J230,0)</f>
        <v>0</v>
      </c>
      <c r="BJ230" s="18" t="s">
        <v>82</v>
      </c>
      <c r="BK230" s="225">
        <f>ROUND(I230*H230,2)</f>
        <v>0</v>
      </c>
      <c r="BL230" s="18" t="s">
        <v>234</v>
      </c>
      <c r="BM230" s="224" t="s">
        <v>1815</v>
      </c>
    </row>
    <row r="231" s="2" customFormat="1">
      <c r="A231" s="39"/>
      <c r="B231" s="40"/>
      <c r="C231" s="41"/>
      <c r="D231" s="226" t="s">
        <v>155</v>
      </c>
      <c r="E231" s="41"/>
      <c r="F231" s="227" t="s">
        <v>1816</v>
      </c>
      <c r="G231" s="41"/>
      <c r="H231" s="41"/>
      <c r="I231" s="228"/>
      <c r="J231" s="41"/>
      <c r="K231" s="41"/>
      <c r="L231" s="45"/>
      <c r="M231" s="229"/>
      <c r="N231" s="230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155</v>
      </c>
      <c r="AU231" s="18" t="s">
        <v>84</v>
      </c>
    </row>
    <row r="232" s="13" customFormat="1">
      <c r="A232" s="13"/>
      <c r="B232" s="231"/>
      <c r="C232" s="232"/>
      <c r="D232" s="233" t="s">
        <v>161</v>
      </c>
      <c r="E232" s="242" t="s">
        <v>19</v>
      </c>
      <c r="F232" s="234" t="s">
        <v>82</v>
      </c>
      <c r="G232" s="232"/>
      <c r="H232" s="235">
        <v>1</v>
      </c>
      <c r="I232" s="236"/>
      <c r="J232" s="232"/>
      <c r="K232" s="232"/>
      <c r="L232" s="237"/>
      <c r="M232" s="238"/>
      <c r="N232" s="239"/>
      <c r="O232" s="239"/>
      <c r="P232" s="239"/>
      <c r="Q232" s="239"/>
      <c r="R232" s="239"/>
      <c r="S232" s="239"/>
      <c r="T232" s="24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1" t="s">
        <v>161</v>
      </c>
      <c r="AU232" s="241" t="s">
        <v>84</v>
      </c>
      <c r="AV232" s="13" t="s">
        <v>84</v>
      </c>
      <c r="AW232" s="13" t="s">
        <v>37</v>
      </c>
      <c r="AX232" s="13" t="s">
        <v>82</v>
      </c>
      <c r="AY232" s="241" t="s">
        <v>145</v>
      </c>
    </row>
    <row r="233" s="2" customFormat="1" ht="24.15" customHeight="1">
      <c r="A233" s="39"/>
      <c r="B233" s="40"/>
      <c r="C233" s="213" t="s">
        <v>380</v>
      </c>
      <c r="D233" s="213" t="s">
        <v>148</v>
      </c>
      <c r="E233" s="214" t="s">
        <v>971</v>
      </c>
      <c r="F233" s="215" t="s">
        <v>972</v>
      </c>
      <c r="G233" s="216" t="s">
        <v>177</v>
      </c>
      <c r="H233" s="217">
        <v>0.014999999999999999</v>
      </c>
      <c r="I233" s="218"/>
      <c r="J233" s="219">
        <f>ROUND(I233*H233,2)</f>
        <v>0</v>
      </c>
      <c r="K233" s="215" t="s">
        <v>152</v>
      </c>
      <c r="L233" s="45"/>
      <c r="M233" s="220" t="s">
        <v>19</v>
      </c>
      <c r="N233" s="221" t="s">
        <v>46</v>
      </c>
      <c r="O233" s="85"/>
      <c r="P233" s="222">
        <f>O233*H233</f>
        <v>0</v>
      </c>
      <c r="Q233" s="222">
        <v>0</v>
      </c>
      <c r="R233" s="222">
        <f>Q233*H233</f>
        <v>0</v>
      </c>
      <c r="S233" s="222">
        <v>0</v>
      </c>
      <c r="T233" s="223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24" t="s">
        <v>234</v>
      </c>
      <c r="AT233" s="224" t="s">
        <v>148</v>
      </c>
      <c r="AU233" s="224" t="s">
        <v>84</v>
      </c>
      <c r="AY233" s="18" t="s">
        <v>145</v>
      </c>
      <c r="BE233" s="225">
        <f>IF(N233="základní",J233,0)</f>
        <v>0</v>
      </c>
      <c r="BF233" s="225">
        <f>IF(N233="snížená",J233,0)</f>
        <v>0</v>
      </c>
      <c r="BG233" s="225">
        <f>IF(N233="zákl. přenesená",J233,0)</f>
        <v>0</v>
      </c>
      <c r="BH233" s="225">
        <f>IF(N233="sníž. přenesená",J233,0)</f>
        <v>0</v>
      </c>
      <c r="BI233" s="225">
        <f>IF(N233="nulová",J233,0)</f>
        <v>0</v>
      </c>
      <c r="BJ233" s="18" t="s">
        <v>82</v>
      </c>
      <c r="BK233" s="225">
        <f>ROUND(I233*H233,2)</f>
        <v>0</v>
      </c>
      <c r="BL233" s="18" t="s">
        <v>234</v>
      </c>
      <c r="BM233" s="224" t="s">
        <v>1817</v>
      </c>
    </row>
    <row r="234" s="2" customFormat="1">
      <c r="A234" s="39"/>
      <c r="B234" s="40"/>
      <c r="C234" s="41"/>
      <c r="D234" s="226" t="s">
        <v>155</v>
      </c>
      <c r="E234" s="41"/>
      <c r="F234" s="227" t="s">
        <v>974</v>
      </c>
      <c r="G234" s="41"/>
      <c r="H234" s="41"/>
      <c r="I234" s="228"/>
      <c r="J234" s="41"/>
      <c r="K234" s="41"/>
      <c r="L234" s="45"/>
      <c r="M234" s="229"/>
      <c r="N234" s="230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155</v>
      </c>
      <c r="AU234" s="18" t="s">
        <v>84</v>
      </c>
    </row>
    <row r="235" s="12" customFormat="1" ht="22.8" customHeight="1">
      <c r="A235" s="12"/>
      <c r="B235" s="197"/>
      <c r="C235" s="198"/>
      <c r="D235" s="199" t="s">
        <v>74</v>
      </c>
      <c r="E235" s="211" t="s">
        <v>1818</v>
      </c>
      <c r="F235" s="211" t="s">
        <v>1819</v>
      </c>
      <c r="G235" s="198"/>
      <c r="H235" s="198"/>
      <c r="I235" s="201"/>
      <c r="J235" s="212">
        <f>BK235</f>
        <v>0</v>
      </c>
      <c r="K235" s="198"/>
      <c r="L235" s="203"/>
      <c r="M235" s="204"/>
      <c r="N235" s="205"/>
      <c r="O235" s="205"/>
      <c r="P235" s="206">
        <f>SUM(P236:P261)</f>
        <v>0</v>
      </c>
      <c r="Q235" s="205"/>
      <c r="R235" s="206">
        <f>SUM(R236:R261)</f>
        <v>0.12144000000000001</v>
      </c>
      <c r="S235" s="205"/>
      <c r="T235" s="207">
        <f>SUM(T236:T261)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8" t="s">
        <v>84</v>
      </c>
      <c r="AT235" s="209" t="s">
        <v>74</v>
      </c>
      <c r="AU235" s="209" t="s">
        <v>82</v>
      </c>
      <c r="AY235" s="208" t="s">
        <v>145</v>
      </c>
      <c r="BK235" s="210">
        <f>SUM(BK236:BK261)</f>
        <v>0</v>
      </c>
    </row>
    <row r="236" s="2" customFormat="1" ht="24.15" customHeight="1">
      <c r="A236" s="39"/>
      <c r="B236" s="40"/>
      <c r="C236" s="213" t="s">
        <v>387</v>
      </c>
      <c r="D236" s="213" t="s">
        <v>148</v>
      </c>
      <c r="E236" s="214" t="s">
        <v>1820</v>
      </c>
      <c r="F236" s="215" t="s">
        <v>1821</v>
      </c>
      <c r="G236" s="216" t="s">
        <v>253</v>
      </c>
      <c r="H236" s="217">
        <v>1</v>
      </c>
      <c r="I236" s="218"/>
      <c r="J236" s="219">
        <f>ROUND(I236*H236,2)</f>
        <v>0</v>
      </c>
      <c r="K236" s="215" t="s">
        <v>19</v>
      </c>
      <c r="L236" s="45"/>
      <c r="M236" s="220" t="s">
        <v>19</v>
      </c>
      <c r="N236" s="221" t="s">
        <v>46</v>
      </c>
      <c r="O236" s="85"/>
      <c r="P236" s="222">
        <f>O236*H236</f>
        <v>0</v>
      </c>
      <c r="Q236" s="222">
        <v>0.10000000000000001</v>
      </c>
      <c r="R236" s="222">
        <f>Q236*H236</f>
        <v>0.10000000000000001</v>
      </c>
      <c r="S236" s="222">
        <v>0</v>
      </c>
      <c r="T236" s="223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24" t="s">
        <v>234</v>
      </c>
      <c r="AT236" s="224" t="s">
        <v>148</v>
      </c>
      <c r="AU236" s="224" t="s">
        <v>84</v>
      </c>
      <c r="AY236" s="18" t="s">
        <v>145</v>
      </c>
      <c r="BE236" s="225">
        <f>IF(N236="základní",J236,0)</f>
        <v>0</v>
      </c>
      <c r="BF236" s="225">
        <f>IF(N236="snížená",J236,0)</f>
        <v>0</v>
      </c>
      <c r="BG236" s="225">
        <f>IF(N236="zákl. přenesená",J236,0)</f>
        <v>0</v>
      </c>
      <c r="BH236" s="225">
        <f>IF(N236="sníž. přenesená",J236,0)</f>
        <v>0</v>
      </c>
      <c r="BI236" s="225">
        <f>IF(N236="nulová",J236,0)</f>
        <v>0</v>
      </c>
      <c r="BJ236" s="18" t="s">
        <v>82</v>
      </c>
      <c r="BK236" s="225">
        <f>ROUND(I236*H236,2)</f>
        <v>0</v>
      </c>
      <c r="BL236" s="18" t="s">
        <v>234</v>
      </c>
      <c r="BM236" s="224" t="s">
        <v>1822</v>
      </c>
    </row>
    <row r="237" s="2" customFormat="1">
      <c r="A237" s="39"/>
      <c r="B237" s="40"/>
      <c r="C237" s="41"/>
      <c r="D237" s="233" t="s">
        <v>223</v>
      </c>
      <c r="E237" s="41"/>
      <c r="F237" s="243" t="s">
        <v>1823</v>
      </c>
      <c r="G237" s="41"/>
      <c r="H237" s="41"/>
      <c r="I237" s="228"/>
      <c r="J237" s="41"/>
      <c r="K237" s="41"/>
      <c r="L237" s="45"/>
      <c r="M237" s="229"/>
      <c r="N237" s="230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223</v>
      </c>
      <c r="AU237" s="18" t="s">
        <v>84</v>
      </c>
    </row>
    <row r="238" s="13" customFormat="1">
      <c r="A238" s="13"/>
      <c r="B238" s="231"/>
      <c r="C238" s="232"/>
      <c r="D238" s="233" t="s">
        <v>161</v>
      </c>
      <c r="E238" s="242" t="s">
        <v>19</v>
      </c>
      <c r="F238" s="234" t="s">
        <v>82</v>
      </c>
      <c r="G238" s="232"/>
      <c r="H238" s="235">
        <v>1</v>
      </c>
      <c r="I238" s="236"/>
      <c r="J238" s="232"/>
      <c r="K238" s="232"/>
      <c r="L238" s="237"/>
      <c r="M238" s="238"/>
      <c r="N238" s="239"/>
      <c r="O238" s="239"/>
      <c r="P238" s="239"/>
      <c r="Q238" s="239"/>
      <c r="R238" s="239"/>
      <c r="S238" s="239"/>
      <c r="T238" s="24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1" t="s">
        <v>161</v>
      </c>
      <c r="AU238" s="241" t="s">
        <v>84</v>
      </c>
      <c r="AV238" s="13" t="s">
        <v>84</v>
      </c>
      <c r="AW238" s="13" t="s">
        <v>37</v>
      </c>
      <c r="AX238" s="13" t="s">
        <v>82</v>
      </c>
      <c r="AY238" s="241" t="s">
        <v>145</v>
      </c>
    </row>
    <row r="239" s="2" customFormat="1" ht="21.75" customHeight="1">
      <c r="A239" s="39"/>
      <c r="B239" s="40"/>
      <c r="C239" s="213" t="s">
        <v>392</v>
      </c>
      <c r="D239" s="213" t="s">
        <v>148</v>
      </c>
      <c r="E239" s="214" t="s">
        <v>1824</v>
      </c>
      <c r="F239" s="215" t="s">
        <v>1825</v>
      </c>
      <c r="G239" s="216" t="s">
        <v>151</v>
      </c>
      <c r="H239" s="217">
        <v>32</v>
      </c>
      <c r="I239" s="218"/>
      <c r="J239" s="219">
        <f>ROUND(I239*H239,2)</f>
        <v>0</v>
      </c>
      <c r="K239" s="215" t="s">
        <v>152</v>
      </c>
      <c r="L239" s="45"/>
      <c r="M239" s="220" t="s">
        <v>19</v>
      </c>
      <c r="N239" s="221" t="s">
        <v>46</v>
      </c>
      <c r="O239" s="85"/>
      <c r="P239" s="222">
        <f>O239*H239</f>
        <v>0</v>
      </c>
      <c r="Q239" s="222">
        <v>6.9999999999999994E-05</v>
      </c>
      <c r="R239" s="222">
        <f>Q239*H239</f>
        <v>0.0022399999999999998</v>
      </c>
      <c r="S239" s="222">
        <v>0</v>
      </c>
      <c r="T239" s="223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24" t="s">
        <v>234</v>
      </c>
      <c r="AT239" s="224" t="s">
        <v>148</v>
      </c>
      <c r="AU239" s="224" t="s">
        <v>84</v>
      </c>
      <c r="AY239" s="18" t="s">
        <v>145</v>
      </c>
      <c r="BE239" s="225">
        <f>IF(N239="základní",J239,0)</f>
        <v>0</v>
      </c>
      <c r="BF239" s="225">
        <f>IF(N239="snížená",J239,0)</f>
        <v>0</v>
      </c>
      <c r="BG239" s="225">
        <f>IF(N239="zákl. přenesená",J239,0)</f>
        <v>0</v>
      </c>
      <c r="BH239" s="225">
        <f>IF(N239="sníž. přenesená",J239,0)</f>
        <v>0</v>
      </c>
      <c r="BI239" s="225">
        <f>IF(N239="nulová",J239,0)</f>
        <v>0</v>
      </c>
      <c r="BJ239" s="18" t="s">
        <v>82</v>
      </c>
      <c r="BK239" s="225">
        <f>ROUND(I239*H239,2)</f>
        <v>0</v>
      </c>
      <c r="BL239" s="18" t="s">
        <v>234</v>
      </c>
      <c r="BM239" s="224" t="s">
        <v>1826</v>
      </c>
    </row>
    <row r="240" s="2" customFormat="1">
      <c r="A240" s="39"/>
      <c r="B240" s="40"/>
      <c r="C240" s="41"/>
      <c r="D240" s="226" t="s">
        <v>155</v>
      </c>
      <c r="E240" s="41"/>
      <c r="F240" s="227" t="s">
        <v>1827</v>
      </c>
      <c r="G240" s="41"/>
      <c r="H240" s="41"/>
      <c r="I240" s="228"/>
      <c r="J240" s="41"/>
      <c r="K240" s="41"/>
      <c r="L240" s="45"/>
      <c r="M240" s="229"/>
      <c r="N240" s="230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155</v>
      </c>
      <c r="AU240" s="18" t="s">
        <v>84</v>
      </c>
    </row>
    <row r="241" s="13" customFormat="1">
      <c r="A241" s="13"/>
      <c r="B241" s="231"/>
      <c r="C241" s="232"/>
      <c r="D241" s="233" t="s">
        <v>161</v>
      </c>
      <c r="E241" s="242" t="s">
        <v>19</v>
      </c>
      <c r="F241" s="234" t="s">
        <v>1828</v>
      </c>
      <c r="G241" s="232"/>
      <c r="H241" s="235">
        <v>32</v>
      </c>
      <c r="I241" s="236"/>
      <c r="J241" s="232"/>
      <c r="K241" s="232"/>
      <c r="L241" s="237"/>
      <c r="M241" s="238"/>
      <c r="N241" s="239"/>
      <c r="O241" s="239"/>
      <c r="P241" s="239"/>
      <c r="Q241" s="239"/>
      <c r="R241" s="239"/>
      <c r="S241" s="239"/>
      <c r="T241" s="24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1" t="s">
        <v>161</v>
      </c>
      <c r="AU241" s="241" t="s">
        <v>84</v>
      </c>
      <c r="AV241" s="13" t="s">
        <v>84</v>
      </c>
      <c r="AW241" s="13" t="s">
        <v>37</v>
      </c>
      <c r="AX241" s="13" t="s">
        <v>82</v>
      </c>
      <c r="AY241" s="241" t="s">
        <v>145</v>
      </c>
    </row>
    <row r="242" s="2" customFormat="1" ht="21.75" customHeight="1">
      <c r="A242" s="39"/>
      <c r="B242" s="40"/>
      <c r="C242" s="213" t="s">
        <v>399</v>
      </c>
      <c r="D242" s="213" t="s">
        <v>148</v>
      </c>
      <c r="E242" s="214" t="s">
        <v>1829</v>
      </c>
      <c r="F242" s="215" t="s">
        <v>1830</v>
      </c>
      <c r="G242" s="216" t="s">
        <v>151</v>
      </c>
      <c r="H242" s="217">
        <v>32</v>
      </c>
      <c r="I242" s="218"/>
      <c r="J242" s="219">
        <f>ROUND(I242*H242,2)</f>
        <v>0</v>
      </c>
      <c r="K242" s="215" t="s">
        <v>152</v>
      </c>
      <c r="L242" s="45"/>
      <c r="M242" s="220" t="s">
        <v>19</v>
      </c>
      <c r="N242" s="221" t="s">
        <v>46</v>
      </c>
      <c r="O242" s="85"/>
      <c r="P242" s="222">
        <f>O242*H242</f>
        <v>0</v>
      </c>
      <c r="Q242" s="222">
        <v>6.9999999999999994E-05</v>
      </c>
      <c r="R242" s="222">
        <f>Q242*H242</f>
        <v>0.0022399999999999998</v>
      </c>
      <c r="S242" s="222">
        <v>0</v>
      </c>
      <c r="T242" s="223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24" t="s">
        <v>234</v>
      </c>
      <c r="AT242" s="224" t="s">
        <v>148</v>
      </c>
      <c r="AU242" s="224" t="s">
        <v>84</v>
      </c>
      <c r="AY242" s="18" t="s">
        <v>145</v>
      </c>
      <c r="BE242" s="225">
        <f>IF(N242="základní",J242,0)</f>
        <v>0</v>
      </c>
      <c r="BF242" s="225">
        <f>IF(N242="snížená",J242,0)</f>
        <v>0</v>
      </c>
      <c r="BG242" s="225">
        <f>IF(N242="zákl. přenesená",J242,0)</f>
        <v>0</v>
      </c>
      <c r="BH242" s="225">
        <f>IF(N242="sníž. přenesená",J242,0)</f>
        <v>0</v>
      </c>
      <c r="BI242" s="225">
        <f>IF(N242="nulová",J242,0)</f>
        <v>0</v>
      </c>
      <c r="BJ242" s="18" t="s">
        <v>82</v>
      </c>
      <c r="BK242" s="225">
        <f>ROUND(I242*H242,2)</f>
        <v>0</v>
      </c>
      <c r="BL242" s="18" t="s">
        <v>234</v>
      </c>
      <c r="BM242" s="224" t="s">
        <v>1831</v>
      </c>
    </row>
    <row r="243" s="2" customFormat="1">
      <c r="A243" s="39"/>
      <c r="B243" s="40"/>
      <c r="C243" s="41"/>
      <c r="D243" s="226" t="s">
        <v>155</v>
      </c>
      <c r="E243" s="41"/>
      <c r="F243" s="227" t="s">
        <v>1832</v>
      </c>
      <c r="G243" s="41"/>
      <c r="H243" s="41"/>
      <c r="I243" s="228"/>
      <c r="J243" s="41"/>
      <c r="K243" s="41"/>
      <c r="L243" s="45"/>
      <c r="M243" s="229"/>
      <c r="N243" s="230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155</v>
      </c>
      <c r="AU243" s="18" t="s">
        <v>84</v>
      </c>
    </row>
    <row r="244" s="13" customFormat="1">
      <c r="A244" s="13"/>
      <c r="B244" s="231"/>
      <c r="C244" s="232"/>
      <c r="D244" s="233" t="s">
        <v>161</v>
      </c>
      <c r="E244" s="242" t="s">
        <v>19</v>
      </c>
      <c r="F244" s="234" t="s">
        <v>1828</v>
      </c>
      <c r="G244" s="232"/>
      <c r="H244" s="235">
        <v>32</v>
      </c>
      <c r="I244" s="236"/>
      <c r="J244" s="232"/>
      <c r="K244" s="232"/>
      <c r="L244" s="237"/>
      <c r="M244" s="238"/>
      <c r="N244" s="239"/>
      <c r="O244" s="239"/>
      <c r="P244" s="239"/>
      <c r="Q244" s="239"/>
      <c r="R244" s="239"/>
      <c r="S244" s="239"/>
      <c r="T244" s="24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1" t="s">
        <v>161</v>
      </c>
      <c r="AU244" s="241" t="s">
        <v>84</v>
      </c>
      <c r="AV244" s="13" t="s">
        <v>84</v>
      </c>
      <c r="AW244" s="13" t="s">
        <v>37</v>
      </c>
      <c r="AX244" s="13" t="s">
        <v>82</v>
      </c>
      <c r="AY244" s="241" t="s">
        <v>145</v>
      </c>
    </row>
    <row r="245" s="2" customFormat="1" ht="16.5" customHeight="1">
      <c r="A245" s="39"/>
      <c r="B245" s="40"/>
      <c r="C245" s="213" t="s">
        <v>403</v>
      </c>
      <c r="D245" s="213" t="s">
        <v>148</v>
      </c>
      <c r="E245" s="214" t="s">
        <v>1833</v>
      </c>
      <c r="F245" s="215" t="s">
        <v>1834</v>
      </c>
      <c r="G245" s="216" t="s">
        <v>151</v>
      </c>
      <c r="H245" s="217">
        <v>32</v>
      </c>
      <c r="I245" s="218"/>
      <c r="J245" s="219">
        <f>ROUND(I245*H245,2)</f>
        <v>0</v>
      </c>
      <c r="K245" s="215" t="s">
        <v>152</v>
      </c>
      <c r="L245" s="45"/>
      <c r="M245" s="220" t="s">
        <v>19</v>
      </c>
      <c r="N245" s="221" t="s">
        <v>46</v>
      </c>
      <c r="O245" s="85"/>
      <c r="P245" s="222">
        <f>O245*H245</f>
        <v>0</v>
      </c>
      <c r="Q245" s="222">
        <v>0</v>
      </c>
      <c r="R245" s="222">
        <f>Q245*H245</f>
        <v>0</v>
      </c>
      <c r="S245" s="222">
        <v>0</v>
      </c>
      <c r="T245" s="223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24" t="s">
        <v>234</v>
      </c>
      <c r="AT245" s="224" t="s">
        <v>148</v>
      </c>
      <c r="AU245" s="224" t="s">
        <v>84</v>
      </c>
      <c r="AY245" s="18" t="s">
        <v>145</v>
      </c>
      <c r="BE245" s="225">
        <f>IF(N245="základní",J245,0)</f>
        <v>0</v>
      </c>
      <c r="BF245" s="225">
        <f>IF(N245="snížená",J245,0)</f>
        <v>0</v>
      </c>
      <c r="BG245" s="225">
        <f>IF(N245="zákl. přenesená",J245,0)</f>
        <v>0</v>
      </c>
      <c r="BH245" s="225">
        <f>IF(N245="sníž. přenesená",J245,0)</f>
        <v>0</v>
      </c>
      <c r="BI245" s="225">
        <f>IF(N245="nulová",J245,0)</f>
        <v>0</v>
      </c>
      <c r="BJ245" s="18" t="s">
        <v>82</v>
      </c>
      <c r="BK245" s="225">
        <f>ROUND(I245*H245,2)</f>
        <v>0</v>
      </c>
      <c r="BL245" s="18" t="s">
        <v>234</v>
      </c>
      <c r="BM245" s="224" t="s">
        <v>1835</v>
      </c>
    </row>
    <row r="246" s="2" customFormat="1">
      <c r="A246" s="39"/>
      <c r="B246" s="40"/>
      <c r="C246" s="41"/>
      <c r="D246" s="226" t="s">
        <v>155</v>
      </c>
      <c r="E246" s="41"/>
      <c r="F246" s="227" t="s">
        <v>1836</v>
      </c>
      <c r="G246" s="41"/>
      <c r="H246" s="41"/>
      <c r="I246" s="228"/>
      <c r="J246" s="41"/>
      <c r="K246" s="41"/>
      <c r="L246" s="45"/>
      <c r="M246" s="229"/>
      <c r="N246" s="230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155</v>
      </c>
      <c r="AU246" s="18" t="s">
        <v>84</v>
      </c>
    </row>
    <row r="247" s="13" customFormat="1">
      <c r="A247" s="13"/>
      <c r="B247" s="231"/>
      <c r="C247" s="232"/>
      <c r="D247" s="233" t="s">
        <v>161</v>
      </c>
      <c r="E247" s="242" t="s">
        <v>19</v>
      </c>
      <c r="F247" s="234" t="s">
        <v>1828</v>
      </c>
      <c r="G247" s="232"/>
      <c r="H247" s="235">
        <v>32</v>
      </c>
      <c r="I247" s="236"/>
      <c r="J247" s="232"/>
      <c r="K247" s="232"/>
      <c r="L247" s="237"/>
      <c r="M247" s="238"/>
      <c r="N247" s="239"/>
      <c r="O247" s="239"/>
      <c r="P247" s="239"/>
      <c r="Q247" s="239"/>
      <c r="R247" s="239"/>
      <c r="S247" s="239"/>
      <c r="T247" s="24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1" t="s">
        <v>161</v>
      </c>
      <c r="AU247" s="241" t="s">
        <v>84</v>
      </c>
      <c r="AV247" s="13" t="s">
        <v>84</v>
      </c>
      <c r="AW247" s="13" t="s">
        <v>37</v>
      </c>
      <c r="AX247" s="13" t="s">
        <v>82</v>
      </c>
      <c r="AY247" s="241" t="s">
        <v>145</v>
      </c>
    </row>
    <row r="248" s="2" customFormat="1" ht="16.5" customHeight="1">
      <c r="A248" s="39"/>
      <c r="B248" s="40"/>
      <c r="C248" s="213" t="s">
        <v>408</v>
      </c>
      <c r="D248" s="213" t="s">
        <v>148</v>
      </c>
      <c r="E248" s="214" t="s">
        <v>1837</v>
      </c>
      <c r="F248" s="215" t="s">
        <v>1838</v>
      </c>
      <c r="G248" s="216" t="s">
        <v>151</v>
      </c>
      <c r="H248" s="217">
        <v>32</v>
      </c>
      <c r="I248" s="218"/>
      <c r="J248" s="219">
        <f>ROUND(I248*H248,2)</f>
        <v>0</v>
      </c>
      <c r="K248" s="215" t="s">
        <v>152</v>
      </c>
      <c r="L248" s="45"/>
      <c r="M248" s="220" t="s">
        <v>19</v>
      </c>
      <c r="N248" s="221" t="s">
        <v>46</v>
      </c>
      <c r="O248" s="85"/>
      <c r="P248" s="222">
        <f>O248*H248</f>
        <v>0</v>
      </c>
      <c r="Q248" s="222">
        <v>0.00011</v>
      </c>
      <c r="R248" s="222">
        <f>Q248*H248</f>
        <v>0.0035200000000000001</v>
      </c>
      <c r="S248" s="222">
        <v>0</v>
      </c>
      <c r="T248" s="223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24" t="s">
        <v>234</v>
      </c>
      <c r="AT248" s="224" t="s">
        <v>148</v>
      </c>
      <c r="AU248" s="224" t="s">
        <v>84</v>
      </c>
      <c r="AY248" s="18" t="s">
        <v>145</v>
      </c>
      <c r="BE248" s="225">
        <f>IF(N248="základní",J248,0)</f>
        <v>0</v>
      </c>
      <c r="BF248" s="225">
        <f>IF(N248="snížená",J248,0)</f>
        <v>0</v>
      </c>
      <c r="BG248" s="225">
        <f>IF(N248="zákl. přenesená",J248,0)</f>
        <v>0</v>
      </c>
      <c r="BH248" s="225">
        <f>IF(N248="sníž. přenesená",J248,0)</f>
        <v>0</v>
      </c>
      <c r="BI248" s="225">
        <f>IF(N248="nulová",J248,0)</f>
        <v>0</v>
      </c>
      <c r="BJ248" s="18" t="s">
        <v>82</v>
      </c>
      <c r="BK248" s="225">
        <f>ROUND(I248*H248,2)</f>
        <v>0</v>
      </c>
      <c r="BL248" s="18" t="s">
        <v>234</v>
      </c>
      <c r="BM248" s="224" t="s">
        <v>1839</v>
      </c>
    </row>
    <row r="249" s="2" customFormat="1">
      <c r="A249" s="39"/>
      <c r="B249" s="40"/>
      <c r="C249" s="41"/>
      <c r="D249" s="226" t="s">
        <v>155</v>
      </c>
      <c r="E249" s="41"/>
      <c r="F249" s="227" t="s">
        <v>1840</v>
      </c>
      <c r="G249" s="41"/>
      <c r="H249" s="41"/>
      <c r="I249" s="228"/>
      <c r="J249" s="41"/>
      <c r="K249" s="41"/>
      <c r="L249" s="45"/>
      <c r="M249" s="229"/>
      <c r="N249" s="230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155</v>
      </c>
      <c r="AU249" s="18" t="s">
        <v>84</v>
      </c>
    </row>
    <row r="250" s="13" customFormat="1">
      <c r="A250" s="13"/>
      <c r="B250" s="231"/>
      <c r="C250" s="232"/>
      <c r="D250" s="233" t="s">
        <v>161</v>
      </c>
      <c r="E250" s="242" t="s">
        <v>19</v>
      </c>
      <c r="F250" s="234" t="s">
        <v>1828</v>
      </c>
      <c r="G250" s="232"/>
      <c r="H250" s="235">
        <v>32</v>
      </c>
      <c r="I250" s="236"/>
      <c r="J250" s="232"/>
      <c r="K250" s="232"/>
      <c r="L250" s="237"/>
      <c r="M250" s="238"/>
      <c r="N250" s="239"/>
      <c r="O250" s="239"/>
      <c r="P250" s="239"/>
      <c r="Q250" s="239"/>
      <c r="R250" s="239"/>
      <c r="S250" s="239"/>
      <c r="T250" s="24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1" t="s">
        <v>161</v>
      </c>
      <c r="AU250" s="241" t="s">
        <v>84</v>
      </c>
      <c r="AV250" s="13" t="s">
        <v>84</v>
      </c>
      <c r="AW250" s="13" t="s">
        <v>37</v>
      </c>
      <c r="AX250" s="13" t="s">
        <v>82</v>
      </c>
      <c r="AY250" s="241" t="s">
        <v>145</v>
      </c>
    </row>
    <row r="251" s="2" customFormat="1" ht="16.5" customHeight="1">
      <c r="A251" s="39"/>
      <c r="B251" s="40"/>
      <c r="C251" s="213" t="s">
        <v>413</v>
      </c>
      <c r="D251" s="213" t="s">
        <v>148</v>
      </c>
      <c r="E251" s="214" t="s">
        <v>1841</v>
      </c>
      <c r="F251" s="215" t="s">
        <v>1842</v>
      </c>
      <c r="G251" s="216" t="s">
        <v>151</v>
      </c>
      <c r="H251" s="217">
        <v>32</v>
      </c>
      <c r="I251" s="218"/>
      <c r="J251" s="219">
        <f>ROUND(I251*H251,2)</f>
        <v>0</v>
      </c>
      <c r="K251" s="215" t="s">
        <v>152</v>
      </c>
      <c r="L251" s="45"/>
      <c r="M251" s="220" t="s">
        <v>19</v>
      </c>
      <c r="N251" s="221" t="s">
        <v>46</v>
      </c>
      <c r="O251" s="85"/>
      <c r="P251" s="222">
        <f>O251*H251</f>
        <v>0</v>
      </c>
      <c r="Q251" s="222">
        <v>0.00013999999999999999</v>
      </c>
      <c r="R251" s="222">
        <f>Q251*H251</f>
        <v>0.0044799999999999996</v>
      </c>
      <c r="S251" s="222">
        <v>0</v>
      </c>
      <c r="T251" s="223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24" t="s">
        <v>234</v>
      </c>
      <c r="AT251" s="224" t="s">
        <v>148</v>
      </c>
      <c r="AU251" s="224" t="s">
        <v>84</v>
      </c>
      <c r="AY251" s="18" t="s">
        <v>145</v>
      </c>
      <c r="BE251" s="225">
        <f>IF(N251="základní",J251,0)</f>
        <v>0</v>
      </c>
      <c r="BF251" s="225">
        <f>IF(N251="snížená",J251,0)</f>
        <v>0</v>
      </c>
      <c r="BG251" s="225">
        <f>IF(N251="zákl. přenesená",J251,0)</f>
        <v>0</v>
      </c>
      <c r="BH251" s="225">
        <f>IF(N251="sníž. přenesená",J251,0)</f>
        <v>0</v>
      </c>
      <c r="BI251" s="225">
        <f>IF(N251="nulová",J251,0)</f>
        <v>0</v>
      </c>
      <c r="BJ251" s="18" t="s">
        <v>82</v>
      </c>
      <c r="BK251" s="225">
        <f>ROUND(I251*H251,2)</f>
        <v>0</v>
      </c>
      <c r="BL251" s="18" t="s">
        <v>234</v>
      </c>
      <c r="BM251" s="224" t="s">
        <v>1843</v>
      </c>
    </row>
    <row r="252" s="2" customFormat="1">
      <c r="A252" s="39"/>
      <c r="B252" s="40"/>
      <c r="C252" s="41"/>
      <c r="D252" s="226" t="s">
        <v>155</v>
      </c>
      <c r="E252" s="41"/>
      <c r="F252" s="227" t="s">
        <v>1844</v>
      </c>
      <c r="G252" s="41"/>
      <c r="H252" s="41"/>
      <c r="I252" s="228"/>
      <c r="J252" s="41"/>
      <c r="K252" s="41"/>
      <c r="L252" s="45"/>
      <c r="M252" s="229"/>
      <c r="N252" s="230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155</v>
      </c>
      <c r="AU252" s="18" t="s">
        <v>84</v>
      </c>
    </row>
    <row r="253" s="13" customFormat="1">
      <c r="A253" s="13"/>
      <c r="B253" s="231"/>
      <c r="C253" s="232"/>
      <c r="D253" s="233" t="s">
        <v>161</v>
      </c>
      <c r="E253" s="242" t="s">
        <v>19</v>
      </c>
      <c r="F253" s="234" t="s">
        <v>1828</v>
      </c>
      <c r="G253" s="232"/>
      <c r="H253" s="235">
        <v>32</v>
      </c>
      <c r="I253" s="236"/>
      <c r="J253" s="232"/>
      <c r="K253" s="232"/>
      <c r="L253" s="237"/>
      <c r="M253" s="238"/>
      <c r="N253" s="239"/>
      <c r="O253" s="239"/>
      <c r="P253" s="239"/>
      <c r="Q253" s="239"/>
      <c r="R253" s="239"/>
      <c r="S253" s="239"/>
      <c r="T253" s="240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1" t="s">
        <v>161</v>
      </c>
      <c r="AU253" s="241" t="s">
        <v>84</v>
      </c>
      <c r="AV253" s="13" t="s">
        <v>84</v>
      </c>
      <c r="AW253" s="13" t="s">
        <v>37</v>
      </c>
      <c r="AX253" s="13" t="s">
        <v>82</v>
      </c>
      <c r="AY253" s="241" t="s">
        <v>145</v>
      </c>
    </row>
    <row r="254" s="2" customFormat="1" ht="16.5" customHeight="1">
      <c r="A254" s="39"/>
      <c r="B254" s="40"/>
      <c r="C254" s="213" t="s">
        <v>418</v>
      </c>
      <c r="D254" s="213" t="s">
        <v>148</v>
      </c>
      <c r="E254" s="214" t="s">
        <v>1845</v>
      </c>
      <c r="F254" s="215" t="s">
        <v>1846</v>
      </c>
      <c r="G254" s="216" t="s">
        <v>151</v>
      </c>
      <c r="H254" s="217">
        <v>32</v>
      </c>
      <c r="I254" s="218"/>
      <c r="J254" s="219">
        <f>ROUND(I254*H254,2)</f>
        <v>0</v>
      </c>
      <c r="K254" s="215" t="s">
        <v>152</v>
      </c>
      <c r="L254" s="45"/>
      <c r="M254" s="220" t="s">
        <v>19</v>
      </c>
      <c r="N254" s="221" t="s">
        <v>46</v>
      </c>
      <c r="O254" s="85"/>
      <c r="P254" s="222">
        <f>O254*H254</f>
        <v>0</v>
      </c>
      <c r="Q254" s="222">
        <v>0.00013999999999999999</v>
      </c>
      <c r="R254" s="222">
        <f>Q254*H254</f>
        <v>0.0044799999999999996</v>
      </c>
      <c r="S254" s="222">
        <v>0</v>
      </c>
      <c r="T254" s="223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24" t="s">
        <v>234</v>
      </c>
      <c r="AT254" s="224" t="s">
        <v>148</v>
      </c>
      <c r="AU254" s="224" t="s">
        <v>84</v>
      </c>
      <c r="AY254" s="18" t="s">
        <v>145</v>
      </c>
      <c r="BE254" s="225">
        <f>IF(N254="základní",J254,0)</f>
        <v>0</v>
      </c>
      <c r="BF254" s="225">
        <f>IF(N254="snížená",J254,0)</f>
        <v>0</v>
      </c>
      <c r="BG254" s="225">
        <f>IF(N254="zákl. přenesená",J254,0)</f>
        <v>0</v>
      </c>
      <c r="BH254" s="225">
        <f>IF(N254="sníž. přenesená",J254,0)</f>
        <v>0</v>
      </c>
      <c r="BI254" s="225">
        <f>IF(N254="nulová",J254,0)</f>
        <v>0</v>
      </c>
      <c r="BJ254" s="18" t="s">
        <v>82</v>
      </c>
      <c r="BK254" s="225">
        <f>ROUND(I254*H254,2)</f>
        <v>0</v>
      </c>
      <c r="BL254" s="18" t="s">
        <v>234</v>
      </c>
      <c r="BM254" s="224" t="s">
        <v>1847</v>
      </c>
    </row>
    <row r="255" s="2" customFormat="1">
      <c r="A255" s="39"/>
      <c r="B255" s="40"/>
      <c r="C255" s="41"/>
      <c r="D255" s="226" t="s">
        <v>155</v>
      </c>
      <c r="E255" s="41"/>
      <c r="F255" s="227" t="s">
        <v>1848</v>
      </c>
      <c r="G255" s="41"/>
      <c r="H255" s="41"/>
      <c r="I255" s="228"/>
      <c r="J255" s="41"/>
      <c r="K255" s="41"/>
      <c r="L255" s="45"/>
      <c r="M255" s="229"/>
      <c r="N255" s="230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155</v>
      </c>
      <c r="AU255" s="18" t="s">
        <v>84</v>
      </c>
    </row>
    <row r="256" s="13" customFormat="1">
      <c r="A256" s="13"/>
      <c r="B256" s="231"/>
      <c r="C256" s="232"/>
      <c r="D256" s="233" t="s">
        <v>161</v>
      </c>
      <c r="E256" s="242" t="s">
        <v>19</v>
      </c>
      <c r="F256" s="234" t="s">
        <v>1828</v>
      </c>
      <c r="G256" s="232"/>
      <c r="H256" s="235">
        <v>32</v>
      </c>
      <c r="I256" s="236"/>
      <c r="J256" s="232"/>
      <c r="K256" s="232"/>
      <c r="L256" s="237"/>
      <c r="M256" s="238"/>
      <c r="N256" s="239"/>
      <c r="O256" s="239"/>
      <c r="P256" s="239"/>
      <c r="Q256" s="239"/>
      <c r="R256" s="239"/>
      <c r="S256" s="239"/>
      <c r="T256" s="24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1" t="s">
        <v>161</v>
      </c>
      <c r="AU256" s="241" t="s">
        <v>84</v>
      </c>
      <c r="AV256" s="13" t="s">
        <v>84</v>
      </c>
      <c r="AW256" s="13" t="s">
        <v>37</v>
      </c>
      <c r="AX256" s="13" t="s">
        <v>82</v>
      </c>
      <c r="AY256" s="241" t="s">
        <v>145</v>
      </c>
    </row>
    <row r="257" s="2" customFormat="1" ht="16.5" customHeight="1">
      <c r="A257" s="39"/>
      <c r="B257" s="40"/>
      <c r="C257" s="213" t="s">
        <v>423</v>
      </c>
      <c r="D257" s="213" t="s">
        <v>148</v>
      </c>
      <c r="E257" s="214" t="s">
        <v>1849</v>
      </c>
      <c r="F257" s="215" t="s">
        <v>1850</v>
      </c>
      <c r="G257" s="216" t="s">
        <v>151</v>
      </c>
      <c r="H257" s="217">
        <v>32</v>
      </c>
      <c r="I257" s="218"/>
      <c r="J257" s="219">
        <f>ROUND(I257*H257,2)</f>
        <v>0</v>
      </c>
      <c r="K257" s="215" t="s">
        <v>152</v>
      </c>
      <c r="L257" s="45"/>
      <c r="M257" s="220" t="s">
        <v>19</v>
      </c>
      <c r="N257" s="221" t="s">
        <v>46</v>
      </c>
      <c r="O257" s="85"/>
      <c r="P257" s="222">
        <f>O257*H257</f>
        <v>0</v>
      </c>
      <c r="Q257" s="222">
        <v>0.00013999999999999999</v>
      </c>
      <c r="R257" s="222">
        <f>Q257*H257</f>
        <v>0.0044799999999999996</v>
      </c>
      <c r="S257" s="222">
        <v>0</v>
      </c>
      <c r="T257" s="223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24" t="s">
        <v>234</v>
      </c>
      <c r="AT257" s="224" t="s">
        <v>148</v>
      </c>
      <c r="AU257" s="224" t="s">
        <v>84</v>
      </c>
      <c r="AY257" s="18" t="s">
        <v>145</v>
      </c>
      <c r="BE257" s="225">
        <f>IF(N257="základní",J257,0)</f>
        <v>0</v>
      </c>
      <c r="BF257" s="225">
        <f>IF(N257="snížená",J257,0)</f>
        <v>0</v>
      </c>
      <c r="BG257" s="225">
        <f>IF(N257="zákl. přenesená",J257,0)</f>
        <v>0</v>
      </c>
      <c r="BH257" s="225">
        <f>IF(N257="sníž. přenesená",J257,0)</f>
        <v>0</v>
      </c>
      <c r="BI257" s="225">
        <f>IF(N257="nulová",J257,0)</f>
        <v>0</v>
      </c>
      <c r="BJ257" s="18" t="s">
        <v>82</v>
      </c>
      <c r="BK257" s="225">
        <f>ROUND(I257*H257,2)</f>
        <v>0</v>
      </c>
      <c r="BL257" s="18" t="s">
        <v>234</v>
      </c>
      <c r="BM257" s="224" t="s">
        <v>1851</v>
      </c>
    </row>
    <row r="258" s="2" customFormat="1">
      <c r="A258" s="39"/>
      <c r="B258" s="40"/>
      <c r="C258" s="41"/>
      <c r="D258" s="226" t="s">
        <v>155</v>
      </c>
      <c r="E258" s="41"/>
      <c r="F258" s="227" t="s">
        <v>1852</v>
      </c>
      <c r="G258" s="41"/>
      <c r="H258" s="41"/>
      <c r="I258" s="228"/>
      <c r="J258" s="41"/>
      <c r="K258" s="41"/>
      <c r="L258" s="45"/>
      <c r="M258" s="229"/>
      <c r="N258" s="230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155</v>
      </c>
      <c r="AU258" s="18" t="s">
        <v>84</v>
      </c>
    </row>
    <row r="259" s="13" customFormat="1">
      <c r="A259" s="13"/>
      <c r="B259" s="231"/>
      <c r="C259" s="232"/>
      <c r="D259" s="233" t="s">
        <v>161</v>
      </c>
      <c r="E259" s="242" t="s">
        <v>19</v>
      </c>
      <c r="F259" s="234" t="s">
        <v>1828</v>
      </c>
      <c r="G259" s="232"/>
      <c r="H259" s="235">
        <v>32</v>
      </c>
      <c r="I259" s="236"/>
      <c r="J259" s="232"/>
      <c r="K259" s="232"/>
      <c r="L259" s="237"/>
      <c r="M259" s="238"/>
      <c r="N259" s="239"/>
      <c r="O259" s="239"/>
      <c r="P259" s="239"/>
      <c r="Q259" s="239"/>
      <c r="R259" s="239"/>
      <c r="S259" s="239"/>
      <c r="T259" s="24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1" t="s">
        <v>161</v>
      </c>
      <c r="AU259" s="241" t="s">
        <v>84</v>
      </c>
      <c r="AV259" s="13" t="s">
        <v>84</v>
      </c>
      <c r="AW259" s="13" t="s">
        <v>37</v>
      </c>
      <c r="AX259" s="13" t="s">
        <v>82</v>
      </c>
      <c r="AY259" s="241" t="s">
        <v>145</v>
      </c>
    </row>
    <row r="260" s="2" customFormat="1" ht="24.15" customHeight="1">
      <c r="A260" s="39"/>
      <c r="B260" s="40"/>
      <c r="C260" s="213" t="s">
        <v>430</v>
      </c>
      <c r="D260" s="213" t="s">
        <v>148</v>
      </c>
      <c r="E260" s="214" t="s">
        <v>1853</v>
      </c>
      <c r="F260" s="215" t="s">
        <v>1854</v>
      </c>
      <c r="G260" s="216" t="s">
        <v>177</v>
      </c>
      <c r="H260" s="217">
        <v>0.121</v>
      </c>
      <c r="I260" s="218"/>
      <c r="J260" s="219">
        <f>ROUND(I260*H260,2)</f>
        <v>0</v>
      </c>
      <c r="K260" s="215" t="s">
        <v>152</v>
      </c>
      <c r="L260" s="45"/>
      <c r="M260" s="220" t="s">
        <v>19</v>
      </c>
      <c r="N260" s="221" t="s">
        <v>46</v>
      </c>
      <c r="O260" s="85"/>
      <c r="P260" s="222">
        <f>O260*H260</f>
        <v>0</v>
      </c>
      <c r="Q260" s="222">
        <v>0</v>
      </c>
      <c r="R260" s="222">
        <f>Q260*H260</f>
        <v>0</v>
      </c>
      <c r="S260" s="222">
        <v>0</v>
      </c>
      <c r="T260" s="223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24" t="s">
        <v>234</v>
      </c>
      <c r="AT260" s="224" t="s">
        <v>148</v>
      </c>
      <c r="AU260" s="224" t="s">
        <v>84</v>
      </c>
      <c r="AY260" s="18" t="s">
        <v>145</v>
      </c>
      <c r="BE260" s="225">
        <f>IF(N260="základní",J260,0)</f>
        <v>0</v>
      </c>
      <c r="BF260" s="225">
        <f>IF(N260="snížená",J260,0)</f>
        <v>0</v>
      </c>
      <c r="BG260" s="225">
        <f>IF(N260="zákl. přenesená",J260,0)</f>
        <v>0</v>
      </c>
      <c r="BH260" s="225">
        <f>IF(N260="sníž. přenesená",J260,0)</f>
        <v>0</v>
      </c>
      <c r="BI260" s="225">
        <f>IF(N260="nulová",J260,0)</f>
        <v>0</v>
      </c>
      <c r="BJ260" s="18" t="s">
        <v>82</v>
      </c>
      <c r="BK260" s="225">
        <f>ROUND(I260*H260,2)</f>
        <v>0</v>
      </c>
      <c r="BL260" s="18" t="s">
        <v>234</v>
      </c>
      <c r="BM260" s="224" t="s">
        <v>1855</v>
      </c>
    </row>
    <row r="261" s="2" customFormat="1">
      <c r="A261" s="39"/>
      <c r="B261" s="40"/>
      <c r="C261" s="41"/>
      <c r="D261" s="226" t="s">
        <v>155</v>
      </c>
      <c r="E261" s="41"/>
      <c r="F261" s="227" t="s">
        <v>1856</v>
      </c>
      <c r="G261" s="41"/>
      <c r="H261" s="41"/>
      <c r="I261" s="228"/>
      <c r="J261" s="41"/>
      <c r="K261" s="41"/>
      <c r="L261" s="45"/>
      <c r="M261" s="229"/>
      <c r="N261" s="230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155</v>
      </c>
      <c r="AU261" s="18" t="s">
        <v>84</v>
      </c>
    </row>
    <row r="262" s="12" customFormat="1" ht="22.8" customHeight="1">
      <c r="A262" s="12"/>
      <c r="B262" s="197"/>
      <c r="C262" s="198"/>
      <c r="D262" s="199" t="s">
        <v>74</v>
      </c>
      <c r="E262" s="211" t="s">
        <v>1857</v>
      </c>
      <c r="F262" s="211" t="s">
        <v>1858</v>
      </c>
      <c r="G262" s="198"/>
      <c r="H262" s="198"/>
      <c r="I262" s="201"/>
      <c r="J262" s="212">
        <f>BK262</f>
        <v>0</v>
      </c>
      <c r="K262" s="198"/>
      <c r="L262" s="203"/>
      <c r="M262" s="204"/>
      <c r="N262" s="205"/>
      <c r="O262" s="205"/>
      <c r="P262" s="206">
        <f>SUM(P263:P278)</f>
        <v>0</v>
      </c>
      <c r="Q262" s="205"/>
      <c r="R262" s="206">
        <f>SUM(R263:R278)</f>
        <v>0.25508399999999998</v>
      </c>
      <c r="S262" s="205"/>
      <c r="T262" s="207">
        <f>SUM(T263:T278)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08" t="s">
        <v>84</v>
      </c>
      <c r="AT262" s="209" t="s">
        <v>74</v>
      </c>
      <c r="AU262" s="209" t="s">
        <v>82</v>
      </c>
      <c r="AY262" s="208" t="s">
        <v>145</v>
      </c>
      <c r="BK262" s="210">
        <f>SUM(BK263:BK278)</f>
        <v>0</v>
      </c>
    </row>
    <row r="263" s="2" customFormat="1" ht="16.5" customHeight="1">
      <c r="A263" s="39"/>
      <c r="B263" s="40"/>
      <c r="C263" s="213" t="s">
        <v>434</v>
      </c>
      <c r="D263" s="213" t="s">
        <v>148</v>
      </c>
      <c r="E263" s="214" t="s">
        <v>1859</v>
      </c>
      <c r="F263" s="215" t="s">
        <v>1860</v>
      </c>
      <c r="G263" s="216" t="s">
        <v>151</v>
      </c>
      <c r="H263" s="217">
        <v>8.6999999999999993</v>
      </c>
      <c r="I263" s="218"/>
      <c r="J263" s="219">
        <f>ROUND(I263*H263,2)</f>
        <v>0</v>
      </c>
      <c r="K263" s="215" t="s">
        <v>152</v>
      </c>
      <c r="L263" s="45"/>
      <c r="M263" s="220" t="s">
        <v>19</v>
      </c>
      <c r="N263" s="221" t="s">
        <v>46</v>
      </c>
      <c r="O263" s="85"/>
      <c r="P263" s="222">
        <f>O263*H263</f>
        <v>0</v>
      </c>
      <c r="Q263" s="222">
        <v>0</v>
      </c>
      <c r="R263" s="222">
        <f>Q263*H263</f>
        <v>0</v>
      </c>
      <c r="S263" s="222">
        <v>0</v>
      </c>
      <c r="T263" s="223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24" t="s">
        <v>234</v>
      </c>
      <c r="AT263" s="224" t="s">
        <v>148</v>
      </c>
      <c r="AU263" s="224" t="s">
        <v>84</v>
      </c>
      <c r="AY263" s="18" t="s">
        <v>145</v>
      </c>
      <c r="BE263" s="225">
        <f>IF(N263="základní",J263,0)</f>
        <v>0</v>
      </c>
      <c r="BF263" s="225">
        <f>IF(N263="snížená",J263,0)</f>
        <v>0</v>
      </c>
      <c r="BG263" s="225">
        <f>IF(N263="zákl. přenesená",J263,0)</f>
        <v>0</v>
      </c>
      <c r="BH263" s="225">
        <f>IF(N263="sníž. přenesená",J263,0)</f>
        <v>0</v>
      </c>
      <c r="BI263" s="225">
        <f>IF(N263="nulová",J263,0)</f>
        <v>0</v>
      </c>
      <c r="BJ263" s="18" t="s">
        <v>82</v>
      </c>
      <c r="BK263" s="225">
        <f>ROUND(I263*H263,2)</f>
        <v>0</v>
      </c>
      <c r="BL263" s="18" t="s">
        <v>234</v>
      </c>
      <c r="BM263" s="224" t="s">
        <v>1861</v>
      </c>
    </row>
    <row r="264" s="2" customFormat="1">
      <c r="A264" s="39"/>
      <c r="B264" s="40"/>
      <c r="C264" s="41"/>
      <c r="D264" s="226" t="s">
        <v>155</v>
      </c>
      <c r="E264" s="41"/>
      <c r="F264" s="227" t="s">
        <v>1862</v>
      </c>
      <c r="G264" s="41"/>
      <c r="H264" s="41"/>
      <c r="I264" s="228"/>
      <c r="J264" s="41"/>
      <c r="K264" s="41"/>
      <c r="L264" s="45"/>
      <c r="M264" s="229"/>
      <c r="N264" s="230"/>
      <c r="O264" s="85"/>
      <c r="P264" s="85"/>
      <c r="Q264" s="85"/>
      <c r="R264" s="85"/>
      <c r="S264" s="85"/>
      <c r="T264" s="86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155</v>
      </c>
      <c r="AU264" s="18" t="s">
        <v>84</v>
      </c>
    </row>
    <row r="265" s="13" customFormat="1">
      <c r="A265" s="13"/>
      <c r="B265" s="231"/>
      <c r="C265" s="232"/>
      <c r="D265" s="233" t="s">
        <v>161</v>
      </c>
      <c r="E265" s="242" t="s">
        <v>19</v>
      </c>
      <c r="F265" s="234" t="s">
        <v>1863</v>
      </c>
      <c r="G265" s="232"/>
      <c r="H265" s="235">
        <v>8.6999999999999993</v>
      </c>
      <c r="I265" s="236"/>
      <c r="J265" s="232"/>
      <c r="K265" s="232"/>
      <c r="L265" s="237"/>
      <c r="M265" s="238"/>
      <c r="N265" s="239"/>
      <c r="O265" s="239"/>
      <c r="P265" s="239"/>
      <c r="Q265" s="239"/>
      <c r="R265" s="239"/>
      <c r="S265" s="239"/>
      <c r="T265" s="240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1" t="s">
        <v>161</v>
      </c>
      <c r="AU265" s="241" t="s">
        <v>84</v>
      </c>
      <c r="AV265" s="13" t="s">
        <v>84</v>
      </c>
      <c r="AW265" s="13" t="s">
        <v>37</v>
      </c>
      <c r="AX265" s="13" t="s">
        <v>82</v>
      </c>
      <c r="AY265" s="241" t="s">
        <v>145</v>
      </c>
    </row>
    <row r="266" s="2" customFormat="1" ht="16.5" customHeight="1">
      <c r="A266" s="39"/>
      <c r="B266" s="40"/>
      <c r="C266" s="213" t="s">
        <v>440</v>
      </c>
      <c r="D266" s="213" t="s">
        <v>148</v>
      </c>
      <c r="E266" s="214" t="s">
        <v>1864</v>
      </c>
      <c r="F266" s="215" t="s">
        <v>1865</v>
      </c>
      <c r="G266" s="216" t="s">
        <v>151</v>
      </c>
      <c r="H266" s="217">
        <v>8.6999999999999993</v>
      </c>
      <c r="I266" s="218"/>
      <c r="J266" s="219">
        <f>ROUND(I266*H266,2)</f>
        <v>0</v>
      </c>
      <c r="K266" s="215" t="s">
        <v>152</v>
      </c>
      <c r="L266" s="45"/>
      <c r="M266" s="220" t="s">
        <v>19</v>
      </c>
      <c r="N266" s="221" t="s">
        <v>46</v>
      </c>
      <c r="O266" s="85"/>
      <c r="P266" s="222">
        <f>O266*H266</f>
        <v>0</v>
      </c>
      <c r="Q266" s="222">
        <v>0.00029999999999999997</v>
      </c>
      <c r="R266" s="222">
        <f>Q266*H266</f>
        <v>0.0026099999999999995</v>
      </c>
      <c r="S266" s="222">
        <v>0</v>
      </c>
      <c r="T266" s="223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24" t="s">
        <v>234</v>
      </c>
      <c r="AT266" s="224" t="s">
        <v>148</v>
      </c>
      <c r="AU266" s="224" t="s">
        <v>84</v>
      </c>
      <c r="AY266" s="18" t="s">
        <v>145</v>
      </c>
      <c r="BE266" s="225">
        <f>IF(N266="základní",J266,0)</f>
        <v>0</v>
      </c>
      <c r="BF266" s="225">
        <f>IF(N266="snížená",J266,0)</f>
        <v>0</v>
      </c>
      <c r="BG266" s="225">
        <f>IF(N266="zákl. přenesená",J266,0)</f>
        <v>0</v>
      </c>
      <c r="BH266" s="225">
        <f>IF(N266="sníž. přenesená",J266,0)</f>
        <v>0</v>
      </c>
      <c r="BI266" s="225">
        <f>IF(N266="nulová",J266,0)</f>
        <v>0</v>
      </c>
      <c r="BJ266" s="18" t="s">
        <v>82</v>
      </c>
      <c r="BK266" s="225">
        <f>ROUND(I266*H266,2)</f>
        <v>0</v>
      </c>
      <c r="BL266" s="18" t="s">
        <v>234</v>
      </c>
      <c r="BM266" s="224" t="s">
        <v>1866</v>
      </c>
    </row>
    <row r="267" s="2" customFormat="1">
      <c r="A267" s="39"/>
      <c r="B267" s="40"/>
      <c r="C267" s="41"/>
      <c r="D267" s="226" t="s">
        <v>155</v>
      </c>
      <c r="E267" s="41"/>
      <c r="F267" s="227" t="s">
        <v>1867</v>
      </c>
      <c r="G267" s="41"/>
      <c r="H267" s="41"/>
      <c r="I267" s="228"/>
      <c r="J267" s="41"/>
      <c r="K267" s="41"/>
      <c r="L267" s="45"/>
      <c r="M267" s="229"/>
      <c r="N267" s="230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155</v>
      </c>
      <c r="AU267" s="18" t="s">
        <v>84</v>
      </c>
    </row>
    <row r="268" s="13" customFormat="1">
      <c r="A268" s="13"/>
      <c r="B268" s="231"/>
      <c r="C268" s="232"/>
      <c r="D268" s="233" t="s">
        <v>161</v>
      </c>
      <c r="E268" s="242" t="s">
        <v>19</v>
      </c>
      <c r="F268" s="234" t="s">
        <v>1863</v>
      </c>
      <c r="G268" s="232"/>
      <c r="H268" s="235">
        <v>8.6999999999999993</v>
      </c>
      <c r="I268" s="236"/>
      <c r="J268" s="232"/>
      <c r="K268" s="232"/>
      <c r="L268" s="237"/>
      <c r="M268" s="238"/>
      <c r="N268" s="239"/>
      <c r="O268" s="239"/>
      <c r="P268" s="239"/>
      <c r="Q268" s="239"/>
      <c r="R268" s="239"/>
      <c r="S268" s="239"/>
      <c r="T268" s="24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1" t="s">
        <v>161</v>
      </c>
      <c r="AU268" s="241" t="s">
        <v>84</v>
      </c>
      <c r="AV268" s="13" t="s">
        <v>84</v>
      </c>
      <c r="AW268" s="13" t="s">
        <v>37</v>
      </c>
      <c r="AX268" s="13" t="s">
        <v>82</v>
      </c>
      <c r="AY268" s="241" t="s">
        <v>145</v>
      </c>
    </row>
    <row r="269" s="2" customFormat="1" ht="24.15" customHeight="1">
      <c r="A269" s="39"/>
      <c r="B269" s="40"/>
      <c r="C269" s="213" t="s">
        <v>445</v>
      </c>
      <c r="D269" s="213" t="s">
        <v>148</v>
      </c>
      <c r="E269" s="214" t="s">
        <v>1868</v>
      </c>
      <c r="F269" s="215" t="s">
        <v>1869</v>
      </c>
      <c r="G269" s="216" t="s">
        <v>151</v>
      </c>
      <c r="H269" s="217">
        <v>8.6999999999999993</v>
      </c>
      <c r="I269" s="218"/>
      <c r="J269" s="219">
        <f>ROUND(I269*H269,2)</f>
        <v>0</v>
      </c>
      <c r="K269" s="215" t="s">
        <v>152</v>
      </c>
      <c r="L269" s="45"/>
      <c r="M269" s="220" t="s">
        <v>19</v>
      </c>
      <c r="N269" s="221" t="s">
        <v>46</v>
      </c>
      <c r="O269" s="85"/>
      <c r="P269" s="222">
        <f>O269*H269</f>
        <v>0</v>
      </c>
      <c r="Q269" s="222">
        <v>0.0055799999999999999</v>
      </c>
      <c r="R269" s="222">
        <f>Q269*H269</f>
        <v>0.048545999999999992</v>
      </c>
      <c r="S269" s="222">
        <v>0</v>
      </c>
      <c r="T269" s="223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24" t="s">
        <v>234</v>
      </c>
      <c r="AT269" s="224" t="s">
        <v>148</v>
      </c>
      <c r="AU269" s="224" t="s">
        <v>84</v>
      </c>
      <c r="AY269" s="18" t="s">
        <v>145</v>
      </c>
      <c r="BE269" s="225">
        <f>IF(N269="základní",J269,0)</f>
        <v>0</v>
      </c>
      <c r="BF269" s="225">
        <f>IF(N269="snížená",J269,0)</f>
        <v>0</v>
      </c>
      <c r="BG269" s="225">
        <f>IF(N269="zákl. přenesená",J269,0)</f>
        <v>0</v>
      </c>
      <c r="BH269" s="225">
        <f>IF(N269="sníž. přenesená",J269,0)</f>
        <v>0</v>
      </c>
      <c r="BI269" s="225">
        <f>IF(N269="nulová",J269,0)</f>
        <v>0</v>
      </c>
      <c r="BJ269" s="18" t="s">
        <v>82</v>
      </c>
      <c r="BK269" s="225">
        <f>ROUND(I269*H269,2)</f>
        <v>0</v>
      </c>
      <c r="BL269" s="18" t="s">
        <v>234</v>
      </c>
      <c r="BM269" s="224" t="s">
        <v>1870</v>
      </c>
    </row>
    <row r="270" s="2" customFormat="1">
      <c r="A270" s="39"/>
      <c r="B270" s="40"/>
      <c r="C270" s="41"/>
      <c r="D270" s="226" t="s">
        <v>155</v>
      </c>
      <c r="E270" s="41"/>
      <c r="F270" s="227" t="s">
        <v>1871</v>
      </c>
      <c r="G270" s="41"/>
      <c r="H270" s="41"/>
      <c r="I270" s="228"/>
      <c r="J270" s="41"/>
      <c r="K270" s="41"/>
      <c r="L270" s="45"/>
      <c r="M270" s="229"/>
      <c r="N270" s="230"/>
      <c r="O270" s="85"/>
      <c r="P270" s="85"/>
      <c r="Q270" s="85"/>
      <c r="R270" s="85"/>
      <c r="S270" s="85"/>
      <c r="T270" s="86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155</v>
      </c>
      <c r="AU270" s="18" t="s">
        <v>84</v>
      </c>
    </row>
    <row r="271" s="13" customFormat="1">
      <c r="A271" s="13"/>
      <c r="B271" s="231"/>
      <c r="C271" s="232"/>
      <c r="D271" s="233" t="s">
        <v>161</v>
      </c>
      <c r="E271" s="242" t="s">
        <v>19</v>
      </c>
      <c r="F271" s="234" t="s">
        <v>1863</v>
      </c>
      <c r="G271" s="232"/>
      <c r="H271" s="235">
        <v>8.6999999999999993</v>
      </c>
      <c r="I271" s="236"/>
      <c r="J271" s="232"/>
      <c r="K271" s="232"/>
      <c r="L271" s="237"/>
      <c r="M271" s="238"/>
      <c r="N271" s="239"/>
      <c r="O271" s="239"/>
      <c r="P271" s="239"/>
      <c r="Q271" s="239"/>
      <c r="R271" s="239"/>
      <c r="S271" s="239"/>
      <c r="T271" s="24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1" t="s">
        <v>161</v>
      </c>
      <c r="AU271" s="241" t="s">
        <v>84</v>
      </c>
      <c r="AV271" s="13" t="s">
        <v>84</v>
      </c>
      <c r="AW271" s="13" t="s">
        <v>37</v>
      </c>
      <c r="AX271" s="13" t="s">
        <v>82</v>
      </c>
      <c r="AY271" s="241" t="s">
        <v>145</v>
      </c>
    </row>
    <row r="272" s="2" customFormat="1" ht="16.5" customHeight="1">
      <c r="A272" s="39"/>
      <c r="B272" s="40"/>
      <c r="C272" s="258" t="s">
        <v>450</v>
      </c>
      <c r="D272" s="258" t="s">
        <v>583</v>
      </c>
      <c r="E272" s="259" t="s">
        <v>1872</v>
      </c>
      <c r="F272" s="260" t="s">
        <v>1873</v>
      </c>
      <c r="G272" s="261" t="s">
        <v>151</v>
      </c>
      <c r="H272" s="262">
        <v>8.6999999999999993</v>
      </c>
      <c r="I272" s="263"/>
      <c r="J272" s="264">
        <f>ROUND(I272*H272,2)</f>
        <v>0</v>
      </c>
      <c r="K272" s="260" t="s">
        <v>152</v>
      </c>
      <c r="L272" s="265"/>
      <c r="M272" s="266" t="s">
        <v>19</v>
      </c>
      <c r="N272" s="267" t="s">
        <v>46</v>
      </c>
      <c r="O272" s="85"/>
      <c r="P272" s="222">
        <f>O272*H272</f>
        <v>0</v>
      </c>
      <c r="Q272" s="222">
        <v>0.021999999999999999</v>
      </c>
      <c r="R272" s="222">
        <f>Q272*H272</f>
        <v>0.19139999999999999</v>
      </c>
      <c r="S272" s="222">
        <v>0</v>
      </c>
      <c r="T272" s="223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24" t="s">
        <v>965</v>
      </c>
      <c r="AT272" s="224" t="s">
        <v>583</v>
      </c>
      <c r="AU272" s="224" t="s">
        <v>84</v>
      </c>
      <c r="AY272" s="18" t="s">
        <v>145</v>
      </c>
      <c r="BE272" s="225">
        <f>IF(N272="základní",J272,0)</f>
        <v>0</v>
      </c>
      <c r="BF272" s="225">
        <f>IF(N272="snížená",J272,0)</f>
        <v>0</v>
      </c>
      <c r="BG272" s="225">
        <f>IF(N272="zákl. přenesená",J272,0)</f>
        <v>0</v>
      </c>
      <c r="BH272" s="225">
        <f>IF(N272="sníž. přenesená",J272,0)</f>
        <v>0</v>
      </c>
      <c r="BI272" s="225">
        <f>IF(N272="nulová",J272,0)</f>
        <v>0</v>
      </c>
      <c r="BJ272" s="18" t="s">
        <v>82</v>
      </c>
      <c r="BK272" s="225">
        <f>ROUND(I272*H272,2)</f>
        <v>0</v>
      </c>
      <c r="BL272" s="18" t="s">
        <v>965</v>
      </c>
      <c r="BM272" s="224" t="s">
        <v>1874</v>
      </c>
    </row>
    <row r="273" s="13" customFormat="1">
      <c r="A273" s="13"/>
      <c r="B273" s="231"/>
      <c r="C273" s="232"/>
      <c r="D273" s="233" t="s">
        <v>161</v>
      </c>
      <c r="E273" s="242" t="s">
        <v>19</v>
      </c>
      <c r="F273" s="234" t="s">
        <v>1863</v>
      </c>
      <c r="G273" s="232"/>
      <c r="H273" s="235">
        <v>8.6999999999999993</v>
      </c>
      <c r="I273" s="236"/>
      <c r="J273" s="232"/>
      <c r="K273" s="232"/>
      <c r="L273" s="237"/>
      <c r="M273" s="238"/>
      <c r="N273" s="239"/>
      <c r="O273" s="239"/>
      <c r="P273" s="239"/>
      <c r="Q273" s="239"/>
      <c r="R273" s="239"/>
      <c r="S273" s="239"/>
      <c r="T273" s="24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1" t="s">
        <v>161</v>
      </c>
      <c r="AU273" s="241" t="s">
        <v>84</v>
      </c>
      <c r="AV273" s="13" t="s">
        <v>84</v>
      </c>
      <c r="AW273" s="13" t="s">
        <v>37</v>
      </c>
      <c r="AX273" s="13" t="s">
        <v>82</v>
      </c>
      <c r="AY273" s="241" t="s">
        <v>145</v>
      </c>
    </row>
    <row r="274" s="2" customFormat="1" ht="24.15" customHeight="1">
      <c r="A274" s="39"/>
      <c r="B274" s="40"/>
      <c r="C274" s="213" t="s">
        <v>455</v>
      </c>
      <c r="D274" s="213" t="s">
        <v>148</v>
      </c>
      <c r="E274" s="214" t="s">
        <v>1875</v>
      </c>
      <c r="F274" s="215" t="s">
        <v>1876</v>
      </c>
      <c r="G274" s="216" t="s">
        <v>151</v>
      </c>
      <c r="H274" s="217">
        <v>8.6999999999999993</v>
      </c>
      <c r="I274" s="218"/>
      <c r="J274" s="219">
        <f>ROUND(I274*H274,2)</f>
        <v>0</v>
      </c>
      <c r="K274" s="215" t="s">
        <v>152</v>
      </c>
      <c r="L274" s="45"/>
      <c r="M274" s="220" t="s">
        <v>19</v>
      </c>
      <c r="N274" s="221" t="s">
        <v>46</v>
      </c>
      <c r="O274" s="85"/>
      <c r="P274" s="222">
        <f>O274*H274</f>
        <v>0</v>
      </c>
      <c r="Q274" s="222">
        <v>0.0014400000000000001</v>
      </c>
      <c r="R274" s="222">
        <f>Q274*H274</f>
        <v>0.012527999999999999</v>
      </c>
      <c r="S274" s="222">
        <v>0</v>
      </c>
      <c r="T274" s="223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24" t="s">
        <v>234</v>
      </c>
      <c r="AT274" s="224" t="s">
        <v>148</v>
      </c>
      <c r="AU274" s="224" t="s">
        <v>84</v>
      </c>
      <c r="AY274" s="18" t="s">
        <v>145</v>
      </c>
      <c r="BE274" s="225">
        <f>IF(N274="základní",J274,0)</f>
        <v>0</v>
      </c>
      <c r="BF274" s="225">
        <f>IF(N274="snížená",J274,0)</f>
        <v>0</v>
      </c>
      <c r="BG274" s="225">
        <f>IF(N274="zákl. přenesená",J274,0)</f>
        <v>0</v>
      </c>
      <c r="BH274" s="225">
        <f>IF(N274="sníž. přenesená",J274,0)</f>
        <v>0</v>
      </c>
      <c r="BI274" s="225">
        <f>IF(N274="nulová",J274,0)</f>
        <v>0</v>
      </c>
      <c r="BJ274" s="18" t="s">
        <v>82</v>
      </c>
      <c r="BK274" s="225">
        <f>ROUND(I274*H274,2)</f>
        <v>0</v>
      </c>
      <c r="BL274" s="18" t="s">
        <v>234</v>
      </c>
      <c r="BM274" s="224" t="s">
        <v>1877</v>
      </c>
    </row>
    <row r="275" s="2" customFormat="1">
      <c r="A275" s="39"/>
      <c r="B275" s="40"/>
      <c r="C275" s="41"/>
      <c r="D275" s="226" t="s">
        <v>155</v>
      </c>
      <c r="E275" s="41"/>
      <c r="F275" s="227" t="s">
        <v>1878</v>
      </c>
      <c r="G275" s="41"/>
      <c r="H275" s="41"/>
      <c r="I275" s="228"/>
      <c r="J275" s="41"/>
      <c r="K275" s="41"/>
      <c r="L275" s="45"/>
      <c r="M275" s="229"/>
      <c r="N275" s="230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155</v>
      </c>
      <c r="AU275" s="18" t="s">
        <v>84</v>
      </c>
    </row>
    <row r="276" s="13" customFormat="1">
      <c r="A276" s="13"/>
      <c r="B276" s="231"/>
      <c r="C276" s="232"/>
      <c r="D276" s="233" t="s">
        <v>161</v>
      </c>
      <c r="E276" s="242" t="s">
        <v>19</v>
      </c>
      <c r="F276" s="234" t="s">
        <v>1863</v>
      </c>
      <c r="G276" s="232"/>
      <c r="H276" s="235">
        <v>8.6999999999999993</v>
      </c>
      <c r="I276" s="236"/>
      <c r="J276" s="232"/>
      <c r="K276" s="232"/>
      <c r="L276" s="237"/>
      <c r="M276" s="238"/>
      <c r="N276" s="239"/>
      <c r="O276" s="239"/>
      <c r="P276" s="239"/>
      <c r="Q276" s="239"/>
      <c r="R276" s="239"/>
      <c r="S276" s="239"/>
      <c r="T276" s="240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1" t="s">
        <v>161</v>
      </c>
      <c r="AU276" s="241" t="s">
        <v>84</v>
      </c>
      <c r="AV276" s="13" t="s">
        <v>84</v>
      </c>
      <c r="AW276" s="13" t="s">
        <v>37</v>
      </c>
      <c r="AX276" s="13" t="s">
        <v>82</v>
      </c>
      <c r="AY276" s="241" t="s">
        <v>145</v>
      </c>
    </row>
    <row r="277" s="2" customFormat="1" ht="24.15" customHeight="1">
      <c r="A277" s="39"/>
      <c r="B277" s="40"/>
      <c r="C277" s="213" t="s">
        <v>460</v>
      </c>
      <c r="D277" s="213" t="s">
        <v>148</v>
      </c>
      <c r="E277" s="214" t="s">
        <v>1879</v>
      </c>
      <c r="F277" s="215" t="s">
        <v>1880</v>
      </c>
      <c r="G277" s="216" t="s">
        <v>177</v>
      </c>
      <c r="H277" s="217">
        <v>0.064000000000000001</v>
      </c>
      <c r="I277" s="218"/>
      <c r="J277" s="219">
        <f>ROUND(I277*H277,2)</f>
        <v>0</v>
      </c>
      <c r="K277" s="215" t="s">
        <v>152</v>
      </c>
      <c r="L277" s="45"/>
      <c r="M277" s="220" t="s">
        <v>19</v>
      </c>
      <c r="N277" s="221" t="s">
        <v>46</v>
      </c>
      <c r="O277" s="85"/>
      <c r="P277" s="222">
        <f>O277*H277</f>
        <v>0</v>
      </c>
      <c r="Q277" s="222">
        <v>0</v>
      </c>
      <c r="R277" s="222">
        <f>Q277*H277</f>
        <v>0</v>
      </c>
      <c r="S277" s="222">
        <v>0</v>
      </c>
      <c r="T277" s="223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24" t="s">
        <v>234</v>
      </c>
      <c r="AT277" s="224" t="s">
        <v>148</v>
      </c>
      <c r="AU277" s="224" t="s">
        <v>84</v>
      </c>
      <c r="AY277" s="18" t="s">
        <v>145</v>
      </c>
      <c r="BE277" s="225">
        <f>IF(N277="základní",J277,0)</f>
        <v>0</v>
      </c>
      <c r="BF277" s="225">
        <f>IF(N277="snížená",J277,0)</f>
        <v>0</v>
      </c>
      <c r="BG277" s="225">
        <f>IF(N277="zákl. přenesená",J277,0)</f>
        <v>0</v>
      </c>
      <c r="BH277" s="225">
        <f>IF(N277="sníž. přenesená",J277,0)</f>
        <v>0</v>
      </c>
      <c r="BI277" s="225">
        <f>IF(N277="nulová",J277,0)</f>
        <v>0</v>
      </c>
      <c r="BJ277" s="18" t="s">
        <v>82</v>
      </c>
      <c r="BK277" s="225">
        <f>ROUND(I277*H277,2)</f>
        <v>0</v>
      </c>
      <c r="BL277" s="18" t="s">
        <v>234</v>
      </c>
      <c r="BM277" s="224" t="s">
        <v>1881</v>
      </c>
    </row>
    <row r="278" s="2" customFormat="1">
      <c r="A278" s="39"/>
      <c r="B278" s="40"/>
      <c r="C278" s="41"/>
      <c r="D278" s="226" t="s">
        <v>155</v>
      </c>
      <c r="E278" s="41"/>
      <c r="F278" s="227" t="s">
        <v>1882</v>
      </c>
      <c r="G278" s="41"/>
      <c r="H278" s="41"/>
      <c r="I278" s="228"/>
      <c r="J278" s="41"/>
      <c r="K278" s="41"/>
      <c r="L278" s="45"/>
      <c r="M278" s="229"/>
      <c r="N278" s="230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155</v>
      </c>
      <c r="AU278" s="18" t="s">
        <v>84</v>
      </c>
    </row>
    <row r="279" s="12" customFormat="1" ht="22.8" customHeight="1">
      <c r="A279" s="12"/>
      <c r="B279" s="197"/>
      <c r="C279" s="198"/>
      <c r="D279" s="199" t="s">
        <v>74</v>
      </c>
      <c r="E279" s="211" t="s">
        <v>1883</v>
      </c>
      <c r="F279" s="211" t="s">
        <v>1884</v>
      </c>
      <c r="G279" s="198"/>
      <c r="H279" s="198"/>
      <c r="I279" s="201"/>
      <c r="J279" s="212">
        <f>BK279</f>
        <v>0</v>
      </c>
      <c r="K279" s="198"/>
      <c r="L279" s="203"/>
      <c r="M279" s="204"/>
      <c r="N279" s="205"/>
      <c r="O279" s="205"/>
      <c r="P279" s="206">
        <f>SUM(P280:P294)</f>
        <v>0</v>
      </c>
      <c r="Q279" s="205"/>
      <c r="R279" s="206">
        <f>SUM(R280:R294)</f>
        <v>0.25592619999999999</v>
      </c>
      <c r="S279" s="205"/>
      <c r="T279" s="207">
        <f>SUM(T280:T294)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8" t="s">
        <v>84</v>
      </c>
      <c r="AT279" s="209" t="s">
        <v>74</v>
      </c>
      <c r="AU279" s="209" t="s">
        <v>82</v>
      </c>
      <c r="AY279" s="208" t="s">
        <v>145</v>
      </c>
      <c r="BK279" s="210">
        <f>SUM(BK280:BK294)</f>
        <v>0</v>
      </c>
    </row>
    <row r="280" s="2" customFormat="1" ht="21.75" customHeight="1">
      <c r="A280" s="39"/>
      <c r="B280" s="40"/>
      <c r="C280" s="213" t="s">
        <v>465</v>
      </c>
      <c r="D280" s="213" t="s">
        <v>148</v>
      </c>
      <c r="E280" s="214" t="s">
        <v>1885</v>
      </c>
      <c r="F280" s="215" t="s">
        <v>1886</v>
      </c>
      <c r="G280" s="216" t="s">
        <v>151</v>
      </c>
      <c r="H280" s="217">
        <v>575.54999999999995</v>
      </c>
      <c r="I280" s="218"/>
      <c r="J280" s="219">
        <f>ROUND(I280*H280,2)</f>
        <v>0</v>
      </c>
      <c r="K280" s="215" t="s">
        <v>152</v>
      </c>
      <c r="L280" s="45"/>
      <c r="M280" s="220" t="s">
        <v>19</v>
      </c>
      <c r="N280" s="221" t="s">
        <v>46</v>
      </c>
      <c r="O280" s="85"/>
      <c r="P280" s="222">
        <f>O280*H280</f>
        <v>0</v>
      </c>
      <c r="Q280" s="222">
        <v>0.00020000000000000001</v>
      </c>
      <c r="R280" s="222">
        <f>Q280*H280</f>
        <v>0.11510999999999999</v>
      </c>
      <c r="S280" s="222">
        <v>0</v>
      </c>
      <c r="T280" s="223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24" t="s">
        <v>234</v>
      </c>
      <c r="AT280" s="224" t="s">
        <v>148</v>
      </c>
      <c r="AU280" s="224" t="s">
        <v>84</v>
      </c>
      <c r="AY280" s="18" t="s">
        <v>145</v>
      </c>
      <c r="BE280" s="225">
        <f>IF(N280="základní",J280,0)</f>
        <v>0</v>
      </c>
      <c r="BF280" s="225">
        <f>IF(N280="snížená",J280,0)</f>
        <v>0</v>
      </c>
      <c r="BG280" s="225">
        <f>IF(N280="zákl. přenesená",J280,0)</f>
        <v>0</v>
      </c>
      <c r="BH280" s="225">
        <f>IF(N280="sníž. přenesená",J280,0)</f>
        <v>0</v>
      </c>
      <c r="BI280" s="225">
        <f>IF(N280="nulová",J280,0)</f>
        <v>0</v>
      </c>
      <c r="BJ280" s="18" t="s">
        <v>82</v>
      </c>
      <c r="BK280" s="225">
        <f>ROUND(I280*H280,2)</f>
        <v>0</v>
      </c>
      <c r="BL280" s="18" t="s">
        <v>234</v>
      </c>
      <c r="BM280" s="224" t="s">
        <v>1887</v>
      </c>
    </row>
    <row r="281" s="2" customFormat="1">
      <c r="A281" s="39"/>
      <c r="B281" s="40"/>
      <c r="C281" s="41"/>
      <c r="D281" s="226" t="s">
        <v>155</v>
      </c>
      <c r="E281" s="41"/>
      <c r="F281" s="227" t="s">
        <v>1888</v>
      </c>
      <c r="G281" s="41"/>
      <c r="H281" s="41"/>
      <c r="I281" s="228"/>
      <c r="J281" s="41"/>
      <c r="K281" s="41"/>
      <c r="L281" s="45"/>
      <c r="M281" s="229"/>
      <c r="N281" s="230"/>
      <c r="O281" s="85"/>
      <c r="P281" s="85"/>
      <c r="Q281" s="85"/>
      <c r="R281" s="85"/>
      <c r="S281" s="85"/>
      <c r="T281" s="86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155</v>
      </c>
      <c r="AU281" s="18" t="s">
        <v>84</v>
      </c>
    </row>
    <row r="282" s="13" customFormat="1">
      <c r="A282" s="13"/>
      <c r="B282" s="231"/>
      <c r="C282" s="232"/>
      <c r="D282" s="233" t="s">
        <v>161</v>
      </c>
      <c r="E282" s="242" t="s">
        <v>19</v>
      </c>
      <c r="F282" s="234" t="s">
        <v>1889</v>
      </c>
      <c r="G282" s="232"/>
      <c r="H282" s="235">
        <v>575.54999999999995</v>
      </c>
      <c r="I282" s="236"/>
      <c r="J282" s="232"/>
      <c r="K282" s="232"/>
      <c r="L282" s="237"/>
      <c r="M282" s="238"/>
      <c r="N282" s="239"/>
      <c r="O282" s="239"/>
      <c r="P282" s="239"/>
      <c r="Q282" s="239"/>
      <c r="R282" s="239"/>
      <c r="S282" s="239"/>
      <c r="T282" s="24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1" t="s">
        <v>161</v>
      </c>
      <c r="AU282" s="241" t="s">
        <v>84</v>
      </c>
      <c r="AV282" s="13" t="s">
        <v>84</v>
      </c>
      <c r="AW282" s="13" t="s">
        <v>37</v>
      </c>
      <c r="AX282" s="13" t="s">
        <v>82</v>
      </c>
      <c r="AY282" s="241" t="s">
        <v>145</v>
      </c>
    </row>
    <row r="283" s="2" customFormat="1" ht="24.15" customHeight="1">
      <c r="A283" s="39"/>
      <c r="B283" s="40"/>
      <c r="C283" s="213" t="s">
        <v>470</v>
      </c>
      <c r="D283" s="213" t="s">
        <v>148</v>
      </c>
      <c r="E283" s="214" t="s">
        <v>1890</v>
      </c>
      <c r="F283" s="215" t="s">
        <v>1891</v>
      </c>
      <c r="G283" s="216" t="s">
        <v>151</v>
      </c>
      <c r="H283" s="217">
        <v>282.66000000000003</v>
      </c>
      <c r="I283" s="218"/>
      <c r="J283" s="219">
        <f>ROUND(I283*H283,2)</f>
        <v>0</v>
      </c>
      <c r="K283" s="215" t="s">
        <v>152</v>
      </c>
      <c r="L283" s="45"/>
      <c r="M283" s="220" t="s">
        <v>19</v>
      </c>
      <c r="N283" s="221" t="s">
        <v>46</v>
      </c>
      <c r="O283" s="85"/>
      <c r="P283" s="222">
        <f>O283*H283</f>
        <v>0</v>
      </c>
      <c r="Q283" s="222">
        <v>0.00029</v>
      </c>
      <c r="R283" s="222">
        <f>Q283*H283</f>
        <v>0.081971400000000014</v>
      </c>
      <c r="S283" s="222">
        <v>0</v>
      </c>
      <c r="T283" s="223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24" t="s">
        <v>234</v>
      </c>
      <c r="AT283" s="224" t="s">
        <v>148</v>
      </c>
      <c r="AU283" s="224" t="s">
        <v>84</v>
      </c>
      <c r="AY283" s="18" t="s">
        <v>145</v>
      </c>
      <c r="BE283" s="225">
        <f>IF(N283="základní",J283,0)</f>
        <v>0</v>
      </c>
      <c r="BF283" s="225">
        <f>IF(N283="snížená",J283,0)</f>
        <v>0</v>
      </c>
      <c r="BG283" s="225">
        <f>IF(N283="zákl. přenesená",J283,0)</f>
        <v>0</v>
      </c>
      <c r="BH283" s="225">
        <f>IF(N283="sníž. přenesená",J283,0)</f>
        <v>0</v>
      </c>
      <c r="BI283" s="225">
        <f>IF(N283="nulová",J283,0)</f>
        <v>0</v>
      </c>
      <c r="BJ283" s="18" t="s">
        <v>82</v>
      </c>
      <c r="BK283" s="225">
        <f>ROUND(I283*H283,2)</f>
        <v>0</v>
      </c>
      <c r="BL283" s="18" t="s">
        <v>234</v>
      </c>
      <c r="BM283" s="224" t="s">
        <v>1892</v>
      </c>
    </row>
    <row r="284" s="2" customFormat="1">
      <c r="A284" s="39"/>
      <c r="B284" s="40"/>
      <c r="C284" s="41"/>
      <c r="D284" s="226" t="s">
        <v>155</v>
      </c>
      <c r="E284" s="41"/>
      <c r="F284" s="227" t="s">
        <v>1893</v>
      </c>
      <c r="G284" s="41"/>
      <c r="H284" s="41"/>
      <c r="I284" s="228"/>
      <c r="J284" s="41"/>
      <c r="K284" s="41"/>
      <c r="L284" s="45"/>
      <c r="M284" s="229"/>
      <c r="N284" s="230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155</v>
      </c>
      <c r="AU284" s="18" t="s">
        <v>84</v>
      </c>
    </row>
    <row r="285" s="13" customFormat="1">
      <c r="A285" s="13"/>
      <c r="B285" s="231"/>
      <c r="C285" s="232"/>
      <c r="D285" s="233" t="s">
        <v>161</v>
      </c>
      <c r="E285" s="242" t="s">
        <v>19</v>
      </c>
      <c r="F285" s="234" t="s">
        <v>1894</v>
      </c>
      <c r="G285" s="232"/>
      <c r="H285" s="235">
        <v>282.66000000000003</v>
      </c>
      <c r="I285" s="236"/>
      <c r="J285" s="232"/>
      <c r="K285" s="232"/>
      <c r="L285" s="237"/>
      <c r="M285" s="238"/>
      <c r="N285" s="239"/>
      <c r="O285" s="239"/>
      <c r="P285" s="239"/>
      <c r="Q285" s="239"/>
      <c r="R285" s="239"/>
      <c r="S285" s="239"/>
      <c r="T285" s="240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1" t="s">
        <v>161</v>
      </c>
      <c r="AU285" s="241" t="s">
        <v>84</v>
      </c>
      <c r="AV285" s="13" t="s">
        <v>84</v>
      </c>
      <c r="AW285" s="13" t="s">
        <v>37</v>
      </c>
      <c r="AX285" s="13" t="s">
        <v>82</v>
      </c>
      <c r="AY285" s="241" t="s">
        <v>145</v>
      </c>
    </row>
    <row r="286" s="2" customFormat="1" ht="16.5" customHeight="1">
      <c r="A286" s="39"/>
      <c r="B286" s="40"/>
      <c r="C286" s="213" t="s">
        <v>475</v>
      </c>
      <c r="D286" s="213" t="s">
        <v>148</v>
      </c>
      <c r="E286" s="214" t="s">
        <v>1895</v>
      </c>
      <c r="F286" s="215" t="s">
        <v>1896</v>
      </c>
      <c r="G286" s="216" t="s">
        <v>151</v>
      </c>
      <c r="H286" s="217">
        <v>159.03999999999999</v>
      </c>
      <c r="I286" s="218"/>
      <c r="J286" s="219">
        <f>ROUND(I286*H286,2)</f>
        <v>0</v>
      </c>
      <c r="K286" s="215" t="s">
        <v>152</v>
      </c>
      <c r="L286" s="45"/>
      <c r="M286" s="220" t="s">
        <v>19</v>
      </c>
      <c r="N286" s="221" t="s">
        <v>46</v>
      </c>
      <c r="O286" s="85"/>
      <c r="P286" s="222">
        <f>O286*H286</f>
        <v>0</v>
      </c>
      <c r="Q286" s="222">
        <v>0.00033</v>
      </c>
      <c r="R286" s="222">
        <f>Q286*H286</f>
        <v>0.052483199999999994</v>
      </c>
      <c r="S286" s="222">
        <v>0</v>
      </c>
      <c r="T286" s="223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24" t="s">
        <v>234</v>
      </c>
      <c r="AT286" s="224" t="s">
        <v>148</v>
      </c>
      <c r="AU286" s="224" t="s">
        <v>84</v>
      </c>
      <c r="AY286" s="18" t="s">
        <v>145</v>
      </c>
      <c r="BE286" s="225">
        <f>IF(N286="základní",J286,0)</f>
        <v>0</v>
      </c>
      <c r="BF286" s="225">
        <f>IF(N286="snížená",J286,0)</f>
        <v>0</v>
      </c>
      <c r="BG286" s="225">
        <f>IF(N286="zákl. přenesená",J286,0)</f>
        <v>0</v>
      </c>
      <c r="BH286" s="225">
        <f>IF(N286="sníž. přenesená",J286,0)</f>
        <v>0</v>
      </c>
      <c r="BI286" s="225">
        <f>IF(N286="nulová",J286,0)</f>
        <v>0</v>
      </c>
      <c r="BJ286" s="18" t="s">
        <v>82</v>
      </c>
      <c r="BK286" s="225">
        <f>ROUND(I286*H286,2)</f>
        <v>0</v>
      </c>
      <c r="BL286" s="18" t="s">
        <v>234</v>
      </c>
      <c r="BM286" s="224" t="s">
        <v>1897</v>
      </c>
    </row>
    <row r="287" s="2" customFormat="1">
      <c r="A287" s="39"/>
      <c r="B287" s="40"/>
      <c r="C287" s="41"/>
      <c r="D287" s="226" t="s">
        <v>155</v>
      </c>
      <c r="E287" s="41"/>
      <c r="F287" s="227" t="s">
        <v>1898</v>
      </c>
      <c r="G287" s="41"/>
      <c r="H287" s="41"/>
      <c r="I287" s="228"/>
      <c r="J287" s="41"/>
      <c r="K287" s="41"/>
      <c r="L287" s="45"/>
      <c r="M287" s="229"/>
      <c r="N287" s="230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155</v>
      </c>
      <c r="AU287" s="18" t="s">
        <v>84</v>
      </c>
    </row>
    <row r="288" s="13" customFormat="1">
      <c r="A288" s="13"/>
      <c r="B288" s="231"/>
      <c r="C288" s="232"/>
      <c r="D288" s="233" t="s">
        <v>161</v>
      </c>
      <c r="E288" s="242" t="s">
        <v>19</v>
      </c>
      <c r="F288" s="234" t="s">
        <v>1899</v>
      </c>
      <c r="G288" s="232"/>
      <c r="H288" s="235">
        <v>159.03999999999999</v>
      </c>
      <c r="I288" s="236"/>
      <c r="J288" s="232"/>
      <c r="K288" s="232"/>
      <c r="L288" s="237"/>
      <c r="M288" s="238"/>
      <c r="N288" s="239"/>
      <c r="O288" s="239"/>
      <c r="P288" s="239"/>
      <c r="Q288" s="239"/>
      <c r="R288" s="239"/>
      <c r="S288" s="239"/>
      <c r="T288" s="240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1" t="s">
        <v>161</v>
      </c>
      <c r="AU288" s="241" t="s">
        <v>84</v>
      </c>
      <c r="AV288" s="13" t="s">
        <v>84</v>
      </c>
      <c r="AW288" s="13" t="s">
        <v>37</v>
      </c>
      <c r="AX288" s="13" t="s">
        <v>82</v>
      </c>
      <c r="AY288" s="241" t="s">
        <v>145</v>
      </c>
    </row>
    <row r="289" s="2" customFormat="1" ht="24.15" customHeight="1">
      <c r="A289" s="39"/>
      <c r="B289" s="40"/>
      <c r="C289" s="213" t="s">
        <v>480</v>
      </c>
      <c r="D289" s="213" t="s">
        <v>148</v>
      </c>
      <c r="E289" s="214" t="s">
        <v>1900</v>
      </c>
      <c r="F289" s="215" t="s">
        <v>1901</v>
      </c>
      <c r="G289" s="216" t="s">
        <v>233</v>
      </c>
      <c r="H289" s="217">
        <v>88.299999999999997</v>
      </c>
      <c r="I289" s="218"/>
      <c r="J289" s="219">
        <f>ROUND(I289*H289,2)</f>
        <v>0</v>
      </c>
      <c r="K289" s="215" t="s">
        <v>152</v>
      </c>
      <c r="L289" s="45"/>
      <c r="M289" s="220" t="s">
        <v>19</v>
      </c>
      <c r="N289" s="221" t="s">
        <v>46</v>
      </c>
      <c r="O289" s="85"/>
      <c r="P289" s="222">
        <f>O289*H289</f>
        <v>0</v>
      </c>
      <c r="Q289" s="222">
        <v>0</v>
      </c>
      <c r="R289" s="222">
        <f>Q289*H289</f>
        <v>0</v>
      </c>
      <c r="S289" s="222">
        <v>0</v>
      </c>
      <c r="T289" s="223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24" t="s">
        <v>234</v>
      </c>
      <c r="AT289" s="224" t="s">
        <v>148</v>
      </c>
      <c r="AU289" s="224" t="s">
        <v>84</v>
      </c>
      <c r="AY289" s="18" t="s">
        <v>145</v>
      </c>
      <c r="BE289" s="225">
        <f>IF(N289="základní",J289,0)</f>
        <v>0</v>
      </c>
      <c r="BF289" s="225">
        <f>IF(N289="snížená",J289,0)</f>
        <v>0</v>
      </c>
      <c r="BG289" s="225">
        <f>IF(N289="zákl. přenesená",J289,0)</f>
        <v>0</v>
      </c>
      <c r="BH289" s="225">
        <f>IF(N289="sníž. přenesená",J289,0)</f>
        <v>0</v>
      </c>
      <c r="BI289" s="225">
        <f>IF(N289="nulová",J289,0)</f>
        <v>0</v>
      </c>
      <c r="BJ289" s="18" t="s">
        <v>82</v>
      </c>
      <c r="BK289" s="225">
        <f>ROUND(I289*H289,2)</f>
        <v>0</v>
      </c>
      <c r="BL289" s="18" t="s">
        <v>234</v>
      </c>
      <c r="BM289" s="224" t="s">
        <v>1902</v>
      </c>
    </row>
    <row r="290" s="2" customFormat="1">
      <c r="A290" s="39"/>
      <c r="B290" s="40"/>
      <c r="C290" s="41"/>
      <c r="D290" s="226" t="s">
        <v>155</v>
      </c>
      <c r="E290" s="41"/>
      <c r="F290" s="227" t="s">
        <v>1903</v>
      </c>
      <c r="G290" s="41"/>
      <c r="H290" s="41"/>
      <c r="I290" s="228"/>
      <c r="J290" s="41"/>
      <c r="K290" s="41"/>
      <c r="L290" s="45"/>
      <c r="M290" s="229"/>
      <c r="N290" s="230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155</v>
      </c>
      <c r="AU290" s="18" t="s">
        <v>84</v>
      </c>
    </row>
    <row r="291" s="13" customFormat="1">
      <c r="A291" s="13"/>
      <c r="B291" s="231"/>
      <c r="C291" s="232"/>
      <c r="D291" s="233" t="s">
        <v>161</v>
      </c>
      <c r="E291" s="242" t="s">
        <v>19</v>
      </c>
      <c r="F291" s="234" t="s">
        <v>1904</v>
      </c>
      <c r="G291" s="232"/>
      <c r="H291" s="235">
        <v>88.299999999999997</v>
      </c>
      <c r="I291" s="236"/>
      <c r="J291" s="232"/>
      <c r="K291" s="232"/>
      <c r="L291" s="237"/>
      <c r="M291" s="238"/>
      <c r="N291" s="239"/>
      <c r="O291" s="239"/>
      <c r="P291" s="239"/>
      <c r="Q291" s="239"/>
      <c r="R291" s="239"/>
      <c r="S291" s="239"/>
      <c r="T291" s="24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1" t="s">
        <v>161</v>
      </c>
      <c r="AU291" s="241" t="s">
        <v>84</v>
      </c>
      <c r="AV291" s="13" t="s">
        <v>84</v>
      </c>
      <c r="AW291" s="13" t="s">
        <v>37</v>
      </c>
      <c r="AX291" s="13" t="s">
        <v>82</v>
      </c>
      <c r="AY291" s="241" t="s">
        <v>145</v>
      </c>
    </row>
    <row r="292" s="2" customFormat="1" ht="24.15" customHeight="1">
      <c r="A292" s="39"/>
      <c r="B292" s="40"/>
      <c r="C292" s="213" t="s">
        <v>485</v>
      </c>
      <c r="D292" s="213" t="s">
        <v>148</v>
      </c>
      <c r="E292" s="214" t="s">
        <v>1905</v>
      </c>
      <c r="F292" s="215" t="s">
        <v>1906</v>
      </c>
      <c r="G292" s="216" t="s">
        <v>151</v>
      </c>
      <c r="H292" s="217">
        <v>159.03999999999999</v>
      </c>
      <c r="I292" s="218"/>
      <c r="J292" s="219">
        <f>ROUND(I292*H292,2)</f>
        <v>0</v>
      </c>
      <c r="K292" s="215" t="s">
        <v>152</v>
      </c>
      <c r="L292" s="45"/>
      <c r="M292" s="220" t="s">
        <v>19</v>
      </c>
      <c r="N292" s="221" t="s">
        <v>46</v>
      </c>
      <c r="O292" s="85"/>
      <c r="P292" s="222">
        <f>O292*H292</f>
        <v>0</v>
      </c>
      <c r="Q292" s="222">
        <v>4.0000000000000003E-05</v>
      </c>
      <c r="R292" s="222">
        <f>Q292*H292</f>
        <v>0.0063616000000000002</v>
      </c>
      <c r="S292" s="222">
        <v>0</v>
      </c>
      <c r="T292" s="223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24" t="s">
        <v>234</v>
      </c>
      <c r="AT292" s="224" t="s">
        <v>148</v>
      </c>
      <c r="AU292" s="224" t="s">
        <v>84</v>
      </c>
      <c r="AY292" s="18" t="s">
        <v>145</v>
      </c>
      <c r="BE292" s="225">
        <f>IF(N292="základní",J292,0)</f>
        <v>0</v>
      </c>
      <c r="BF292" s="225">
        <f>IF(N292="snížená",J292,0)</f>
        <v>0</v>
      </c>
      <c r="BG292" s="225">
        <f>IF(N292="zákl. přenesená",J292,0)</f>
        <v>0</v>
      </c>
      <c r="BH292" s="225">
        <f>IF(N292="sníž. přenesená",J292,0)</f>
        <v>0</v>
      </c>
      <c r="BI292" s="225">
        <f>IF(N292="nulová",J292,0)</f>
        <v>0</v>
      </c>
      <c r="BJ292" s="18" t="s">
        <v>82</v>
      </c>
      <c r="BK292" s="225">
        <f>ROUND(I292*H292,2)</f>
        <v>0</v>
      </c>
      <c r="BL292" s="18" t="s">
        <v>234</v>
      </c>
      <c r="BM292" s="224" t="s">
        <v>1907</v>
      </c>
    </row>
    <row r="293" s="2" customFormat="1">
      <c r="A293" s="39"/>
      <c r="B293" s="40"/>
      <c r="C293" s="41"/>
      <c r="D293" s="226" t="s">
        <v>155</v>
      </c>
      <c r="E293" s="41"/>
      <c r="F293" s="227" t="s">
        <v>1908</v>
      </c>
      <c r="G293" s="41"/>
      <c r="H293" s="41"/>
      <c r="I293" s="228"/>
      <c r="J293" s="41"/>
      <c r="K293" s="41"/>
      <c r="L293" s="45"/>
      <c r="M293" s="229"/>
      <c r="N293" s="230"/>
      <c r="O293" s="85"/>
      <c r="P293" s="85"/>
      <c r="Q293" s="85"/>
      <c r="R293" s="85"/>
      <c r="S293" s="85"/>
      <c r="T293" s="86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155</v>
      </c>
      <c r="AU293" s="18" t="s">
        <v>84</v>
      </c>
    </row>
    <row r="294" s="13" customFormat="1">
      <c r="A294" s="13"/>
      <c r="B294" s="231"/>
      <c r="C294" s="232"/>
      <c r="D294" s="233" t="s">
        <v>161</v>
      </c>
      <c r="E294" s="242" t="s">
        <v>19</v>
      </c>
      <c r="F294" s="234" t="s">
        <v>1899</v>
      </c>
      <c r="G294" s="232"/>
      <c r="H294" s="235">
        <v>159.03999999999999</v>
      </c>
      <c r="I294" s="236"/>
      <c r="J294" s="232"/>
      <c r="K294" s="232"/>
      <c r="L294" s="237"/>
      <c r="M294" s="255"/>
      <c r="N294" s="256"/>
      <c r="O294" s="256"/>
      <c r="P294" s="256"/>
      <c r="Q294" s="256"/>
      <c r="R294" s="256"/>
      <c r="S294" s="256"/>
      <c r="T294" s="257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1" t="s">
        <v>161</v>
      </c>
      <c r="AU294" s="241" t="s">
        <v>84</v>
      </c>
      <c r="AV294" s="13" t="s">
        <v>84</v>
      </c>
      <c r="AW294" s="13" t="s">
        <v>37</v>
      </c>
      <c r="AX294" s="13" t="s">
        <v>82</v>
      </c>
      <c r="AY294" s="241" t="s">
        <v>145</v>
      </c>
    </row>
    <row r="295" s="2" customFormat="1" ht="6.96" customHeight="1">
      <c r="A295" s="39"/>
      <c r="B295" s="60"/>
      <c r="C295" s="61"/>
      <c r="D295" s="61"/>
      <c r="E295" s="61"/>
      <c r="F295" s="61"/>
      <c r="G295" s="61"/>
      <c r="H295" s="61"/>
      <c r="I295" s="61"/>
      <c r="J295" s="61"/>
      <c r="K295" s="61"/>
      <c r="L295" s="45"/>
      <c r="M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</row>
  </sheetData>
  <sheetProtection sheet="1" autoFilter="0" formatColumns="0" formatRows="0" objects="1" scenarios="1" spinCount="100000" saltValue="2Paf+/6V5CPSMbCV4gvZiFmMKe/bSNgSv4ecrM17E1w0yllD9ClIrbS64JW/kq+PTPGDDOS41neSsqtgshEp6w==" hashValue="UIL5L3v+UmSwdnOAedPJPre4P2cTV2sNk/iPXLhFB39VymgnSLjK6JFSx4BOrtZF355pyldog2LKLauXBMYmTg==" algorithmName="SHA-512" password="CC35"/>
  <autoFilter ref="C97:K29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6:H86"/>
    <mergeCell ref="E88:H88"/>
    <mergeCell ref="E90:H90"/>
    <mergeCell ref="L2:V2"/>
  </mergeCells>
  <hyperlinks>
    <hyperlink ref="F103" r:id="rId1" display="https://podminky.urs.cz/item/CS_URS_2025_01/310236241"/>
    <hyperlink ref="F106" r:id="rId2" display="https://podminky.urs.cz/item/CS_URS_2025_01/310237241"/>
    <hyperlink ref="F109" r:id="rId3" display="https://podminky.urs.cz/item/CS_URS_2025_01/310238411"/>
    <hyperlink ref="F113" r:id="rId4" display="https://podminky.urs.cz/item/CS_URS_2025_01/611325422"/>
    <hyperlink ref="F116" r:id="rId5" display="https://podminky.urs.cz/item/CS_URS_2025_01/612135011"/>
    <hyperlink ref="F121" r:id="rId6" display="https://podminky.urs.cz/item/CS_URS_2025_01/612142001"/>
    <hyperlink ref="F126" r:id="rId7" display="https://podminky.urs.cz/item/CS_URS_2025_01/612321111"/>
    <hyperlink ref="F131" r:id="rId8" display="https://podminky.urs.cz/item/CS_URS_2025_01/612321141"/>
    <hyperlink ref="F136" r:id="rId9" display="https://podminky.urs.cz/item/CS_URS_2025_01/612325422"/>
    <hyperlink ref="F139" r:id="rId10" display="https://podminky.urs.cz/item/CS_URS_2025_01/622135011"/>
    <hyperlink ref="F144" r:id="rId11" display="https://podminky.urs.cz/item/CS_URS_2025_01/622324111"/>
    <hyperlink ref="F149" r:id="rId12" display="https://podminky.urs.cz/item/CS_URS_2025_01/631311125"/>
    <hyperlink ref="F152" r:id="rId13" display="https://podminky.urs.cz/item/CS_URS_2025_01/631362021"/>
    <hyperlink ref="F155" r:id="rId14" display="https://podminky.urs.cz/item/CS_URS_2025_01/771592011"/>
    <hyperlink ref="F159" r:id="rId15" display="https://podminky.urs.cz/item/CS_URS_2025_01/941121111"/>
    <hyperlink ref="F161" r:id="rId16" display="https://podminky.urs.cz/item/CS_URS_2025_01/941121211"/>
    <hyperlink ref="F164" r:id="rId17" display="https://podminky.urs.cz/item/CS_URS_2025_01/941121811"/>
    <hyperlink ref="F166" r:id="rId18" display="https://podminky.urs.cz/item/CS_URS_2025_01/965042221"/>
    <hyperlink ref="F169" r:id="rId19" display="https://podminky.urs.cz/item/CS_URS_2025_01/965081223"/>
    <hyperlink ref="F172" r:id="rId20" display="https://podminky.urs.cz/item/CS_URS_2025_01/971033341"/>
    <hyperlink ref="F175" r:id="rId21" display="https://podminky.urs.cz/item/CS_URS_2025_01/971033441"/>
    <hyperlink ref="F178" r:id="rId22" display="https://podminky.urs.cz/item/CS_URS_2025_01/971033541"/>
    <hyperlink ref="F181" r:id="rId23" display="https://podminky.urs.cz/item/CS_URS_2025_01/993111111"/>
    <hyperlink ref="F184" r:id="rId24" display="https://podminky.urs.cz/item/CS_URS_2025_01/997002511"/>
    <hyperlink ref="F187" r:id="rId25" display="https://podminky.urs.cz/item/CS_URS_2025_01/997002611"/>
    <hyperlink ref="F190" r:id="rId26" display="https://podminky.urs.cz/item/CS_URS_2025_01/997013211"/>
    <hyperlink ref="F193" r:id="rId27" display="https://podminky.urs.cz/item/CS_URS_2025_01/997013219"/>
    <hyperlink ref="F196" r:id="rId28" display="https://podminky.urs.cz/item/CS_URS_2025_01/997013501"/>
    <hyperlink ref="F199" r:id="rId29" display="https://podminky.urs.cz/item/CS_URS_2025_01/997013509"/>
    <hyperlink ref="F202" r:id="rId30" display="https://podminky.urs.cz/item/CS_URS_2025_01/997013601"/>
    <hyperlink ref="F205" r:id="rId31" display="https://podminky.urs.cz/item/CS_URS_2025_01/997013603"/>
    <hyperlink ref="F208" r:id="rId32" display="https://podminky.urs.cz/item/CS_URS_2025_01/997013607"/>
    <hyperlink ref="F211" r:id="rId33" display="https://podminky.urs.cz/item/CS_URS_2025_01/997013631"/>
    <hyperlink ref="F218" r:id="rId34" display="https://podminky.urs.cz/item/CS_URS_2025_01/998011001"/>
    <hyperlink ref="F221" r:id="rId35" display="https://podminky.urs.cz/item/CS_URS_2025_01/783009421"/>
    <hyperlink ref="F228" r:id="rId36" display="https://podminky.urs.cz/item/CS_URS_2025_01/725210821"/>
    <hyperlink ref="F231" r:id="rId37" display="https://podminky.urs.cz/item/CS_URS_2025_01/725211602"/>
    <hyperlink ref="F234" r:id="rId38" display="https://podminky.urs.cz/item/CS_URS_2025_01/998725101"/>
    <hyperlink ref="F240" r:id="rId39" display="https://podminky.urs.cz/item/CS_URS_2025_01/783301303"/>
    <hyperlink ref="F243" r:id="rId40" display="https://podminky.urs.cz/item/CS_URS_2025_01/783301313"/>
    <hyperlink ref="F246" r:id="rId41" display="https://podminky.urs.cz/item/CS_URS_2025_01/783301401"/>
    <hyperlink ref="F249" r:id="rId42" display="https://podminky.urs.cz/item/CS_URS_2025_01/783306807"/>
    <hyperlink ref="F252" r:id="rId43" display="https://podminky.urs.cz/item/CS_URS_2025_01/783314203"/>
    <hyperlink ref="F255" r:id="rId44" display="https://podminky.urs.cz/item/CS_URS_2025_01/783315103"/>
    <hyperlink ref="F258" r:id="rId45" display="https://podminky.urs.cz/item/CS_URS_2025_01/783317105"/>
    <hyperlink ref="F261" r:id="rId46" display="https://podminky.urs.cz/item/CS_URS_2025_01/998767101"/>
    <hyperlink ref="F264" r:id="rId47" display="https://podminky.urs.cz/item/CS_URS_2025_01/771111011"/>
    <hyperlink ref="F267" r:id="rId48" display="https://podminky.urs.cz/item/CS_URS_2025_01/771121011"/>
    <hyperlink ref="F270" r:id="rId49" display="https://podminky.urs.cz/item/CS_URS_2025_01/771574421"/>
    <hyperlink ref="F275" r:id="rId50" display="https://podminky.urs.cz/item/CS_URS_2025_01/783932163"/>
    <hyperlink ref="F278" r:id="rId51" display="https://podminky.urs.cz/item/CS_URS_2025_01/998771101"/>
    <hyperlink ref="F281" r:id="rId52" display="https://podminky.urs.cz/item/CS_URS_2025_01/784181123"/>
    <hyperlink ref="F284" r:id="rId53" display="https://podminky.urs.cz/item/CS_URS_2025_01/784221103"/>
    <hyperlink ref="F287" r:id="rId54" display="https://podminky.urs.cz/item/CS_URS_2025_01/784321033"/>
    <hyperlink ref="F290" r:id="rId55" display="https://podminky.urs.cz/item/CS_URS_2025_01/784321043"/>
    <hyperlink ref="F293" r:id="rId56" display="https://podminky.urs.cz/item/CS_URS_2025_01/78432105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7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105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ČOV – Rekonstrukce kotelny včetně strojovny kotelny</v>
      </c>
      <c r="F7" s="143"/>
      <c r="G7" s="143"/>
      <c r="H7" s="143"/>
      <c r="L7" s="21"/>
    </row>
    <row r="8" s="1" customFormat="1" ht="12" customHeight="1">
      <c r="B8" s="21"/>
      <c r="D8" s="143" t="s">
        <v>106</v>
      </c>
      <c r="L8" s="21"/>
    </row>
    <row r="9" s="2" customFormat="1" ht="16.5" customHeight="1">
      <c r="A9" s="39"/>
      <c r="B9" s="45"/>
      <c r="C9" s="39"/>
      <c r="D9" s="39"/>
      <c r="E9" s="144" t="s">
        <v>107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108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1909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20. 4. 2024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27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30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">
        <v>34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35</v>
      </c>
      <c r="F23" s="39"/>
      <c r="G23" s="39"/>
      <c r="H23" s="39"/>
      <c r="I23" s="143" t="s">
        <v>29</v>
      </c>
      <c r="J23" s="134" t="s">
        <v>36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34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29</v>
      </c>
      <c r="J26" s="134" t="s">
        <v>36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39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41</v>
      </c>
      <c r="E32" s="39"/>
      <c r="F32" s="39"/>
      <c r="G32" s="39"/>
      <c r="H32" s="39"/>
      <c r="I32" s="39"/>
      <c r="J32" s="154">
        <f>ROUND(J92,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43</v>
      </c>
      <c r="G34" s="39"/>
      <c r="H34" s="39"/>
      <c r="I34" s="155" t="s">
        <v>42</v>
      </c>
      <c r="J34" s="155" t="s">
        <v>44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45</v>
      </c>
      <c r="E35" s="143" t="s">
        <v>46</v>
      </c>
      <c r="F35" s="157">
        <f>ROUND((SUM(BE92:BE212)),  2)</f>
        <v>0</v>
      </c>
      <c r="G35" s="39"/>
      <c r="H35" s="39"/>
      <c r="I35" s="158">
        <v>0.20999999999999999</v>
      </c>
      <c r="J35" s="157">
        <f>ROUND(((SUM(BE92:BE212))*I35),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47</v>
      </c>
      <c r="F36" s="157">
        <f>ROUND((SUM(BF92:BF212)),  2)</f>
        <v>0</v>
      </c>
      <c r="G36" s="39"/>
      <c r="H36" s="39"/>
      <c r="I36" s="158">
        <v>0.12</v>
      </c>
      <c r="J36" s="157">
        <f>ROUND(((SUM(BF92:BF212))*I36),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48</v>
      </c>
      <c r="F37" s="157">
        <f>ROUND((SUM(BG92:BG212)),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49</v>
      </c>
      <c r="F38" s="157">
        <f>ROUND((SUM(BH92:BH212)),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50</v>
      </c>
      <c r="F39" s="157">
        <f>ROUND((SUM(BI92:BI212)),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51</v>
      </c>
      <c r="E41" s="161"/>
      <c r="F41" s="161"/>
      <c r="G41" s="162" t="s">
        <v>52</v>
      </c>
      <c r="H41" s="163" t="s">
        <v>53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110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ČOV – Rekonstrukce kotelny včetně strojovny kotelny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106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107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108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05 - SI a MaR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Sokolov</v>
      </c>
      <c r="G56" s="41"/>
      <c r="H56" s="41"/>
      <c r="I56" s="33" t="s">
        <v>23</v>
      </c>
      <c r="J56" s="73" t="str">
        <f>IF(J14="","",J14)</f>
        <v>20. 4. 2024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Město Sokolov</v>
      </c>
      <c r="G58" s="41"/>
      <c r="H58" s="41"/>
      <c r="I58" s="33" t="s">
        <v>33</v>
      </c>
      <c r="J58" s="37" t="str">
        <f>E23</f>
        <v>UCHYTIL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>UCHYTIL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111</v>
      </c>
      <c r="D61" s="172"/>
      <c r="E61" s="172"/>
      <c r="F61" s="172"/>
      <c r="G61" s="172"/>
      <c r="H61" s="172"/>
      <c r="I61" s="172"/>
      <c r="J61" s="173" t="s">
        <v>112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73</v>
      </c>
      <c r="D63" s="41"/>
      <c r="E63" s="41"/>
      <c r="F63" s="41"/>
      <c r="G63" s="41"/>
      <c r="H63" s="41"/>
      <c r="I63" s="41"/>
      <c r="J63" s="103">
        <f>J92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113</v>
      </c>
    </row>
    <row r="64" s="9" customFormat="1" ht="24.96" customHeight="1">
      <c r="A64" s="9"/>
      <c r="B64" s="175"/>
      <c r="C64" s="176"/>
      <c r="D64" s="177" t="s">
        <v>117</v>
      </c>
      <c r="E64" s="178"/>
      <c r="F64" s="178"/>
      <c r="G64" s="178"/>
      <c r="H64" s="178"/>
      <c r="I64" s="178"/>
      <c r="J64" s="179">
        <f>J93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5"/>
      <c r="C65" s="176"/>
      <c r="D65" s="177" t="s">
        <v>1910</v>
      </c>
      <c r="E65" s="178"/>
      <c r="F65" s="178"/>
      <c r="G65" s="178"/>
      <c r="H65" s="178"/>
      <c r="I65" s="178"/>
      <c r="J65" s="179">
        <f>J94</f>
        <v>0</v>
      </c>
      <c r="K65" s="176"/>
      <c r="L65" s="18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5"/>
      <c r="C66" s="176"/>
      <c r="D66" s="177" t="s">
        <v>1911</v>
      </c>
      <c r="E66" s="178"/>
      <c r="F66" s="178"/>
      <c r="G66" s="178"/>
      <c r="H66" s="178"/>
      <c r="I66" s="178"/>
      <c r="J66" s="179">
        <f>J137</f>
        <v>0</v>
      </c>
      <c r="K66" s="176"/>
      <c r="L66" s="18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5"/>
      <c r="C67" s="176"/>
      <c r="D67" s="177" t="s">
        <v>1912</v>
      </c>
      <c r="E67" s="178"/>
      <c r="F67" s="178"/>
      <c r="G67" s="178"/>
      <c r="H67" s="178"/>
      <c r="I67" s="178"/>
      <c r="J67" s="179">
        <f>J147</f>
        <v>0</v>
      </c>
      <c r="K67" s="176"/>
      <c r="L67" s="18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5"/>
      <c r="C68" s="176"/>
      <c r="D68" s="177" t="s">
        <v>1913</v>
      </c>
      <c r="E68" s="178"/>
      <c r="F68" s="178"/>
      <c r="G68" s="178"/>
      <c r="H68" s="178"/>
      <c r="I68" s="178"/>
      <c r="J68" s="179">
        <f>J153</f>
        <v>0</v>
      </c>
      <c r="K68" s="176"/>
      <c r="L68" s="18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5"/>
      <c r="C69" s="176"/>
      <c r="D69" s="177" t="s">
        <v>1914</v>
      </c>
      <c r="E69" s="178"/>
      <c r="F69" s="178"/>
      <c r="G69" s="178"/>
      <c r="H69" s="178"/>
      <c r="I69" s="178"/>
      <c r="J69" s="179">
        <f>J200</f>
        <v>0</v>
      </c>
      <c r="K69" s="176"/>
      <c r="L69" s="18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75"/>
      <c r="C70" s="176"/>
      <c r="D70" s="177" t="s">
        <v>1915</v>
      </c>
      <c r="E70" s="178"/>
      <c r="F70" s="178"/>
      <c r="G70" s="178"/>
      <c r="H70" s="178"/>
      <c r="I70" s="178"/>
      <c r="J70" s="179">
        <f>J206</f>
        <v>0</v>
      </c>
      <c r="K70" s="176"/>
      <c r="L70" s="18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2" customFormat="1" ht="21.84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6" s="2" customFormat="1" ht="6.96" customHeight="1">
      <c r="A76" s="39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4.96" customHeight="1">
      <c r="A77" s="39"/>
      <c r="B77" s="40"/>
      <c r="C77" s="24" t="s">
        <v>130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16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170" t="str">
        <f>E7</f>
        <v>ČOV – Rekonstrukce kotelny včetně strojovny kotelny</v>
      </c>
      <c r="F80" s="33"/>
      <c r="G80" s="33"/>
      <c r="H80" s="33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" customFormat="1" ht="12" customHeight="1">
      <c r="B81" s="22"/>
      <c r="C81" s="33" t="s">
        <v>106</v>
      </c>
      <c r="D81" s="23"/>
      <c r="E81" s="23"/>
      <c r="F81" s="23"/>
      <c r="G81" s="23"/>
      <c r="H81" s="23"/>
      <c r="I81" s="23"/>
      <c r="J81" s="23"/>
      <c r="K81" s="23"/>
      <c r="L81" s="21"/>
    </row>
    <row r="82" s="2" customFormat="1" ht="16.5" customHeight="1">
      <c r="A82" s="39"/>
      <c r="B82" s="40"/>
      <c r="C82" s="41"/>
      <c r="D82" s="41"/>
      <c r="E82" s="170" t="s">
        <v>107</v>
      </c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108</v>
      </c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41"/>
      <c r="D84" s="41"/>
      <c r="E84" s="70" t="str">
        <f>E11</f>
        <v>05 - SI a MaR</v>
      </c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41"/>
      <c r="E86" s="41"/>
      <c r="F86" s="28" t="str">
        <f>F14</f>
        <v>Sokolov</v>
      </c>
      <c r="G86" s="41"/>
      <c r="H86" s="41"/>
      <c r="I86" s="33" t="s">
        <v>23</v>
      </c>
      <c r="J86" s="73" t="str">
        <f>IF(J14="","",J14)</f>
        <v>20. 4. 2024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25</v>
      </c>
      <c r="D88" s="41"/>
      <c r="E88" s="41"/>
      <c r="F88" s="28" t="str">
        <f>E17</f>
        <v>Město Sokolov</v>
      </c>
      <c r="G88" s="41"/>
      <c r="H88" s="41"/>
      <c r="I88" s="33" t="s">
        <v>33</v>
      </c>
      <c r="J88" s="37" t="str">
        <f>E23</f>
        <v>UCHYTIL s.r.o.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31</v>
      </c>
      <c r="D89" s="41"/>
      <c r="E89" s="41"/>
      <c r="F89" s="28" t="str">
        <f>IF(E20="","",E20)</f>
        <v>Vyplň údaj</v>
      </c>
      <c r="G89" s="41"/>
      <c r="H89" s="41"/>
      <c r="I89" s="33" t="s">
        <v>38</v>
      </c>
      <c r="J89" s="37" t="str">
        <f>E26</f>
        <v>UCHYTIL s.r.o.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86"/>
      <c r="B91" s="187"/>
      <c r="C91" s="188" t="s">
        <v>131</v>
      </c>
      <c r="D91" s="189" t="s">
        <v>60</v>
      </c>
      <c r="E91" s="189" t="s">
        <v>56</v>
      </c>
      <c r="F91" s="189" t="s">
        <v>57</v>
      </c>
      <c r="G91" s="189" t="s">
        <v>132</v>
      </c>
      <c r="H91" s="189" t="s">
        <v>133</v>
      </c>
      <c r="I91" s="189" t="s">
        <v>134</v>
      </c>
      <c r="J91" s="189" t="s">
        <v>112</v>
      </c>
      <c r="K91" s="190" t="s">
        <v>135</v>
      </c>
      <c r="L91" s="191"/>
      <c r="M91" s="93" t="s">
        <v>19</v>
      </c>
      <c r="N91" s="94" t="s">
        <v>45</v>
      </c>
      <c r="O91" s="94" t="s">
        <v>136</v>
      </c>
      <c r="P91" s="94" t="s">
        <v>137</v>
      </c>
      <c r="Q91" s="94" t="s">
        <v>138</v>
      </c>
      <c r="R91" s="94" t="s">
        <v>139</v>
      </c>
      <c r="S91" s="94" t="s">
        <v>140</v>
      </c>
      <c r="T91" s="95" t="s">
        <v>141</v>
      </c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</row>
    <row r="92" s="2" customFormat="1" ht="22.8" customHeight="1">
      <c r="A92" s="39"/>
      <c r="B92" s="40"/>
      <c r="C92" s="100" t="s">
        <v>142</v>
      </c>
      <c r="D92" s="41"/>
      <c r="E92" s="41"/>
      <c r="F92" s="41"/>
      <c r="G92" s="41"/>
      <c r="H92" s="41"/>
      <c r="I92" s="41"/>
      <c r="J92" s="192">
        <f>BK92</f>
        <v>0</v>
      </c>
      <c r="K92" s="41"/>
      <c r="L92" s="45"/>
      <c r="M92" s="96"/>
      <c r="N92" s="193"/>
      <c r="O92" s="97"/>
      <c r="P92" s="194">
        <f>P93+P94+P137+P147+P153+P200+P206</f>
        <v>0</v>
      </c>
      <c r="Q92" s="97"/>
      <c r="R92" s="194">
        <f>R93+R94+R137+R147+R153+R200+R206</f>
        <v>0.23530000000000001</v>
      </c>
      <c r="S92" s="97"/>
      <c r="T92" s="195">
        <f>T93+T94+T137+T147+T153+T200+T206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74</v>
      </c>
      <c r="AU92" s="18" t="s">
        <v>113</v>
      </c>
      <c r="BK92" s="196">
        <f>BK93+BK94+BK137+BK147+BK153+BK200+BK206</f>
        <v>0</v>
      </c>
    </row>
    <row r="93" s="12" customFormat="1" ht="25.92" customHeight="1">
      <c r="A93" s="12"/>
      <c r="B93" s="197"/>
      <c r="C93" s="198"/>
      <c r="D93" s="199" t="s">
        <v>74</v>
      </c>
      <c r="E93" s="200" t="s">
        <v>226</v>
      </c>
      <c r="F93" s="200" t="s">
        <v>227</v>
      </c>
      <c r="G93" s="198"/>
      <c r="H93" s="198"/>
      <c r="I93" s="201"/>
      <c r="J93" s="202">
        <f>BK93</f>
        <v>0</v>
      </c>
      <c r="K93" s="198"/>
      <c r="L93" s="203"/>
      <c r="M93" s="204"/>
      <c r="N93" s="205"/>
      <c r="O93" s="205"/>
      <c r="P93" s="206">
        <v>0</v>
      </c>
      <c r="Q93" s="205"/>
      <c r="R93" s="206">
        <v>0</v>
      </c>
      <c r="S93" s="205"/>
      <c r="T93" s="207"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8" t="s">
        <v>84</v>
      </c>
      <c r="AT93" s="209" t="s">
        <v>74</v>
      </c>
      <c r="AU93" s="209" t="s">
        <v>75</v>
      </c>
      <c r="AY93" s="208" t="s">
        <v>145</v>
      </c>
      <c r="BK93" s="210">
        <v>0</v>
      </c>
    </row>
    <row r="94" s="12" customFormat="1" ht="25.92" customHeight="1">
      <c r="A94" s="12"/>
      <c r="B94" s="197"/>
      <c r="C94" s="198"/>
      <c r="D94" s="199" t="s">
        <v>74</v>
      </c>
      <c r="E94" s="200" t="s">
        <v>1916</v>
      </c>
      <c r="F94" s="200" t="s">
        <v>1917</v>
      </c>
      <c r="G94" s="198"/>
      <c r="H94" s="198"/>
      <c r="I94" s="201"/>
      <c r="J94" s="202">
        <f>BK94</f>
        <v>0</v>
      </c>
      <c r="K94" s="198"/>
      <c r="L94" s="203"/>
      <c r="M94" s="204"/>
      <c r="N94" s="205"/>
      <c r="O94" s="205"/>
      <c r="P94" s="206">
        <f>SUM(P95:P136)</f>
        <v>0</v>
      </c>
      <c r="Q94" s="205"/>
      <c r="R94" s="206">
        <f>SUM(R95:R136)</f>
        <v>0.069100000000000009</v>
      </c>
      <c r="S94" s="205"/>
      <c r="T94" s="207">
        <f>SUM(T95:T136)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84</v>
      </c>
      <c r="AT94" s="209" t="s">
        <v>74</v>
      </c>
      <c r="AU94" s="209" t="s">
        <v>75</v>
      </c>
      <c r="AY94" s="208" t="s">
        <v>145</v>
      </c>
      <c r="BK94" s="210">
        <f>SUM(BK95:BK136)</f>
        <v>0</v>
      </c>
    </row>
    <row r="95" s="2" customFormat="1" ht="16.5" customHeight="1">
      <c r="A95" s="39"/>
      <c r="B95" s="40"/>
      <c r="C95" s="258" t="s">
        <v>82</v>
      </c>
      <c r="D95" s="258" t="s">
        <v>583</v>
      </c>
      <c r="E95" s="259" t="s">
        <v>1918</v>
      </c>
      <c r="F95" s="260" t="s">
        <v>1919</v>
      </c>
      <c r="G95" s="261" t="s">
        <v>1920</v>
      </c>
      <c r="H95" s="262">
        <v>1</v>
      </c>
      <c r="I95" s="263"/>
      <c r="J95" s="264">
        <f>ROUND(I95*H95,2)</f>
        <v>0</v>
      </c>
      <c r="K95" s="260" t="s">
        <v>19</v>
      </c>
      <c r="L95" s="265"/>
      <c r="M95" s="266" t="s">
        <v>19</v>
      </c>
      <c r="N95" s="267" t="s">
        <v>46</v>
      </c>
      <c r="O95" s="85"/>
      <c r="P95" s="222">
        <f>O95*H95</f>
        <v>0</v>
      </c>
      <c r="Q95" s="222">
        <v>0</v>
      </c>
      <c r="R95" s="222">
        <f>Q95*H95</f>
        <v>0</v>
      </c>
      <c r="S95" s="222">
        <v>0</v>
      </c>
      <c r="T95" s="22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338</v>
      </c>
      <c r="AT95" s="224" t="s">
        <v>583</v>
      </c>
      <c r="AU95" s="224" t="s">
        <v>82</v>
      </c>
      <c r="AY95" s="18" t="s">
        <v>145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82</v>
      </c>
      <c r="BK95" s="225">
        <f>ROUND(I95*H95,2)</f>
        <v>0</v>
      </c>
      <c r="BL95" s="18" t="s">
        <v>234</v>
      </c>
      <c r="BM95" s="224" t="s">
        <v>84</v>
      </c>
    </row>
    <row r="96" s="2" customFormat="1" ht="16.5" customHeight="1">
      <c r="A96" s="39"/>
      <c r="B96" s="40"/>
      <c r="C96" s="258" t="s">
        <v>84</v>
      </c>
      <c r="D96" s="258" t="s">
        <v>583</v>
      </c>
      <c r="E96" s="259" t="s">
        <v>1921</v>
      </c>
      <c r="F96" s="260" t="s">
        <v>1922</v>
      </c>
      <c r="G96" s="261" t="s">
        <v>1920</v>
      </c>
      <c r="H96" s="262">
        <v>3</v>
      </c>
      <c r="I96" s="263"/>
      <c r="J96" s="264">
        <f>ROUND(I96*H96,2)</f>
        <v>0</v>
      </c>
      <c r="K96" s="260" t="s">
        <v>19</v>
      </c>
      <c r="L96" s="265"/>
      <c r="M96" s="266" t="s">
        <v>19</v>
      </c>
      <c r="N96" s="267" t="s">
        <v>46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338</v>
      </c>
      <c r="AT96" s="224" t="s">
        <v>583</v>
      </c>
      <c r="AU96" s="224" t="s">
        <v>82</v>
      </c>
      <c r="AY96" s="18" t="s">
        <v>145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82</v>
      </c>
      <c r="BK96" s="225">
        <f>ROUND(I96*H96,2)</f>
        <v>0</v>
      </c>
      <c r="BL96" s="18" t="s">
        <v>234</v>
      </c>
      <c r="BM96" s="224" t="s">
        <v>153</v>
      </c>
    </row>
    <row r="97" s="2" customFormat="1" ht="16.5" customHeight="1">
      <c r="A97" s="39"/>
      <c r="B97" s="40"/>
      <c r="C97" s="213" t="s">
        <v>163</v>
      </c>
      <c r="D97" s="213" t="s">
        <v>148</v>
      </c>
      <c r="E97" s="214" t="s">
        <v>1923</v>
      </c>
      <c r="F97" s="215" t="s">
        <v>1924</v>
      </c>
      <c r="G97" s="216" t="s">
        <v>1920</v>
      </c>
      <c r="H97" s="217">
        <v>4</v>
      </c>
      <c r="I97" s="218"/>
      <c r="J97" s="219">
        <f>ROUND(I97*H97,2)</f>
        <v>0</v>
      </c>
      <c r="K97" s="215" t="s">
        <v>19</v>
      </c>
      <c r="L97" s="45"/>
      <c r="M97" s="220" t="s">
        <v>19</v>
      </c>
      <c r="N97" s="221" t="s">
        <v>46</v>
      </c>
      <c r="O97" s="85"/>
      <c r="P97" s="222">
        <f>O97*H97</f>
        <v>0</v>
      </c>
      <c r="Q97" s="222">
        <v>0</v>
      </c>
      <c r="R97" s="222">
        <f>Q97*H97</f>
        <v>0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234</v>
      </c>
      <c r="AT97" s="224" t="s">
        <v>148</v>
      </c>
      <c r="AU97" s="224" t="s">
        <v>82</v>
      </c>
      <c r="AY97" s="18" t="s">
        <v>145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82</v>
      </c>
      <c r="BK97" s="225">
        <f>ROUND(I97*H97,2)</f>
        <v>0</v>
      </c>
      <c r="BL97" s="18" t="s">
        <v>234</v>
      </c>
      <c r="BM97" s="224" t="s">
        <v>181</v>
      </c>
    </row>
    <row r="98" s="2" customFormat="1" ht="16.5" customHeight="1">
      <c r="A98" s="39"/>
      <c r="B98" s="40"/>
      <c r="C98" s="258" t="s">
        <v>153</v>
      </c>
      <c r="D98" s="258" t="s">
        <v>583</v>
      </c>
      <c r="E98" s="259" t="s">
        <v>1925</v>
      </c>
      <c r="F98" s="260" t="s">
        <v>1926</v>
      </c>
      <c r="G98" s="261" t="s">
        <v>1920</v>
      </c>
      <c r="H98" s="262">
        <v>1</v>
      </c>
      <c r="I98" s="263"/>
      <c r="J98" s="264">
        <f>ROUND(I98*H98,2)</f>
        <v>0</v>
      </c>
      <c r="K98" s="260" t="s">
        <v>19</v>
      </c>
      <c r="L98" s="265"/>
      <c r="M98" s="266" t="s">
        <v>19</v>
      </c>
      <c r="N98" s="267" t="s">
        <v>46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338</v>
      </c>
      <c r="AT98" s="224" t="s">
        <v>583</v>
      </c>
      <c r="AU98" s="224" t="s">
        <v>82</v>
      </c>
      <c r="AY98" s="18" t="s">
        <v>145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82</v>
      </c>
      <c r="BK98" s="225">
        <f>ROUND(I98*H98,2)</f>
        <v>0</v>
      </c>
      <c r="BL98" s="18" t="s">
        <v>234</v>
      </c>
      <c r="BM98" s="224" t="s">
        <v>191</v>
      </c>
    </row>
    <row r="99" s="2" customFormat="1" ht="16.5" customHeight="1">
      <c r="A99" s="39"/>
      <c r="B99" s="40"/>
      <c r="C99" s="258" t="s">
        <v>174</v>
      </c>
      <c r="D99" s="258" t="s">
        <v>583</v>
      </c>
      <c r="E99" s="259" t="s">
        <v>1927</v>
      </c>
      <c r="F99" s="260" t="s">
        <v>1928</v>
      </c>
      <c r="G99" s="261" t="s">
        <v>1920</v>
      </c>
      <c r="H99" s="262">
        <v>1</v>
      </c>
      <c r="I99" s="263"/>
      <c r="J99" s="264">
        <f>ROUND(I99*H99,2)</f>
        <v>0</v>
      </c>
      <c r="K99" s="260" t="s">
        <v>19</v>
      </c>
      <c r="L99" s="265"/>
      <c r="M99" s="266" t="s">
        <v>19</v>
      </c>
      <c r="N99" s="267" t="s">
        <v>46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338</v>
      </c>
      <c r="AT99" s="224" t="s">
        <v>583</v>
      </c>
      <c r="AU99" s="224" t="s">
        <v>82</v>
      </c>
      <c r="AY99" s="18" t="s">
        <v>145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82</v>
      </c>
      <c r="BK99" s="225">
        <f>ROUND(I99*H99,2)</f>
        <v>0</v>
      </c>
      <c r="BL99" s="18" t="s">
        <v>234</v>
      </c>
      <c r="BM99" s="224" t="s">
        <v>202</v>
      </c>
    </row>
    <row r="100" s="2" customFormat="1" ht="16.5" customHeight="1">
      <c r="A100" s="39"/>
      <c r="B100" s="40"/>
      <c r="C100" s="258" t="s">
        <v>181</v>
      </c>
      <c r="D100" s="258" t="s">
        <v>583</v>
      </c>
      <c r="E100" s="259" t="s">
        <v>1929</v>
      </c>
      <c r="F100" s="260" t="s">
        <v>1930</v>
      </c>
      <c r="G100" s="261" t="s">
        <v>1920</v>
      </c>
      <c r="H100" s="262">
        <v>12</v>
      </c>
      <c r="I100" s="263"/>
      <c r="J100" s="264">
        <f>ROUND(I100*H100,2)</f>
        <v>0</v>
      </c>
      <c r="K100" s="260" t="s">
        <v>19</v>
      </c>
      <c r="L100" s="265"/>
      <c r="M100" s="266" t="s">
        <v>19</v>
      </c>
      <c r="N100" s="267" t="s">
        <v>46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338</v>
      </c>
      <c r="AT100" s="224" t="s">
        <v>583</v>
      </c>
      <c r="AU100" s="224" t="s">
        <v>82</v>
      </c>
      <c r="AY100" s="18" t="s">
        <v>145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82</v>
      </c>
      <c r="BK100" s="225">
        <f>ROUND(I100*H100,2)</f>
        <v>0</v>
      </c>
      <c r="BL100" s="18" t="s">
        <v>234</v>
      </c>
      <c r="BM100" s="224" t="s">
        <v>8</v>
      </c>
    </row>
    <row r="101" s="2" customFormat="1" ht="16.5" customHeight="1">
      <c r="A101" s="39"/>
      <c r="B101" s="40"/>
      <c r="C101" s="258" t="s">
        <v>186</v>
      </c>
      <c r="D101" s="258" t="s">
        <v>583</v>
      </c>
      <c r="E101" s="259" t="s">
        <v>1931</v>
      </c>
      <c r="F101" s="260" t="s">
        <v>1932</v>
      </c>
      <c r="G101" s="261" t="s">
        <v>1920</v>
      </c>
      <c r="H101" s="262">
        <v>2</v>
      </c>
      <c r="I101" s="263"/>
      <c r="J101" s="264">
        <f>ROUND(I101*H101,2)</f>
        <v>0</v>
      </c>
      <c r="K101" s="260" t="s">
        <v>19</v>
      </c>
      <c r="L101" s="265"/>
      <c r="M101" s="266" t="s">
        <v>19</v>
      </c>
      <c r="N101" s="267" t="s">
        <v>46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338</v>
      </c>
      <c r="AT101" s="224" t="s">
        <v>583</v>
      </c>
      <c r="AU101" s="224" t="s">
        <v>82</v>
      </c>
      <c r="AY101" s="18" t="s">
        <v>145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82</v>
      </c>
      <c r="BK101" s="225">
        <f>ROUND(I101*H101,2)</f>
        <v>0</v>
      </c>
      <c r="BL101" s="18" t="s">
        <v>234</v>
      </c>
      <c r="BM101" s="224" t="s">
        <v>230</v>
      </c>
    </row>
    <row r="102" s="2" customFormat="1" ht="16.5" customHeight="1">
      <c r="A102" s="39"/>
      <c r="B102" s="40"/>
      <c r="C102" s="213" t="s">
        <v>191</v>
      </c>
      <c r="D102" s="213" t="s">
        <v>148</v>
      </c>
      <c r="E102" s="214" t="s">
        <v>1933</v>
      </c>
      <c r="F102" s="215" t="s">
        <v>1934</v>
      </c>
      <c r="G102" s="216" t="s">
        <v>1920</v>
      </c>
      <c r="H102" s="217">
        <v>16</v>
      </c>
      <c r="I102" s="218"/>
      <c r="J102" s="219">
        <f>ROUND(I102*H102,2)</f>
        <v>0</v>
      </c>
      <c r="K102" s="215" t="s">
        <v>19</v>
      </c>
      <c r="L102" s="45"/>
      <c r="M102" s="220" t="s">
        <v>19</v>
      </c>
      <c r="N102" s="221" t="s">
        <v>46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234</v>
      </c>
      <c r="AT102" s="224" t="s">
        <v>148</v>
      </c>
      <c r="AU102" s="224" t="s">
        <v>82</v>
      </c>
      <c r="AY102" s="18" t="s">
        <v>145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82</v>
      </c>
      <c r="BK102" s="225">
        <f>ROUND(I102*H102,2)</f>
        <v>0</v>
      </c>
      <c r="BL102" s="18" t="s">
        <v>234</v>
      </c>
      <c r="BM102" s="224" t="s">
        <v>234</v>
      </c>
    </row>
    <row r="103" s="2" customFormat="1" ht="16.5" customHeight="1">
      <c r="A103" s="39"/>
      <c r="B103" s="40"/>
      <c r="C103" s="258" t="s">
        <v>146</v>
      </c>
      <c r="D103" s="258" t="s">
        <v>583</v>
      </c>
      <c r="E103" s="259" t="s">
        <v>1935</v>
      </c>
      <c r="F103" s="260" t="s">
        <v>1936</v>
      </c>
      <c r="G103" s="261" t="s">
        <v>1920</v>
      </c>
      <c r="H103" s="262">
        <v>12</v>
      </c>
      <c r="I103" s="263"/>
      <c r="J103" s="264">
        <f>ROUND(I103*H103,2)</f>
        <v>0</v>
      </c>
      <c r="K103" s="260" t="s">
        <v>19</v>
      </c>
      <c r="L103" s="265"/>
      <c r="M103" s="266" t="s">
        <v>19</v>
      </c>
      <c r="N103" s="267" t="s">
        <v>46</v>
      </c>
      <c r="O103" s="85"/>
      <c r="P103" s="222">
        <f>O103*H103</f>
        <v>0</v>
      </c>
      <c r="Q103" s="222">
        <v>0</v>
      </c>
      <c r="R103" s="222">
        <f>Q103*H103</f>
        <v>0</v>
      </c>
      <c r="S103" s="222">
        <v>0</v>
      </c>
      <c r="T103" s="22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338</v>
      </c>
      <c r="AT103" s="224" t="s">
        <v>583</v>
      </c>
      <c r="AU103" s="224" t="s">
        <v>82</v>
      </c>
      <c r="AY103" s="18" t="s">
        <v>145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82</v>
      </c>
      <c r="BK103" s="225">
        <f>ROUND(I103*H103,2)</f>
        <v>0</v>
      </c>
      <c r="BL103" s="18" t="s">
        <v>234</v>
      </c>
      <c r="BM103" s="224" t="s">
        <v>255</v>
      </c>
    </row>
    <row r="104" s="2" customFormat="1" ht="16.5" customHeight="1">
      <c r="A104" s="39"/>
      <c r="B104" s="40"/>
      <c r="C104" s="213" t="s">
        <v>202</v>
      </c>
      <c r="D104" s="213" t="s">
        <v>148</v>
      </c>
      <c r="E104" s="214" t="s">
        <v>1937</v>
      </c>
      <c r="F104" s="215" t="s">
        <v>1938</v>
      </c>
      <c r="G104" s="216" t="s">
        <v>1920</v>
      </c>
      <c r="H104" s="217">
        <v>12</v>
      </c>
      <c r="I104" s="218"/>
      <c r="J104" s="219">
        <f>ROUND(I104*H104,2)</f>
        <v>0</v>
      </c>
      <c r="K104" s="215" t="s">
        <v>19</v>
      </c>
      <c r="L104" s="45"/>
      <c r="M104" s="220" t="s">
        <v>19</v>
      </c>
      <c r="N104" s="221" t="s">
        <v>46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234</v>
      </c>
      <c r="AT104" s="224" t="s">
        <v>148</v>
      </c>
      <c r="AU104" s="224" t="s">
        <v>82</v>
      </c>
      <c r="AY104" s="18" t="s">
        <v>145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82</v>
      </c>
      <c r="BK104" s="225">
        <f>ROUND(I104*H104,2)</f>
        <v>0</v>
      </c>
      <c r="BL104" s="18" t="s">
        <v>234</v>
      </c>
      <c r="BM104" s="224" t="s">
        <v>269</v>
      </c>
    </row>
    <row r="105" s="2" customFormat="1" ht="16.5" customHeight="1">
      <c r="A105" s="39"/>
      <c r="B105" s="40"/>
      <c r="C105" s="258" t="s">
        <v>208</v>
      </c>
      <c r="D105" s="258" t="s">
        <v>583</v>
      </c>
      <c r="E105" s="259" t="s">
        <v>1939</v>
      </c>
      <c r="F105" s="260" t="s">
        <v>1940</v>
      </c>
      <c r="G105" s="261" t="s">
        <v>1920</v>
      </c>
      <c r="H105" s="262">
        <v>12</v>
      </c>
      <c r="I105" s="263"/>
      <c r="J105" s="264">
        <f>ROUND(I105*H105,2)</f>
        <v>0</v>
      </c>
      <c r="K105" s="260" t="s">
        <v>19</v>
      </c>
      <c r="L105" s="265"/>
      <c r="M105" s="266" t="s">
        <v>19</v>
      </c>
      <c r="N105" s="267" t="s">
        <v>46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338</v>
      </c>
      <c r="AT105" s="224" t="s">
        <v>583</v>
      </c>
      <c r="AU105" s="224" t="s">
        <v>82</v>
      </c>
      <c r="AY105" s="18" t="s">
        <v>145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82</v>
      </c>
      <c r="BK105" s="225">
        <f>ROUND(I105*H105,2)</f>
        <v>0</v>
      </c>
      <c r="BL105" s="18" t="s">
        <v>234</v>
      </c>
      <c r="BM105" s="224" t="s">
        <v>282</v>
      </c>
    </row>
    <row r="106" s="2" customFormat="1" ht="16.5" customHeight="1">
      <c r="A106" s="39"/>
      <c r="B106" s="40"/>
      <c r="C106" s="258" t="s">
        <v>8</v>
      </c>
      <c r="D106" s="258" t="s">
        <v>583</v>
      </c>
      <c r="E106" s="259" t="s">
        <v>1941</v>
      </c>
      <c r="F106" s="260" t="s">
        <v>1942</v>
      </c>
      <c r="G106" s="261" t="s">
        <v>1920</v>
      </c>
      <c r="H106" s="262">
        <v>1</v>
      </c>
      <c r="I106" s="263"/>
      <c r="J106" s="264">
        <f>ROUND(I106*H106,2)</f>
        <v>0</v>
      </c>
      <c r="K106" s="260" t="s">
        <v>19</v>
      </c>
      <c r="L106" s="265"/>
      <c r="M106" s="266" t="s">
        <v>19</v>
      </c>
      <c r="N106" s="267" t="s">
        <v>46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338</v>
      </c>
      <c r="AT106" s="224" t="s">
        <v>583</v>
      </c>
      <c r="AU106" s="224" t="s">
        <v>82</v>
      </c>
      <c r="AY106" s="18" t="s">
        <v>145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82</v>
      </c>
      <c r="BK106" s="225">
        <f>ROUND(I106*H106,2)</f>
        <v>0</v>
      </c>
      <c r="BL106" s="18" t="s">
        <v>234</v>
      </c>
      <c r="BM106" s="224" t="s">
        <v>295</v>
      </c>
    </row>
    <row r="107" s="2" customFormat="1" ht="16.5" customHeight="1">
      <c r="A107" s="39"/>
      <c r="B107" s="40"/>
      <c r="C107" s="213" t="s">
        <v>219</v>
      </c>
      <c r="D107" s="213" t="s">
        <v>148</v>
      </c>
      <c r="E107" s="214" t="s">
        <v>1943</v>
      </c>
      <c r="F107" s="215" t="s">
        <v>1944</v>
      </c>
      <c r="G107" s="216" t="s">
        <v>1920</v>
      </c>
      <c r="H107" s="217">
        <v>1</v>
      </c>
      <c r="I107" s="218"/>
      <c r="J107" s="219">
        <f>ROUND(I107*H107,2)</f>
        <v>0</v>
      </c>
      <c r="K107" s="215" t="s">
        <v>19</v>
      </c>
      <c r="L107" s="45"/>
      <c r="M107" s="220" t="s">
        <v>19</v>
      </c>
      <c r="N107" s="221" t="s">
        <v>46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234</v>
      </c>
      <c r="AT107" s="224" t="s">
        <v>148</v>
      </c>
      <c r="AU107" s="224" t="s">
        <v>82</v>
      </c>
      <c r="AY107" s="18" t="s">
        <v>145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82</v>
      </c>
      <c r="BK107" s="225">
        <f>ROUND(I107*H107,2)</f>
        <v>0</v>
      </c>
      <c r="BL107" s="18" t="s">
        <v>234</v>
      </c>
      <c r="BM107" s="224" t="s">
        <v>306</v>
      </c>
    </row>
    <row r="108" s="2" customFormat="1" ht="16.5" customHeight="1">
      <c r="A108" s="39"/>
      <c r="B108" s="40"/>
      <c r="C108" s="258" t="s">
        <v>230</v>
      </c>
      <c r="D108" s="258" t="s">
        <v>583</v>
      </c>
      <c r="E108" s="259" t="s">
        <v>1945</v>
      </c>
      <c r="F108" s="260" t="s">
        <v>1946</v>
      </c>
      <c r="G108" s="261" t="s">
        <v>1947</v>
      </c>
      <c r="H108" s="262">
        <v>1</v>
      </c>
      <c r="I108" s="263"/>
      <c r="J108" s="264">
        <f>ROUND(I108*H108,2)</f>
        <v>0</v>
      </c>
      <c r="K108" s="260" t="s">
        <v>19</v>
      </c>
      <c r="L108" s="265"/>
      <c r="M108" s="266" t="s">
        <v>19</v>
      </c>
      <c r="N108" s="267" t="s">
        <v>46</v>
      </c>
      <c r="O108" s="85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338</v>
      </c>
      <c r="AT108" s="224" t="s">
        <v>583</v>
      </c>
      <c r="AU108" s="224" t="s">
        <v>82</v>
      </c>
      <c r="AY108" s="18" t="s">
        <v>145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82</v>
      </c>
      <c r="BK108" s="225">
        <f>ROUND(I108*H108,2)</f>
        <v>0</v>
      </c>
      <c r="BL108" s="18" t="s">
        <v>234</v>
      </c>
      <c r="BM108" s="224" t="s">
        <v>317</v>
      </c>
    </row>
    <row r="109" s="2" customFormat="1" ht="16.5" customHeight="1">
      <c r="A109" s="39"/>
      <c r="B109" s="40"/>
      <c r="C109" s="213" t="s">
        <v>238</v>
      </c>
      <c r="D109" s="213" t="s">
        <v>148</v>
      </c>
      <c r="E109" s="214" t="s">
        <v>1948</v>
      </c>
      <c r="F109" s="215" t="s">
        <v>1949</v>
      </c>
      <c r="G109" s="216" t="s">
        <v>1920</v>
      </c>
      <c r="H109" s="217">
        <v>1</v>
      </c>
      <c r="I109" s="218"/>
      <c r="J109" s="219">
        <f>ROUND(I109*H109,2)</f>
        <v>0</v>
      </c>
      <c r="K109" s="215" t="s">
        <v>19</v>
      </c>
      <c r="L109" s="45"/>
      <c r="M109" s="220" t="s">
        <v>19</v>
      </c>
      <c r="N109" s="221" t="s">
        <v>46</v>
      </c>
      <c r="O109" s="85"/>
      <c r="P109" s="222">
        <f>O109*H109</f>
        <v>0</v>
      </c>
      <c r="Q109" s="222">
        <v>0</v>
      </c>
      <c r="R109" s="222">
        <f>Q109*H109</f>
        <v>0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234</v>
      </c>
      <c r="AT109" s="224" t="s">
        <v>148</v>
      </c>
      <c r="AU109" s="224" t="s">
        <v>82</v>
      </c>
      <c r="AY109" s="18" t="s">
        <v>145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82</v>
      </c>
      <c r="BK109" s="225">
        <f>ROUND(I109*H109,2)</f>
        <v>0</v>
      </c>
      <c r="BL109" s="18" t="s">
        <v>234</v>
      </c>
      <c r="BM109" s="224" t="s">
        <v>326</v>
      </c>
    </row>
    <row r="110" s="2" customFormat="1" ht="16.5" customHeight="1">
      <c r="A110" s="39"/>
      <c r="B110" s="40"/>
      <c r="C110" s="258" t="s">
        <v>234</v>
      </c>
      <c r="D110" s="258" t="s">
        <v>583</v>
      </c>
      <c r="E110" s="259" t="s">
        <v>1950</v>
      </c>
      <c r="F110" s="260" t="s">
        <v>1951</v>
      </c>
      <c r="G110" s="261" t="s">
        <v>1920</v>
      </c>
      <c r="H110" s="262">
        <v>1</v>
      </c>
      <c r="I110" s="263"/>
      <c r="J110" s="264">
        <f>ROUND(I110*H110,2)</f>
        <v>0</v>
      </c>
      <c r="K110" s="260" t="s">
        <v>19</v>
      </c>
      <c r="L110" s="265"/>
      <c r="M110" s="266" t="s">
        <v>19</v>
      </c>
      <c r="N110" s="267" t="s">
        <v>46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338</v>
      </c>
      <c r="AT110" s="224" t="s">
        <v>583</v>
      </c>
      <c r="AU110" s="224" t="s">
        <v>82</v>
      </c>
      <c r="AY110" s="18" t="s">
        <v>145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82</v>
      </c>
      <c r="BK110" s="225">
        <f>ROUND(I110*H110,2)</f>
        <v>0</v>
      </c>
      <c r="BL110" s="18" t="s">
        <v>234</v>
      </c>
      <c r="BM110" s="224" t="s">
        <v>338</v>
      </c>
    </row>
    <row r="111" s="2" customFormat="1" ht="16.5" customHeight="1">
      <c r="A111" s="39"/>
      <c r="B111" s="40"/>
      <c r="C111" s="213" t="s">
        <v>250</v>
      </c>
      <c r="D111" s="213" t="s">
        <v>148</v>
      </c>
      <c r="E111" s="214" t="s">
        <v>1952</v>
      </c>
      <c r="F111" s="215" t="s">
        <v>1953</v>
      </c>
      <c r="G111" s="216" t="s">
        <v>1920</v>
      </c>
      <c r="H111" s="217">
        <v>1</v>
      </c>
      <c r="I111" s="218"/>
      <c r="J111" s="219">
        <f>ROUND(I111*H111,2)</f>
        <v>0</v>
      </c>
      <c r="K111" s="215" t="s">
        <v>19</v>
      </c>
      <c r="L111" s="45"/>
      <c r="M111" s="220" t="s">
        <v>19</v>
      </c>
      <c r="N111" s="221" t="s">
        <v>46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234</v>
      </c>
      <c r="AT111" s="224" t="s">
        <v>148</v>
      </c>
      <c r="AU111" s="224" t="s">
        <v>82</v>
      </c>
      <c r="AY111" s="18" t="s">
        <v>145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82</v>
      </c>
      <c r="BK111" s="225">
        <f>ROUND(I111*H111,2)</f>
        <v>0</v>
      </c>
      <c r="BL111" s="18" t="s">
        <v>234</v>
      </c>
      <c r="BM111" s="224" t="s">
        <v>349</v>
      </c>
    </row>
    <row r="112" s="2" customFormat="1" ht="16.5" customHeight="1">
      <c r="A112" s="39"/>
      <c r="B112" s="40"/>
      <c r="C112" s="213" t="s">
        <v>255</v>
      </c>
      <c r="D112" s="213" t="s">
        <v>148</v>
      </c>
      <c r="E112" s="214" t="s">
        <v>1954</v>
      </c>
      <c r="F112" s="215" t="s">
        <v>1955</v>
      </c>
      <c r="G112" s="216" t="s">
        <v>1920</v>
      </c>
      <c r="H112" s="217">
        <v>1</v>
      </c>
      <c r="I112" s="218"/>
      <c r="J112" s="219">
        <f>ROUND(I112*H112,2)</f>
        <v>0</v>
      </c>
      <c r="K112" s="215" t="s">
        <v>19</v>
      </c>
      <c r="L112" s="45"/>
      <c r="M112" s="220" t="s">
        <v>19</v>
      </c>
      <c r="N112" s="221" t="s">
        <v>46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234</v>
      </c>
      <c r="AT112" s="224" t="s">
        <v>148</v>
      </c>
      <c r="AU112" s="224" t="s">
        <v>82</v>
      </c>
      <c r="AY112" s="18" t="s">
        <v>145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82</v>
      </c>
      <c r="BK112" s="225">
        <f>ROUND(I112*H112,2)</f>
        <v>0</v>
      </c>
      <c r="BL112" s="18" t="s">
        <v>234</v>
      </c>
      <c r="BM112" s="224" t="s">
        <v>359</v>
      </c>
    </row>
    <row r="113" s="2" customFormat="1" ht="16.5" customHeight="1">
      <c r="A113" s="39"/>
      <c r="B113" s="40"/>
      <c r="C113" s="258" t="s">
        <v>262</v>
      </c>
      <c r="D113" s="258" t="s">
        <v>583</v>
      </c>
      <c r="E113" s="259" t="s">
        <v>1956</v>
      </c>
      <c r="F113" s="260" t="s">
        <v>1957</v>
      </c>
      <c r="G113" s="261" t="s">
        <v>298</v>
      </c>
      <c r="H113" s="262">
        <v>2</v>
      </c>
      <c r="I113" s="263"/>
      <c r="J113" s="264">
        <f>ROUND(I113*H113,2)</f>
        <v>0</v>
      </c>
      <c r="K113" s="260" t="s">
        <v>19</v>
      </c>
      <c r="L113" s="265"/>
      <c r="M113" s="266" t="s">
        <v>19</v>
      </c>
      <c r="N113" s="267" t="s">
        <v>46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338</v>
      </c>
      <c r="AT113" s="224" t="s">
        <v>583</v>
      </c>
      <c r="AU113" s="224" t="s">
        <v>82</v>
      </c>
      <c r="AY113" s="18" t="s">
        <v>145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82</v>
      </c>
      <c r="BK113" s="225">
        <f>ROUND(I113*H113,2)</f>
        <v>0</v>
      </c>
      <c r="BL113" s="18" t="s">
        <v>234</v>
      </c>
      <c r="BM113" s="224" t="s">
        <v>370</v>
      </c>
    </row>
    <row r="114" s="2" customFormat="1" ht="16.5" customHeight="1">
      <c r="A114" s="39"/>
      <c r="B114" s="40"/>
      <c r="C114" s="213" t="s">
        <v>269</v>
      </c>
      <c r="D114" s="213" t="s">
        <v>148</v>
      </c>
      <c r="E114" s="214" t="s">
        <v>1958</v>
      </c>
      <c r="F114" s="215" t="s">
        <v>1959</v>
      </c>
      <c r="G114" s="216" t="s">
        <v>1920</v>
      </c>
      <c r="H114" s="217">
        <v>2</v>
      </c>
      <c r="I114" s="218"/>
      <c r="J114" s="219">
        <f>ROUND(I114*H114,2)</f>
        <v>0</v>
      </c>
      <c r="K114" s="215" t="s">
        <v>19</v>
      </c>
      <c r="L114" s="45"/>
      <c r="M114" s="220" t="s">
        <v>19</v>
      </c>
      <c r="N114" s="221" t="s">
        <v>46</v>
      </c>
      <c r="O114" s="85"/>
      <c r="P114" s="222">
        <f>O114*H114</f>
        <v>0</v>
      </c>
      <c r="Q114" s="222">
        <v>0</v>
      </c>
      <c r="R114" s="222">
        <f>Q114*H114</f>
        <v>0</v>
      </c>
      <c r="S114" s="222">
        <v>0</v>
      </c>
      <c r="T114" s="223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4" t="s">
        <v>234</v>
      </c>
      <c r="AT114" s="224" t="s">
        <v>148</v>
      </c>
      <c r="AU114" s="224" t="s">
        <v>82</v>
      </c>
      <c r="AY114" s="18" t="s">
        <v>145</v>
      </c>
      <c r="BE114" s="225">
        <f>IF(N114="základní",J114,0)</f>
        <v>0</v>
      </c>
      <c r="BF114" s="225">
        <f>IF(N114="snížená",J114,0)</f>
        <v>0</v>
      </c>
      <c r="BG114" s="225">
        <f>IF(N114="zákl. přenesená",J114,0)</f>
        <v>0</v>
      </c>
      <c r="BH114" s="225">
        <f>IF(N114="sníž. přenesená",J114,0)</f>
        <v>0</v>
      </c>
      <c r="BI114" s="225">
        <f>IF(N114="nulová",J114,0)</f>
        <v>0</v>
      </c>
      <c r="BJ114" s="18" t="s">
        <v>82</v>
      </c>
      <c r="BK114" s="225">
        <f>ROUND(I114*H114,2)</f>
        <v>0</v>
      </c>
      <c r="BL114" s="18" t="s">
        <v>234</v>
      </c>
      <c r="BM114" s="224" t="s">
        <v>380</v>
      </c>
    </row>
    <row r="115" s="2" customFormat="1" ht="16.5" customHeight="1">
      <c r="A115" s="39"/>
      <c r="B115" s="40"/>
      <c r="C115" s="213" t="s">
        <v>7</v>
      </c>
      <c r="D115" s="213" t="s">
        <v>148</v>
      </c>
      <c r="E115" s="214" t="s">
        <v>1960</v>
      </c>
      <c r="F115" s="215" t="s">
        <v>1961</v>
      </c>
      <c r="G115" s="216" t="s">
        <v>1920</v>
      </c>
      <c r="H115" s="217">
        <v>4</v>
      </c>
      <c r="I115" s="218"/>
      <c r="J115" s="219">
        <f>ROUND(I115*H115,2)</f>
        <v>0</v>
      </c>
      <c r="K115" s="215" t="s">
        <v>19</v>
      </c>
      <c r="L115" s="45"/>
      <c r="M115" s="220" t="s">
        <v>19</v>
      </c>
      <c r="N115" s="221" t="s">
        <v>46</v>
      </c>
      <c r="O115" s="85"/>
      <c r="P115" s="222">
        <f>O115*H115</f>
        <v>0</v>
      </c>
      <c r="Q115" s="222">
        <v>0</v>
      </c>
      <c r="R115" s="222">
        <f>Q115*H115</f>
        <v>0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234</v>
      </c>
      <c r="AT115" s="224" t="s">
        <v>148</v>
      </c>
      <c r="AU115" s="224" t="s">
        <v>82</v>
      </c>
      <c r="AY115" s="18" t="s">
        <v>145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82</v>
      </c>
      <c r="BK115" s="225">
        <f>ROUND(I115*H115,2)</f>
        <v>0</v>
      </c>
      <c r="BL115" s="18" t="s">
        <v>234</v>
      </c>
      <c r="BM115" s="224" t="s">
        <v>392</v>
      </c>
    </row>
    <row r="116" s="2" customFormat="1" ht="16.5" customHeight="1">
      <c r="A116" s="39"/>
      <c r="B116" s="40"/>
      <c r="C116" s="258" t="s">
        <v>282</v>
      </c>
      <c r="D116" s="258" t="s">
        <v>583</v>
      </c>
      <c r="E116" s="259" t="s">
        <v>1962</v>
      </c>
      <c r="F116" s="260" t="s">
        <v>1963</v>
      </c>
      <c r="G116" s="261" t="s">
        <v>1920</v>
      </c>
      <c r="H116" s="262">
        <v>1</v>
      </c>
      <c r="I116" s="263"/>
      <c r="J116" s="264">
        <f>ROUND(I116*H116,2)</f>
        <v>0</v>
      </c>
      <c r="K116" s="260" t="s">
        <v>19</v>
      </c>
      <c r="L116" s="265"/>
      <c r="M116" s="266" t="s">
        <v>19</v>
      </c>
      <c r="N116" s="267" t="s">
        <v>46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338</v>
      </c>
      <c r="AT116" s="224" t="s">
        <v>583</v>
      </c>
      <c r="AU116" s="224" t="s">
        <v>82</v>
      </c>
      <c r="AY116" s="18" t="s">
        <v>145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82</v>
      </c>
      <c r="BK116" s="225">
        <f>ROUND(I116*H116,2)</f>
        <v>0</v>
      </c>
      <c r="BL116" s="18" t="s">
        <v>234</v>
      </c>
      <c r="BM116" s="224" t="s">
        <v>403</v>
      </c>
    </row>
    <row r="117" s="2" customFormat="1" ht="16.5" customHeight="1">
      <c r="A117" s="39"/>
      <c r="B117" s="40"/>
      <c r="C117" s="213" t="s">
        <v>289</v>
      </c>
      <c r="D117" s="213" t="s">
        <v>148</v>
      </c>
      <c r="E117" s="214" t="s">
        <v>1964</v>
      </c>
      <c r="F117" s="215" t="s">
        <v>1965</v>
      </c>
      <c r="G117" s="216" t="s">
        <v>1920</v>
      </c>
      <c r="H117" s="217">
        <v>1</v>
      </c>
      <c r="I117" s="218"/>
      <c r="J117" s="219">
        <f>ROUND(I117*H117,2)</f>
        <v>0</v>
      </c>
      <c r="K117" s="215" t="s">
        <v>19</v>
      </c>
      <c r="L117" s="45"/>
      <c r="M117" s="220" t="s">
        <v>19</v>
      </c>
      <c r="N117" s="221" t="s">
        <v>46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234</v>
      </c>
      <c r="AT117" s="224" t="s">
        <v>148</v>
      </c>
      <c r="AU117" s="224" t="s">
        <v>82</v>
      </c>
      <c r="AY117" s="18" t="s">
        <v>145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82</v>
      </c>
      <c r="BK117" s="225">
        <f>ROUND(I117*H117,2)</f>
        <v>0</v>
      </c>
      <c r="BL117" s="18" t="s">
        <v>234</v>
      </c>
      <c r="BM117" s="224" t="s">
        <v>413</v>
      </c>
    </row>
    <row r="118" s="2" customFormat="1" ht="16.5" customHeight="1">
      <c r="A118" s="39"/>
      <c r="B118" s="40"/>
      <c r="C118" s="258" t="s">
        <v>295</v>
      </c>
      <c r="D118" s="258" t="s">
        <v>583</v>
      </c>
      <c r="E118" s="259" t="s">
        <v>1966</v>
      </c>
      <c r="F118" s="260" t="s">
        <v>1967</v>
      </c>
      <c r="G118" s="261" t="s">
        <v>1920</v>
      </c>
      <c r="H118" s="262">
        <v>1</v>
      </c>
      <c r="I118" s="263"/>
      <c r="J118" s="264">
        <f>ROUND(I118*H118,2)</f>
        <v>0</v>
      </c>
      <c r="K118" s="260" t="s">
        <v>19</v>
      </c>
      <c r="L118" s="265"/>
      <c r="M118" s="266" t="s">
        <v>19</v>
      </c>
      <c r="N118" s="267" t="s">
        <v>46</v>
      </c>
      <c r="O118" s="85"/>
      <c r="P118" s="222">
        <f>O118*H118</f>
        <v>0</v>
      </c>
      <c r="Q118" s="222">
        <v>0</v>
      </c>
      <c r="R118" s="222">
        <f>Q118*H118</f>
        <v>0</v>
      </c>
      <c r="S118" s="222">
        <v>0</v>
      </c>
      <c r="T118" s="22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338</v>
      </c>
      <c r="AT118" s="224" t="s">
        <v>583</v>
      </c>
      <c r="AU118" s="224" t="s">
        <v>82</v>
      </c>
      <c r="AY118" s="18" t="s">
        <v>145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82</v>
      </c>
      <c r="BK118" s="225">
        <f>ROUND(I118*H118,2)</f>
        <v>0</v>
      </c>
      <c r="BL118" s="18" t="s">
        <v>234</v>
      </c>
      <c r="BM118" s="224" t="s">
        <v>423</v>
      </c>
    </row>
    <row r="119" s="2" customFormat="1" ht="24.15" customHeight="1">
      <c r="A119" s="39"/>
      <c r="B119" s="40"/>
      <c r="C119" s="258" t="s">
        <v>301</v>
      </c>
      <c r="D119" s="258" t="s">
        <v>583</v>
      </c>
      <c r="E119" s="259" t="s">
        <v>1968</v>
      </c>
      <c r="F119" s="260" t="s">
        <v>1969</v>
      </c>
      <c r="G119" s="261" t="s">
        <v>1920</v>
      </c>
      <c r="H119" s="262">
        <v>2</v>
      </c>
      <c r="I119" s="263"/>
      <c r="J119" s="264">
        <f>ROUND(I119*H119,2)</f>
        <v>0</v>
      </c>
      <c r="K119" s="260" t="s">
        <v>19</v>
      </c>
      <c r="L119" s="265"/>
      <c r="M119" s="266" t="s">
        <v>19</v>
      </c>
      <c r="N119" s="267" t="s">
        <v>46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338</v>
      </c>
      <c r="AT119" s="224" t="s">
        <v>583</v>
      </c>
      <c r="AU119" s="224" t="s">
        <v>82</v>
      </c>
      <c r="AY119" s="18" t="s">
        <v>145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82</v>
      </c>
      <c r="BK119" s="225">
        <f>ROUND(I119*H119,2)</f>
        <v>0</v>
      </c>
      <c r="BL119" s="18" t="s">
        <v>234</v>
      </c>
      <c r="BM119" s="224" t="s">
        <v>434</v>
      </c>
    </row>
    <row r="120" s="2" customFormat="1" ht="24.15" customHeight="1">
      <c r="A120" s="39"/>
      <c r="B120" s="40"/>
      <c r="C120" s="258" t="s">
        <v>306</v>
      </c>
      <c r="D120" s="258" t="s">
        <v>583</v>
      </c>
      <c r="E120" s="259" t="s">
        <v>1970</v>
      </c>
      <c r="F120" s="260" t="s">
        <v>1971</v>
      </c>
      <c r="G120" s="261" t="s">
        <v>1920</v>
      </c>
      <c r="H120" s="262">
        <v>1</v>
      </c>
      <c r="I120" s="263"/>
      <c r="J120" s="264">
        <f>ROUND(I120*H120,2)</f>
        <v>0</v>
      </c>
      <c r="K120" s="260" t="s">
        <v>19</v>
      </c>
      <c r="L120" s="265"/>
      <c r="M120" s="266" t="s">
        <v>19</v>
      </c>
      <c r="N120" s="267" t="s">
        <v>46</v>
      </c>
      <c r="O120" s="85"/>
      <c r="P120" s="222">
        <f>O120*H120</f>
        <v>0</v>
      </c>
      <c r="Q120" s="222">
        <v>0</v>
      </c>
      <c r="R120" s="222">
        <f>Q120*H120</f>
        <v>0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338</v>
      </c>
      <c r="AT120" s="224" t="s">
        <v>583</v>
      </c>
      <c r="AU120" s="224" t="s">
        <v>82</v>
      </c>
      <c r="AY120" s="18" t="s">
        <v>145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82</v>
      </c>
      <c r="BK120" s="225">
        <f>ROUND(I120*H120,2)</f>
        <v>0</v>
      </c>
      <c r="BL120" s="18" t="s">
        <v>234</v>
      </c>
      <c r="BM120" s="224" t="s">
        <v>445</v>
      </c>
    </row>
    <row r="121" s="2" customFormat="1" ht="16.5" customHeight="1">
      <c r="A121" s="39"/>
      <c r="B121" s="40"/>
      <c r="C121" s="213" t="s">
        <v>313</v>
      </c>
      <c r="D121" s="213" t="s">
        <v>148</v>
      </c>
      <c r="E121" s="214" t="s">
        <v>1972</v>
      </c>
      <c r="F121" s="215" t="s">
        <v>1973</v>
      </c>
      <c r="G121" s="216" t="s">
        <v>1920</v>
      </c>
      <c r="H121" s="217">
        <v>4</v>
      </c>
      <c r="I121" s="218"/>
      <c r="J121" s="219">
        <f>ROUND(I121*H121,2)</f>
        <v>0</v>
      </c>
      <c r="K121" s="215" t="s">
        <v>19</v>
      </c>
      <c r="L121" s="45"/>
      <c r="M121" s="220" t="s">
        <v>19</v>
      </c>
      <c r="N121" s="221" t="s">
        <v>46</v>
      </c>
      <c r="O121" s="85"/>
      <c r="P121" s="222">
        <f>O121*H121</f>
        <v>0</v>
      </c>
      <c r="Q121" s="222">
        <v>0</v>
      </c>
      <c r="R121" s="222">
        <f>Q121*H121</f>
        <v>0</v>
      </c>
      <c r="S121" s="222">
        <v>0</v>
      </c>
      <c r="T121" s="223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4" t="s">
        <v>234</v>
      </c>
      <c r="AT121" s="224" t="s">
        <v>148</v>
      </c>
      <c r="AU121" s="224" t="s">
        <v>82</v>
      </c>
      <c r="AY121" s="18" t="s">
        <v>145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8" t="s">
        <v>82</v>
      </c>
      <c r="BK121" s="225">
        <f>ROUND(I121*H121,2)</f>
        <v>0</v>
      </c>
      <c r="BL121" s="18" t="s">
        <v>234</v>
      </c>
      <c r="BM121" s="224" t="s">
        <v>455</v>
      </c>
    </row>
    <row r="122" s="2" customFormat="1" ht="16.5" customHeight="1">
      <c r="A122" s="39"/>
      <c r="B122" s="40"/>
      <c r="C122" s="258" t="s">
        <v>317</v>
      </c>
      <c r="D122" s="258" t="s">
        <v>583</v>
      </c>
      <c r="E122" s="259" t="s">
        <v>1974</v>
      </c>
      <c r="F122" s="260" t="s">
        <v>1975</v>
      </c>
      <c r="G122" s="261" t="s">
        <v>1920</v>
      </c>
      <c r="H122" s="262">
        <v>1</v>
      </c>
      <c r="I122" s="263"/>
      <c r="J122" s="264">
        <f>ROUND(I122*H122,2)</f>
        <v>0</v>
      </c>
      <c r="K122" s="260" t="s">
        <v>19</v>
      </c>
      <c r="L122" s="265"/>
      <c r="M122" s="266" t="s">
        <v>19</v>
      </c>
      <c r="N122" s="267" t="s">
        <v>46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338</v>
      </c>
      <c r="AT122" s="224" t="s">
        <v>583</v>
      </c>
      <c r="AU122" s="224" t="s">
        <v>82</v>
      </c>
      <c r="AY122" s="18" t="s">
        <v>145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82</v>
      </c>
      <c r="BK122" s="225">
        <f>ROUND(I122*H122,2)</f>
        <v>0</v>
      </c>
      <c r="BL122" s="18" t="s">
        <v>234</v>
      </c>
      <c r="BM122" s="224" t="s">
        <v>465</v>
      </c>
    </row>
    <row r="123" s="2" customFormat="1" ht="16.5" customHeight="1">
      <c r="A123" s="39"/>
      <c r="B123" s="40"/>
      <c r="C123" s="213" t="s">
        <v>320</v>
      </c>
      <c r="D123" s="213" t="s">
        <v>148</v>
      </c>
      <c r="E123" s="214" t="s">
        <v>1976</v>
      </c>
      <c r="F123" s="215" t="s">
        <v>1977</v>
      </c>
      <c r="G123" s="216" t="s">
        <v>1920</v>
      </c>
      <c r="H123" s="217">
        <v>1</v>
      </c>
      <c r="I123" s="218"/>
      <c r="J123" s="219">
        <f>ROUND(I123*H123,2)</f>
        <v>0</v>
      </c>
      <c r="K123" s="215" t="s">
        <v>19</v>
      </c>
      <c r="L123" s="45"/>
      <c r="M123" s="220" t="s">
        <v>19</v>
      </c>
      <c r="N123" s="221" t="s">
        <v>46</v>
      </c>
      <c r="O123" s="85"/>
      <c r="P123" s="222">
        <f>O123*H123</f>
        <v>0</v>
      </c>
      <c r="Q123" s="222">
        <v>0</v>
      </c>
      <c r="R123" s="222">
        <f>Q123*H123</f>
        <v>0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234</v>
      </c>
      <c r="AT123" s="224" t="s">
        <v>148</v>
      </c>
      <c r="AU123" s="224" t="s">
        <v>82</v>
      </c>
      <c r="AY123" s="18" t="s">
        <v>145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82</v>
      </c>
      <c r="BK123" s="225">
        <f>ROUND(I123*H123,2)</f>
        <v>0</v>
      </c>
      <c r="BL123" s="18" t="s">
        <v>234</v>
      </c>
      <c r="BM123" s="224" t="s">
        <v>475</v>
      </c>
    </row>
    <row r="124" s="2" customFormat="1" ht="16.5" customHeight="1">
      <c r="A124" s="39"/>
      <c r="B124" s="40"/>
      <c r="C124" s="258" t="s">
        <v>326</v>
      </c>
      <c r="D124" s="258" t="s">
        <v>583</v>
      </c>
      <c r="E124" s="259" t="s">
        <v>1978</v>
      </c>
      <c r="F124" s="260" t="s">
        <v>1979</v>
      </c>
      <c r="G124" s="261" t="s">
        <v>1920</v>
      </c>
      <c r="H124" s="262">
        <v>1</v>
      </c>
      <c r="I124" s="263"/>
      <c r="J124" s="264">
        <f>ROUND(I124*H124,2)</f>
        <v>0</v>
      </c>
      <c r="K124" s="260" t="s">
        <v>19</v>
      </c>
      <c r="L124" s="265"/>
      <c r="M124" s="266" t="s">
        <v>19</v>
      </c>
      <c r="N124" s="267" t="s">
        <v>46</v>
      </c>
      <c r="O124" s="85"/>
      <c r="P124" s="222">
        <f>O124*H124</f>
        <v>0</v>
      </c>
      <c r="Q124" s="222">
        <v>0</v>
      </c>
      <c r="R124" s="222">
        <f>Q124*H124</f>
        <v>0</v>
      </c>
      <c r="S124" s="222">
        <v>0</v>
      </c>
      <c r="T124" s="223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4" t="s">
        <v>338</v>
      </c>
      <c r="AT124" s="224" t="s">
        <v>583</v>
      </c>
      <c r="AU124" s="224" t="s">
        <v>82</v>
      </c>
      <c r="AY124" s="18" t="s">
        <v>145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8" t="s">
        <v>82</v>
      </c>
      <c r="BK124" s="225">
        <f>ROUND(I124*H124,2)</f>
        <v>0</v>
      </c>
      <c r="BL124" s="18" t="s">
        <v>234</v>
      </c>
      <c r="BM124" s="224" t="s">
        <v>485</v>
      </c>
    </row>
    <row r="125" s="2" customFormat="1" ht="16.5" customHeight="1">
      <c r="A125" s="39"/>
      <c r="B125" s="40"/>
      <c r="C125" s="213" t="s">
        <v>332</v>
      </c>
      <c r="D125" s="213" t="s">
        <v>148</v>
      </c>
      <c r="E125" s="214" t="s">
        <v>1980</v>
      </c>
      <c r="F125" s="215" t="s">
        <v>1981</v>
      </c>
      <c r="G125" s="216" t="s">
        <v>1920</v>
      </c>
      <c r="H125" s="217">
        <v>1</v>
      </c>
      <c r="I125" s="218"/>
      <c r="J125" s="219">
        <f>ROUND(I125*H125,2)</f>
        <v>0</v>
      </c>
      <c r="K125" s="215" t="s">
        <v>19</v>
      </c>
      <c r="L125" s="45"/>
      <c r="M125" s="220" t="s">
        <v>19</v>
      </c>
      <c r="N125" s="221" t="s">
        <v>46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234</v>
      </c>
      <c r="AT125" s="224" t="s">
        <v>148</v>
      </c>
      <c r="AU125" s="224" t="s">
        <v>82</v>
      </c>
      <c r="AY125" s="18" t="s">
        <v>145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82</v>
      </c>
      <c r="BK125" s="225">
        <f>ROUND(I125*H125,2)</f>
        <v>0</v>
      </c>
      <c r="BL125" s="18" t="s">
        <v>234</v>
      </c>
      <c r="BM125" s="224" t="s">
        <v>495</v>
      </c>
    </row>
    <row r="126" s="2" customFormat="1" ht="16.5" customHeight="1">
      <c r="A126" s="39"/>
      <c r="B126" s="40"/>
      <c r="C126" s="258" t="s">
        <v>338</v>
      </c>
      <c r="D126" s="258" t="s">
        <v>583</v>
      </c>
      <c r="E126" s="259" t="s">
        <v>1982</v>
      </c>
      <c r="F126" s="260" t="s">
        <v>1983</v>
      </c>
      <c r="G126" s="261" t="s">
        <v>1920</v>
      </c>
      <c r="H126" s="262">
        <v>1</v>
      </c>
      <c r="I126" s="263"/>
      <c r="J126" s="264">
        <f>ROUND(I126*H126,2)</f>
        <v>0</v>
      </c>
      <c r="K126" s="260" t="s">
        <v>19</v>
      </c>
      <c r="L126" s="265"/>
      <c r="M126" s="266" t="s">
        <v>19</v>
      </c>
      <c r="N126" s="267" t="s">
        <v>46</v>
      </c>
      <c r="O126" s="85"/>
      <c r="P126" s="222">
        <f>O126*H126</f>
        <v>0</v>
      </c>
      <c r="Q126" s="222">
        <v>0</v>
      </c>
      <c r="R126" s="222">
        <f>Q126*H126</f>
        <v>0</v>
      </c>
      <c r="S126" s="222">
        <v>0</v>
      </c>
      <c r="T126" s="223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4" t="s">
        <v>338</v>
      </c>
      <c r="AT126" s="224" t="s">
        <v>583</v>
      </c>
      <c r="AU126" s="224" t="s">
        <v>82</v>
      </c>
      <c r="AY126" s="18" t="s">
        <v>145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8" t="s">
        <v>82</v>
      </c>
      <c r="BK126" s="225">
        <f>ROUND(I126*H126,2)</f>
        <v>0</v>
      </c>
      <c r="BL126" s="18" t="s">
        <v>234</v>
      </c>
      <c r="BM126" s="224" t="s">
        <v>509</v>
      </c>
    </row>
    <row r="127" s="2" customFormat="1" ht="16.5" customHeight="1">
      <c r="A127" s="39"/>
      <c r="B127" s="40"/>
      <c r="C127" s="213" t="s">
        <v>344</v>
      </c>
      <c r="D127" s="213" t="s">
        <v>148</v>
      </c>
      <c r="E127" s="214" t="s">
        <v>1984</v>
      </c>
      <c r="F127" s="215" t="s">
        <v>1985</v>
      </c>
      <c r="G127" s="216" t="s">
        <v>1920</v>
      </c>
      <c r="H127" s="217">
        <v>1</v>
      </c>
      <c r="I127" s="218"/>
      <c r="J127" s="219">
        <f>ROUND(I127*H127,2)</f>
        <v>0</v>
      </c>
      <c r="K127" s="215" t="s">
        <v>19</v>
      </c>
      <c r="L127" s="45"/>
      <c r="M127" s="220" t="s">
        <v>19</v>
      </c>
      <c r="N127" s="221" t="s">
        <v>46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234</v>
      </c>
      <c r="AT127" s="224" t="s">
        <v>148</v>
      </c>
      <c r="AU127" s="224" t="s">
        <v>82</v>
      </c>
      <c r="AY127" s="18" t="s">
        <v>145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82</v>
      </c>
      <c r="BK127" s="225">
        <f>ROUND(I127*H127,2)</f>
        <v>0</v>
      </c>
      <c r="BL127" s="18" t="s">
        <v>234</v>
      </c>
      <c r="BM127" s="224" t="s">
        <v>523</v>
      </c>
    </row>
    <row r="128" s="2" customFormat="1" ht="24.15" customHeight="1">
      <c r="A128" s="39"/>
      <c r="B128" s="40"/>
      <c r="C128" s="258" t="s">
        <v>349</v>
      </c>
      <c r="D128" s="258" t="s">
        <v>583</v>
      </c>
      <c r="E128" s="259" t="s">
        <v>1986</v>
      </c>
      <c r="F128" s="260" t="s">
        <v>1987</v>
      </c>
      <c r="G128" s="261" t="s">
        <v>233</v>
      </c>
      <c r="H128" s="262">
        <v>570</v>
      </c>
      <c r="I128" s="263"/>
      <c r="J128" s="264">
        <f>ROUND(I128*H128,2)</f>
        <v>0</v>
      </c>
      <c r="K128" s="260" t="s">
        <v>152</v>
      </c>
      <c r="L128" s="265"/>
      <c r="M128" s="266" t="s">
        <v>19</v>
      </c>
      <c r="N128" s="267" t="s">
        <v>46</v>
      </c>
      <c r="O128" s="85"/>
      <c r="P128" s="222">
        <f>O128*H128</f>
        <v>0</v>
      </c>
      <c r="Q128" s="222">
        <v>5.0000000000000002E-05</v>
      </c>
      <c r="R128" s="222">
        <f>Q128*H128</f>
        <v>0.028500000000000001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338</v>
      </c>
      <c r="AT128" s="224" t="s">
        <v>583</v>
      </c>
      <c r="AU128" s="224" t="s">
        <v>82</v>
      </c>
      <c r="AY128" s="18" t="s">
        <v>145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82</v>
      </c>
      <c r="BK128" s="225">
        <f>ROUND(I128*H128,2)</f>
        <v>0</v>
      </c>
      <c r="BL128" s="18" t="s">
        <v>234</v>
      </c>
      <c r="BM128" s="224" t="s">
        <v>532</v>
      </c>
    </row>
    <row r="129" s="2" customFormat="1" ht="24.15" customHeight="1">
      <c r="A129" s="39"/>
      <c r="B129" s="40"/>
      <c r="C129" s="258" t="s">
        <v>354</v>
      </c>
      <c r="D129" s="258" t="s">
        <v>583</v>
      </c>
      <c r="E129" s="259" t="s">
        <v>1988</v>
      </c>
      <c r="F129" s="260" t="s">
        <v>1989</v>
      </c>
      <c r="G129" s="261" t="s">
        <v>233</v>
      </c>
      <c r="H129" s="262">
        <v>455</v>
      </c>
      <c r="I129" s="263"/>
      <c r="J129" s="264">
        <f>ROUND(I129*H129,2)</f>
        <v>0</v>
      </c>
      <c r="K129" s="260" t="s">
        <v>152</v>
      </c>
      <c r="L129" s="265"/>
      <c r="M129" s="266" t="s">
        <v>19</v>
      </c>
      <c r="N129" s="267" t="s">
        <v>46</v>
      </c>
      <c r="O129" s="85"/>
      <c r="P129" s="222">
        <f>O129*H129</f>
        <v>0</v>
      </c>
      <c r="Q129" s="222">
        <v>8.0000000000000007E-05</v>
      </c>
      <c r="R129" s="222">
        <f>Q129*H129</f>
        <v>0.036400000000000002</v>
      </c>
      <c r="S129" s="222">
        <v>0</v>
      </c>
      <c r="T129" s="223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4" t="s">
        <v>338</v>
      </c>
      <c r="AT129" s="224" t="s">
        <v>583</v>
      </c>
      <c r="AU129" s="224" t="s">
        <v>82</v>
      </c>
      <c r="AY129" s="18" t="s">
        <v>145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8" t="s">
        <v>82</v>
      </c>
      <c r="BK129" s="225">
        <f>ROUND(I129*H129,2)</f>
        <v>0</v>
      </c>
      <c r="BL129" s="18" t="s">
        <v>234</v>
      </c>
      <c r="BM129" s="224" t="s">
        <v>542</v>
      </c>
    </row>
    <row r="130" s="2" customFormat="1" ht="16.5" customHeight="1">
      <c r="A130" s="39"/>
      <c r="B130" s="40"/>
      <c r="C130" s="258" t="s">
        <v>359</v>
      </c>
      <c r="D130" s="258" t="s">
        <v>583</v>
      </c>
      <c r="E130" s="259" t="s">
        <v>1990</v>
      </c>
      <c r="F130" s="260" t="s">
        <v>1991</v>
      </c>
      <c r="G130" s="261" t="s">
        <v>233</v>
      </c>
      <c r="H130" s="262">
        <v>210</v>
      </c>
      <c r="I130" s="263"/>
      <c r="J130" s="264">
        <f>ROUND(I130*H130,2)</f>
        <v>0</v>
      </c>
      <c r="K130" s="260" t="s">
        <v>19</v>
      </c>
      <c r="L130" s="265"/>
      <c r="M130" s="266" t="s">
        <v>19</v>
      </c>
      <c r="N130" s="267" t="s">
        <v>46</v>
      </c>
      <c r="O130" s="85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338</v>
      </c>
      <c r="AT130" s="224" t="s">
        <v>583</v>
      </c>
      <c r="AU130" s="224" t="s">
        <v>82</v>
      </c>
      <c r="AY130" s="18" t="s">
        <v>145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82</v>
      </c>
      <c r="BK130" s="225">
        <f>ROUND(I130*H130,2)</f>
        <v>0</v>
      </c>
      <c r="BL130" s="18" t="s">
        <v>234</v>
      </c>
      <c r="BM130" s="224" t="s">
        <v>557</v>
      </c>
    </row>
    <row r="131" s="2" customFormat="1" ht="16.5" customHeight="1">
      <c r="A131" s="39"/>
      <c r="B131" s="40"/>
      <c r="C131" s="258" t="s">
        <v>365</v>
      </c>
      <c r="D131" s="258" t="s">
        <v>583</v>
      </c>
      <c r="E131" s="259" t="s">
        <v>1992</v>
      </c>
      <c r="F131" s="260" t="s">
        <v>1993</v>
      </c>
      <c r="G131" s="261" t="s">
        <v>233</v>
      </c>
      <c r="H131" s="262">
        <v>1175</v>
      </c>
      <c r="I131" s="263"/>
      <c r="J131" s="264">
        <f>ROUND(I131*H131,2)</f>
        <v>0</v>
      </c>
      <c r="K131" s="260" t="s">
        <v>19</v>
      </c>
      <c r="L131" s="265"/>
      <c r="M131" s="266" t="s">
        <v>19</v>
      </c>
      <c r="N131" s="267" t="s">
        <v>46</v>
      </c>
      <c r="O131" s="85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4" t="s">
        <v>338</v>
      </c>
      <c r="AT131" s="224" t="s">
        <v>583</v>
      </c>
      <c r="AU131" s="224" t="s">
        <v>82</v>
      </c>
      <c r="AY131" s="18" t="s">
        <v>145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8" t="s">
        <v>82</v>
      </c>
      <c r="BK131" s="225">
        <f>ROUND(I131*H131,2)</f>
        <v>0</v>
      </c>
      <c r="BL131" s="18" t="s">
        <v>234</v>
      </c>
      <c r="BM131" s="224" t="s">
        <v>567</v>
      </c>
    </row>
    <row r="132" s="2" customFormat="1" ht="16.5" customHeight="1">
      <c r="A132" s="39"/>
      <c r="B132" s="40"/>
      <c r="C132" s="258" t="s">
        <v>370</v>
      </c>
      <c r="D132" s="258" t="s">
        <v>583</v>
      </c>
      <c r="E132" s="259" t="s">
        <v>1994</v>
      </c>
      <c r="F132" s="260" t="s">
        <v>1995</v>
      </c>
      <c r="G132" s="261" t="s">
        <v>233</v>
      </c>
      <c r="H132" s="262">
        <v>205</v>
      </c>
      <c r="I132" s="263"/>
      <c r="J132" s="264">
        <f>ROUND(I132*H132,2)</f>
        <v>0</v>
      </c>
      <c r="K132" s="260" t="s">
        <v>19</v>
      </c>
      <c r="L132" s="265"/>
      <c r="M132" s="266" t="s">
        <v>19</v>
      </c>
      <c r="N132" s="267" t="s">
        <v>46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338</v>
      </c>
      <c r="AT132" s="224" t="s">
        <v>583</v>
      </c>
      <c r="AU132" s="224" t="s">
        <v>82</v>
      </c>
      <c r="AY132" s="18" t="s">
        <v>145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82</v>
      </c>
      <c r="BK132" s="225">
        <f>ROUND(I132*H132,2)</f>
        <v>0</v>
      </c>
      <c r="BL132" s="18" t="s">
        <v>234</v>
      </c>
      <c r="BM132" s="224" t="s">
        <v>578</v>
      </c>
    </row>
    <row r="133" s="2" customFormat="1" ht="16.5" customHeight="1">
      <c r="A133" s="39"/>
      <c r="B133" s="40"/>
      <c r="C133" s="258" t="s">
        <v>375</v>
      </c>
      <c r="D133" s="258" t="s">
        <v>583</v>
      </c>
      <c r="E133" s="259" t="s">
        <v>1996</v>
      </c>
      <c r="F133" s="260" t="s">
        <v>1997</v>
      </c>
      <c r="G133" s="261" t="s">
        <v>233</v>
      </c>
      <c r="H133" s="262">
        <v>20</v>
      </c>
      <c r="I133" s="263"/>
      <c r="J133" s="264">
        <f>ROUND(I133*H133,2)</f>
        <v>0</v>
      </c>
      <c r="K133" s="260" t="s">
        <v>19</v>
      </c>
      <c r="L133" s="265"/>
      <c r="M133" s="266" t="s">
        <v>19</v>
      </c>
      <c r="N133" s="267" t="s">
        <v>46</v>
      </c>
      <c r="O133" s="85"/>
      <c r="P133" s="222">
        <f>O133*H133</f>
        <v>0</v>
      </c>
      <c r="Q133" s="222">
        <v>0</v>
      </c>
      <c r="R133" s="222">
        <f>Q133*H133</f>
        <v>0</v>
      </c>
      <c r="S133" s="222">
        <v>0</v>
      </c>
      <c r="T133" s="223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4" t="s">
        <v>338</v>
      </c>
      <c r="AT133" s="224" t="s">
        <v>583</v>
      </c>
      <c r="AU133" s="224" t="s">
        <v>82</v>
      </c>
      <c r="AY133" s="18" t="s">
        <v>145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8" t="s">
        <v>82</v>
      </c>
      <c r="BK133" s="225">
        <f>ROUND(I133*H133,2)</f>
        <v>0</v>
      </c>
      <c r="BL133" s="18" t="s">
        <v>234</v>
      </c>
      <c r="BM133" s="224" t="s">
        <v>1027</v>
      </c>
    </row>
    <row r="134" s="2" customFormat="1" ht="16.5" customHeight="1">
      <c r="A134" s="39"/>
      <c r="B134" s="40"/>
      <c r="C134" s="213" t="s">
        <v>380</v>
      </c>
      <c r="D134" s="213" t="s">
        <v>148</v>
      </c>
      <c r="E134" s="214" t="s">
        <v>1998</v>
      </c>
      <c r="F134" s="215" t="s">
        <v>1999</v>
      </c>
      <c r="G134" s="216" t="s">
        <v>233</v>
      </c>
      <c r="H134" s="217">
        <v>2635</v>
      </c>
      <c r="I134" s="218"/>
      <c r="J134" s="219">
        <f>ROUND(I134*H134,2)</f>
        <v>0</v>
      </c>
      <c r="K134" s="215" t="s">
        <v>19</v>
      </c>
      <c r="L134" s="45"/>
      <c r="M134" s="220" t="s">
        <v>19</v>
      </c>
      <c r="N134" s="221" t="s">
        <v>46</v>
      </c>
      <c r="O134" s="85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234</v>
      </c>
      <c r="AT134" s="224" t="s">
        <v>148</v>
      </c>
      <c r="AU134" s="224" t="s">
        <v>82</v>
      </c>
      <c r="AY134" s="18" t="s">
        <v>145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82</v>
      </c>
      <c r="BK134" s="225">
        <f>ROUND(I134*H134,2)</f>
        <v>0</v>
      </c>
      <c r="BL134" s="18" t="s">
        <v>234</v>
      </c>
      <c r="BM134" s="224" t="s">
        <v>1036</v>
      </c>
    </row>
    <row r="135" s="2" customFormat="1" ht="16.5" customHeight="1">
      <c r="A135" s="39"/>
      <c r="B135" s="40"/>
      <c r="C135" s="258" t="s">
        <v>387</v>
      </c>
      <c r="D135" s="258" t="s">
        <v>583</v>
      </c>
      <c r="E135" s="259" t="s">
        <v>2000</v>
      </c>
      <c r="F135" s="260" t="s">
        <v>2001</v>
      </c>
      <c r="G135" s="261" t="s">
        <v>233</v>
      </c>
      <c r="H135" s="262">
        <v>30</v>
      </c>
      <c r="I135" s="263"/>
      <c r="J135" s="264">
        <f>ROUND(I135*H135,2)</f>
        <v>0</v>
      </c>
      <c r="K135" s="260" t="s">
        <v>152</v>
      </c>
      <c r="L135" s="265"/>
      <c r="M135" s="266" t="s">
        <v>19</v>
      </c>
      <c r="N135" s="267" t="s">
        <v>46</v>
      </c>
      <c r="O135" s="85"/>
      <c r="P135" s="222">
        <f>O135*H135</f>
        <v>0</v>
      </c>
      <c r="Q135" s="222">
        <v>0.00013999999999999999</v>
      </c>
      <c r="R135" s="222">
        <f>Q135*H135</f>
        <v>0.0041999999999999997</v>
      </c>
      <c r="S135" s="222">
        <v>0</v>
      </c>
      <c r="T135" s="22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4" t="s">
        <v>338</v>
      </c>
      <c r="AT135" s="224" t="s">
        <v>583</v>
      </c>
      <c r="AU135" s="224" t="s">
        <v>82</v>
      </c>
      <c r="AY135" s="18" t="s">
        <v>145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8" t="s">
        <v>82</v>
      </c>
      <c r="BK135" s="225">
        <f>ROUND(I135*H135,2)</f>
        <v>0</v>
      </c>
      <c r="BL135" s="18" t="s">
        <v>234</v>
      </c>
      <c r="BM135" s="224" t="s">
        <v>1047</v>
      </c>
    </row>
    <row r="136" s="2" customFormat="1" ht="16.5" customHeight="1">
      <c r="A136" s="39"/>
      <c r="B136" s="40"/>
      <c r="C136" s="213" t="s">
        <v>392</v>
      </c>
      <c r="D136" s="213" t="s">
        <v>148</v>
      </c>
      <c r="E136" s="214" t="s">
        <v>2002</v>
      </c>
      <c r="F136" s="215" t="s">
        <v>2003</v>
      </c>
      <c r="G136" s="216" t="s">
        <v>233</v>
      </c>
      <c r="H136" s="217">
        <v>30</v>
      </c>
      <c r="I136" s="218"/>
      <c r="J136" s="219">
        <f>ROUND(I136*H136,2)</f>
        <v>0</v>
      </c>
      <c r="K136" s="215" t="s">
        <v>19</v>
      </c>
      <c r="L136" s="45"/>
      <c r="M136" s="220" t="s">
        <v>19</v>
      </c>
      <c r="N136" s="221" t="s">
        <v>46</v>
      </c>
      <c r="O136" s="85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234</v>
      </c>
      <c r="AT136" s="224" t="s">
        <v>148</v>
      </c>
      <c r="AU136" s="224" t="s">
        <v>82</v>
      </c>
      <c r="AY136" s="18" t="s">
        <v>145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82</v>
      </c>
      <c r="BK136" s="225">
        <f>ROUND(I136*H136,2)</f>
        <v>0</v>
      </c>
      <c r="BL136" s="18" t="s">
        <v>234</v>
      </c>
      <c r="BM136" s="224" t="s">
        <v>1057</v>
      </c>
    </row>
    <row r="137" s="12" customFormat="1" ht="25.92" customHeight="1">
      <c r="A137" s="12"/>
      <c r="B137" s="197"/>
      <c r="C137" s="198"/>
      <c r="D137" s="199" t="s">
        <v>74</v>
      </c>
      <c r="E137" s="200" t="s">
        <v>2004</v>
      </c>
      <c r="F137" s="200" t="s">
        <v>2005</v>
      </c>
      <c r="G137" s="198"/>
      <c r="H137" s="198"/>
      <c r="I137" s="201"/>
      <c r="J137" s="202">
        <f>BK137</f>
        <v>0</v>
      </c>
      <c r="K137" s="198"/>
      <c r="L137" s="203"/>
      <c r="M137" s="204"/>
      <c r="N137" s="205"/>
      <c r="O137" s="205"/>
      <c r="P137" s="206">
        <f>SUM(P138:P146)</f>
        <v>0</v>
      </c>
      <c r="Q137" s="205"/>
      <c r="R137" s="206">
        <f>SUM(R138:R146)</f>
        <v>0</v>
      </c>
      <c r="S137" s="205"/>
      <c r="T137" s="207">
        <f>SUM(T138:T146)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8" t="s">
        <v>82</v>
      </c>
      <c r="AT137" s="209" t="s">
        <v>74</v>
      </c>
      <c r="AU137" s="209" t="s">
        <v>75</v>
      </c>
      <c r="AY137" s="208" t="s">
        <v>145</v>
      </c>
      <c r="BK137" s="210">
        <f>SUM(BK138:BK146)</f>
        <v>0</v>
      </c>
    </row>
    <row r="138" s="2" customFormat="1" ht="16.5" customHeight="1">
      <c r="A138" s="39"/>
      <c r="B138" s="40"/>
      <c r="C138" s="258" t="s">
        <v>399</v>
      </c>
      <c r="D138" s="258" t="s">
        <v>583</v>
      </c>
      <c r="E138" s="259" t="s">
        <v>2006</v>
      </c>
      <c r="F138" s="260" t="s">
        <v>2007</v>
      </c>
      <c r="G138" s="261" t="s">
        <v>1920</v>
      </c>
      <c r="H138" s="262">
        <v>1</v>
      </c>
      <c r="I138" s="263"/>
      <c r="J138" s="264">
        <f>ROUND(I138*H138,2)</f>
        <v>0</v>
      </c>
      <c r="K138" s="260" t="s">
        <v>19</v>
      </c>
      <c r="L138" s="265"/>
      <c r="M138" s="266" t="s">
        <v>19</v>
      </c>
      <c r="N138" s="267" t="s">
        <v>46</v>
      </c>
      <c r="O138" s="85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191</v>
      </c>
      <c r="AT138" s="224" t="s">
        <v>583</v>
      </c>
      <c r="AU138" s="224" t="s">
        <v>82</v>
      </c>
      <c r="AY138" s="18" t="s">
        <v>145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82</v>
      </c>
      <c r="BK138" s="225">
        <f>ROUND(I138*H138,2)</f>
        <v>0</v>
      </c>
      <c r="BL138" s="18" t="s">
        <v>153</v>
      </c>
      <c r="BM138" s="224" t="s">
        <v>1067</v>
      </c>
    </row>
    <row r="139" s="2" customFormat="1" ht="16.5" customHeight="1">
      <c r="A139" s="39"/>
      <c r="B139" s="40"/>
      <c r="C139" s="258" t="s">
        <v>403</v>
      </c>
      <c r="D139" s="258" t="s">
        <v>583</v>
      </c>
      <c r="E139" s="259" t="s">
        <v>2008</v>
      </c>
      <c r="F139" s="260" t="s">
        <v>2009</v>
      </c>
      <c r="G139" s="261" t="s">
        <v>1920</v>
      </c>
      <c r="H139" s="262">
        <v>1</v>
      </c>
      <c r="I139" s="263"/>
      <c r="J139" s="264">
        <f>ROUND(I139*H139,2)</f>
        <v>0</v>
      </c>
      <c r="K139" s="260" t="s">
        <v>19</v>
      </c>
      <c r="L139" s="265"/>
      <c r="M139" s="266" t="s">
        <v>19</v>
      </c>
      <c r="N139" s="267" t="s">
        <v>46</v>
      </c>
      <c r="O139" s="85"/>
      <c r="P139" s="222">
        <f>O139*H139</f>
        <v>0</v>
      </c>
      <c r="Q139" s="222">
        <v>0</v>
      </c>
      <c r="R139" s="222">
        <f>Q139*H139</f>
        <v>0</v>
      </c>
      <c r="S139" s="222">
        <v>0</v>
      </c>
      <c r="T139" s="22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4" t="s">
        <v>191</v>
      </c>
      <c r="AT139" s="224" t="s">
        <v>583</v>
      </c>
      <c r="AU139" s="224" t="s">
        <v>82</v>
      </c>
      <c r="AY139" s="18" t="s">
        <v>145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8" t="s">
        <v>82</v>
      </c>
      <c r="BK139" s="225">
        <f>ROUND(I139*H139,2)</f>
        <v>0</v>
      </c>
      <c r="BL139" s="18" t="s">
        <v>153</v>
      </c>
      <c r="BM139" s="224" t="s">
        <v>1076</v>
      </c>
    </row>
    <row r="140" s="2" customFormat="1" ht="16.5" customHeight="1">
      <c r="A140" s="39"/>
      <c r="B140" s="40"/>
      <c r="C140" s="258" t="s">
        <v>408</v>
      </c>
      <c r="D140" s="258" t="s">
        <v>583</v>
      </c>
      <c r="E140" s="259" t="s">
        <v>2010</v>
      </c>
      <c r="F140" s="260" t="s">
        <v>2011</v>
      </c>
      <c r="G140" s="261" t="s">
        <v>1920</v>
      </c>
      <c r="H140" s="262">
        <v>1</v>
      </c>
      <c r="I140" s="263"/>
      <c r="J140" s="264">
        <f>ROUND(I140*H140,2)</f>
        <v>0</v>
      </c>
      <c r="K140" s="260" t="s">
        <v>19</v>
      </c>
      <c r="L140" s="265"/>
      <c r="M140" s="266" t="s">
        <v>19</v>
      </c>
      <c r="N140" s="267" t="s">
        <v>46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191</v>
      </c>
      <c r="AT140" s="224" t="s">
        <v>583</v>
      </c>
      <c r="AU140" s="224" t="s">
        <v>82</v>
      </c>
      <c r="AY140" s="18" t="s">
        <v>145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82</v>
      </c>
      <c r="BK140" s="225">
        <f>ROUND(I140*H140,2)</f>
        <v>0</v>
      </c>
      <c r="BL140" s="18" t="s">
        <v>153</v>
      </c>
      <c r="BM140" s="224" t="s">
        <v>1085</v>
      </c>
    </row>
    <row r="141" s="2" customFormat="1" ht="16.5" customHeight="1">
      <c r="A141" s="39"/>
      <c r="B141" s="40"/>
      <c r="C141" s="258" t="s">
        <v>413</v>
      </c>
      <c r="D141" s="258" t="s">
        <v>583</v>
      </c>
      <c r="E141" s="259" t="s">
        <v>2012</v>
      </c>
      <c r="F141" s="260" t="s">
        <v>2013</v>
      </c>
      <c r="G141" s="261" t="s">
        <v>1920</v>
      </c>
      <c r="H141" s="262">
        <v>1</v>
      </c>
      <c r="I141" s="263"/>
      <c r="J141" s="264">
        <f>ROUND(I141*H141,2)</f>
        <v>0</v>
      </c>
      <c r="K141" s="260" t="s">
        <v>19</v>
      </c>
      <c r="L141" s="265"/>
      <c r="M141" s="266" t="s">
        <v>19</v>
      </c>
      <c r="N141" s="267" t="s">
        <v>46</v>
      </c>
      <c r="O141" s="85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191</v>
      </c>
      <c r="AT141" s="224" t="s">
        <v>583</v>
      </c>
      <c r="AU141" s="224" t="s">
        <v>82</v>
      </c>
      <c r="AY141" s="18" t="s">
        <v>145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82</v>
      </c>
      <c r="BK141" s="225">
        <f>ROUND(I141*H141,2)</f>
        <v>0</v>
      </c>
      <c r="BL141" s="18" t="s">
        <v>153</v>
      </c>
      <c r="BM141" s="224" t="s">
        <v>1094</v>
      </c>
    </row>
    <row r="142" s="2" customFormat="1" ht="16.5" customHeight="1">
      <c r="A142" s="39"/>
      <c r="B142" s="40"/>
      <c r="C142" s="258" t="s">
        <v>418</v>
      </c>
      <c r="D142" s="258" t="s">
        <v>583</v>
      </c>
      <c r="E142" s="259" t="s">
        <v>2014</v>
      </c>
      <c r="F142" s="260" t="s">
        <v>2015</v>
      </c>
      <c r="G142" s="261" t="s">
        <v>1920</v>
      </c>
      <c r="H142" s="262">
        <v>3</v>
      </c>
      <c r="I142" s="263"/>
      <c r="J142" s="264">
        <f>ROUND(I142*H142,2)</f>
        <v>0</v>
      </c>
      <c r="K142" s="260" t="s">
        <v>19</v>
      </c>
      <c r="L142" s="265"/>
      <c r="M142" s="266" t="s">
        <v>19</v>
      </c>
      <c r="N142" s="267" t="s">
        <v>46</v>
      </c>
      <c r="O142" s="85"/>
      <c r="P142" s="222">
        <f>O142*H142</f>
        <v>0</v>
      </c>
      <c r="Q142" s="222">
        <v>0</v>
      </c>
      <c r="R142" s="222">
        <f>Q142*H142</f>
        <v>0</v>
      </c>
      <c r="S142" s="222">
        <v>0</v>
      </c>
      <c r="T142" s="22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4" t="s">
        <v>191</v>
      </c>
      <c r="AT142" s="224" t="s">
        <v>583</v>
      </c>
      <c r="AU142" s="224" t="s">
        <v>82</v>
      </c>
      <c r="AY142" s="18" t="s">
        <v>145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8" t="s">
        <v>82</v>
      </c>
      <c r="BK142" s="225">
        <f>ROUND(I142*H142,2)</f>
        <v>0</v>
      </c>
      <c r="BL142" s="18" t="s">
        <v>153</v>
      </c>
      <c r="BM142" s="224" t="s">
        <v>1102</v>
      </c>
    </row>
    <row r="143" s="2" customFormat="1" ht="16.5" customHeight="1">
      <c r="A143" s="39"/>
      <c r="B143" s="40"/>
      <c r="C143" s="258" t="s">
        <v>423</v>
      </c>
      <c r="D143" s="258" t="s">
        <v>583</v>
      </c>
      <c r="E143" s="259" t="s">
        <v>2016</v>
      </c>
      <c r="F143" s="260" t="s">
        <v>2017</v>
      </c>
      <c r="G143" s="261" t="s">
        <v>1920</v>
      </c>
      <c r="H143" s="262">
        <v>4</v>
      </c>
      <c r="I143" s="263"/>
      <c r="J143" s="264">
        <f>ROUND(I143*H143,2)</f>
        <v>0</v>
      </c>
      <c r="K143" s="260" t="s">
        <v>19</v>
      </c>
      <c r="L143" s="265"/>
      <c r="M143" s="266" t="s">
        <v>19</v>
      </c>
      <c r="N143" s="267" t="s">
        <v>46</v>
      </c>
      <c r="O143" s="85"/>
      <c r="P143" s="222">
        <f>O143*H143</f>
        <v>0</v>
      </c>
      <c r="Q143" s="222">
        <v>0</v>
      </c>
      <c r="R143" s="222">
        <f>Q143*H143</f>
        <v>0</v>
      </c>
      <c r="S143" s="222">
        <v>0</v>
      </c>
      <c r="T143" s="223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4" t="s">
        <v>191</v>
      </c>
      <c r="AT143" s="224" t="s">
        <v>583</v>
      </c>
      <c r="AU143" s="224" t="s">
        <v>82</v>
      </c>
      <c r="AY143" s="18" t="s">
        <v>145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8" t="s">
        <v>82</v>
      </c>
      <c r="BK143" s="225">
        <f>ROUND(I143*H143,2)</f>
        <v>0</v>
      </c>
      <c r="BL143" s="18" t="s">
        <v>153</v>
      </c>
      <c r="BM143" s="224" t="s">
        <v>1114</v>
      </c>
    </row>
    <row r="144" s="2" customFormat="1" ht="16.5" customHeight="1">
      <c r="A144" s="39"/>
      <c r="B144" s="40"/>
      <c r="C144" s="258" t="s">
        <v>430</v>
      </c>
      <c r="D144" s="258" t="s">
        <v>583</v>
      </c>
      <c r="E144" s="259" t="s">
        <v>2018</v>
      </c>
      <c r="F144" s="260" t="s">
        <v>2019</v>
      </c>
      <c r="G144" s="261" t="s">
        <v>1920</v>
      </c>
      <c r="H144" s="262">
        <v>3</v>
      </c>
      <c r="I144" s="263"/>
      <c r="J144" s="264">
        <f>ROUND(I144*H144,2)</f>
        <v>0</v>
      </c>
      <c r="K144" s="260" t="s">
        <v>19</v>
      </c>
      <c r="L144" s="265"/>
      <c r="M144" s="266" t="s">
        <v>19</v>
      </c>
      <c r="N144" s="267" t="s">
        <v>46</v>
      </c>
      <c r="O144" s="85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191</v>
      </c>
      <c r="AT144" s="224" t="s">
        <v>583</v>
      </c>
      <c r="AU144" s="224" t="s">
        <v>82</v>
      </c>
      <c r="AY144" s="18" t="s">
        <v>145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82</v>
      </c>
      <c r="BK144" s="225">
        <f>ROUND(I144*H144,2)</f>
        <v>0</v>
      </c>
      <c r="BL144" s="18" t="s">
        <v>153</v>
      </c>
      <c r="BM144" s="224" t="s">
        <v>1128</v>
      </c>
    </row>
    <row r="145" s="2" customFormat="1" ht="16.5" customHeight="1">
      <c r="A145" s="39"/>
      <c r="B145" s="40"/>
      <c r="C145" s="258" t="s">
        <v>434</v>
      </c>
      <c r="D145" s="258" t="s">
        <v>583</v>
      </c>
      <c r="E145" s="259" t="s">
        <v>2020</v>
      </c>
      <c r="F145" s="260" t="s">
        <v>2021</v>
      </c>
      <c r="G145" s="261" t="s">
        <v>1920</v>
      </c>
      <c r="H145" s="262">
        <v>2</v>
      </c>
      <c r="I145" s="263"/>
      <c r="J145" s="264">
        <f>ROUND(I145*H145,2)</f>
        <v>0</v>
      </c>
      <c r="K145" s="260" t="s">
        <v>19</v>
      </c>
      <c r="L145" s="265"/>
      <c r="M145" s="266" t="s">
        <v>19</v>
      </c>
      <c r="N145" s="267" t="s">
        <v>46</v>
      </c>
      <c r="O145" s="85"/>
      <c r="P145" s="222">
        <f>O145*H145</f>
        <v>0</v>
      </c>
      <c r="Q145" s="222">
        <v>0</v>
      </c>
      <c r="R145" s="222">
        <f>Q145*H145</f>
        <v>0</v>
      </c>
      <c r="S145" s="222">
        <v>0</v>
      </c>
      <c r="T145" s="22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4" t="s">
        <v>191</v>
      </c>
      <c r="AT145" s="224" t="s">
        <v>583</v>
      </c>
      <c r="AU145" s="224" t="s">
        <v>82</v>
      </c>
      <c r="AY145" s="18" t="s">
        <v>145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8" t="s">
        <v>82</v>
      </c>
      <c r="BK145" s="225">
        <f>ROUND(I145*H145,2)</f>
        <v>0</v>
      </c>
      <c r="BL145" s="18" t="s">
        <v>153</v>
      </c>
      <c r="BM145" s="224" t="s">
        <v>1142</v>
      </c>
    </row>
    <row r="146" s="2" customFormat="1" ht="16.5" customHeight="1">
      <c r="A146" s="39"/>
      <c r="B146" s="40"/>
      <c r="C146" s="213" t="s">
        <v>440</v>
      </c>
      <c r="D146" s="213" t="s">
        <v>148</v>
      </c>
      <c r="E146" s="214" t="s">
        <v>2022</v>
      </c>
      <c r="F146" s="215" t="s">
        <v>2023</v>
      </c>
      <c r="G146" s="216" t="s">
        <v>1920</v>
      </c>
      <c r="H146" s="217">
        <v>9</v>
      </c>
      <c r="I146" s="218"/>
      <c r="J146" s="219">
        <f>ROUND(I146*H146,2)</f>
        <v>0</v>
      </c>
      <c r="K146" s="215" t="s">
        <v>19</v>
      </c>
      <c r="L146" s="45"/>
      <c r="M146" s="220" t="s">
        <v>19</v>
      </c>
      <c r="N146" s="221" t="s">
        <v>46</v>
      </c>
      <c r="O146" s="85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153</v>
      </c>
      <c r="AT146" s="224" t="s">
        <v>148</v>
      </c>
      <c r="AU146" s="224" t="s">
        <v>82</v>
      </c>
      <c r="AY146" s="18" t="s">
        <v>145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82</v>
      </c>
      <c r="BK146" s="225">
        <f>ROUND(I146*H146,2)</f>
        <v>0</v>
      </c>
      <c r="BL146" s="18" t="s">
        <v>153</v>
      </c>
      <c r="BM146" s="224" t="s">
        <v>1157</v>
      </c>
    </row>
    <row r="147" s="12" customFormat="1" ht="25.92" customHeight="1">
      <c r="A147" s="12"/>
      <c r="B147" s="197"/>
      <c r="C147" s="198"/>
      <c r="D147" s="199" t="s">
        <v>74</v>
      </c>
      <c r="E147" s="200" t="s">
        <v>2024</v>
      </c>
      <c r="F147" s="200" t="s">
        <v>2025</v>
      </c>
      <c r="G147" s="198"/>
      <c r="H147" s="198"/>
      <c r="I147" s="201"/>
      <c r="J147" s="202">
        <f>BK147</f>
        <v>0</v>
      </c>
      <c r="K147" s="198"/>
      <c r="L147" s="203"/>
      <c r="M147" s="204"/>
      <c r="N147" s="205"/>
      <c r="O147" s="205"/>
      <c r="P147" s="206">
        <f>SUM(P148:P152)</f>
        <v>0</v>
      </c>
      <c r="Q147" s="205"/>
      <c r="R147" s="206">
        <f>SUM(R148:R152)</f>
        <v>0</v>
      </c>
      <c r="S147" s="205"/>
      <c r="T147" s="207">
        <f>SUM(T148:T152)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8" t="s">
        <v>82</v>
      </c>
      <c r="AT147" s="209" t="s">
        <v>74</v>
      </c>
      <c r="AU147" s="209" t="s">
        <v>75</v>
      </c>
      <c r="AY147" s="208" t="s">
        <v>145</v>
      </c>
      <c r="BK147" s="210">
        <f>SUM(BK148:BK152)</f>
        <v>0</v>
      </c>
    </row>
    <row r="148" s="2" customFormat="1" ht="16.5" customHeight="1">
      <c r="A148" s="39"/>
      <c r="B148" s="40"/>
      <c r="C148" s="213" t="s">
        <v>445</v>
      </c>
      <c r="D148" s="213" t="s">
        <v>148</v>
      </c>
      <c r="E148" s="214" t="s">
        <v>2026</v>
      </c>
      <c r="F148" s="215" t="s">
        <v>2027</v>
      </c>
      <c r="G148" s="216" t="s">
        <v>2028</v>
      </c>
      <c r="H148" s="217">
        <v>84</v>
      </c>
      <c r="I148" s="218"/>
      <c r="J148" s="219">
        <f>ROUND(I148*H148,2)</f>
        <v>0</v>
      </c>
      <c r="K148" s="215" t="s">
        <v>19</v>
      </c>
      <c r="L148" s="45"/>
      <c r="M148" s="220" t="s">
        <v>19</v>
      </c>
      <c r="N148" s="221" t="s">
        <v>46</v>
      </c>
      <c r="O148" s="85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153</v>
      </c>
      <c r="AT148" s="224" t="s">
        <v>148</v>
      </c>
      <c r="AU148" s="224" t="s">
        <v>82</v>
      </c>
      <c r="AY148" s="18" t="s">
        <v>145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82</v>
      </c>
      <c r="BK148" s="225">
        <f>ROUND(I148*H148,2)</f>
        <v>0</v>
      </c>
      <c r="BL148" s="18" t="s">
        <v>153</v>
      </c>
      <c r="BM148" s="224" t="s">
        <v>1169</v>
      </c>
    </row>
    <row r="149" s="2" customFormat="1" ht="16.5" customHeight="1">
      <c r="A149" s="39"/>
      <c r="B149" s="40"/>
      <c r="C149" s="213" t="s">
        <v>450</v>
      </c>
      <c r="D149" s="213" t="s">
        <v>148</v>
      </c>
      <c r="E149" s="214" t="s">
        <v>2029</v>
      </c>
      <c r="F149" s="215" t="s">
        <v>2030</v>
      </c>
      <c r="G149" s="216" t="s">
        <v>2028</v>
      </c>
      <c r="H149" s="217">
        <v>84</v>
      </c>
      <c r="I149" s="218"/>
      <c r="J149" s="219">
        <f>ROUND(I149*H149,2)</f>
        <v>0</v>
      </c>
      <c r="K149" s="215" t="s">
        <v>19</v>
      </c>
      <c r="L149" s="45"/>
      <c r="M149" s="220" t="s">
        <v>19</v>
      </c>
      <c r="N149" s="221" t="s">
        <v>46</v>
      </c>
      <c r="O149" s="85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153</v>
      </c>
      <c r="AT149" s="224" t="s">
        <v>148</v>
      </c>
      <c r="AU149" s="224" t="s">
        <v>82</v>
      </c>
      <c r="AY149" s="18" t="s">
        <v>145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82</v>
      </c>
      <c r="BK149" s="225">
        <f>ROUND(I149*H149,2)</f>
        <v>0</v>
      </c>
      <c r="BL149" s="18" t="s">
        <v>153</v>
      </c>
      <c r="BM149" s="224" t="s">
        <v>1181</v>
      </c>
    </row>
    <row r="150" s="2" customFormat="1" ht="16.5" customHeight="1">
      <c r="A150" s="39"/>
      <c r="B150" s="40"/>
      <c r="C150" s="213" t="s">
        <v>455</v>
      </c>
      <c r="D150" s="213" t="s">
        <v>148</v>
      </c>
      <c r="E150" s="214" t="s">
        <v>2031</v>
      </c>
      <c r="F150" s="215" t="s">
        <v>2032</v>
      </c>
      <c r="G150" s="216" t="s">
        <v>2028</v>
      </c>
      <c r="H150" s="217">
        <v>84</v>
      </c>
      <c r="I150" s="218"/>
      <c r="J150" s="219">
        <f>ROUND(I150*H150,2)</f>
        <v>0</v>
      </c>
      <c r="K150" s="215" t="s">
        <v>19</v>
      </c>
      <c r="L150" s="45"/>
      <c r="M150" s="220" t="s">
        <v>19</v>
      </c>
      <c r="N150" s="221" t="s">
        <v>46</v>
      </c>
      <c r="O150" s="85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4" t="s">
        <v>153</v>
      </c>
      <c r="AT150" s="224" t="s">
        <v>148</v>
      </c>
      <c r="AU150" s="224" t="s">
        <v>82</v>
      </c>
      <c r="AY150" s="18" t="s">
        <v>145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8" t="s">
        <v>82</v>
      </c>
      <c r="BK150" s="225">
        <f>ROUND(I150*H150,2)</f>
        <v>0</v>
      </c>
      <c r="BL150" s="18" t="s">
        <v>153</v>
      </c>
      <c r="BM150" s="224" t="s">
        <v>1192</v>
      </c>
    </row>
    <row r="151" s="2" customFormat="1" ht="16.5" customHeight="1">
      <c r="A151" s="39"/>
      <c r="B151" s="40"/>
      <c r="C151" s="213" t="s">
        <v>460</v>
      </c>
      <c r="D151" s="213" t="s">
        <v>148</v>
      </c>
      <c r="E151" s="214" t="s">
        <v>2033</v>
      </c>
      <c r="F151" s="215" t="s">
        <v>2034</v>
      </c>
      <c r="G151" s="216" t="s">
        <v>2028</v>
      </c>
      <c r="H151" s="217">
        <v>6</v>
      </c>
      <c r="I151" s="218"/>
      <c r="J151" s="219">
        <f>ROUND(I151*H151,2)</f>
        <v>0</v>
      </c>
      <c r="K151" s="215" t="s">
        <v>19</v>
      </c>
      <c r="L151" s="45"/>
      <c r="M151" s="220" t="s">
        <v>19</v>
      </c>
      <c r="N151" s="221" t="s">
        <v>46</v>
      </c>
      <c r="O151" s="85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153</v>
      </c>
      <c r="AT151" s="224" t="s">
        <v>148</v>
      </c>
      <c r="AU151" s="224" t="s">
        <v>82</v>
      </c>
      <c r="AY151" s="18" t="s">
        <v>145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82</v>
      </c>
      <c r="BK151" s="225">
        <f>ROUND(I151*H151,2)</f>
        <v>0</v>
      </c>
      <c r="BL151" s="18" t="s">
        <v>153</v>
      </c>
      <c r="BM151" s="224" t="s">
        <v>1202</v>
      </c>
    </row>
    <row r="152" s="2" customFormat="1" ht="16.5" customHeight="1">
      <c r="A152" s="39"/>
      <c r="B152" s="40"/>
      <c r="C152" s="213" t="s">
        <v>465</v>
      </c>
      <c r="D152" s="213" t="s">
        <v>148</v>
      </c>
      <c r="E152" s="214" t="s">
        <v>2035</v>
      </c>
      <c r="F152" s="215" t="s">
        <v>2036</v>
      </c>
      <c r="G152" s="216" t="s">
        <v>2028</v>
      </c>
      <c r="H152" s="217">
        <v>6</v>
      </c>
      <c r="I152" s="218"/>
      <c r="J152" s="219">
        <f>ROUND(I152*H152,2)</f>
        <v>0</v>
      </c>
      <c r="K152" s="215" t="s">
        <v>19</v>
      </c>
      <c r="L152" s="45"/>
      <c r="M152" s="220" t="s">
        <v>19</v>
      </c>
      <c r="N152" s="221" t="s">
        <v>46</v>
      </c>
      <c r="O152" s="85"/>
      <c r="P152" s="222">
        <f>O152*H152</f>
        <v>0</v>
      </c>
      <c r="Q152" s="222">
        <v>0</v>
      </c>
      <c r="R152" s="222">
        <f>Q152*H152</f>
        <v>0</v>
      </c>
      <c r="S152" s="222">
        <v>0</v>
      </c>
      <c r="T152" s="223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4" t="s">
        <v>153</v>
      </c>
      <c r="AT152" s="224" t="s">
        <v>148</v>
      </c>
      <c r="AU152" s="224" t="s">
        <v>82</v>
      </c>
      <c r="AY152" s="18" t="s">
        <v>145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8" t="s">
        <v>82</v>
      </c>
      <c r="BK152" s="225">
        <f>ROUND(I152*H152,2)</f>
        <v>0</v>
      </c>
      <c r="BL152" s="18" t="s">
        <v>153</v>
      </c>
      <c r="BM152" s="224" t="s">
        <v>1213</v>
      </c>
    </row>
    <row r="153" s="12" customFormat="1" ht="25.92" customHeight="1">
      <c r="A153" s="12"/>
      <c r="B153" s="197"/>
      <c r="C153" s="198"/>
      <c r="D153" s="199" t="s">
        <v>74</v>
      </c>
      <c r="E153" s="200" t="s">
        <v>2037</v>
      </c>
      <c r="F153" s="200" t="s">
        <v>2038</v>
      </c>
      <c r="G153" s="198"/>
      <c r="H153" s="198"/>
      <c r="I153" s="201"/>
      <c r="J153" s="202">
        <f>BK153</f>
        <v>0</v>
      </c>
      <c r="K153" s="198"/>
      <c r="L153" s="203"/>
      <c r="M153" s="204"/>
      <c r="N153" s="205"/>
      <c r="O153" s="205"/>
      <c r="P153" s="206">
        <f>SUM(P154:P199)</f>
        <v>0</v>
      </c>
      <c r="Q153" s="205"/>
      <c r="R153" s="206">
        <f>SUM(R154:R199)</f>
        <v>0.16620000000000001</v>
      </c>
      <c r="S153" s="205"/>
      <c r="T153" s="207">
        <f>SUM(T154:T199)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8" t="s">
        <v>84</v>
      </c>
      <c r="AT153" s="209" t="s">
        <v>74</v>
      </c>
      <c r="AU153" s="209" t="s">
        <v>75</v>
      </c>
      <c r="AY153" s="208" t="s">
        <v>145</v>
      </c>
      <c r="BK153" s="210">
        <f>SUM(BK154:BK199)</f>
        <v>0</v>
      </c>
    </row>
    <row r="154" s="2" customFormat="1" ht="21.75" customHeight="1">
      <c r="A154" s="39"/>
      <c r="B154" s="40"/>
      <c r="C154" s="258" t="s">
        <v>470</v>
      </c>
      <c r="D154" s="258" t="s">
        <v>583</v>
      </c>
      <c r="E154" s="259" t="s">
        <v>2039</v>
      </c>
      <c r="F154" s="260" t="s">
        <v>2040</v>
      </c>
      <c r="G154" s="261" t="s">
        <v>233</v>
      </c>
      <c r="H154" s="262">
        <v>20</v>
      </c>
      <c r="I154" s="263"/>
      <c r="J154" s="264">
        <f>ROUND(I154*H154,2)</f>
        <v>0</v>
      </c>
      <c r="K154" s="260" t="s">
        <v>152</v>
      </c>
      <c r="L154" s="265"/>
      <c r="M154" s="266" t="s">
        <v>19</v>
      </c>
      <c r="N154" s="267" t="s">
        <v>46</v>
      </c>
      <c r="O154" s="85"/>
      <c r="P154" s="222">
        <f>O154*H154</f>
        <v>0</v>
      </c>
      <c r="Q154" s="222">
        <v>0.00018000000000000001</v>
      </c>
      <c r="R154" s="222">
        <f>Q154*H154</f>
        <v>0.0036000000000000003</v>
      </c>
      <c r="S154" s="222">
        <v>0</v>
      </c>
      <c r="T154" s="22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338</v>
      </c>
      <c r="AT154" s="224" t="s">
        <v>583</v>
      </c>
      <c r="AU154" s="224" t="s">
        <v>82</v>
      </c>
      <c r="AY154" s="18" t="s">
        <v>145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82</v>
      </c>
      <c r="BK154" s="225">
        <f>ROUND(I154*H154,2)</f>
        <v>0</v>
      </c>
      <c r="BL154" s="18" t="s">
        <v>234</v>
      </c>
      <c r="BM154" s="224" t="s">
        <v>2041</v>
      </c>
    </row>
    <row r="155" s="2" customFormat="1">
      <c r="A155" s="39"/>
      <c r="B155" s="40"/>
      <c r="C155" s="41"/>
      <c r="D155" s="233" t="s">
        <v>223</v>
      </c>
      <c r="E155" s="41"/>
      <c r="F155" s="243" t="s">
        <v>2042</v>
      </c>
      <c r="G155" s="41"/>
      <c r="H155" s="41"/>
      <c r="I155" s="228"/>
      <c r="J155" s="41"/>
      <c r="K155" s="41"/>
      <c r="L155" s="45"/>
      <c r="M155" s="229"/>
      <c r="N155" s="230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223</v>
      </c>
      <c r="AU155" s="18" t="s">
        <v>82</v>
      </c>
    </row>
    <row r="156" s="2" customFormat="1" ht="16.5" customHeight="1">
      <c r="A156" s="39"/>
      <c r="B156" s="40"/>
      <c r="C156" s="213" t="s">
        <v>475</v>
      </c>
      <c r="D156" s="213" t="s">
        <v>148</v>
      </c>
      <c r="E156" s="214" t="s">
        <v>2043</v>
      </c>
      <c r="F156" s="215" t="s">
        <v>2044</v>
      </c>
      <c r="G156" s="216" t="s">
        <v>1920</v>
      </c>
      <c r="H156" s="217">
        <v>2</v>
      </c>
      <c r="I156" s="218"/>
      <c r="J156" s="219">
        <f>ROUND(I156*H156,2)</f>
        <v>0</v>
      </c>
      <c r="K156" s="215" t="s">
        <v>19</v>
      </c>
      <c r="L156" s="45"/>
      <c r="M156" s="220" t="s">
        <v>19</v>
      </c>
      <c r="N156" s="221" t="s">
        <v>46</v>
      </c>
      <c r="O156" s="85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234</v>
      </c>
      <c r="AT156" s="224" t="s">
        <v>148</v>
      </c>
      <c r="AU156" s="224" t="s">
        <v>82</v>
      </c>
      <c r="AY156" s="18" t="s">
        <v>145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82</v>
      </c>
      <c r="BK156" s="225">
        <f>ROUND(I156*H156,2)</f>
        <v>0</v>
      </c>
      <c r="BL156" s="18" t="s">
        <v>234</v>
      </c>
      <c r="BM156" s="224" t="s">
        <v>2045</v>
      </c>
    </row>
    <row r="157" s="2" customFormat="1" ht="16.5" customHeight="1">
      <c r="A157" s="39"/>
      <c r="B157" s="40"/>
      <c r="C157" s="258" t="s">
        <v>480</v>
      </c>
      <c r="D157" s="258" t="s">
        <v>583</v>
      </c>
      <c r="E157" s="259" t="s">
        <v>2046</v>
      </c>
      <c r="F157" s="260" t="s">
        <v>2047</v>
      </c>
      <c r="G157" s="261" t="s">
        <v>233</v>
      </c>
      <c r="H157" s="262">
        <v>110</v>
      </c>
      <c r="I157" s="263"/>
      <c r="J157" s="264">
        <f>ROUND(I157*H157,2)</f>
        <v>0</v>
      </c>
      <c r="K157" s="260" t="s">
        <v>19</v>
      </c>
      <c r="L157" s="265"/>
      <c r="M157" s="266" t="s">
        <v>19</v>
      </c>
      <c r="N157" s="267" t="s">
        <v>46</v>
      </c>
      <c r="O157" s="85"/>
      <c r="P157" s="222">
        <f>O157*H157</f>
        <v>0</v>
      </c>
      <c r="Q157" s="222">
        <v>0</v>
      </c>
      <c r="R157" s="222">
        <f>Q157*H157</f>
        <v>0</v>
      </c>
      <c r="S157" s="222">
        <v>0</v>
      </c>
      <c r="T157" s="223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4" t="s">
        <v>338</v>
      </c>
      <c r="AT157" s="224" t="s">
        <v>583</v>
      </c>
      <c r="AU157" s="224" t="s">
        <v>82</v>
      </c>
      <c r="AY157" s="18" t="s">
        <v>145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8" t="s">
        <v>82</v>
      </c>
      <c r="BK157" s="225">
        <f>ROUND(I157*H157,2)</f>
        <v>0</v>
      </c>
      <c r="BL157" s="18" t="s">
        <v>234</v>
      </c>
      <c r="BM157" s="224" t="s">
        <v>1224</v>
      </c>
    </row>
    <row r="158" s="2" customFormat="1" ht="33" customHeight="1">
      <c r="A158" s="39"/>
      <c r="B158" s="40"/>
      <c r="C158" s="213" t="s">
        <v>485</v>
      </c>
      <c r="D158" s="213" t="s">
        <v>148</v>
      </c>
      <c r="E158" s="214" t="s">
        <v>2048</v>
      </c>
      <c r="F158" s="215" t="s">
        <v>2049</v>
      </c>
      <c r="G158" s="216" t="s">
        <v>233</v>
      </c>
      <c r="H158" s="217">
        <v>110</v>
      </c>
      <c r="I158" s="218"/>
      <c r="J158" s="219">
        <f>ROUND(I158*H158,2)</f>
        <v>0</v>
      </c>
      <c r="K158" s="215" t="s">
        <v>152</v>
      </c>
      <c r="L158" s="45"/>
      <c r="M158" s="220" t="s">
        <v>19</v>
      </c>
      <c r="N158" s="221" t="s">
        <v>46</v>
      </c>
      <c r="O158" s="85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4" t="s">
        <v>234</v>
      </c>
      <c r="AT158" s="224" t="s">
        <v>148</v>
      </c>
      <c r="AU158" s="224" t="s">
        <v>82</v>
      </c>
      <c r="AY158" s="18" t="s">
        <v>145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8" t="s">
        <v>82</v>
      </c>
      <c r="BK158" s="225">
        <f>ROUND(I158*H158,2)</f>
        <v>0</v>
      </c>
      <c r="BL158" s="18" t="s">
        <v>234</v>
      </c>
      <c r="BM158" s="224" t="s">
        <v>1234</v>
      </c>
    </row>
    <row r="159" s="2" customFormat="1">
      <c r="A159" s="39"/>
      <c r="B159" s="40"/>
      <c r="C159" s="41"/>
      <c r="D159" s="226" t="s">
        <v>155</v>
      </c>
      <c r="E159" s="41"/>
      <c r="F159" s="227" t="s">
        <v>2050</v>
      </c>
      <c r="G159" s="41"/>
      <c r="H159" s="41"/>
      <c r="I159" s="228"/>
      <c r="J159" s="41"/>
      <c r="K159" s="41"/>
      <c r="L159" s="45"/>
      <c r="M159" s="229"/>
      <c r="N159" s="230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155</v>
      </c>
      <c r="AU159" s="18" t="s">
        <v>82</v>
      </c>
    </row>
    <row r="160" s="2" customFormat="1" ht="16.5" customHeight="1">
      <c r="A160" s="39"/>
      <c r="B160" s="40"/>
      <c r="C160" s="258" t="s">
        <v>492</v>
      </c>
      <c r="D160" s="258" t="s">
        <v>583</v>
      </c>
      <c r="E160" s="259" t="s">
        <v>2051</v>
      </c>
      <c r="F160" s="260" t="s">
        <v>2052</v>
      </c>
      <c r="G160" s="261" t="s">
        <v>233</v>
      </c>
      <c r="H160" s="262">
        <v>130</v>
      </c>
      <c r="I160" s="263"/>
      <c r="J160" s="264">
        <f>ROUND(I160*H160,2)</f>
        <v>0</v>
      </c>
      <c r="K160" s="260" t="s">
        <v>19</v>
      </c>
      <c r="L160" s="265"/>
      <c r="M160" s="266" t="s">
        <v>19</v>
      </c>
      <c r="N160" s="267" t="s">
        <v>46</v>
      </c>
      <c r="O160" s="85"/>
      <c r="P160" s="222">
        <f>O160*H160</f>
        <v>0</v>
      </c>
      <c r="Q160" s="222">
        <v>0</v>
      </c>
      <c r="R160" s="222">
        <f>Q160*H160</f>
        <v>0</v>
      </c>
      <c r="S160" s="222">
        <v>0</v>
      </c>
      <c r="T160" s="223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4" t="s">
        <v>338</v>
      </c>
      <c r="AT160" s="224" t="s">
        <v>583</v>
      </c>
      <c r="AU160" s="224" t="s">
        <v>82</v>
      </c>
      <c r="AY160" s="18" t="s">
        <v>145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8" t="s">
        <v>82</v>
      </c>
      <c r="BK160" s="225">
        <f>ROUND(I160*H160,2)</f>
        <v>0</v>
      </c>
      <c r="BL160" s="18" t="s">
        <v>234</v>
      </c>
      <c r="BM160" s="224" t="s">
        <v>1243</v>
      </c>
    </row>
    <row r="161" s="2" customFormat="1" ht="16.5" customHeight="1">
      <c r="A161" s="39"/>
      <c r="B161" s="40"/>
      <c r="C161" s="258" t="s">
        <v>495</v>
      </c>
      <c r="D161" s="258" t="s">
        <v>583</v>
      </c>
      <c r="E161" s="259" t="s">
        <v>2053</v>
      </c>
      <c r="F161" s="260" t="s">
        <v>2054</v>
      </c>
      <c r="G161" s="261" t="s">
        <v>233</v>
      </c>
      <c r="H161" s="262">
        <v>540</v>
      </c>
      <c r="I161" s="263"/>
      <c r="J161" s="264">
        <f>ROUND(I161*H161,2)</f>
        <v>0</v>
      </c>
      <c r="K161" s="260" t="s">
        <v>152</v>
      </c>
      <c r="L161" s="265"/>
      <c r="M161" s="266" t="s">
        <v>19</v>
      </c>
      <c r="N161" s="267" t="s">
        <v>46</v>
      </c>
      <c r="O161" s="85"/>
      <c r="P161" s="222">
        <f>O161*H161</f>
        <v>0</v>
      </c>
      <c r="Q161" s="222">
        <v>0.00012</v>
      </c>
      <c r="R161" s="222">
        <f>Q161*H161</f>
        <v>0.064799999999999996</v>
      </c>
      <c r="S161" s="222">
        <v>0</v>
      </c>
      <c r="T161" s="22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4" t="s">
        <v>338</v>
      </c>
      <c r="AT161" s="224" t="s">
        <v>583</v>
      </c>
      <c r="AU161" s="224" t="s">
        <v>82</v>
      </c>
      <c r="AY161" s="18" t="s">
        <v>145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8" t="s">
        <v>82</v>
      </c>
      <c r="BK161" s="225">
        <f>ROUND(I161*H161,2)</f>
        <v>0</v>
      </c>
      <c r="BL161" s="18" t="s">
        <v>234</v>
      </c>
      <c r="BM161" s="224" t="s">
        <v>1251</v>
      </c>
    </row>
    <row r="162" s="2" customFormat="1" ht="16.5" customHeight="1">
      <c r="A162" s="39"/>
      <c r="B162" s="40"/>
      <c r="C162" s="258" t="s">
        <v>502</v>
      </c>
      <c r="D162" s="258" t="s">
        <v>583</v>
      </c>
      <c r="E162" s="259" t="s">
        <v>2055</v>
      </c>
      <c r="F162" s="260" t="s">
        <v>2056</v>
      </c>
      <c r="G162" s="261" t="s">
        <v>233</v>
      </c>
      <c r="H162" s="262">
        <v>260</v>
      </c>
      <c r="I162" s="263"/>
      <c r="J162" s="264">
        <f>ROUND(I162*H162,2)</f>
        <v>0</v>
      </c>
      <c r="K162" s="260" t="s">
        <v>152</v>
      </c>
      <c r="L162" s="265"/>
      <c r="M162" s="266" t="s">
        <v>19</v>
      </c>
      <c r="N162" s="267" t="s">
        <v>46</v>
      </c>
      <c r="O162" s="85"/>
      <c r="P162" s="222">
        <f>O162*H162</f>
        <v>0</v>
      </c>
      <c r="Q162" s="222">
        <v>0.00017000000000000001</v>
      </c>
      <c r="R162" s="222">
        <f>Q162*H162</f>
        <v>0.044200000000000003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338</v>
      </c>
      <c r="AT162" s="224" t="s">
        <v>583</v>
      </c>
      <c r="AU162" s="224" t="s">
        <v>82</v>
      </c>
      <c r="AY162" s="18" t="s">
        <v>145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82</v>
      </c>
      <c r="BK162" s="225">
        <f>ROUND(I162*H162,2)</f>
        <v>0</v>
      </c>
      <c r="BL162" s="18" t="s">
        <v>234</v>
      </c>
      <c r="BM162" s="224" t="s">
        <v>1260</v>
      </c>
    </row>
    <row r="163" s="2" customFormat="1" ht="16.5" customHeight="1">
      <c r="A163" s="39"/>
      <c r="B163" s="40"/>
      <c r="C163" s="258" t="s">
        <v>509</v>
      </c>
      <c r="D163" s="258" t="s">
        <v>583</v>
      </c>
      <c r="E163" s="259" t="s">
        <v>2057</v>
      </c>
      <c r="F163" s="260" t="s">
        <v>2058</v>
      </c>
      <c r="G163" s="261" t="s">
        <v>233</v>
      </c>
      <c r="H163" s="262">
        <v>205</v>
      </c>
      <c r="I163" s="263"/>
      <c r="J163" s="264">
        <f>ROUND(I163*H163,2)</f>
        <v>0</v>
      </c>
      <c r="K163" s="260" t="s">
        <v>152</v>
      </c>
      <c r="L163" s="265"/>
      <c r="M163" s="266" t="s">
        <v>19</v>
      </c>
      <c r="N163" s="267" t="s">
        <v>46</v>
      </c>
      <c r="O163" s="85"/>
      <c r="P163" s="222">
        <f>O163*H163</f>
        <v>0</v>
      </c>
      <c r="Q163" s="222">
        <v>0.00025000000000000001</v>
      </c>
      <c r="R163" s="222">
        <f>Q163*H163</f>
        <v>0.051250000000000004</v>
      </c>
      <c r="S163" s="222">
        <v>0</v>
      </c>
      <c r="T163" s="223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4" t="s">
        <v>338</v>
      </c>
      <c r="AT163" s="224" t="s">
        <v>583</v>
      </c>
      <c r="AU163" s="224" t="s">
        <v>82</v>
      </c>
      <c r="AY163" s="18" t="s">
        <v>145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8" t="s">
        <v>82</v>
      </c>
      <c r="BK163" s="225">
        <f>ROUND(I163*H163,2)</f>
        <v>0</v>
      </c>
      <c r="BL163" s="18" t="s">
        <v>234</v>
      </c>
      <c r="BM163" s="224" t="s">
        <v>1267</v>
      </c>
    </row>
    <row r="164" s="2" customFormat="1" ht="16.5" customHeight="1">
      <c r="A164" s="39"/>
      <c r="B164" s="40"/>
      <c r="C164" s="213" t="s">
        <v>516</v>
      </c>
      <c r="D164" s="213" t="s">
        <v>148</v>
      </c>
      <c r="E164" s="214" t="s">
        <v>1998</v>
      </c>
      <c r="F164" s="215" t="s">
        <v>1999</v>
      </c>
      <c r="G164" s="216" t="s">
        <v>233</v>
      </c>
      <c r="H164" s="217">
        <v>1375</v>
      </c>
      <c r="I164" s="218"/>
      <c r="J164" s="219">
        <f>ROUND(I164*H164,2)</f>
        <v>0</v>
      </c>
      <c r="K164" s="215" t="s">
        <v>19</v>
      </c>
      <c r="L164" s="45"/>
      <c r="M164" s="220" t="s">
        <v>19</v>
      </c>
      <c r="N164" s="221" t="s">
        <v>46</v>
      </c>
      <c r="O164" s="85"/>
      <c r="P164" s="222">
        <f>O164*H164</f>
        <v>0</v>
      </c>
      <c r="Q164" s="222">
        <v>0</v>
      </c>
      <c r="R164" s="222">
        <f>Q164*H164</f>
        <v>0</v>
      </c>
      <c r="S164" s="222">
        <v>0</v>
      </c>
      <c r="T164" s="223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4" t="s">
        <v>234</v>
      </c>
      <c r="AT164" s="224" t="s">
        <v>148</v>
      </c>
      <c r="AU164" s="224" t="s">
        <v>82</v>
      </c>
      <c r="AY164" s="18" t="s">
        <v>145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8" t="s">
        <v>82</v>
      </c>
      <c r="BK164" s="225">
        <f>ROUND(I164*H164,2)</f>
        <v>0</v>
      </c>
      <c r="BL164" s="18" t="s">
        <v>234</v>
      </c>
      <c r="BM164" s="224" t="s">
        <v>1275</v>
      </c>
    </row>
    <row r="165" s="2" customFormat="1" ht="16.5" customHeight="1">
      <c r="A165" s="39"/>
      <c r="B165" s="40"/>
      <c r="C165" s="258" t="s">
        <v>523</v>
      </c>
      <c r="D165" s="258" t="s">
        <v>583</v>
      </c>
      <c r="E165" s="259" t="s">
        <v>2059</v>
      </c>
      <c r="F165" s="260" t="s">
        <v>2060</v>
      </c>
      <c r="G165" s="261" t="s">
        <v>233</v>
      </c>
      <c r="H165" s="262">
        <v>25</v>
      </c>
      <c r="I165" s="263"/>
      <c r="J165" s="264">
        <f>ROUND(I165*H165,2)</f>
        <v>0</v>
      </c>
      <c r="K165" s="260" t="s">
        <v>19</v>
      </c>
      <c r="L165" s="265"/>
      <c r="M165" s="266" t="s">
        <v>19</v>
      </c>
      <c r="N165" s="267" t="s">
        <v>46</v>
      </c>
      <c r="O165" s="85"/>
      <c r="P165" s="222">
        <f>O165*H165</f>
        <v>0</v>
      </c>
      <c r="Q165" s="222">
        <v>0</v>
      </c>
      <c r="R165" s="222">
        <f>Q165*H165</f>
        <v>0</v>
      </c>
      <c r="S165" s="222">
        <v>0</v>
      </c>
      <c r="T165" s="223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4" t="s">
        <v>338</v>
      </c>
      <c r="AT165" s="224" t="s">
        <v>583</v>
      </c>
      <c r="AU165" s="224" t="s">
        <v>82</v>
      </c>
      <c r="AY165" s="18" t="s">
        <v>145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8" t="s">
        <v>82</v>
      </c>
      <c r="BK165" s="225">
        <f>ROUND(I165*H165,2)</f>
        <v>0</v>
      </c>
      <c r="BL165" s="18" t="s">
        <v>234</v>
      </c>
      <c r="BM165" s="224" t="s">
        <v>965</v>
      </c>
    </row>
    <row r="166" s="2" customFormat="1" ht="16.5" customHeight="1">
      <c r="A166" s="39"/>
      <c r="B166" s="40"/>
      <c r="C166" s="258" t="s">
        <v>526</v>
      </c>
      <c r="D166" s="258" t="s">
        <v>583</v>
      </c>
      <c r="E166" s="259" t="s">
        <v>2061</v>
      </c>
      <c r="F166" s="260" t="s">
        <v>2062</v>
      </c>
      <c r="G166" s="261" t="s">
        <v>233</v>
      </c>
      <c r="H166" s="262">
        <v>5</v>
      </c>
      <c r="I166" s="263"/>
      <c r="J166" s="264">
        <f>ROUND(I166*H166,2)</f>
        <v>0</v>
      </c>
      <c r="K166" s="260" t="s">
        <v>19</v>
      </c>
      <c r="L166" s="265"/>
      <c r="M166" s="266" t="s">
        <v>19</v>
      </c>
      <c r="N166" s="267" t="s">
        <v>46</v>
      </c>
      <c r="O166" s="85"/>
      <c r="P166" s="222">
        <f>O166*H166</f>
        <v>0</v>
      </c>
      <c r="Q166" s="222">
        <v>0</v>
      </c>
      <c r="R166" s="222">
        <f>Q166*H166</f>
        <v>0</v>
      </c>
      <c r="S166" s="222">
        <v>0</v>
      </c>
      <c r="T166" s="223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4" t="s">
        <v>338</v>
      </c>
      <c r="AT166" s="224" t="s">
        <v>583</v>
      </c>
      <c r="AU166" s="224" t="s">
        <v>82</v>
      </c>
      <c r="AY166" s="18" t="s">
        <v>145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8" t="s">
        <v>82</v>
      </c>
      <c r="BK166" s="225">
        <f>ROUND(I166*H166,2)</f>
        <v>0</v>
      </c>
      <c r="BL166" s="18" t="s">
        <v>234</v>
      </c>
      <c r="BM166" s="224" t="s">
        <v>1293</v>
      </c>
    </row>
    <row r="167" s="2" customFormat="1" ht="16.5" customHeight="1">
      <c r="A167" s="39"/>
      <c r="B167" s="40"/>
      <c r="C167" s="258" t="s">
        <v>532</v>
      </c>
      <c r="D167" s="258" t="s">
        <v>583</v>
      </c>
      <c r="E167" s="259" t="s">
        <v>2063</v>
      </c>
      <c r="F167" s="260" t="s">
        <v>2064</v>
      </c>
      <c r="G167" s="261" t="s">
        <v>233</v>
      </c>
      <c r="H167" s="262">
        <v>55</v>
      </c>
      <c r="I167" s="263"/>
      <c r="J167" s="264">
        <f>ROUND(I167*H167,2)</f>
        <v>0</v>
      </c>
      <c r="K167" s="260" t="s">
        <v>19</v>
      </c>
      <c r="L167" s="265"/>
      <c r="M167" s="266" t="s">
        <v>19</v>
      </c>
      <c r="N167" s="267" t="s">
        <v>46</v>
      </c>
      <c r="O167" s="85"/>
      <c r="P167" s="222">
        <f>O167*H167</f>
        <v>0</v>
      </c>
      <c r="Q167" s="222">
        <v>0</v>
      </c>
      <c r="R167" s="222">
        <f>Q167*H167</f>
        <v>0</v>
      </c>
      <c r="S167" s="222">
        <v>0</v>
      </c>
      <c r="T167" s="22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338</v>
      </c>
      <c r="AT167" s="224" t="s">
        <v>583</v>
      </c>
      <c r="AU167" s="224" t="s">
        <v>82</v>
      </c>
      <c r="AY167" s="18" t="s">
        <v>145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82</v>
      </c>
      <c r="BK167" s="225">
        <f>ROUND(I167*H167,2)</f>
        <v>0</v>
      </c>
      <c r="BL167" s="18" t="s">
        <v>234</v>
      </c>
      <c r="BM167" s="224" t="s">
        <v>1303</v>
      </c>
    </row>
    <row r="168" s="2" customFormat="1" ht="16.5" customHeight="1">
      <c r="A168" s="39"/>
      <c r="B168" s="40"/>
      <c r="C168" s="213" t="s">
        <v>537</v>
      </c>
      <c r="D168" s="213" t="s">
        <v>148</v>
      </c>
      <c r="E168" s="214" t="s">
        <v>2065</v>
      </c>
      <c r="F168" s="215" t="s">
        <v>2066</v>
      </c>
      <c r="G168" s="216" t="s">
        <v>1920</v>
      </c>
      <c r="H168" s="217">
        <v>2</v>
      </c>
      <c r="I168" s="218"/>
      <c r="J168" s="219">
        <f>ROUND(I168*H168,2)</f>
        <v>0</v>
      </c>
      <c r="K168" s="215" t="s">
        <v>19</v>
      </c>
      <c r="L168" s="45"/>
      <c r="M168" s="220" t="s">
        <v>19</v>
      </c>
      <c r="N168" s="221" t="s">
        <v>46</v>
      </c>
      <c r="O168" s="85"/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4" t="s">
        <v>234</v>
      </c>
      <c r="AT168" s="224" t="s">
        <v>148</v>
      </c>
      <c r="AU168" s="224" t="s">
        <v>82</v>
      </c>
      <c r="AY168" s="18" t="s">
        <v>145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8" t="s">
        <v>82</v>
      </c>
      <c r="BK168" s="225">
        <f>ROUND(I168*H168,2)</f>
        <v>0</v>
      </c>
      <c r="BL168" s="18" t="s">
        <v>234</v>
      </c>
      <c r="BM168" s="224" t="s">
        <v>2067</v>
      </c>
    </row>
    <row r="169" s="2" customFormat="1">
      <c r="A169" s="39"/>
      <c r="B169" s="40"/>
      <c r="C169" s="41"/>
      <c r="D169" s="233" t="s">
        <v>223</v>
      </c>
      <c r="E169" s="41"/>
      <c r="F169" s="243" t="s">
        <v>2068</v>
      </c>
      <c r="G169" s="41"/>
      <c r="H169" s="41"/>
      <c r="I169" s="228"/>
      <c r="J169" s="41"/>
      <c r="K169" s="41"/>
      <c r="L169" s="45"/>
      <c r="M169" s="229"/>
      <c r="N169" s="230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223</v>
      </c>
      <c r="AU169" s="18" t="s">
        <v>82</v>
      </c>
    </row>
    <row r="170" s="2" customFormat="1" ht="21.75" customHeight="1">
      <c r="A170" s="39"/>
      <c r="B170" s="40"/>
      <c r="C170" s="213" t="s">
        <v>542</v>
      </c>
      <c r="D170" s="213" t="s">
        <v>148</v>
      </c>
      <c r="E170" s="214" t="s">
        <v>2069</v>
      </c>
      <c r="F170" s="215" t="s">
        <v>2070</v>
      </c>
      <c r="G170" s="216" t="s">
        <v>233</v>
      </c>
      <c r="H170" s="217">
        <v>60</v>
      </c>
      <c r="I170" s="218"/>
      <c r="J170" s="219">
        <f>ROUND(I170*H170,2)</f>
        <v>0</v>
      </c>
      <c r="K170" s="215" t="s">
        <v>152</v>
      </c>
      <c r="L170" s="45"/>
      <c r="M170" s="220" t="s">
        <v>19</v>
      </c>
      <c r="N170" s="221" t="s">
        <v>46</v>
      </c>
      <c r="O170" s="85"/>
      <c r="P170" s="222">
        <f>O170*H170</f>
        <v>0</v>
      </c>
      <c r="Q170" s="222">
        <v>0</v>
      </c>
      <c r="R170" s="222">
        <f>Q170*H170</f>
        <v>0</v>
      </c>
      <c r="S170" s="222">
        <v>0</v>
      </c>
      <c r="T170" s="223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4" t="s">
        <v>234</v>
      </c>
      <c r="AT170" s="224" t="s">
        <v>148</v>
      </c>
      <c r="AU170" s="224" t="s">
        <v>82</v>
      </c>
      <c r="AY170" s="18" t="s">
        <v>145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8" t="s">
        <v>82</v>
      </c>
      <c r="BK170" s="225">
        <f>ROUND(I170*H170,2)</f>
        <v>0</v>
      </c>
      <c r="BL170" s="18" t="s">
        <v>234</v>
      </c>
      <c r="BM170" s="224" t="s">
        <v>1313</v>
      </c>
    </row>
    <row r="171" s="2" customFormat="1">
      <c r="A171" s="39"/>
      <c r="B171" s="40"/>
      <c r="C171" s="41"/>
      <c r="D171" s="226" t="s">
        <v>155</v>
      </c>
      <c r="E171" s="41"/>
      <c r="F171" s="227" t="s">
        <v>2071</v>
      </c>
      <c r="G171" s="41"/>
      <c r="H171" s="41"/>
      <c r="I171" s="228"/>
      <c r="J171" s="41"/>
      <c r="K171" s="41"/>
      <c r="L171" s="45"/>
      <c r="M171" s="229"/>
      <c r="N171" s="230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155</v>
      </c>
      <c r="AU171" s="18" t="s">
        <v>82</v>
      </c>
    </row>
    <row r="172" s="2" customFormat="1" ht="21.75" customHeight="1">
      <c r="A172" s="39"/>
      <c r="B172" s="40"/>
      <c r="C172" s="213" t="s">
        <v>549</v>
      </c>
      <c r="D172" s="213" t="s">
        <v>148</v>
      </c>
      <c r="E172" s="214" t="s">
        <v>2072</v>
      </c>
      <c r="F172" s="215" t="s">
        <v>2073</v>
      </c>
      <c r="G172" s="216" t="s">
        <v>233</v>
      </c>
      <c r="H172" s="217">
        <v>25</v>
      </c>
      <c r="I172" s="218"/>
      <c r="J172" s="219">
        <f>ROUND(I172*H172,2)</f>
        <v>0</v>
      </c>
      <c r="K172" s="215" t="s">
        <v>152</v>
      </c>
      <c r="L172" s="45"/>
      <c r="M172" s="220" t="s">
        <v>19</v>
      </c>
      <c r="N172" s="221" t="s">
        <v>46</v>
      </c>
      <c r="O172" s="85"/>
      <c r="P172" s="222">
        <f>O172*H172</f>
        <v>0</v>
      </c>
      <c r="Q172" s="222">
        <v>0</v>
      </c>
      <c r="R172" s="222">
        <f>Q172*H172</f>
        <v>0</v>
      </c>
      <c r="S172" s="222">
        <v>0</v>
      </c>
      <c r="T172" s="223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4" t="s">
        <v>234</v>
      </c>
      <c r="AT172" s="224" t="s">
        <v>148</v>
      </c>
      <c r="AU172" s="224" t="s">
        <v>82</v>
      </c>
      <c r="AY172" s="18" t="s">
        <v>145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8" t="s">
        <v>82</v>
      </c>
      <c r="BK172" s="225">
        <f>ROUND(I172*H172,2)</f>
        <v>0</v>
      </c>
      <c r="BL172" s="18" t="s">
        <v>234</v>
      </c>
      <c r="BM172" s="224" t="s">
        <v>1324</v>
      </c>
    </row>
    <row r="173" s="2" customFormat="1">
      <c r="A173" s="39"/>
      <c r="B173" s="40"/>
      <c r="C173" s="41"/>
      <c r="D173" s="226" t="s">
        <v>155</v>
      </c>
      <c r="E173" s="41"/>
      <c r="F173" s="227" t="s">
        <v>2074</v>
      </c>
      <c r="G173" s="41"/>
      <c r="H173" s="41"/>
      <c r="I173" s="228"/>
      <c r="J173" s="41"/>
      <c r="K173" s="41"/>
      <c r="L173" s="45"/>
      <c r="M173" s="229"/>
      <c r="N173" s="230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155</v>
      </c>
      <c r="AU173" s="18" t="s">
        <v>82</v>
      </c>
    </row>
    <row r="174" s="2" customFormat="1" ht="21.75" customHeight="1">
      <c r="A174" s="39"/>
      <c r="B174" s="40"/>
      <c r="C174" s="213" t="s">
        <v>557</v>
      </c>
      <c r="D174" s="213" t="s">
        <v>148</v>
      </c>
      <c r="E174" s="214" t="s">
        <v>2075</v>
      </c>
      <c r="F174" s="215" t="s">
        <v>2076</v>
      </c>
      <c r="G174" s="216" t="s">
        <v>298</v>
      </c>
      <c r="H174" s="217">
        <v>286</v>
      </c>
      <c r="I174" s="218"/>
      <c r="J174" s="219">
        <f>ROUND(I174*H174,2)</f>
        <v>0</v>
      </c>
      <c r="K174" s="215" t="s">
        <v>152</v>
      </c>
      <c r="L174" s="45"/>
      <c r="M174" s="220" t="s">
        <v>19</v>
      </c>
      <c r="N174" s="221" t="s">
        <v>46</v>
      </c>
      <c r="O174" s="85"/>
      <c r="P174" s="222">
        <f>O174*H174</f>
        <v>0</v>
      </c>
      <c r="Q174" s="222">
        <v>0</v>
      </c>
      <c r="R174" s="222">
        <f>Q174*H174</f>
        <v>0</v>
      </c>
      <c r="S174" s="222">
        <v>0</v>
      </c>
      <c r="T174" s="223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4" t="s">
        <v>234</v>
      </c>
      <c r="AT174" s="224" t="s">
        <v>148</v>
      </c>
      <c r="AU174" s="224" t="s">
        <v>82</v>
      </c>
      <c r="AY174" s="18" t="s">
        <v>145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8" t="s">
        <v>82</v>
      </c>
      <c r="BK174" s="225">
        <f>ROUND(I174*H174,2)</f>
        <v>0</v>
      </c>
      <c r="BL174" s="18" t="s">
        <v>234</v>
      </c>
      <c r="BM174" s="224" t="s">
        <v>1336</v>
      </c>
    </row>
    <row r="175" s="2" customFormat="1">
      <c r="A175" s="39"/>
      <c r="B175" s="40"/>
      <c r="C175" s="41"/>
      <c r="D175" s="226" t="s">
        <v>155</v>
      </c>
      <c r="E175" s="41"/>
      <c r="F175" s="227" t="s">
        <v>2077</v>
      </c>
      <c r="G175" s="41"/>
      <c r="H175" s="41"/>
      <c r="I175" s="228"/>
      <c r="J175" s="41"/>
      <c r="K175" s="41"/>
      <c r="L175" s="45"/>
      <c r="M175" s="229"/>
      <c r="N175" s="230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155</v>
      </c>
      <c r="AU175" s="18" t="s">
        <v>82</v>
      </c>
    </row>
    <row r="176" s="2" customFormat="1" ht="16.5" customHeight="1">
      <c r="A176" s="39"/>
      <c r="B176" s="40"/>
      <c r="C176" s="213" t="s">
        <v>562</v>
      </c>
      <c r="D176" s="213" t="s">
        <v>148</v>
      </c>
      <c r="E176" s="214" t="s">
        <v>2078</v>
      </c>
      <c r="F176" s="215" t="s">
        <v>2079</v>
      </c>
      <c r="G176" s="216" t="s">
        <v>1920</v>
      </c>
      <c r="H176" s="217">
        <v>6</v>
      </c>
      <c r="I176" s="218"/>
      <c r="J176" s="219">
        <f>ROUND(I176*H176,2)</f>
        <v>0</v>
      </c>
      <c r="K176" s="215" t="s">
        <v>19</v>
      </c>
      <c r="L176" s="45"/>
      <c r="M176" s="220" t="s">
        <v>19</v>
      </c>
      <c r="N176" s="221" t="s">
        <v>46</v>
      </c>
      <c r="O176" s="85"/>
      <c r="P176" s="222">
        <f>O176*H176</f>
        <v>0</v>
      </c>
      <c r="Q176" s="222">
        <v>0</v>
      </c>
      <c r="R176" s="222">
        <f>Q176*H176</f>
        <v>0</v>
      </c>
      <c r="S176" s="222">
        <v>0</v>
      </c>
      <c r="T176" s="22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4" t="s">
        <v>234</v>
      </c>
      <c r="AT176" s="224" t="s">
        <v>148</v>
      </c>
      <c r="AU176" s="224" t="s">
        <v>82</v>
      </c>
      <c r="AY176" s="18" t="s">
        <v>145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8" t="s">
        <v>82</v>
      </c>
      <c r="BK176" s="225">
        <f>ROUND(I176*H176,2)</f>
        <v>0</v>
      </c>
      <c r="BL176" s="18" t="s">
        <v>234</v>
      </c>
      <c r="BM176" s="224" t="s">
        <v>1347</v>
      </c>
    </row>
    <row r="177" s="2" customFormat="1" ht="16.5" customHeight="1">
      <c r="A177" s="39"/>
      <c r="B177" s="40"/>
      <c r="C177" s="213" t="s">
        <v>567</v>
      </c>
      <c r="D177" s="213" t="s">
        <v>148</v>
      </c>
      <c r="E177" s="214" t="s">
        <v>2080</v>
      </c>
      <c r="F177" s="215" t="s">
        <v>2081</v>
      </c>
      <c r="G177" s="216" t="s">
        <v>1920</v>
      </c>
      <c r="H177" s="217">
        <v>4</v>
      </c>
      <c r="I177" s="218"/>
      <c r="J177" s="219">
        <f>ROUND(I177*H177,2)</f>
        <v>0</v>
      </c>
      <c r="K177" s="215" t="s">
        <v>19</v>
      </c>
      <c r="L177" s="45"/>
      <c r="M177" s="220" t="s">
        <v>19</v>
      </c>
      <c r="N177" s="221" t="s">
        <v>46</v>
      </c>
      <c r="O177" s="85"/>
      <c r="P177" s="222">
        <f>O177*H177</f>
        <v>0</v>
      </c>
      <c r="Q177" s="222">
        <v>0</v>
      </c>
      <c r="R177" s="222">
        <f>Q177*H177</f>
        <v>0</v>
      </c>
      <c r="S177" s="222">
        <v>0</v>
      </c>
      <c r="T177" s="223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4" t="s">
        <v>234</v>
      </c>
      <c r="AT177" s="224" t="s">
        <v>148</v>
      </c>
      <c r="AU177" s="224" t="s">
        <v>82</v>
      </c>
      <c r="AY177" s="18" t="s">
        <v>145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8" t="s">
        <v>82</v>
      </c>
      <c r="BK177" s="225">
        <f>ROUND(I177*H177,2)</f>
        <v>0</v>
      </c>
      <c r="BL177" s="18" t="s">
        <v>234</v>
      </c>
      <c r="BM177" s="224" t="s">
        <v>1356</v>
      </c>
    </row>
    <row r="178" s="2" customFormat="1" ht="24.15" customHeight="1">
      <c r="A178" s="39"/>
      <c r="B178" s="40"/>
      <c r="C178" s="258" t="s">
        <v>572</v>
      </c>
      <c r="D178" s="258" t="s">
        <v>583</v>
      </c>
      <c r="E178" s="259" t="s">
        <v>2082</v>
      </c>
      <c r="F178" s="260" t="s">
        <v>2083</v>
      </c>
      <c r="G178" s="261" t="s">
        <v>2084</v>
      </c>
      <c r="H178" s="262">
        <v>1</v>
      </c>
      <c r="I178" s="263"/>
      <c r="J178" s="264">
        <f>ROUND(I178*H178,2)</f>
        <v>0</v>
      </c>
      <c r="K178" s="260" t="s">
        <v>19</v>
      </c>
      <c r="L178" s="265"/>
      <c r="M178" s="266" t="s">
        <v>19</v>
      </c>
      <c r="N178" s="267" t="s">
        <v>46</v>
      </c>
      <c r="O178" s="85"/>
      <c r="P178" s="222">
        <f>O178*H178</f>
        <v>0</v>
      </c>
      <c r="Q178" s="222">
        <v>0</v>
      </c>
      <c r="R178" s="222">
        <f>Q178*H178</f>
        <v>0</v>
      </c>
      <c r="S178" s="222">
        <v>0</v>
      </c>
      <c r="T178" s="223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4" t="s">
        <v>338</v>
      </c>
      <c r="AT178" s="224" t="s">
        <v>583</v>
      </c>
      <c r="AU178" s="224" t="s">
        <v>82</v>
      </c>
      <c r="AY178" s="18" t="s">
        <v>145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8" t="s">
        <v>82</v>
      </c>
      <c r="BK178" s="225">
        <f>ROUND(I178*H178,2)</f>
        <v>0</v>
      </c>
      <c r="BL178" s="18" t="s">
        <v>234</v>
      </c>
      <c r="BM178" s="224" t="s">
        <v>1365</v>
      </c>
    </row>
    <row r="179" s="2" customFormat="1" ht="16.5" customHeight="1">
      <c r="A179" s="39"/>
      <c r="B179" s="40"/>
      <c r="C179" s="258" t="s">
        <v>578</v>
      </c>
      <c r="D179" s="258" t="s">
        <v>583</v>
      </c>
      <c r="E179" s="259" t="s">
        <v>2085</v>
      </c>
      <c r="F179" s="260" t="s">
        <v>2086</v>
      </c>
      <c r="G179" s="261" t="s">
        <v>298</v>
      </c>
      <c r="H179" s="262">
        <v>1</v>
      </c>
      <c r="I179" s="263"/>
      <c r="J179" s="264">
        <f>ROUND(I179*H179,2)</f>
        <v>0</v>
      </c>
      <c r="K179" s="260" t="s">
        <v>19</v>
      </c>
      <c r="L179" s="265"/>
      <c r="M179" s="266" t="s">
        <v>19</v>
      </c>
      <c r="N179" s="267" t="s">
        <v>46</v>
      </c>
      <c r="O179" s="85"/>
      <c r="P179" s="222">
        <f>O179*H179</f>
        <v>0</v>
      </c>
      <c r="Q179" s="222">
        <v>0.00059000000000000003</v>
      </c>
      <c r="R179" s="222">
        <f>Q179*H179</f>
        <v>0.00059000000000000003</v>
      </c>
      <c r="S179" s="222">
        <v>0</v>
      </c>
      <c r="T179" s="223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4" t="s">
        <v>338</v>
      </c>
      <c r="AT179" s="224" t="s">
        <v>583</v>
      </c>
      <c r="AU179" s="224" t="s">
        <v>82</v>
      </c>
      <c r="AY179" s="18" t="s">
        <v>145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8" t="s">
        <v>82</v>
      </c>
      <c r="BK179" s="225">
        <f>ROUND(I179*H179,2)</f>
        <v>0</v>
      </c>
      <c r="BL179" s="18" t="s">
        <v>234</v>
      </c>
      <c r="BM179" s="224" t="s">
        <v>1375</v>
      </c>
    </row>
    <row r="180" s="2" customFormat="1" ht="16.5" customHeight="1">
      <c r="A180" s="39"/>
      <c r="B180" s="40"/>
      <c r="C180" s="213" t="s">
        <v>587</v>
      </c>
      <c r="D180" s="213" t="s">
        <v>148</v>
      </c>
      <c r="E180" s="214" t="s">
        <v>2087</v>
      </c>
      <c r="F180" s="215" t="s">
        <v>2088</v>
      </c>
      <c r="G180" s="216" t="s">
        <v>1920</v>
      </c>
      <c r="H180" s="217">
        <v>1</v>
      </c>
      <c r="I180" s="218"/>
      <c r="J180" s="219">
        <f>ROUND(I180*H180,2)</f>
        <v>0</v>
      </c>
      <c r="K180" s="215" t="s">
        <v>19</v>
      </c>
      <c r="L180" s="45"/>
      <c r="M180" s="220" t="s">
        <v>19</v>
      </c>
      <c r="N180" s="221" t="s">
        <v>46</v>
      </c>
      <c r="O180" s="85"/>
      <c r="P180" s="222">
        <f>O180*H180</f>
        <v>0</v>
      </c>
      <c r="Q180" s="222">
        <v>0</v>
      </c>
      <c r="R180" s="222">
        <f>Q180*H180</f>
        <v>0</v>
      </c>
      <c r="S180" s="222">
        <v>0</v>
      </c>
      <c r="T180" s="223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4" t="s">
        <v>234</v>
      </c>
      <c r="AT180" s="224" t="s">
        <v>148</v>
      </c>
      <c r="AU180" s="224" t="s">
        <v>82</v>
      </c>
      <c r="AY180" s="18" t="s">
        <v>145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8" t="s">
        <v>82</v>
      </c>
      <c r="BK180" s="225">
        <f>ROUND(I180*H180,2)</f>
        <v>0</v>
      </c>
      <c r="BL180" s="18" t="s">
        <v>234</v>
      </c>
      <c r="BM180" s="224" t="s">
        <v>1385</v>
      </c>
    </row>
    <row r="181" s="2" customFormat="1" ht="16.5" customHeight="1">
      <c r="A181" s="39"/>
      <c r="B181" s="40"/>
      <c r="C181" s="258" t="s">
        <v>1027</v>
      </c>
      <c r="D181" s="258" t="s">
        <v>583</v>
      </c>
      <c r="E181" s="259" t="s">
        <v>2089</v>
      </c>
      <c r="F181" s="260" t="s">
        <v>2090</v>
      </c>
      <c r="G181" s="261" t="s">
        <v>1920</v>
      </c>
      <c r="H181" s="262">
        <v>11</v>
      </c>
      <c r="I181" s="263"/>
      <c r="J181" s="264">
        <f>ROUND(I181*H181,2)</f>
        <v>0</v>
      </c>
      <c r="K181" s="260" t="s">
        <v>19</v>
      </c>
      <c r="L181" s="265"/>
      <c r="M181" s="266" t="s">
        <v>19</v>
      </c>
      <c r="N181" s="267" t="s">
        <v>46</v>
      </c>
      <c r="O181" s="85"/>
      <c r="P181" s="222">
        <f>O181*H181</f>
        <v>0</v>
      </c>
      <c r="Q181" s="222">
        <v>0</v>
      </c>
      <c r="R181" s="222">
        <f>Q181*H181</f>
        <v>0</v>
      </c>
      <c r="S181" s="222">
        <v>0</v>
      </c>
      <c r="T181" s="223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4" t="s">
        <v>338</v>
      </c>
      <c r="AT181" s="224" t="s">
        <v>583</v>
      </c>
      <c r="AU181" s="224" t="s">
        <v>82</v>
      </c>
      <c r="AY181" s="18" t="s">
        <v>145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8" t="s">
        <v>82</v>
      </c>
      <c r="BK181" s="225">
        <f>ROUND(I181*H181,2)</f>
        <v>0</v>
      </c>
      <c r="BL181" s="18" t="s">
        <v>234</v>
      </c>
      <c r="BM181" s="224" t="s">
        <v>1395</v>
      </c>
    </row>
    <row r="182" s="2" customFormat="1" ht="16.5" customHeight="1">
      <c r="A182" s="39"/>
      <c r="B182" s="40"/>
      <c r="C182" s="258" t="s">
        <v>1031</v>
      </c>
      <c r="D182" s="258" t="s">
        <v>583</v>
      </c>
      <c r="E182" s="259" t="s">
        <v>2091</v>
      </c>
      <c r="F182" s="260" t="s">
        <v>2092</v>
      </c>
      <c r="G182" s="261" t="s">
        <v>1920</v>
      </c>
      <c r="H182" s="262">
        <v>6</v>
      </c>
      <c r="I182" s="263"/>
      <c r="J182" s="264">
        <f>ROUND(I182*H182,2)</f>
        <v>0</v>
      </c>
      <c r="K182" s="260" t="s">
        <v>19</v>
      </c>
      <c r="L182" s="265"/>
      <c r="M182" s="266" t="s">
        <v>19</v>
      </c>
      <c r="N182" s="267" t="s">
        <v>46</v>
      </c>
      <c r="O182" s="85"/>
      <c r="P182" s="222">
        <f>O182*H182</f>
        <v>0</v>
      </c>
      <c r="Q182" s="222">
        <v>0</v>
      </c>
      <c r="R182" s="222">
        <f>Q182*H182</f>
        <v>0</v>
      </c>
      <c r="S182" s="222">
        <v>0</v>
      </c>
      <c r="T182" s="223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24" t="s">
        <v>338</v>
      </c>
      <c r="AT182" s="224" t="s">
        <v>583</v>
      </c>
      <c r="AU182" s="224" t="s">
        <v>82</v>
      </c>
      <c r="AY182" s="18" t="s">
        <v>145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8" t="s">
        <v>82</v>
      </c>
      <c r="BK182" s="225">
        <f>ROUND(I182*H182,2)</f>
        <v>0</v>
      </c>
      <c r="BL182" s="18" t="s">
        <v>234</v>
      </c>
      <c r="BM182" s="224" t="s">
        <v>1406</v>
      </c>
    </row>
    <row r="183" s="2" customFormat="1" ht="16.5" customHeight="1">
      <c r="A183" s="39"/>
      <c r="B183" s="40"/>
      <c r="C183" s="213" t="s">
        <v>1036</v>
      </c>
      <c r="D183" s="213" t="s">
        <v>148</v>
      </c>
      <c r="E183" s="214" t="s">
        <v>2093</v>
      </c>
      <c r="F183" s="215" t="s">
        <v>2094</v>
      </c>
      <c r="G183" s="216" t="s">
        <v>1920</v>
      </c>
      <c r="H183" s="217">
        <v>17</v>
      </c>
      <c r="I183" s="218"/>
      <c r="J183" s="219">
        <f>ROUND(I183*H183,2)</f>
        <v>0</v>
      </c>
      <c r="K183" s="215" t="s">
        <v>19</v>
      </c>
      <c r="L183" s="45"/>
      <c r="M183" s="220" t="s">
        <v>19</v>
      </c>
      <c r="N183" s="221" t="s">
        <v>46</v>
      </c>
      <c r="O183" s="85"/>
      <c r="P183" s="222">
        <f>O183*H183</f>
        <v>0</v>
      </c>
      <c r="Q183" s="222">
        <v>0</v>
      </c>
      <c r="R183" s="222">
        <f>Q183*H183</f>
        <v>0</v>
      </c>
      <c r="S183" s="222">
        <v>0</v>
      </c>
      <c r="T183" s="223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4" t="s">
        <v>234</v>
      </c>
      <c r="AT183" s="224" t="s">
        <v>148</v>
      </c>
      <c r="AU183" s="224" t="s">
        <v>82</v>
      </c>
      <c r="AY183" s="18" t="s">
        <v>145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8" t="s">
        <v>82</v>
      </c>
      <c r="BK183" s="225">
        <f>ROUND(I183*H183,2)</f>
        <v>0</v>
      </c>
      <c r="BL183" s="18" t="s">
        <v>234</v>
      </c>
      <c r="BM183" s="224" t="s">
        <v>1418</v>
      </c>
    </row>
    <row r="184" s="2" customFormat="1" ht="16.5" customHeight="1">
      <c r="A184" s="39"/>
      <c r="B184" s="40"/>
      <c r="C184" s="258" t="s">
        <v>1042</v>
      </c>
      <c r="D184" s="258" t="s">
        <v>583</v>
      </c>
      <c r="E184" s="259" t="s">
        <v>2095</v>
      </c>
      <c r="F184" s="260" t="s">
        <v>2096</v>
      </c>
      <c r="G184" s="261" t="s">
        <v>298</v>
      </c>
      <c r="H184" s="262">
        <v>4</v>
      </c>
      <c r="I184" s="263"/>
      <c r="J184" s="264">
        <f>ROUND(I184*H184,2)</f>
        <v>0</v>
      </c>
      <c r="K184" s="260" t="s">
        <v>19</v>
      </c>
      <c r="L184" s="265"/>
      <c r="M184" s="266" t="s">
        <v>19</v>
      </c>
      <c r="N184" s="267" t="s">
        <v>46</v>
      </c>
      <c r="O184" s="85"/>
      <c r="P184" s="222">
        <f>O184*H184</f>
        <v>0</v>
      </c>
      <c r="Q184" s="222">
        <v>9.0000000000000006E-05</v>
      </c>
      <c r="R184" s="222">
        <f>Q184*H184</f>
        <v>0.00036000000000000002</v>
      </c>
      <c r="S184" s="222">
        <v>0</v>
      </c>
      <c r="T184" s="223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4" t="s">
        <v>338</v>
      </c>
      <c r="AT184" s="224" t="s">
        <v>583</v>
      </c>
      <c r="AU184" s="224" t="s">
        <v>82</v>
      </c>
      <c r="AY184" s="18" t="s">
        <v>145</v>
      </c>
      <c r="BE184" s="225">
        <f>IF(N184="základní",J184,0)</f>
        <v>0</v>
      </c>
      <c r="BF184" s="225">
        <f>IF(N184="snížená",J184,0)</f>
        <v>0</v>
      </c>
      <c r="BG184" s="225">
        <f>IF(N184="zákl. přenesená",J184,0)</f>
        <v>0</v>
      </c>
      <c r="BH184" s="225">
        <f>IF(N184="sníž. přenesená",J184,0)</f>
        <v>0</v>
      </c>
      <c r="BI184" s="225">
        <f>IF(N184="nulová",J184,0)</f>
        <v>0</v>
      </c>
      <c r="BJ184" s="18" t="s">
        <v>82</v>
      </c>
      <c r="BK184" s="225">
        <f>ROUND(I184*H184,2)</f>
        <v>0</v>
      </c>
      <c r="BL184" s="18" t="s">
        <v>234</v>
      </c>
      <c r="BM184" s="224" t="s">
        <v>1429</v>
      </c>
    </row>
    <row r="185" s="2" customFormat="1" ht="24.15" customHeight="1">
      <c r="A185" s="39"/>
      <c r="B185" s="40"/>
      <c r="C185" s="213" t="s">
        <v>1047</v>
      </c>
      <c r="D185" s="213" t="s">
        <v>148</v>
      </c>
      <c r="E185" s="214" t="s">
        <v>2097</v>
      </c>
      <c r="F185" s="215" t="s">
        <v>2098</v>
      </c>
      <c r="G185" s="216" t="s">
        <v>298</v>
      </c>
      <c r="H185" s="217">
        <v>4</v>
      </c>
      <c r="I185" s="218"/>
      <c r="J185" s="219">
        <f>ROUND(I185*H185,2)</f>
        <v>0</v>
      </c>
      <c r="K185" s="215" t="s">
        <v>152</v>
      </c>
      <c r="L185" s="45"/>
      <c r="M185" s="220" t="s">
        <v>19</v>
      </c>
      <c r="N185" s="221" t="s">
        <v>46</v>
      </c>
      <c r="O185" s="85"/>
      <c r="P185" s="222">
        <f>O185*H185</f>
        <v>0</v>
      </c>
      <c r="Q185" s="222">
        <v>0</v>
      </c>
      <c r="R185" s="222">
        <f>Q185*H185</f>
        <v>0</v>
      </c>
      <c r="S185" s="222">
        <v>0</v>
      </c>
      <c r="T185" s="223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4" t="s">
        <v>234</v>
      </c>
      <c r="AT185" s="224" t="s">
        <v>148</v>
      </c>
      <c r="AU185" s="224" t="s">
        <v>82</v>
      </c>
      <c r="AY185" s="18" t="s">
        <v>145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8" t="s">
        <v>82</v>
      </c>
      <c r="BK185" s="225">
        <f>ROUND(I185*H185,2)</f>
        <v>0</v>
      </c>
      <c r="BL185" s="18" t="s">
        <v>234</v>
      </c>
      <c r="BM185" s="224" t="s">
        <v>1440</v>
      </c>
    </row>
    <row r="186" s="2" customFormat="1">
      <c r="A186" s="39"/>
      <c r="B186" s="40"/>
      <c r="C186" s="41"/>
      <c r="D186" s="226" t="s">
        <v>155</v>
      </c>
      <c r="E186" s="41"/>
      <c r="F186" s="227" t="s">
        <v>2099</v>
      </c>
      <c r="G186" s="41"/>
      <c r="H186" s="41"/>
      <c r="I186" s="228"/>
      <c r="J186" s="41"/>
      <c r="K186" s="41"/>
      <c r="L186" s="45"/>
      <c r="M186" s="229"/>
      <c r="N186" s="230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155</v>
      </c>
      <c r="AU186" s="18" t="s">
        <v>82</v>
      </c>
    </row>
    <row r="187" s="2" customFormat="1" ht="16.5" customHeight="1">
      <c r="A187" s="39"/>
      <c r="B187" s="40"/>
      <c r="C187" s="258" t="s">
        <v>1052</v>
      </c>
      <c r="D187" s="258" t="s">
        <v>583</v>
      </c>
      <c r="E187" s="259" t="s">
        <v>2100</v>
      </c>
      <c r="F187" s="260" t="s">
        <v>2101</v>
      </c>
      <c r="G187" s="261" t="s">
        <v>298</v>
      </c>
      <c r="H187" s="262">
        <v>7</v>
      </c>
      <c r="I187" s="263"/>
      <c r="J187" s="264">
        <f>ROUND(I187*H187,2)</f>
        <v>0</v>
      </c>
      <c r="K187" s="260" t="s">
        <v>152</v>
      </c>
      <c r="L187" s="265"/>
      <c r="M187" s="266" t="s">
        <v>19</v>
      </c>
      <c r="N187" s="267" t="s">
        <v>46</v>
      </c>
      <c r="O187" s="85"/>
      <c r="P187" s="222">
        <f>O187*H187</f>
        <v>0</v>
      </c>
      <c r="Q187" s="222">
        <v>0.00020000000000000001</v>
      </c>
      <c r="R187" s="222">
        <f>Q187*H187</f>
        <v>0.0014</v>
      </c>
      <c r="S187" s="222">
        <v>0</v>
      </c>
      <c r="T187" s="223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24" t="s">
        <v>338</v>
      </c>
      <c r="AT187" s="224" t="s">
        <v>583</v>
      </c>
      <c r="AU187" s="224" t="s">
        <v>82</v>
      </c>
      <c r="AY187" s="18" t="s">
        <v>145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8" t="s">
        <v>82</v>
      </c>
      <c r="BK187" s="225">
        <f>ROUND(I187*H187,2)</f>
        <v>0</v>
      </c>
      <c r="BL187" s="18" t="s">
        <v>234</v>
      </c>
      <c r="BM187" s="224" t="s">
        <v>1450</v>
      </c>
    </row>
    <row r="188" s="2" customFormat="1" ht="16.5" customHeight="1">
      <c r="A188" s="39"/>
      <c r="B188" s="40"/>
      <c r="C188" s="213" t="s">
        <v>1057</v>
      </c>
      <c r="D188" s="213" t="s">
        <v>148</v>
      </c>
      <c r="E188" s="214" t="s">
        <v>2102</v>
      </c>
      <c r="F188" s="215" t="s">
        <v>2103</v>
      </c>
      <c r="G188" s="216" t="s">
        <v>1920</v>
      </c>
      <c r="H188" s="217">
        <v>7</v>
      </c>
      <c r="I188" s="218"/>
      <c r="J188" s="219">
        <f>ROUND(I188*H188,2)</f>
        <v>0</v>
      </c>
      <c r="K188" s="215" t="s">
        <v>19</v>
      </c>
      <c r="L188" s="45"/>
      <c r="M188" s="220" t="s">
        <v>19</v>
      </c>
      <c r="N188" s="221" t="s">
        <v>46</v>
      </c>
      <c r="O188" s="85"/>
      <c r="P188" s="222">
        <f>O188*H188</f>
        <v>0</v>
      </c>
      <c r="Q188" s="222">
        <v>0</v>
      </c>
      <c r="R188" s="222">
        <f>Q188*H188</f>
        <v>0</v>
      </c>
      <c r="S188" s="222">
        <v>0</v>
      </c>
      <c r="T188" s="223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4" t="s">
        <v>234</v>
      </c>
      <c r="AT188" s="224" t="s">
        <v>148</v>
      </c>
      <c r="AU188" s="224" t="s">
        <v>82</v>
      </c>
      <c r="AY188" s="18" t="s">
        <v>145</v>
      </c>
      <c r="BE188" s="225">
        <f>IF(N188="základní",J188,0)</f>
        <v>0</v>
      </c>
      <c r="BF188" s="225">
        <f>IF(N188="snížená",J188,0)</f>
        <v>0</v>
      </c>
      <c r="BG188" s="225">
        <f>IF(N188="zákl. přenesená",J188,0)</f>
        <v>0</v>
      </c>
      <c r="BH188" s="225">
        <f>IF(N188="sníž. přenesená",J188,0)</f>
        <v>0</v>
      </c>
      <c r="BI188" s="225">
        <f>IF(N188="nulová",J188,0)</f>
        <v>0</v>
      </c>
      <c r="BJ188" s="18" t="s">
        <v>82</v>
      </c>
      <c r="BK188" s="225">
        <f>ROUND(I188*H188,2)</f>
        <v>0</v>
      </c>
      <c r="BL188" s="18" t="s">
        <v>234</v>
      </c>
      <c r="BM188" s="224" t="s">
        <v>1460</v>
      </c>
    </row>
    <row r="189" s="2" customFormat="1" ht="16.5" customHeight="1">
      <c r="A189" s="39"/>
      <c r="B189" s="40"/>
      <c r="C189" s="258" t="s">
        <v>1062</v>
      </c>
      <c r="D189" s="258" t="s">
        <v>583</v>
      </c>
      <c r="E189" s="259" t="s">
        <v>2104</v>
      </c>
      <c r="F189" s="260" t="s">
        <v>2105</v>
      </c>
      <c r="G189" s="261" t="s">
        <v>1920</v>
      </c>
      <c r="H189" s="262">
        <v>1</v>
      </c>
      <c r="I189" s="263"/>
      <c r="J189" s="264">
        <f>ROUND(I189*H189,2)</f>
        <v>0</v>
      </c>
      <c r="K189" s="260" t="s">
        <v>19</v>
      </c>
      <c r="L189" s="265"/>
      <c r="M189" s="266" t="s">
        <v>19</v>
      </c>
      <c r="N189" s="267" t="s">
        <v>46</v>
      </c>
      <c r="O189" s="85"/>
      <c r="P189" s="222">
        <f>O189*H189</f>
        <v>0</v>
      </c>
      <c r="Q189" s="222">
        <v>0</v>
      </c>
      <c r="R189" s="222">
        <f>Q189*H189</f>
        <v>0</v>
      </c>
      <c r="S189" s="222">
        <v>0</v>
      </c>
      <c r="T189" s="223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4" t="s">
        <v>338</v>
      </c>
      <c r="AT189" s="224" t="s">
        <v>583</v>
      </c>
      <c r="AU189" s="224" t="s">
        <v>82</v>
      </c>
      <c r="AY189" s="18" t="s">
        <v>145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8" t="s">
        <v>82</v>
      </c>
      <c r="BK189" s="225">
        <f>ROUND(I189*H189,2)</f>
        <v>0</v>
      </c>
      <c r="BL189" s="18" t="s">
        <v>234</v>
      </c>
      <c r="BM189" s="224" t="s">
        <v>1470</v>
      </c>
    </row>
    <row r="190" s="2" customFormat="1" ht="16.5" customHeight="1">
      <c r="A190" s="39"/>
      <c r="B190" s="40"/>
      <c r="C190" s="213" t="s">
        <v>1067</v>
      </c>
      <c r="D190" s="213" t="s">
        <v>148</v>
      </c>
      <c r="E190" s="214" t="s">
        <v>2106</v>
      </c>
      <c r="F190" s="215" t="s">
        <v>2107</v>
      </c>
      <c r="G190" s="216" t="s">
        <v>1920</v>
      </c>
      <c r="H190" s="217">
        <v>1</v>
      </c>
      <c r="I190" s="218"/>
      <c r="J190" s="219">
        <f>ROUND(I190*H190,2)</f>
        <v>0</v>
      </c>
      <c r="K190" s="215" t="s">
        <v>19</v>
      </c>
      <c r="L190" s="45"/>
      <c r="M190" s="220" t="s">
        <v>19</v>
      </c>
      <c r="N190" s="221" t="s">
        <v>46</v>
      </c>
      <c r="O190" s="85"/>
      <c r="P190" s="222">
        <f>O190*H190</f>
        <v>0</v>
      </c>
      <c r="Q190" s="222">
        <v>0</v>
      </c>
      <c r="R190" s="222">
        <f>Q190*H190</f>
        <v>0</v>
      </c>
      <c r="S190" s="222">
        <v>0</v>
      </c>
      <c r="T190" s="223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4" t="s">
        <v>234</v>
      </c>
      <c r="AT190" s="224" t="s">
        <v>148</v>
      </c>
      <c r="AU190" s="224" t="s">
        <v>82</v>
      </c>
      <c r="AY190" s="18" t="s">
        <v>145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8" t="s">
        <v>82</v>
      </c>
      <c r="BK190" s="225">
        <f>ROUND(I190*H190,2)</f>
        <v>0</v>
      </c>
      <c r="BL190" s="18" t="s">
        <v>234</v>
      </c>
      <c r="BM190" s="224" t="s">
        <v>1476</v>
      </c>
    </row>
    <row r="191" s="2" customFormat="1" ht="16.5" customHeight="1">
      <c r="A191" s="39"/>
      <c r="B191" s="40"/>
      <c r="C191" s="258" t="s">
        <v>1071</v>
      </c>
      <c r="D191" s="258" t="s">
        <v>583</v>
      </c>
      <c r="E191" s="259" t="s">
        <v>2108</v>
      </c>
      <c r="F191" s="260" t="s">
        <v>2109</v>
      </c>
      <c r="G191" s="261" t="s">
        <v>2084</v>
      </c>
      <c r="H191" s="262">
        <v>1</v>
      </c>
      <c r="I191" s="263"/>
      <c r="J191" s="264">
        <f>ROUND(I191*H191,2)</f>
        <v>0</v>
      </c>
      <c r="K191" s="260" t="s">
        <v>19</v>
      </c>
      <c r="L191" s="265"/>
      <c r="M191" s="266" t="s">
        <v>19</v>
      </c>
      <c r="N191" s="267" t="s">
        <v>46</v>
      </c>
      <c r="O191" s="85"/>
      <c r="P191" s="222">
        <f>O191*H191</f>
        <v>0</v>
      </c>
      <c r="Q191" s="222">
        <v>0</v>
      </c>
      <c r="R191" s="222">
        <f>Q191*H191</f>
        <v>0</v>
      </c>
      <c r="S191" s="222">
        <v>0</v>
      </c>
      <c r="T191" s="223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4" t="s">
        <v>338</v>
      </c>
      <c r="AT191" s="224" t="s">
        <v>583</v>
      </c>
      <c r="AU191" s="224" t="s">
        <v>82</v>
      </c>
      <c r="AY191" s="18" t="s">
        <v>145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8" t="s">
        <v>82</v>
      </c>
      <c r="BK191" s="225">
        <f>ROUND(I191*H191,2)</f>
        <v>0</v>
      </c>
      <c r="BL191" s="18" t="s">
        <v>234</v>
      </c>
      <c r="BM191" s="224" t="s">
        <v>1485</v>
      </c>
    </row>
    <row r="192" s="2" customFormat="1" ht="16.5" customHeight="1">
      <c r="A192" s="39"/>
      <c r="B192" s="40"/>
      <c r="C192" s="258" t="s">
        <v>1076</v>
      </c>
      <c r="D192" s="258" t="s">
        <v>583</v>
      </c>
      <c r="E192" s="259" t="s">
        <v>2110</v>
      </c>
      <c r="F192" s="260" t="s">
        <v>2111</v>
      </c>
      <c r="G192" s="261" t="s">
        <v>1920</v>
      </c>
      <c r="H192" s="262">
        <v>5</v>
      </c>
      <c r="I192" s="263"/>
      <c r="J192" s="264">
        <f>ROUND(I192*H192,2)</f>
        <v>0</v>
      </c>
      <c r="K192" s="260" t="s">
        <v>19</v>
      </c>
      <c r="L192" s="265"/>
      <c r="M192" s="266" t="s">
        <v>19</v>
      </c>
      <c r="N192" s="267" t="s">
        <v>46</v>
      </c>
      <c r="O192" s="85"/>
      <c r="P192" s="222">
        <f>O192*H192</f>
        <v>0</v>
      </c>
      <c r="Q192" s="222">
        <v>0</v>
      </c>
      <c r="R192" s="222">
        <f>Q192*H192</f>
        <v>0</v>
      </c>
      <c r="S192" s="222">
        <v>0</v>
      </c>
      <c r="T192" s="223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4" t="s">
        <v>338</v>
      </c>
      <c r="AT192" s="224" t="s">
        <v>583</v>
      </c>
      <c r="AU192" s="224" t="s">
        <v>82</v>
      </c>
      <c r="AY192" s="18" t="s">
        <v>145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8" t="s">
        <v>82</v>
      </c>
      <c r="BK192" s="225">
        <f>ROUND(I192*H192,2)</f>
        <v>0</v>
      </c>
      <c r="BL192" s="18" t="s">
        <v>234</v>
      </c>
      <c r="BM192" s="224" t="s">
        <v>1494</v>
      </c>
    </row>
    <row r="193" s="2" customFormat="1" ht="16.5" customHeight="1">
      <c r="A193" s="39"/>
      <c r="B193" s="40"/>
      <c r="C193" s="258" t="s">
        <v>1080</v>
      </c>
      <c r="D193" s="258" t="s">
        <v>583</v>
      </c>
      <c r="E193" s="259" t="s">
        <v>2112</v>
      </c>
      <c r="F193" s="260" t="s">
        <v>2113</v>
      </c>
      <c r="G193" s="261" t="s">
        <v>1920</v>
      </c>
      <c r="H193" s="262">
        <v>9</v>
      </c>
      <c r="I193" s="263"/>
      <c r="J193" s="264">
        <f>ROUND(I193*H193,2)</f>
        <v>0</v>
      </c>
      <c r="K193" s="260" t="s">
        <v>19</v>
      </c>
      <c r="L193" s="265"/>
      <c r="M193" s="266" t="s">
        <v>19</v>
      </c>
      <c r="N193" s="267" t="s">
        <v>46</v>
      </c>
      <c r="O193" s="85"/>
      <c r="P193" s="222">
        <f>O193*H193</f>
        <v>0</v>
      </c>
      <c r="Q193" s="222">
        <v>0</v>
      </c>
      <c r="R193" s="222">
        <f>Q193*H193</f>
        <v>0</v>
      </c>
      <c r="S193" s="222">
        <v>0</v>
      </c>
      <c r="T193" s="223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4" t="s">
        <v>338</v>
      </c>
      <c r="AT193" s="224" t="s">
        <v>583</v>
      </c>
      <c r="AU193" s="224" t="s">
        <v>82</v>
      </c>
      <c r="AY193" s="18" t="s">
        <v>145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8" t="s">
        <v>82</v>
      </c>
      <c r="BK193" s="225">
        <f>ROUND(I193*H193,2)</f>
        <v>0</v>
      </c>
      <c r="BL193" s="18" t="s">
        <v>234</v>
      </c>
      <c r="BM193" s="224" t="s">
        <v>1502</v>
      </c>
    </row>
    <row r="194" s="2" customFormat="1" ht="16.5" customHeight="1">
      <c r="A194" s="39"/>
      <c r="B194" s="40"/>
      <c r="C194" s="258" t="s">
        <v>1085</v>
      </c>
      <c r="D194" s="258" t="s">
        <v>583</v>
      </c>
      <c r="E194" s="259" t="s">
        <v>2114</v>
      </c>
      <c r="F194" s="260" t="s">
        <v>2115</v>
      </c>
      <c r="G194" s="261" t="s">
        <v>1920</v>
      </c>
      <c r="H194" s="262">
        <v>57</v>
      </c>
      <c r="I194" s="263"/>
      <c r="J194" s="264">
        <f>ROUND(I194*H194,2)</f>
        <v>0</v>
      </c>
      <c r="K194" s="260" t="s">
        <v>19</v>
      </c>
      <c r="L194" s="265"/>
      <c r="M194" s="266" t="s">
        <v>19</v>
      </c>
      <c r="N194" s="267" t="s">
        <v>46</v>
      </c>
      <c r="O194" s="85"/>
      <c r="P194" s="222">
        <f>O194*H194</f>
        <v>0</v>
      </c>
      <c r="Q194" s="222">
        <v>0</v>
      </c>
      <c r="R194" s="222">
        <f>Q194*H194</f>
        <v>0</v>
      </c>
      <c r="S194" s="222">
        <v>0</v>
      </c>
      <c r="T194" s="223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4" t="s">
        <v>338</v>
      </c>
      <c r="AT194" s="224" t="s">
        <v>583</v>
      </c>
      <c r="AU194" s="224" t="s">
        <v>82</v>
      </c>
      <c r="AY194" s="18" t="s">
        <v>145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8" t="s">
        <v>82</v>
      </c>
      <c r="BK194" s="225">
        <f>ROUND(I194*H194,2)</f>
        <v>0</v>
      </c>
      <c r="BL194" s="18" t="s">
        <v>234</v>
      </c>
      <c r="BM194" s="224" t="s">
        <v>1513</v>
      </c>
    </row>
    <row r="195" s="2" customFormat="1" ht="16.5" customHeight="1">
      <c r="A195" s="39"/>
      <c r="B195" s="40"/>
      <c r="C195" s="258" t="s">
        <v>1091</v>
      </c>
      <c r="D195" s="258" t="s">
        <v>583</v>
      </c>
      <c r="E195" s="259" t="s">
        <v>2116</v>
      </c>
      <c r="F195" s="260" t="s">
        <v>2117</v>
      </c>
      <c r="G195" s="261" t="s">
        <v>1920</v>
      </c>
      <c r="H195" s="262">
        <v>30</v>
      </c>
      <c r="I195" s="263"/>
      <c r="J195" s="264">
        <f>ROUND(I195*H195,2)</f>
        <v>0</v>
      </c>
      <c r="K195" s="260" t="s">
        <v>19</v>
      </c>
      <c r="L195" s="265"/>
      <c r="M195" s="266" t="s">
        <v>19</v>
      </c>
      <c r="N195" s="267" t="s">
        <v>46</v>
      </c>
      <c r="O195" s="85"/>
      <c r="P195" s="222">
        <f>O195*H195</f>
        <v>0</v>
      </c>
      <c r="Q195" s="222">
        <v>0</v>
      </c>
      <c r="R195" s="222">
        <f>Q195*H195</f>
        <v>0</v>
      </c>
      <c r="S195" s="222">
        <v>0</v>
      </c>
      <c r="T195" s="223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4" t="s">
        <v>338</v>
      </c>
      <c r="AT195" s="224" t="s">
        <v>583</v>
      </c>
      <c r="AU195" s="224" t="s">
        <v>82</v>
      </c>
      <c r="AY195" s="18" t="s">
        <v>145</v>
      </c>
      <c r="BE195" s="225">
        <f>IF(N195="základní",J195,0)</f>
        <v>0</v>
      </c>
      <c r="BF195" s="225">
        <f>IF(N195="snížená",J195,0)</f>
        <v>0</v>
      </c>
      <c r="BG195" s="225">
        <f>IF(N195="zákl. přenesená",J195,0)</f>
        <v>0</v>
      </c>
      <c r="BH195" s="225">
        <f>IF(N195="sníž. přenesená",J195,0)</f>
        <v>0</v>
      </c>
      <c r="BI195" s="225">
        <f>IF(N195="nulová",J195,0)</f>
        <v>0</v>
      </c>
      <c r="BJ195" s="18" t="s">
        <v>82</v>
      </c>
      <c r="BK195" s="225">
        <f>ROUND(I195*H195,2)</f>
        <v>0</v>
      </c>
      <c r="BL195" s="18" t="s">
        <v>234</v>
      </c>
      <c r="BM195" s="224" t="s">
        <v>1525</v>
      </c>
    </row>
    <row r="196" s="2" customFormat="1" ht="16.5" customHeight="1">
      <c r="A196" s="39"/>
      <c r="B196" s="40"/>
      <c r="C196" s="258" t="s">
        <v>1094</v>
      </c>
      <c r="D196" s="258" t="s">
        <v>583</v>
      </c>
      <c r="E196" s="259" t="s">
        <v>2118</v>
      </c>
      <c r="F196" s="260" t="s">
        <v>2119</v>
      </c>
      <c r="G196" s="261" t="s">
        <v>1920</v>
      </c>
      <c r="H196" s="262">
        <v>19</v>
      </c>
      <c r="I196" s="263"/>
      <c r="J196" s="264">
        <f>ROUND(I196*H196,2)</f>
        <v>0</v>
      </c>
      <c r="K196" s="260" t="s">
        <v>19</v>
      </c>
      <c r="L196" s="265"/>
      <c r="M196" s="266" t="s">
        <v>19</v>
      </c>
      <c r="N196" s="267" t="s">
        <v>46</v>
      </c>
      <c r="O196" s="85"/>
      <c r="P196" s="222">
        <f>O196*H196</f>
        <v>0</v>
      </c>
      <c r="Q196" s="222">
        <v>0</v>
      </c>
      <c r="R196" s="222">
        <f>Q196*H196</f>
        <v>0</v>
      </c>
      <c r="S196" s="222">
        <v>0</v>
      </c>
      <c r="T196" s="223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4" t="s">
        <v>338</v>
      </c>
      <c r="AT196" s="224" t="s">
        <v>583</v>
      </c>
      <c r="AU196" s="224" t="s">
        <v>82</v>
      </c>
      <c r="AY196" s="18" t="s">
        <v>145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8" t="s">
        <v>82</v>
      </c>
      <c r="BK196" s="225">
        <f>ROUND(I196*H196,2)</f>
        <v>0</v>
      </c>
      <c r="BL196" s="18" t="s">
        <v>234</v>
      </c>
      <c r="BM196" s="224" t="s">
        <v>1536</v>
      </c>
    </row>
    <row r="197" s="2" customFormat="1" ht="37.8" customHeight="1">
      <c r="A197" s="39"/>
      <c r="B197" s="40"/>
      <c r="C197" s="258" t="s">
        <v>1098</v>
      </c>
      <c r="D197" s="258" t="s">
        <v>583</v>
      </c>
      <c r="E197" s="259" t="s">
        <v>2120</v>
      </c>
      <c r="F197" s="260" t="s">
        <v>2121</v>
      </c>
      <c r="G197" s="261" t="s">
        <v>2084</v>
      </c>
      <c r="H197" s="262">
        <v>1</v>
      </c>
      <c r="I197" s="263"/>
      <c r="J197" s="264">
        <f>ROUND(I197*H197,2)</f>
        <v>0</v>
      </c>
      <c r="K197" s="260" t="s">
        <v>19</v>
      </c>
      <c r="L197" s="265"/>
      <c r="M197" s="266" t="s">
        <v>19</v>
      </c>
      <c r="N197" s="267" t="s">
        <v>46</v>
      </c>
      <c r="O197" s="85"/>
      <c r="P197" s="222">
        <f>O197*H197</f>
        <v>0</v>
      </c>
      <c r="Q197" s="222">
        <v>0</v>
      </c>
      <c r="R197" s="222">
        <f>Q197*H197</f>
        <v>0</v>
      </c>
      <c r="S197" s="222">
        <v>0</v>
      </c>
      <c r="T197" s="223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24" t="s">
        <v>338</v>
      </c>
      <c r="AT197" s="224" t="s">
        <v>583</v>
      </c>
      <c r="AU197" s="224" t="s">
        <v>82</v>
      </c>
      <c r="AY197" s="18" t="s">
        <v>145</v>
      </c>
      <c r="BE197" s="225">
        <f>IF(N197="základní",J197,0)</f>
        <v>0</v>
      </c>
      <c r="BF197" s="225">
        <f>IF(N197="snížená",J197,0)</f>
        <v>0</v>
      </c>
      <c r="BG197" s="225">
        <f>IF(N197="zákl. přenesená",J197,0)</f>
        <v>0</v>
      </c>
      <c r="BH197" s="225">
        <f>IF(N197="sníž. přenesená",J197,0)</f>
        <v>0</v>
      </c>
      <c r="BI197" s="225">
        <f>IF(N197="nulová",J197,0)</f>
        <v>0</v>
      </c>
      <c r="BJ197" s="18" t="s">
        <v>82</v>
      </c>
      <c r="BK197" s="225">
        <f>ROUND(I197*H197,2)</f>
        <v>0</v>
      </c>
      <c r="BL197" s="18" t="s">
        <v>234</v>
      </c>
      <c r="BM197" s="224" t="s">
        <v>1546</v>
      </c>
    </row>
    <row r="198" s="2" customFormat="1" ht="55.5" customHeight="1">
      <c r="A198" s="39"/>
      <c r="B198" s="40"/>
      <c r="C198" s="258" t="s">
        <v>1102</v>
      </c>
      <c r="D198" s="258" t="s">
        <v>583</v>
      </c>
      <c r="E198" s="259" t="s">
        <v>2122</v>
      </c>
      <c r="F198" s="260" t="s">
        <v>2123</v>
      </c>
      <c r="G198" s="261" t="s">
        <v>1947</v>
      </c>
      <c r="H198" s="262">
        <v>1</v>
      </c>
      <c r="I198" s="263"/>
      <c r="J198" s="264">
        <f>ROUND(I198*H198,2)</f>
        <v>0</v>
      </c>
      <c r="K198" s="260" t="s">
        <v>19</v>
      </c>
      <c r="L198" s="265"/>
      <c r="M198" s="266" t="s">
        <v>19</v>
      </c>
      <c r="N198" s="267" t="s">
        <v>46</v>
      </c>
      <c r="O198" s="85"/>
      <c r="P198" s="222">
        <f>O198*H198</f>
        <v>0</v>
      </c>
      <c r="Q198" s="222">
        <v>0</v>
      </c>
      <c r="R198" s="222">
        <f>Q198*H198</f>
        <v>0</v>
      </c>
      <c r="S198" s="222">
        <v>0</v>
      </c>
      <c r="T198" s="223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4" t="s">
        <v>338</v>
      </c>
      <c r="AT198" s="224" t="s">
        <v>583</v>
      </c>
      <c r="AU198" s="224" t="s">
        <v>82</v>
      </c>
      <c r="AY198" s="18" t="s">
        <v>145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8" t="s">
        <v>82</v>
      </c>
      <c r="BK198" s="225">
        <f>ROUND(I198*H198,2)</f>
        <v>0</v>
      </c>
      <c r="BL198" s="18" t="s">
        <v>234</v>
      </c>
      <c r="BM198" s="224" t="s">
        <v>1556</v>
      </c>
    </row>
    <row r="199" s="2" customFormat="1" ht="16.5" customHeight="1">
      <c r="A199" s="39"/>
      <c r="B199" s="40"/>
      <c r="C199" s="213" t="s">
        <v>1107</v>
      </c>
      <c r="D199" s="213" t="s">
        <v>148</v>
      </c>
      <c r="E199" s="214" t="s">
        <v>2124</v>
      </c>
      <c r="F199" s="215" t="s">
        <v>2125</v>
      </c>
      <c r="G199" s="216" t="s">
        <v>1920</v>
      </c>
      <c r="H199" s="217">
        <v>1</v>
      </c>
      <c r="I199" s="218"/>
      <c r="J199" s="219">
        <f>ROUND(I199*H199,2)</f>
        <v>0</v>
      </c>
      <c r="K199" s="215" t="s">
        <v>19</v>
      </c>
      <c r="L199" s="45"/>
      <c r="M199" s="220" t="s">
        <v>19</v>
      </c>
      <c r="N199" s="221" t="s">
        <v>46</v>
      </c>
      <c r="O199" s="85"/>
      <c r="P199" s="222">
        <f>O199*H199</f>
        <v>0</v>
      </c>
      <c r="Q199" s="222">
        <v>0</v>
      </c>
      <c r="R199" s="222">
        <f>Q199*H199</f>
        <v>0</v>
      </c>
      <c r="S199" s="222">
        <v>0</v>
      </c>
      <c r="T199" s="223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4" t="s">
        <v>234</v>
      </c>
      <c r="AT199" s="224" t="s">
        <v>148</v>
      </c>
      <c r="AU199" s="224" t="s">
        <v>82</v>
      </c>
      <c r="AY199" s="18" t="s">
        <v>145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8" t="s">
        <v>82</v>
      </c>
      <c r="BK199" s="225">
        <f>ROUND(I199*H199,2)</f>
        <v>0</v>
      </c>
      <c r="BL199" s="18" t="s">
        <v>234</v>
      </c>
      <c r="BM199" s="224" t="s">
        <v>1566</v>
      </c>
    </row>
    <row r="200" s="12" customFormat="1" ht="25.92" customHeight="1">
      <c r="A200" s="12"/>
      <c r="B200" s="197"/>
      <c r="C200" s="198"/>
      <c r="D200" s="199" t="s">
        <v>74</v>
      </c>
      <c r="E200" s="200" t="s">
        <v>146</v>
      </c>
      <c r="F200" s="200" t="s">
        <v>147</v>
      </c>
      <c r="G200" s="198"/>
      <c r="H200" s="198"/>
      <c r="I200" s="201"/>
      <c r="J200" s="202">
        <f>BK200</f>
        <v>0</v>
      </c>
      <c r="K200" s="198"/>
      <c r="L200" s="203"/>
      <c r="M200" s="204"/>
      <c r="N200" s="205"/>
      <c r="O200" s="205"/>
      <c r="P200" s="206">
        <f>SUM(P201:P205)</f>
        <v>0</v>
      </c>
      <c r="Q200" s="205"/>
      <c r="R200" s="206">
        <f>SUM(R201:R205)</f>
        <v>0</v>
      </c>
      <c r="S200" s="205"/>
      <c r="T200" s="207">
        <f>SUM(T201:T205)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8" t="s">
        <v>82</v>
      </c>
      <c r="AT200" s="209" t="s">
        <v>74</v>
      </c>
      <c r="AU200" s="209" t="s">
        <v>75</v>
      </c>
      <c r="AY200" s="208" t="s">
        <v>145</v>
      </c>
      <c r="BK200" s="210">
        <f>SUM(BK201:BK205)</f>
        <v>0</v>
      </c>
    </row>
    <row r="201" s="2" customFormat="1" ht="16.5" customHeight="1">
      <c r="A201" s="39"/>
      <c r="B201" s="40"/>
      <c r="C201" s="213" t="s">
        <v>1114</v>
      </c>
      <c r="D201" s="213" t="s">
        <v>148</v>
      </c>
      <c r="E201" s="214" t="s">
        <v>2126</v>
      </c>
      <c r="F201" s="215" t="s">
        <v>2127</v>
      </c>
      <c r="G201" s="216" t="s">
        <v>2028</v>
      </c>
      <c r="H201" s="217">
        <v>90</v>
      </c>
      <c r="I201" s="218"/>
      <c r="J201" s="219">
        <f>ROUND(I201*H201,2)</f>
        <v>0</v>
      </c>
      <c r="K201" s="215" t="s">
        <v>19</v>
      </c>
      <c r="L201" s="45"/>
      <c r="M201" s="220" t="s">
        <v>19</v>
      </c>
      <c r="N201" s="221" t="s">
        <v>46</v>
      </c>
      <c r="O201" s="85"/>
      <c r="P201" s="222">
        <f>O201*H201</f>
        <v>0</v>
      </c>
      <c r="Q201" s="222">
        <v>0</v>
      </c>
      <c r="R201" s="222">
        <f>Q201*H201</f>
        <v>0</v>
      </c>
      <c r="S201" s="222">
        <v>0</v>
      </c>
      <c r="T201" s="223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4" t="s">
        <v>153</v>
      </c>
      <c r="AT201" s="224" t="s">
        <v>148</v>
      </c>
      <c r="AU201" s="224" t="s">
        <v>82</v>
      </c>
      <c r="AY201" s="18" t="s">
        <v>145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8" t="s">
        <v>82</v>
      </c>
      <c r="BK201" s="225">
        <f>ROUND(I201*H201,2)</f>
        <v>0</v>
      </c>
      <c r="BL201" s="18" t="s">
        <v>153</v>
      </c>
      <c r="BM201" s="224" t="s">
        <v>1577</v>
      </c>
    </row>
    <row r="202" s="2" customFormat="1" ht="16.5" customHeight="1">
      <c r="A202" s="39"/>
      <c r="B202" s="40"/>
      <c r="C202" s="213" t="s">
        <v>1121</v>
      </c>
      <c r="D202" s="213" t="s">
        <v>148</v>
      </c>
      <c r="E202" s="214" t="s">
        <v>2128</v>
      </c>
      <c r="F202" s="215" t="s">
        <v>2129</v>
      </c>
      <c r="G202" s="216" t="s">
        <v>2084</v>
      </c>
      <c r="H202" s="217">
        <v>1</v>
      </c>
      <c r="I202" s="218"/>
      <c r="J202" s="219">
        <f>ROUND(I202*H202,2)</f>
        <v>0</v>
      </c>
      <c r="K202" s="215" t="s">
        <v>19</v>
      </c>
      <c r="L202" s="45"/>
      <c r="M202" s="220" t="s">
        <v>19</v>
      </c>
      <c r="N202" s="221" t="s">
        <v>46</v>
      </c>
      <c r="O202" s="85"/>
      <c r="P202" s="222">
        <f>O202*H202</f>
        <v>0</v>
      </c>
      <c r="Q202" s="222">
        <v>0</v>
      </c>
      <c r="R202" s="222">
        <f>Q202*H202</f>
        <v>0</v>
      </c>
      <c r="S202" s="222">
        <v>0</v>
      </c>
      <c r="T202" s="223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24" t="s">
        <v>153</v>
      </c>
      <c r="AT202" s="224" t="s">
        <v>148</v>
      </c>
      <c r="AU202" s="224" t="s">
        <v>82</v>
      </c>
      <c r="AY202" s="18" t="s">
        <v>145</v>
      </c>
      <c r="BE202" s="225">
        <f>IF(N202="základní",J202,0)</f>
        <v>0</v>
      </c>
      <c r="BF202" s="225">
        <f>IF(N202="snížená",J202,0)</f>
        <v>0</v>
      </c>
      <c r="BG202" s="225">
        <f>IF(N202="zákl. přenesená",J202,0)</f>
        <v>0</v>
      </c>
      <c r="BH202" s="225">
        <f>IF(N202="sníž. přenesená",J202,0)</f>
        <v>0</v>
      </c>
      <c r="BI202" s="225">
        <f>IF(N202="nulová",J202,0)</f>
        <v>0</v>
      </c>
      <c r="BJ202" s="18" t="s">
        <v>82</v>
      </c>
      <c r="BK202" s="225">
        <f>ROUND(I202*H202,2)</f>
        <v>0</v>
      </c>
      <c r="BL202" s="18" t="s">
        <v>153</v>
      </c>
      <c r="BM202" s="224" t="s">
        <v>1587</v>
      </c>
    </row>
    <row r="203" s="2" customFormat="1" ht="16.5" customHeight="1">
      <c r="A203" s="39"/>
      <c r="B203" s="40"/>
      <c r="C203" s="213" t="s">
        <v>1128</v>
      </c>
      <c r="D203" s="213" t="s">
        <v>148</v>
      </c>
      <c r="E203" s="214" t="s">
        <v>2130</v>
      </c>
      <c r="F203" s="215" t="s">
        <v>2131</v>
      </c>
      <c r="G203" s="216" t="s">
        <v>2084</v>
      </c>
      <c r="H203" s="217">
        <v>1</v>
      </c>
      <c r="I203" s="218"/>
      <c r="J203" s="219">
        <f>ROUND(I203*H203,2)</f>
        <v>0</v>
      </c>
      <c r="K203" s="215" t="s">
        <v>19</v>
      </c>
      <c r="L203" s="45"/>
      <c r="M203" s="220" t="s">
        <v>19</v>
      </c>
      <c r="N203" s="221" t="s">
        <v>46</v>
      </c>
      <c r="O203" s="85"/>
      <c r="P203" s="222">
        <f>O203*H203</f>
        <v>0</v>
      </c>
      <c r="Q203" s="222">
        <v>0</v>
      </c>
      <c r="R203" s="222">
        <f>Q203*H203</f>
        <v>0</v>
      </c>
      <c r="S203" s="222">
        <v>0</v>
      </c>
      <c r="T203" s="223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4" t="s">
        <v>153</v>
      </c>
      <c r="AT203" s="224" t="s">
        <v>148</v>
      </c>
      <c r="AU203" s="224" t="s">
        <v>82</v>
      </c>
      <c r="AY203" s="18" t="s">
        <v>145</v>
      </c>
      <c r="BE203" s="225">
        <f>IF(N203="základní",J203,0)</f>
        <v>0</v>
      </c>
      <c r="BF203" s="225">
        <f>IF(N203="snížená",J203,0)</f>
        <v>0</v>
      </c>
      <c r="BG203" s="225">
        <f>IF(N203="zákl. přenesená",J203,0)</f>
        <v>0</v>
      </c>
      <c r="BH203" s="225">
        <f>IF(N203="sníž. přenesená",J203,0)</f>
        <v>0</v>
      </c>
      <c r="BI203" s="225">
        <f>IF(N203="nulová",J203,0)</f>
        <v>0</v>
      </c>
      <c r="BJ203" s="18" t="s">
        <v>82</v>
      </c>
      <c r="BK203" s="225">
        <f>ROUND(I203*H203,2)</f>
        <v>0</v>
      </c>
      <c r="BL203" s="18" t="s">
        <v>153</v>
      </c>
      <c r="BM203" s="224" t="s">
        <v>1598</v>
      </c>
    </row>
    <row r="204" s="2" customFormat="1" ht="16.5" customHeight="1">
      <c r="A204" s="39"/>
      <c r="B204" s="40"/>
      <c r="C204" s="213" t="s">
        <v>1134</v>
      </c>
      <c r="D204" s="213" t="s">
        <v>148</v>
      </c>
      <c r="E204" s="214" t="s">
        <v>2132</v>
      </c>
      <c r="F204" s="215" t="s">
        <v>2133</v>
      </c>
      <c r="G204" s="216" t="s">
        <v>1947</v>
      </c>
      <c r="H204" s="217">
        <v>1</v>
      </c>
      <c r="I204" s="218"/>
      <c r="J204" s="219">
        <f>ROUND(I204*H204,2)</f>
        <v>0</v>
      </c>
      <c r="K204" s="215" t="s">
        <v>19</v>
      </c>
      <c r="L204" s="45"/>
      <c r="M204" s="220" t="s">
        <v>19</v>
      </c>
      <c r="N204" s="221" t="s">
        <v>46</v>
      </c>
      <c r="O204" s="85"/>
      <c r="P204" s="222">
        <f>O204*H204</f>
        <v>0</v>
      </c>
      <c r="Q204" s="222">
        <v>0</v>
      </c>
      <c r="R204" s="222">
        <f>Q204*H204</f>
        <v>0</v>
      </c>
      <c r="S204" s="222">
        <v>0</v>
      </c>
      <c r="T204" s="223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4" t="s">
        <v>153</v>
      </c>
      <c r="AT204" s="224" t="s">
        <v>148</v>
      </c>
      <c r="AU204" s="224" t="s">
        <v>82</v>
      </c>
      <c r="AY204" s="18" t="s">
        <v>145</v>
      </c>
      <c r="BE204" s="225">
        <f>IF(N204="základní",J204,0)</f>
        <v>0</v>
      </c>
      <c r="BF204" s="225">
        <f>IF(N204="snížená",J204,0)</f>
        <v>0</v>
      </c>
      <c r="BG204" s="225">
        <f>IF(N204="zákl. přenesená",J204,0)</f>
        <v>0</v>
      </c>
      <c r="BH204" s="225">
        <f>IF(N204="sníž. přenesená",J204,0)</f>
        <v>0</v>
      </c>
      <c r="BI204" s="225">
        <f>IF(N204="nulová",J204,0)</f>
        <v>0</v>
      </c>
      <c r="BJ204" s="18" t="s">
        <v>82</v>
      </c>
      <c r="BK204" s="225">
        <f>ROUND(I204*H204,2)</f>
        <v>0</v>
      </c>
      <c r="BL204" s="18" t="s">
        <v>153</v>
      </c>
      <c r="BM204" s="224" t="s">
        <v>1609</v>
      </c>
    </row>
    <row r="205" s="2" customFormat="1" ht="16.5" customHeight="1">
      <c r="A205" s="39"/>
      <c r="B205" s="40"/>
      <c r="C205" s="213" t="s">
        <v>1142</v>
      </c>
      <c r="D205" s="213" t="s">
        <v>148</v>
      </c>
      <c r="E205" s="214" t="s">
        <v>2134</v>
      </c>
      <c r="F205" s="215" t="s">
        <v>2135</v>
      </c>
      <c r="G205" s="216" t="s">
        <v>1947</v>
      </c>
      <c r="H205" s="217">
        <v>1</v>
      </c>
      <c r="I205" s="218"/>
      <c r="J205" s="219">
        <f>ROUND(I205*H205,2)</f>
        <v>0</v>
      </c>
      <c r="K205" s="215" t="s">
        <v>19</v>
      </c>
      <c r="L205" s="45"/>
      <c r="M205" s="220" t="s">
        <v>19</v>
      </c>
      <c r="N205" s="221" t="s">
        <v>46</v>
      </c>
      <c r="O205" s="85"/>
      <c r="P205" s="222">
        <f>O205*H205</f>
        <v>0</v>
      </c>
      <c r="Q205" s="222">
        <v>0</v>
      </c>
      <c r="R205" s="222">
        <f>Q205*H205</f>
        <v>0</v>
      </c>
      <c r="S205" s="222">
        <v>0</v>
      </c>
      <c r="T205" s="223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24" t="s">
        <v>153</v>
      </c>
      <c r="AT205" s="224" t="s">
        <v>148</v>
      </c>
      <c r="AU205" s="224" t="s">
        <v>82</v>
      </c>
      <c r="AY205" s="18" t="s">
        <v>145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8" t="s">
        <v>82</v>
      </c>
      <c r="BK205" s="225">
        <f>ROUND(I205*H205,2)</f>
        <v>0</v>
      </c>
      <c r="BL205" s="18" t="s">
        <v>153</v>
      </c>
      <c r="BM205" s="224" t="s">
        <v>1615</v>
      </c>
    </row>
    <row r="206" s="12" customFormat="1" ht="25.92" customHeight="1">
      <c r="A206" s="12"/>
      <c r="B206" s="197"/>
      <c r="C206" s="198"/>
      <c r="D206" s="199" t="s">
        <v>74</v>
      </c>
      <c r="E206" s="200" t="s">
        <v>2136</v>
      </c>
      <c r="F206" s="200" t="s">
        <v>2137</v>
      </c>
      <c r="G206" s="198"/>
      <c r="H206" s="198"/>
      <c r="I206" s="201"/>
      <c r="J206" s="202">
        <f>BK206</f>
        <v>0</v>
      </c>
      <c r="K206" s="198"/>
      <c r="L206" s="203"/>
      <c r="M206" s="204"/>
      <c r="N206" s="205"/>
      <c r="O206" s="205"/>
      <c r="P206" s="206">
        <f>SUM(P207:P212)</f>
        <v>0</v>
      </c>
      <c r="Q206" s="205"/>
      <c r="R206" s="206">
        <f>SUM(R207:R212)</f>
        <v>0</v>
      </c>
      <c r="S206" s="205"/>
      <c r="T206" s="207">
        <f>SUM(T207:T212)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8" t="s">
        <v>153</v>
      </c>
      <c r="AT206" s="209" t="s">
        <v>74</v>
      </c>
      <c r="AU206" s="209" t="s">
        <v>75</v>
      </c>
      <c r="AY206" s="208" t="s">
        <v>145</v>
      </c>
      <c r="BK206" s="210">
        <f>SUM(BK207:BK212)</f>
        <v>0</v>
      </c>
    </row>
    <row r="207" s="2" customFormat="1" ht="16.5" customHeight="1">
      <c r="A207" s="39"/>
      <c r="B207" s="40"/>
      <c r="C207" s="213" t="s">
        <v>1150</v>
      </c>
      <c r="D207" s="213" t="s">
        <v>148</v>
      </c>
      <c r="E207" s="214" t="s">
        <v>2138</v>
      </c>
      <c r="F207" s="215" t="s">
        <v>2139</v>
      </c>
      <c r="G207" s="216" t="s">
        <v>2140</v>
      </c>
      <c r="H207" s="217">
        <v>46</v>
      </c>
      <c r="I207" s="218"/>
      <c r="J207" s="219">
        <f>ROUND(I207*H207,2)</f>
        <v>0</v>
      </c>
      <c r="K207" s="215" t="s">
        <v>152</v>
      </c>
      <c r="L207" s="45"/>
      <c r="M207" s="220" t="s">
        <v>19</v>
      </c>
      <c r="N207" s="221" t="s">
        <v>46</v>
      </c>
      <c r="O207" s="85"/>
      <c r="P207" s="222">
        <f>O207*H207</f>
        <v>0</v>
      </c>
      <c r="Q207" s="222">
        <v>0</v>
      </c>
      <c r="R207" s="222">
        <f>Q207*H207</f>
        <v>0</v>
      </c>
      <c r="S207" s="222">
        <v>0</v>
      </c>
      <c r="T207" s="223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4" t="s">
        <v>745</v>
      </c>
      <c r="AT207" s="224" t="s">
        <v>148</v>
      </c>
      <c r="AU207" s="224" t="s">
        <v>82</v>
      </c>
      <c r="AY207" s="18" t="s">
        <v>145</v>
      </c>
      <c r="BE207" s="225">
        <f>IF(N207="základní",J207,0)</f>
        <v>0</v>
      </c>
      <c r="BF207" s="225">
        <f>IF(N207="snížená",J207,0)</f>
        <v>0</v>
      </c>
      <c r="BG207" s="225">
        <f>IF(N207="zákl. přenesená",J207,0)</f>
        <v>0</v>
      </c>
      <c r="BH207" s="225">
        <f>IF(N207="sníž. přenesená",J207,0)</f>
        <v>0</v>
      </c>
      <c r="BI207" s="225">
        <f>IF(N207="nulová",J207,0)</f>
        <v>0</v>
      </c>
      <c r="BJ207" s="18" t="s">
        <v>82</v>
      </c>
      <c r="BK207" s="225">
        <f>ROUND(I207*H207,2)</f>
        <v>0</v>
      </c>
      <c r="BL207" s="18" t="s">
        <v>745</v>
      </c>
      <c r="BM207" s="224" t="s">
        <v>1620</v>
      </c>
    </row>
    <row r="208" s="2" customFormat="1">
      <c r="A208" s="39"/>
      <c r="B208" s="40"/>
      <c r="C208" s="41"/>
      <c r="D208" s="226" t="s">
        <v>155</v>
      </c>
      <c r="E208" s="41"/>
      <c r="F208" s="227" t="s">
        <v>2141</v>
      </c>
      <c r="G208" s="41"/>
      <c r="H208" s="41"/>
      <c r="I208" s="228"/>
      <c r="J208" s="41"/>
      <c r="K208" s="41"/>
      <c r="L208" s="45"/>
      <c r="M208" s="229"/>
      <c r="N208" s="230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155</v>
      </c>
      <c r="AU208" s="18" t="s">
        <v>82</v>
      </c>
    </row>
    <row r="209" s="2" customFormat="1" ht="24.15" customHeight="1">
      <c r="A209" s="39"/>
      <c r="B209" s="40"/>
      <c r="C209" s="213" t="s">
        <v>1157</v>
      </c>
      <c r="D209" s="213" t="s">
        <v>148</v>
      </c>
      <c r="E209" s="214" t="s">
        <v>2142</v>
      </c>
      <c r="F209" s="215" t="s">
        <v>2143</v>
      </c>
      <c r="G209" s="216" t="s">
        <v>2140</v>
      </c>
      <c r="H209" s="217">
        <v>16</v>
      </c>
      <c r="I209" s="218"/>
      <c r="J209" s="219">
        <f>ROUND(I209*H209,2)</f>
        <v>0</v>
      </c>
      <c r="K209" s="215" t="s">
        <v>19</v>
      </c>
      <c r="L209" s="45"/>
      <c r="M209" s="220" t="s">
        <v>19</v>
      </c>
      <c r="N209" s="221" t="s">
        <v>46</v>
      </c>
      <c r="O209" s="85"/>
      <c r="P209" s="222">
        <f>O209*H209</f>
        <v>0</v>
      </c>
      <c r="Q209" s="222">
        <v>0</v>
      </c>
      <c r="R209" s="222">
        <f>Q209*H209</f>
        <v>0</v>
      </c>
      <c r="S209" s="222">
        <v>0</v>
      </c>
      <c r="T209" s="223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24" t="s">
        <v>745</v>
      </c>
      <c r="AT209" s="224" t="s">
        <v>148</v>
      </c>
      <c r="AU209" s="224" t="s">
        <v>82</v>
      </c>
      <c r="AY209" s="18" t="s">
        <v>145</v>
      </c>
      <c r="BE209" s="225">
        <f>IF(N209="základní",J209,0)</f>
        <v>0</v>
      </c>
      <c r="BF209" s="225">
        <f>IF(N209="snížená",J209,0)</f>
        <v>0</v>
      </c>
      <c r="BG209" s="225">
        <f>IF(N209="zákl. přenesená",J209,0)</f>
        <v>0</v>
      </c>
      <c r="BH209" s="225">
        <f>IF(N209="sníž. přenesená",J209,0)</f>
        <v>0</v>
      </c>
      <c r="BI209" s="225">
        <f>IF(N209="nulová",J209,0)</f>
        <v>0</v>
      </c>
      <c r="BJ209" s="18" t="s">
        <v>82</v>
      </c>
      <c r="BK209" s="225">
        <f>ROUND(I209*H209,2)</f>
        <v>0</v>
      </c>
      <c r="BL209" s="18" t="s">
        <v>745</v>
      </c>
      <c r="BM209" s="224" t="s">
        <v>1628</v>
      </c>
    </row>
    <row r="210" s="2" customFormat="1" ht="16.5" customHeight="1">
      <c r="A210" s="39"/>
      <c r="B210" s="40"/>
      <c r="C210" s="213" t="s">
        <v>1162</v>
      </c>
      <c r="D210" s="213" t="s">
        <v>148</v>
      </c>
      <c r="E210" s="214" t="s">
        <v>2144</v>
      </c>
      <c r="F210" s="215" t="s">
        <v>2145</v>
      </c>
      <c r="G210" s="216" t="s">
        <v>2140</v>
      </c>
      <c r="H210" s="217">
        <v>26</v>
      </c>
      <c r="I210" s="218"/>
      <c r="J210" s="219">
        <f>ROUND(I210*H210,2)</f>
        <v>0</v>
      </c>
      <c r="K210" s="215" t="s">
        <v>19</v>
      </c>
      <c r="L210" s="45"/>
      <c r="M210" s="220" t="s">
        <v>19</v>
      </c>
      <c r="N210" s="221" t="s">
        <v>46</v>
      </c>
      <c r="O210" s="85"/>
      <c r="P210" s="222">
        <f>O210*H210</f>
        <v>0</v>
      </c>
      <c r="Q210" s="222">
        <v>0</v>
      </c>
      <c r="R210" s="222">
        <f>Q210*H210</f>
        <v>0</v>
      </c>
      <c r="S210" s="222">
        <v>0</v>
      </c>
      <c r="T210" s="223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4" t="s">
        <v>745</v>
      </c>
      <c r="AT210" s="224" t="s">
        <v>148</v>
      </c>
      <c r="AU210" s="224" t="s">
        <v>82</v>
      </c>
      <c r="AY210" s="18" t="s">
        <v>145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8" t="s">
        <v>82</v>
      </c>
      <c r="BK210" s="225">
        <f>ROUND(I210*H210,2)</f>
        <v>0</v>
      </c>
      <c r="BL210" s="18" t="s">
        <v>745</v>
      </c>
      <c r="BM210" s="224" t="s">
        <v>1636</v>
      </c>
    </row>
    <row r="211" s="2" customFormat="1" ht="16.5" customHeight="1">
      <c r="A211" s="39"/>
      <c r="B211" s="40"/>
      <c r="C211" s="213" t="s">
        <v>1169</v>
      </c>
      <c r="D211" s="213" t="s">
        <v>148</v>
      </c>
      <c r="E211" s="214" t="s">
        <v>2146</v>
      </c>
      <c r="F211" s="215" t="s">
        <v>2147</v>
      </c>
      <c r="G211" s="216" t="s">
        <v>2140</v>
      </c>
      <c r="H211" s="217">
        <v>24</v>
      </c>
      <c r="I211" s="218"/>
      <c r="J211" s="219">
        <f>ROUND(I211*H211,2)</f>
        <v>0</v>
      </c>
      <c r="K211" s="215" t="s">
        <v>152</v>
      </c>
      <c r="L211" s="45"/>
      <c r="M211" s="220" t="s">
        <v>19</v>
      </c>
      <c r="N211" s="221" t="s">
        <v>46</v>
      </c>
      <c r="O211" s="85"/>
      <c r="P211" s="222">
        <f>O211*H211</f>
        <v>0</v>
      </c>
      <c r="Q211" s="222">
        <v>0</v>
      </c>
      <c r="R211" s="222">
        <f>Q211*H211</f>
        <v>0</v>
      </c>
      <c r="S211" s="222">
        <v>0</v>
      </c>
      <c r="T211" s="223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24" t="s">
        <v>745</v>
      </c>
      <c r="AT211" s="224" t="s">
        <v>148</v>
      </c>
      <c r="AU211" s="224" t="s">
        <v>82</v>
      </c>
      <c r="AY211" s="18" t="s">
        <v>145</v>
      </c>
      <c r="BE211" s="225">
        <f>IF(N211="základní",J211,0)</f>
        <v>0</v>
      </c>
      <c r="BF211" s="225">
        <f>IF(N211="snížená",J211,0)</f>
        <v>0</v>
      </c>
      <c r="BG211" s="225">
        <f>IF(N211="zákl. přenesená",J211,0)</f>
        <v>0</v>
      </c>
      <c r="BH211" s="225">
        <f>IF(N211="sníž. přenesená",J211,0)</f>
        <v>0</v>
      </c>
      <c r="BI211" s="225">
        <f>IF(N211="nulová",J211,0)</f>
        <v>0</v>
      </c>
      <c r="BJ211" s="18" t="s">
        <v>82</v>
      </c>
      <c r="BK211" s="225">
        <f>ROUND(I211*H211,2)</f>
        <v>0</v>
      </c>
      <c r="BL211" s="18" t="s">
        <v>745</v>
      </c>
      <c r="BM211" s="224" t="s">
        <v>1644</v>
      </c>
    </row>
    <row r="212" s="2" customFormat="1">
      <c r="A212" s="39"/>
      <c r="B212" s="40"/>
      <c r="C212" s="41"/>
      <c r="D212" s="226" t="s">
        <v>155</v>
      </c>
      <c r="E212" s="41"/>
      <c r="F212" s="227" t="s">
        <v>2148</v>
      </c>
      <c r="G212" s="41"/>
      <c r="H212" s="41"/>
      <c r="I212" s="228"/>
      <c r="J212" s="41"/>
      <c r="K212" s="41"/>
      <c r="L212" s="45"/>
      <c r="M212" s="273"/>
      <c r="N212" s="274"/>
      <c r="O212" s="270"/>
      <c r="P212" s="270"/>
      <c r="Q212" s="270"/>
      <c r="R212" s="270"/>
      <c r="S212" s="270"/>
      <c r="T212" s="275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155</v>
      </c>
      <c r="AU212" s="18" t="s">
        <v>82</v>
      </c>
    </row>
    <row r="213" s="2" customFormat="1" ht="6.96" customHeight="1">
      <c r="A213" s="39"/>
      <c r="B213" s="60"/>
      <c r="C213" s="61"/>
      <c r="D213" s="61"/>
      <c r="E213" s="61"/>
      <c r="F213" s="61"/>
      <c r="G213" s="61"/>
      <c r="H213" s="61"/>
      <c r="I213" s="61"/>
      <c r="J213" s="61"/>
      <c r="K213" s="61"/>
      <c r="L213" s="45"/>
      <c r="M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</row>
  </sheetData>
  <sheetProtection sheet="1" autoFilter="0" formatColumns="0" formatRows="0" objects="1" scenarios="1" spinCount="100000" saltValue="XyafoKXumkfRW0Dj4WRJiuXff4gifDT6RonmCo0Ntf/u427N3MBCLNqPZ+K9+QuSU/pM13+/ZqbENKh4ZvhHhQ==" hashValue="crMT8xS16JCcH6iEDALfvw9MtDyXvDWwI8MiRQnQLnEYKsPKsCeLZ7s2VHe0Hwn4Tth1wckPKBuZBDMf4PiqCw==" algorithmName="SHA-512" password="CC35"/>
  <autoFilter ref="C91:K21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159" r:id="rId1" display="https://podminky.urs.cz/item/CS_URS_2025_01/210801311"/>
    <hyperlink ref="F171" r:id="rId2" display="https://podminky.urs.cz/item/CS_URS_2025_01/741910412"/>
    <hyperlink ref="F173" r:id="rId3" display="https://podminky.urs.cz/item/CS_URS_2025_01/741910414"/>
    <hyperlink ref="F175" r:id="rId4" display="https://podminky.urs.cz/item/CS_URS_2025_01/210100001"/>
    <hyperlink ref="F186" r:id="rId5" display="https://podminky.urs.cz/item/CS_URS_2025_01/741310022"/>
    <hyperlink ref="F208" r:id="rId6" display="https://podminky.urs.cz/item/CS_URS_2025_01/HZS2232"/>
    <hyperlink ref="F212" r:id="rId7" display="https://podminky.urs.cz/item/CS_URS_2025_01/HZS42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105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ČOV – Rekonstrukce kotelny včetně strojovny kotelny</v>
      </c>
      <c r="F7" s="143"/>
      <c r="G7" s="143"/>
      <c r="H7" s="143"/>
      <c r="L7" s="21"/>
    </row>
    <row r="8" s="1" customFormat="1" ht="12" customHeight="1">
      <c r="B8" s="21"/>
      <c r="D8" s="143" t="s">
        <v>106</v>
      </c>
      <c r="L8" s="21"/>
    </row>
    <row r="9" s="2" customFormat="1" ht="16.5" customHeight="1">
      <c r="A9" s="39"/>
      <c r="B9" s="45"/>
      <c r="C9" s="39"/>
      <c r="D9" s="39"/>
      <c r="E9" s="144" t="s">
        <v>107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108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2149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20. 4. 2024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27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30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">
        <v>34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35</v>
      </c>
      <c r="F23" s="39"/>
      <c r="G23" s="39"/>
      <c r="H23" s="39"/>
      <c r="I23" s="143" t="s">
        <v>29</v>
      </c>
      <c r="J23" s="134" t="s">
        <v>36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34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29</v>
      </c>
      <c r="J26" s="134" t="s">
        <v>36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39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41</v>
      </c>
      <c r="E32" s="39"/>
      <c r="F32" s="39"/>
      <c r="G32" s="39"/>
      <c r="H32" s="39"/>
      <c r="I32" s="39"/>
      <c r="J32" s="154">
        <f>ROUND(J93,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43</v>
      </c>
      <c r="G34" s="39"/>
      <c r="H34" s="39"/>
      <c r="I34" s="155" t="s">
        <v>42</v>
      </c>
      <c r="J34" s="155" t="s">
        <v>44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45</v>
      </c>
      <c r="E35" s="143" t="s">
        <v>46</v>
      </c>
      <c r="F35" s="157">
        <f>ROUND((SUM(BE93:BE201)),  2)</f>
        <v>0</v>
      </c>
      <c r="G35" s="39"/>
      <c r="H35" s="39"/>
      <c r="I35" s="158">
        <v>0.20999999999999999</v>
      </c>
      <c r="J35" s="157">
        <f>ROUND(((SUM(BE93:BE201))*I35),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47</v>
      </c>
      <c r="F36" s="157">
        <f>ROUND((SUM(BF93:BF201)),  2)</f>
        <v>0</v>
      </c>
      <c r="G36" s="39"/>
      <c r="H36" s="39"/>
      <c r="I36" s="158">
        <v>0.12</v>
      </c>
      <c r="J36" s="157">
        <f>ROUND(((SUM(BF93:BF201))*I36),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48</v>
      </c>
      <c r="F37" s="157">
        <f>ROUND((SUM(BG93:BG201)),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49</v>
      </c>
      <c r="F38" s="157">
        <f>ROUND((SUM(BH93:BH201)),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50</v>
      </c>
      <c r="F39" s="157">
        <f>ROUND((SUM(BI93:BI201)),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51</v>
      </c>
      <c r="E41" s="161"/>
      <c r="F41" s="161"/>
      <c r="G41" s="162" t="s">
        <v>52</v>
      </c>
      <c r="H41" s="163" t="s">
        <v>53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110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ČOV – Rekonstrukce kotelny včetně strojovny kotelny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106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107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108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06 - Ostatní a vedlejší náklady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Sokolov</v>
      </c>
      <c r="G56" s="41"/>
      <c r="H56" s="41"/>
      <c r="I56" s="33" t="s">
        <v>23</v>
      </c>
      <c r="J56" s="73" t="str">
        <f>IF(J14="","",J14)</f>
        <v>20. 4. 2024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Město Sokolov</v>
      </c>
      <c r="G58" s="41"/>
      <c r="H58" s="41"/>
      <c r="I58" s="33" t="s">
        <v>33</v>
      </c>
      <c r="J58" s="37" t="str">
        <f>E23</f>
        <v>UCHYTIL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>UCHYTIL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111</v>
      </c>
      <c r="D61" s="172"/>
      <c r="E61" s="172"/>
      <c r="F61" s="172"/>
      <c r="G61" s="172"/>
      <c r="H61" s="172"/>
      <c r="I61" s="172"/>
      <c r="J61" s="173" t="s">
        <v>112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73</v>
      </c>
      <c r="D63" s="41"/>
      <c r="E63" s="41"/>
      <c r="F63" s="41"/>
      <c r="G63" s="41"/>
      <c r="H63" s="41"/>
      <c r="I63" s="41"/>
      <c r="J63" s="103">
        <f>J93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113</v>
      </c>
    </row>
    <row r="64" s="9" customFormat="1" ht="24.96" customHeight="1">
      <c r="A64" s="9"/>
      <c r="B64" s="175"/>
      <c r="C64" s="176"/>
      <c r="D64" s="177" t="s">
        <v>594</v>
      </c>
      <c r="E64" s="178"/>
      <c r="F64" s="178"/>
      <c r="G64" s="178"/>
      <c r="H64" s="178"/>
      <c r="I64" s="178"/>
      <c r="J64" s="179">
        <f>J94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5"/>
      <c r="C65" s="176"/>
      <c r="D65" s="177" t="s">
        <v>2150</v>
      </c>
      <c r="E65" s="178"/>
      <c r="F65" s="178"/>
      <c r="G65" s="178"/>
      <c r="H65" s="178"/>
      <c r="I65" s="178"/>
      <c r="J65" s="179">
        <f>J113</f>
        <v>0</v>
      </c>
      <c r="K65" s="176"/>
      <c r="L65" s="18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81"/>
      <c r="C66" s="126"/>
      <c r="D66" s="182" t="s">
        <v>2151</v>
      </c>
      <c r="E66" s="183"/>
      <c r="F66" s="183"/>
      <c r="G66" s="183"/>
      <c r="H66" s="183"/>
      <c r="I66" s="183"/>
      <c r="J66" s="184">
        <f>J114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2152</v>
      </c>
      <c r="E67" s="183"/>
      <c r="F67" s="183"/>
      <c r="G67" s="183"/>
      <c r="H67" s="183"/>
      <c r="I67" s="183"/>
      <c r="J67" s="184">
        <f>J127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2153</v>
      </c>
      <c r="E68" s="183"/>
      <c r="F68" s="183"/>
      <c r="G68" s="183"/>
      <c r="H68" s="183"/>
      <c r="I68" s="183"/>
      <c r="J68" s="184">
        <f>J131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2154</v>
      </c>
      <c r="E69" s="183"/>
      <c r="F69" s="183"/>
      <c r="G69" s="183"/>
      <c r="H69" s="183"/>
      <c r="I69" s="183"/>
      <c r="J69" s="184">
        <f>J167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2155</v>
      </c>
      <c r="E70" s="183"/>
      <c r="F70" s="183"/>
      <c r="G70" s="183"/>
      <c r="H70" s="183"/>
      <c r="I70" s="183"/>
      <c r="J70" s="184">
        <f>J179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2156</v>
      </c>
      <c r="E71" s="183"/>
      <c r="F71" s="183"/>
      <c r="G71" s="183"/>
      <c r="H71" s="183"/>
      <c r="I71" s="183"/>
      <c r="J71" s="184">
        <f>J188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130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70" t="str">
        <f>E7</f>
        <v>ČOV – Rekonstrukce kotelny včetně strojovny kotelny</v>
      </c>
      <c r="F81" s="33"/>
      <c r="G81" s="33"/>
      <c r="H81" s="33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" customFormat="1" ht="12" customHeight="1">
      <c r="B82" s="22"/>
      <c r="C82" s="33" t="s">
        <v>106</v>
      </c>
      <c r="D82" s="23"/>
      <c r="E82" s="23"/>
      <c r="F82" s="23"/>
      <c r="G82" s="23"/>
      <c r="H82" s="23"/>
      <c r="I82" s="23"/>
      <c r="J82" s="23"/>
      <c r="K82" s="23"/>
      <c r="L82" s="21"/>
    </row>
    <row r="83" s="2" customFormat="1" ht="16.5" customHeight="1">
      <c r="A83" s="39"/>
      <c r="B83" s="40"/>
      <c r="C83" s="41"/>
      <c r="D83" s="41"/>
      <c r="E83" s="170" t="s">
        <v>107</v>
      </c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108</v>
      </c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70" t="str">
        <f>E11</f>
        <v>06 - Ostatní a vedlejší náklady</v>
      </c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21</v>
      </c>
      <c r="D87" s="41"/>
      <c r="E87" s="41"/>
      <c r="F87" s="28" t="str">
        <f>F14</f>
        <v>Sokolov</v>
      </c>
      <c r="G87" s="41"/>
      <c r="H87" s="41"/>
      <c r="I87" s="33" t="s">
        <v>23</v>
      </c>
      <c r="J87" s="73" t="str">
        <f>IF(J14="","",J14)</f>
        <v>20. 4. 2024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25</v>
      </c>
      <c r="D89" s="41"/>
      <c r="E89" s="41"/>
      <c r="F89" s="28" t="str">
        <f>E17</f>
        <v>Město Sokolov</v>
      </c>
      <c r="G89" s="41"/>
      <c r="H89" s="41"/>
      <c r="I89" s="33" t="s">
        <v>33</v>
      </c>
      <c r="J89" s="37" t="str">
        <f>E23</f>
        <v>UCHYTIL s.r.o.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31</v>
      </c>
      <c r="D90" s="41"/>
      <c r="E90" s="41"/>
      <c r="F90" s="28" t="str">
        <f>IF(E20="","",E20)</f>
        <v>Vyplň údaj</v>
      </c>
      <c r="G90" s="41"/>
      <c r="H90" s="41"/>
      <c r="I90" s="33" t="s">
        <v>38</v>
      </c>
      <c r="J90" s="37" t="str">
        <f>E26</f>
        <v>UCHYTIL s.r.o.</v>
      </c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11" customFormat="1" ht="29.28" customHeight="1">
      <c r="A92" s="186"/>
      <c r="B92" s="187"/>
      <c r="C92" s="188" t="s">
        <v>131</v>
      </c>
      <c r="D92" s="189" t="s">
        <v>60</v>
      </c>
      <c r="E92" s="189" t="s">
        <v>56</v>
      </c>
      <c r="F92" s="189" t="s">
        <v>57</v>
      </c>
      <c r="G92" s="189" t="s">
        <v>132</v>
      </c>
      <c r="H92" s="189" t="s">
        <v>133</v>
      </c>
      <c r="I92" s="189" t="s">
        <v>134</v>
      </c>
      <c r="J92" s="189" t="s">
        <v>112</v>
      </c>
      <c r="K92" s="190" t="s">
        <v>135</v>
      </c>
      <c r="L92" s="191"/>
      <c r="M92" s="93" t="s">
        <v>19</v>
      </c>
      <c r="N92" s="94" t="s">
        <v>45</v>
      </c>
      <c r="O92" s="94" t="s">
        <v>136</v>
      </c>
      <c r="P92" s="94" t="s">
        <v>137</v>
      </c>
      <c r="Q92" s="94" t="s">
        <v>138</v>
      </c>
      <c r="R92" s="94" t="s">
        <v>139</v>
      </c>
      <c r="S92" s="94" t="s">
        <v>140</v>
      </c>
      <c r="T92" s="95" t="s">
        <v>141</v>
      </c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</row>
    <row r="93" s="2" customFormat="1" ht="22.8" customHeight="1">
      <c r="A93" s="39"/>
      <c r="B93" s="40"/>
      <c r="C93" s="100" t="s">
        <v>142</v>
      </c>
      <c r="D93" s="41"/>
      <c r="E93" s="41"/>
      <c r="F93" s="41"/>
      <c r="G93" s="41"/>
      <c r="H93" s="41"/>
      <c r="I93" s="41"/>
      <c r="J93" s="192">
        <f>BK93</f>
        <v>0</v>
      </c>
      <c r="K93" s="41"/>
      <c r="L93" s="45"/>
      <c r="M93" s="96"/>
      <c r="N93" s="193"/>
      <c r="O93" s="97"/>
      <c r="P93" s="194">
        <f>P94+P113</f>
        <v>0</v>
      </c>
      <c r="Q93" s="97"/>
      <c r="R93" s="194">
        <f>R94+R113</f>
        <v>0</v>
      </c>
      <c r="S93" s="97"/>
      <c r="T93" s="195">
        <f>T94+T113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74</v>
      </c>
      <c r="AU93" s="18" t="s">
        <v>113</v>
      </c>
      <c r="BK93" s="196">
        <f>BK94+BK113</f>
        <v>0</v>
      </c>
    </row>
    <row r="94" s="12" customFormat="1" ht="25.92" customHeight="1">
      <c r="A94" s="12"/>
      <c r="B94" s="197"/>
      <c r="C94" s="198"/>
      <c r="D94" s="199" t="s">
        <v>74</v>
      </c>
      <c r="E94" s="200" t="s">
        <v>741</v>
      </c>
      <c r="F94" s="200" t="s">
        <v>742</v>
      </c>
      <c r="G94" s="198"/>
      <c r="H94" s="198"/>
      <c r="I94" s="201"/>
      <c r="J94" s="202">
        <f>BK94</f>
        <v>0</v>
      </c>
      <c r="K94" s="198"/>
      <c r="L94" s="203"/>
      <c r="M94" s="204"/>
      <c r="N94" s="205"/>
      <c r="O94" s="205"/>
      <c r="P94" s="206">
        <f>SUM(P95:P112)</f>
        <v>0</v>
      </c>
      <c r="Q94" s="205"/>
      <c r="R94" s="206">
        <f>SUM(R95:R112)</f>
        <v>0</v>
      </c>
      <c r="S94" s="205"/>
      <c r="T94" s="207">
        <f>SUM(T95:T112)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153</v>
      </c>
      <c r="AT94" s="209" t="s">
        <v>74</v>
      </c>
      <c r="AU94" s="209" t="s">
        <v>75</v>
      </c>
      <c r="AY94" s="208" t="s">
        <v>145</v>
      </c>
      <c r="BK94" s="210">
        <f>SUM(BK95:BK112)</f>
        <v>0</v>
      </c>
    </row>
    <row r="95" s="2" customFormat="1" ht="16.5" customHeight="1">
      <c r="A95" s="39"/>
      <c r="B95" s="40"/>
      <c r="C95" s="213" t="s">
        <v>82</v>
      </c>
      <c r="D95" s="213" t="s">
        <v>148</v>
      </c>
      <c r="E95" s="214" t="s">
        <v>2157</v>
      </c>
      <c r="F95" s="215" t="s">
        <v>2158</v>
      </c>
      <c r="G95" s="216" t="s">
        <v>253</v>
      </c>
      <c r="H95" s="217">
        <v>1</v>
      </c>
      <c r="I95" s="218"/>
      <c r="J95" s="219">
        <f>ROUND(I95*H95,2)</f>
        <v>0</v>
      </c>
      <c r="K95" s="215" t="s">
        <v>19</v>
      </c>
      <c r="L95" s="45"/>
      <c r="M95" s="220" t="s">
        <v>19</v>
      </c>
      <c r="N95" s="221" t="s">
        <v>46</v>
      </c>
      <c r="O95" s="85"/>
      <c r="P95" s="222">
        <f>O95*H95</f>
        <v>0</v>
      </c>
      <c r="Q95" s="222">
        <v>0</v>
      </c>
      <c r="R95" s="222">
        <f>Q95*H95</f>
        <v>0</v>
      </c>
      <c r="S95" s="222">
        <v>0</v>
      </c>
      <c r="T95" s="22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745</v>
      </c>
      <c r="AT95" s="224" t="s">
        <v>148</v>
      </c>
      <c r="AU95" s="224" t="s">
        <v>82</v>
      </c>
      <c r="AY95" s="18" t="s">
        <v>145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82</v>
      </c>
      <c r="BK95" s="225">
        <f>ROUND(I95*H95,2)</f>
        <v>0</v>
      </c>
      <c r="BL95" s="18" t="s">
        <v>745</v>
      </c>
      <c r="BM95" s="224" t="s">
        <v>2159</v>
      </c>
    </row>
    <row r="96" s="13" customFormat="1">
      <c r="A96" s="13"/>
      <c r="B96" s="231"/>
      <c r="C96" s="232"/>
      <c r="D96" s="233" t="s">
        <v>161</v>
      </c>
      <c r="E96" s="242" t="s">
        <v>19</v>
      </c>
      <c r="F96" s="234" t="s">
        <v>82</v>
      </c>
      <c r="G96" s="232"/>
      <c r="H96" s="235">
        <v>1</v>
      </c>
      <c r="I96" s="236"/>
      <c r="J96" s="232"/>
      <c r="K96" s="232"/>
      <c r="L96" s="237"/>
      <c r="M96" s="238"/>
      <c r="N96" s="239"/>
      <c r="O96" s="239"/>
      <c r="P96" s="239"/>
      <c r="Q96" s="239"/>
      <c r="R96" s="239"/>
      <c r="S96" s="239"/>
      <c r="T96" s="240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1" t="s">
        <v>161</v>
      </c>
      <c r="AU96" s="241" t="s">
        <v>82</v>
      </c>
      <c r="AV96" s="13" t="s">
        <v>84</v>
      </c>
      <c r="AW96" s="13" t="s">
        <v>37</v>
      </c>
      <c r="AX96" s="13" t="s">
        <v>82</v>
      </c>
      <c r="AY96" s="241" t="s">
        <v>145</v>
      </c>
    </row>
    <row r="97" s="2" customFormat="1" ht="16.5" customHeight="1">
      <c r="A97" s="39"/>
      <c r="B97" s="40"/>
      <c r="C97" s="213" t="s">
        <v>84</v>
      </c>
      <c r="D97" s="213" t="s">
        <v>148</v>
      </c>
      <c r="E97" s="214" t="s">
        <v>2160</v>
      </c>
      <c r="F97" s="215" t="s">
        <v>2161</v>
      </c>
      <c r="G97" s="216" t="s">
        <v>253</v>
      </c>
      <c r="H97" s="217">
        <v>1</v>
      </c>
      <c r="I97" s="218"/>
      <c r="J97" s="219">
        <f>ROUND(I97*H97,2)</f>
        <v>0</v>
      </c>
      <c r="K97" s="215" t="s">
        <v>19</v>
      </c>
      <c r="L97" s="45"/>
      <c r="M97" s="220" t="s">
        <v>19</v>
      </c>
      <c r="N97" s="221" t="s">
        <v>46</v>
      </c>
      <c r="O97" s="85"/>
      <c r="P97" s="222">
        <f>O97*H97</f>
        <v>0</v>
      </c>
      <c r="Q97" s="222">
        <v>0</v>
      </c>
      <c r="R97" s="222">
        <f>Q97*H97</f>
        <v>0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745</v>
      </c>
      <c r="AT97" s="224" t="s">
        <v>148</v>
      </c>
      <c r="AU97" s="224" t="s">
        <v>82</v>
      </c>
      <c r="AY97" s="18" t="s">
        <v>145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82</v>
      </c>
      <c r="BK97" s="225">
        <f>ROUND(I97*H97,2)</f>
        <v>0</v>
      </c>
      <c r="BL97" s="18" t="s">
        <v>745</v>
      </c>
      <c r="BM97" s="224" t="s">
        <v>2162</v>
      </c>
    </row>
    <row r="98" s="2" customFormat="1">
      <c r="A98" s="39"/>
      <c r="B98" s="40"/>
      <c r="C98" s="41"/>
      <c r="D98" s="233" t="s">
        <v>223</v>
      </c>
      <c r="E98" s="41"/>
      <c r="F98" s="243" t="s">
        <v>2163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223</v>
      </c>
      <c r="AU98" s="18" t="s">
        <v>82</v>
      </c>
    </row>
    <row r="99" s="13" customFormat="1">
      <c r="A99" s="13"/>
      <c r="B99" s="231"/>
      <c r="C99" s="232"/>
      <c r="D99" s="233" t="s">
        <v>161</v>
      </c>
      <c r="E99" s="242" t="s">
        <v>19</v>
      </c>
      <c r="F99" s="234" t="s">
        <v>82</v>
      </c>
      <c r="G99" s="232"/>
      <c r="H99" s="235">
        <v>1</v>
      </c>
      <c r="I99" s="236"/>
      <c r="J99" s="232"/>
      <c r="K99" s="232"/>
      <c r="L99" s="237"/>
      <c r="M99" s="238"/>
      <c r="N99" s="239"/>
      <c r="O99" s="239"/>
      <c r="P99" s="239"/>
      <c r="Q99" s="239"/>
      <c r="R99" s="239"/>
      <c r="S99" s="239"/>
      <c r="T99" s="240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1" t="s">
        <v>161</v>
      </c>
      <c r="AU99" s="241" t="s">
        <v>82</v>
      </c>
      <c r="AV99" s="13" t="s">
        <v>84</v>
      </c>
      <c r="AW99" s="13" t="s">
        <v>37</v>
      </c>
      <c r="AX99" s="13" t="s">
        <v>82</v>
      </c>
      <c r="AY99" s="241" t="s">
        <v>145</v>
      </c>
    </row>
    <row r="100" s="2" customFormat="1" ht="16.5" customHeight="1">
      <c r="A100" s="39"/>
      <c r="B100" s="40"/>
      <c r="C100" s="213" t="s">
        <v>163</v>
      </c>
      <c r="D100" s="213" t="s">
        <v>148</v>
      </c>
      <c r="E100" s="214" t="s">
        <v>2164</v>
      </c>
      <c r="F100" s="215" t="s">
        <v>2165</v>
      </c>
      <c r="G100" s="216" t="s">
        <v>253</v>
      </c>
      <c r="H100" s="217">
        <v>1</v>
      </c>
      <c r="I100" s="218"/>
      <c r="J100" s="219">
        <f>ROUND(I100*H100,2)</f>
        <v>0</v>
      </c>
      <c r="K100" s="215" t="s">
        <v>19</v>
      </c>
      <c r="L100" s="45"/>
      <c r="M100" s="220" t="s">
        <v>19</v>
      </c>
      <c r="N100" s="221" t="s">
        <v>46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745</v>
      </c>
      <c r="AT100" s="224" t="s">
        <v>148</v>
      </c>
      <c r="AU100" s="224" t="s">
        <v>82</v>
      </c>
      <c r="AY100" s="18" t="s">
        <v>145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82</v>
      </c>
      <c r="BK100" s="225">
        <f>ROUND(I100*H100,2)</f>
        <v>0</v>
      </c>
      <c r="BL100" s="18" t="s">
        <v>745</v>
      </c>
      <c r="BM100" s="224" t="s">
        <v>2166</v>
      </c>
    </row>
    <row r="101" s="13" customFormat="1">
      <c r="A101" s="13"/>
      <c r="B101" s="231"/>
      <c r="C101" s="232"/>
      <c r="D101" s="233" t="s">
        <v>161</v>
      </c>
      <c r="E101" s="242" t="s">
        <v>19</v>
      </c>
      <c r="F101" s="234" t="s">
        <v>82</v>
      </c>
      <c r="G101" s="232"/>
      <c r="H101" s="235">
        <v>1</v>
      </c>
      <c r="I101" s="236"/>
      <c r="J101" s="232"/>
      <c r="K101" s="232"/>
      <c r="L101" s="237"/>
      <c r="M101" s="238"/>
      <c r="N101" s="239"/>
      <c r="O101" s="239"/>
      <c r="P101" s="239"/>
      <c r="Q101" s="239"/>
      <c r="R101" s="239"/>
      <c r="S101" s="239"/>
      <c r="T101" s="24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1" t="s">
        <v>161</v>
      </c>
      <c r="AU101" s="241" t="s">
        <v>82</v>
      </c>
      <c r="AV101" s="13" t="s">
        <v>84</v>
      </c>
      <c r="AW101" s="13" t="s">
        <v>37</v>
      </c>
      <c r="AX101" s="13" t="s">
        <v>82</v>
      </c>
      <c r="AY101" s="241" t="s">
        <v>145</v>
      </c>
    </row>
    <row r="102" s="2" customFormat="1" ht="16.5" customHeight="1">
      <c r="A102" s="39"/>
      <c r="B102" s="40"/>
      <c r="C102" s="213" t="s">
        <v>153</v>
      </c>
      <c r="D102" s="213" t="s">
        <v>148</v>
      </c>
      <c r="E102" s="214" t="s">
        <v>2167</v>
      </c>
      <c r="F102" s="215" t="s">
        <v>2168</v>
      </c>
      <c r="G102" s="216" t="s">
        <v>253</v>
      </c>
      <c r="H102" s="217">
        <v>1</v>
      </c>
      <c r="I102" s="218"/>
      <c r="J102" s="219">
        <f>ROUND(I102*H102,2)</f>
        <v>0</v>
      </c>
      <c r="K102" s="215" t="s">
        <v>19</v>
      </c>
      <c r="L102" s="45"/>
      <c r="M102" s="220" t="s">
        <v>19</v>
      </c>
      <c r="N102" s="221" t="s">
        <v>46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745</v>
      </c>
      <c r="AT102" s="224" t="s">
        <v>148</v>
      </c>
      <c r="AU102" s="224" t="s">
        <v>82</v>
      </c>
      <c r="AY102" s="18" t="s">
        <v>145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82</v>
      </c>
      <c r="BK102" s="225">
        <f>ROUND(I102*H102,2)</f>
        <v>0</v>
      </c>
      <c r="BL102" s="18" t="s">
        <v>745</v>
      </c>
      <c r="BM102" s="224" t="s">
        <v>2169</v>
      </c>
    </row>
    <row r="103" s="13" customFormat="1">
      <c r="A103" s="13"/>
      <c r="B103" s="231"/>
      <c r="C103" s="232"/>
      <c r="D103" s="233" t="s">
        <v>161</v>
      </c>
      <c r="E103" s="242" t="s">
        <v>19</v>
      </c>
      <c r="F103" s="234" t="s">
        <v>82</v>
      </c>
      <c r="G103" s="232"/>
      <c r="H103" s="235">
        <v>1</v>
      </c>
      <c r="I103" s="236"/>
      <c r="J103" s="232"/>
      <c r="K103" s="232"/>
      <c r="L103" s="237"/>
      <c r="M103" s="238"/>
      <c r="N103" s="239"/>
      <c r="O103" s="239"/>
      <c r="P103" s="239"/>
      <c r="Q103" s="239"/>
      <c r="R103" s="239"/>
      <c r="S103" s="239"/>
      <c r="T103" s="240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1" t="s">
        <v>161</v>
      </c>
      <c r="AU103" s="241" t="s">
        <v>82</v>
      </c>
      <c r="AV103" s="13" t="s">
        <v>84</v>
      </c>
      <c r="AW103" s="13" t="s">
        <v>37</v>
      </c>
      <c r="AX103" s="13" t="s">
        <v>82</v>
      </c>
      <c r="AY103" s="241" t="s">
        <v>145</v>
      </c>
    </row>
    <row r="104" s="2" customFormat="1" ht="16.5" customHeight="1">
      <c r="A104" s="39"/>
      <c r="B104" s="40"/>
      <c r="C104" s="213" t="s">
        <v>174</v>
      </c>
      <c r="D104" s="213" t="s">
        <v>148</v>
      </c>
      <c r="E104" s="214" t="s">
        <v>2170</v>
      </c>
      <c r="F104" s="215" t="s">
        <v>2171</v>
      </c>
      <c r="G104" s="216" t="s">
        <v>253</v>
      </c>
      <c r="H104" s="217">
        <v>3</v>
      </c>
      <c r="I104" s="218"/>
      <c r="J104" s="219">
        <f>ROUND(I104*H104,2)</f>
        <v>0</v>
      </c>
      <c r="K104" s="215" t="s">
        <v>19</v>
      </c>
      <c r="L104" s="45"/>
      <c r="M104" s="220" t="s">
        <v>19</v>
      </c>
      <c r="N104" s="221" t="s">
        <v>46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745</v>
      </c>
      <c r="AT104" s="224" t="s">
        <v>148</v>
      </c>
      <c r="AU104" s="224" t="s">
        <v>82</v>
      </c>
      <c r="AY104" s="18" t="s">
        <v>145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82</v>
      </c>
      <c r="BK104" s="225">
        <f>ROUND(I104*H104,2)</f>
        <v>0</v>
      </c>
      <c r="BL104" s="18" t="s">
        <v>745</v>
      </c>
      <c r="BM104" s="224" t="s">
        <v>2172</v>
      </c>
    </row>
    <row r="105" s="13" customFormat="1">
      <c r="A105" s="13"/>
      <c r="B105" s="231"/>
      <c r="C105" s="232"/>
      <c r="D105" s="233" t="s">
        <v>161</v>
      </c>
      <c r="E105" s="242" t="s">
        <v>19</v>
      </c>
      <c r="F105" s="234" t="s">
        <v>163</v>
      </c>
      <c r="G105" s="232"/>
      <c r="H105" s="235">
        <v>3</v>
      </c>
      <c r="I105" s="236"/>
      <c r="J105" s="232"/>
      <c r="K105" s="232"/>
      <c r="L105" s="237"/>
      <c r="M105" s="238"/>
      <c r="N105" s="239"/>
      <c r="O105" s="239"/>
      <c r="P105" s="239"/>
      <c r="Q105" s="239"/>
      <c r="R105" s="239"/>
      <c r="S105" s="239"/>
      <c r="T105" s="240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1" t="s">
        <v>161</v>
      </c>
      <c r="AU105" s="241" t="s">
        <v>82</v>
      </c>
      <c r="AV105" s="13" t="s">
        <v>84</v>
      </c>
      <c r="AW105" s="13" t="s">
        <v>37</v>
      </c>
      <c r="AX105" s="13" t="s">
        <v>82</v>
      </c>
      <c r="AY105" s="241" t="s">
        <v>145</v>
      </c>
    </row>
    <row r="106" s="2" customFormat="1" ht="16.5" customHeight="1">
      <c r="A106" s="39"/>
      <c r="B106" s="40"/>
      <c r="C106" s="213" t="s">
        <v>181</v>
      </c>
      <c r="D106" s="213" t="s">
        <v>148</v>
      </c>
      <c r="E106" s="214" t="s">
        <v>2173</v>
      </c>
      <c r="F106" s="215" t="s">
        <v>2174</v>
      </c>
      <c r="G106" s="216" t="s">
        <v>253</v>
      </c>
      <c r="H106" s="217">
        <v>1</v>
      </c>
      <c r="I106" s="218"/>
      <c r="J106" s="219">
        <f>ROUND(I106*H106,2)</f>
        <v>0</v>
      </c>
      <c r="K106" s="215" t="s">
        <v>19</v>
      </c>
      <c r="L106" s="45"/>
      <c r="M106" s="220" t="s">
        <v>19</v>
      </c>
      <c r="N106" s="221" t="s">
        <v>46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745</v>
      </c>
      <c r="AT106" s="224" t="s">
        <v>148</v>
      </c>
      <c r="AU106" s="224" t="s">
        <v>82</v>
      </c>
      <c r="AY106" s="18" t="s">
        <v>145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82</v>
      </c>
      <c r="BK106" s="225">
        <f>ROUND(I106*H106,2)</f>
        <v>0</v>
      </c>
      <c r="BL106" s="18" t="s">
        <v>745</v>
      </c>
      <c r="BM106" s="224" t="s">
        <v>2175</v>
      </c>
    </row>
    <row r="107" s="13" customFormat="1">
      <c r="A107" s="13"/>
      <c r="B107" s="231"/>
      <c r="C107" s="232"/>
      <c r="D107" s="233" t="s">
        <v>161</v>
      </c>
      <c r="E107" s="242" t="s">
        <v>19</v>
      </c>
      <c r="F107" s="234" t="s">
        <v>82</v>
      </c>
      <c r="G107" s="232"/>
      <c r="H107" s="235">
        <v>1</v>
      </c>
      <c r="I107" s="236"/>
      <c r="J107" s="232"/>
      <c r="K107" s="232"/>
      <c r="L107" s="237"/>
      <c r="M107" s="238"/>
      <c r="N107" s="239"/>
      <c r="O107" s="239"/>
      <c r="P107" s="239"/>
      <c r="Q107" s="239"/>
      <c r="R107" s="239"/>
      <c r="S107" s="239"/>
      <c r="T107" s="24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1" t="s">
        <v>161</v>
      </c>
      <c r="AU107" s="241" t="s">
        <v>82</v>
      </c>
      <c r="AV107" s="13" t="s">
        <v>84</v>
      </c>
      <c r="AW107" s="13" t="s">
        <v>37</v>
      </c>
      <c r="AX107" s="13" t="s">
        <v>82</v>
      </c>
      <c r="AY107" s="241" t="s">
        <v>145</v>
      </c>
    </row>
    <row r="108" s="2" customFormat="1" ht="16.5" customHeight="1">
      <c r="A108" s="39"/>
      <c r="B108" s="40"/>
      <c r="C108" s="213" t="s">
        <v>186</v>
      </c>
      <c r="D108" s="213" t="s">
        <v>148</v>
      </c>
      <c r="E108" s="214" t="s">
        <v>2176</v>
      </c>
      <c r="F108" s="215" t="s">
        <v>2177</v>
      </c>
      <c r="G108" s="216" t="s">
        <v>253</v>
      </c>
      <c r="H108" s="217">
        <v>1</v>
      </c>
      <c r="I108" s="218"/>
      <c r="J108" s="219">
        <f>ROUND(I108*H108,2)</f>
        <v>0</v>
      </c>
      <c r="K108" s="215" t="s">
        <v>19</v>
      </c>
      <c r="L108" s="45"/>
      <c r="M108" s="220" t="s">
        <v>19</v>
      </c>
      <c r="N108" s="221" t="s">
        <v>46</v>
      </c>
      <c r="O108" s="85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745</v>
      </c>
      <c r="AT108" s="224" t="s">
        <v>148</v>
      </c>
      <c r="AU108" s="224" t="s">
        <v>82</v>
      </c>
      <c r="AY108" s="18" t="s">
        <v>145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82</v>
      </c>
      <c r="BK108" s="225">
        <f>ROUND(I108*H108,2)</f>
        <v>0</v>
      </c>
      <c r="BL108" s="18" t="s">
        <v>745</v>
      </c>
      <c r="BM108" s="224" t="s">
        <v>2178</v>
      </c>
    </row>
    <row r="109" s="13" customFormat="1">
      <c r="A109" s="13"/>
      <c r="B109" s="231"/>
      <c r="C109" s="232"/>
      <c r="D109" s="233" t="s">
        <v>161</v>
      </c>
      <c r="E109" s="242" t="s">
        <v>19</v>
      </c>
      <c r="F109" s="234" t="s">
        <v>82</v>
      </c>
      <c r="G109" s="232"/>
      <c r="H109" s="235">
        <v>1</v>
      </c>
      <c r="I109" s="236"/>
      <c r="J109" s="232"/>
      <c r="K109" s="232"/>
      <c r="L109" s="237"/>
      <c r="M109" s="238"/>
      <c r="N109" s="239"/>
      <c r="O109" s="239"/>
      <c r="P109" s="239"/>
      <c r="Q109" s="239"/>
      <c r="R109" s="239"/>
      <c r="S109" s="239"/>
      <c r="T109" s="240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1" t="s">
        <v>161</v>
      </c>
      <c r="AU109" s="241" t="s">
        <v>82</v>
      </c>
      <c r="AV109" s="13" t="s">
        <v>84</v>
      </c>
      <c r="AW109" s="13" t="s">
        <v>37</v>
      </c>
      <c r="AX109" s="13" t="s">
        <v>82</v>
      </c>
      <c r="AY109" s="241" t="s">
        <v>145</v>
      </c>
    </row>
    <row r="110" s="2" customFormat="1" ht="16.5" customHeight="1">
      <c r="A110" s="39"/>
      <c r="B110" s="40"/>
      <c r="C110" s="213" t="s">
        <v>191</v>
      </c>
      <c r="D110" s="213" t="s">
        <v>148</v>
      </c>
      <c r="E110" s="214" t="s">
        <v>1645</v>
      </c>
      <c r="F110" s="215" t="s">
        <v>2179</v>
      </c>
      <c r="G110" s="216" t="s">
        <v>253</v>
      </c>
      <c r="H110" s="217">
        <v>1</v>
      </c>
      <c r="I110" s="218"/>
      <c r="J110" s="219">
        <f>ROUND(I110*H110,2)</f>
        <v>0</v>
      </c>
      <c r="K110" s="215" t="s">
        <v>19</v>
      </c>
      <c r="L110" s="45"/>
      <c r="M110" s="220" t="s">
        <v>19</v>
      </c>
      <c r="N110" s="221" t="s">
        <v>46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745</v>
      </c>
      <c r="AT110" s="224" t="s">
        <v>148</v>
      </c>
      <c r="AU110" s="224" t="s">
        <v>82</v>
      </c>
      <c r="AY110" s="18" t="s">
        <v>145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82</v>
      </c>
      <c r="BK110" s="225">
        <f>ROUND(I110*H110,2)</f>
        <v>0</v>
      </c>
      <c r="BL110" s="18" t="s">
        <v>745</v>
      </c>
      <c r="BM110" s="224" t="s">
        <v>2180</v>
      </c>
    </row>
    <row r="111" s="2" customFormat="1">
      <c r="A111" s="39"/>
      <c r="B111" s="40"/>
      <c r="C111" s="41"/>
      <c r="D111" s="233" t="s">
        <v>223</v>
      </c>
      <c r="E111" s="41"/>
      <c r="F111" s="243" t="s">
        <v>2181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223</v>
      </c>
      <c r="AU111" s="18" t="s">
        <v>82</v>
      </c>
    </row>
    <row r="112" s="13" customFormat="1">
      <c r="A112" s="13"/>
      <c r="B112" s="231"/>
      <c r="C112" s="232"/>
      <c r="D112" s="233" t="s">
        <v>161</v>
      </c>
      <c r="E112" s="242" t="s">
        <v>19</v>
      </c>
      <c r="F112" s="234" t="s">
        <v>82</v>
      </c>
      <c r="G112" s="232"/>
      <c r="H112" s="235">
        <v>1</v>
      </c>
      <c r="I112" s="236"/>
      <c r="J112" s="232"/>
      <c r="K112" s="232"/>
      <c r="L112" s="237"/>
      <c r="M112" s="238"/>
      <c r="N112" s="239"/>
      <c r="O112" s="239"/>
      <c r="P112" s="239"/>
      <c r="Q112" s="239"/>
      <c r="R112" s="239"/>
      <c r="S112" s="239"/>
      <c r="T112" s="240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1" t="s">
        <v>161</v>
      </c>
      <c r="AU112" s="241" t="s">
        <v>82</v>
      </c>
      <c r="AV112" s="13" t="s">
        <v>84</v>
      </c>
      <c r="AW112" s="13" t="s">
        <v>37</v>
      </c>
      <c r="AX112" s="13" t="s">
        <v>82</v>
      </c>
      <c r="AY112" s="241" t="s">
        <v>145</v>
      </c>
    </row>
    <row r="113" s="12" customFormat="1" ht="25.92" customHeight="1">
      <c r="A113" s="12"/>
      <c r="B113" s="197"/>
      <c r="C113" s="198"/>
      <c r="D113" s="199" t="s">
        <v>74</v>
      </c>
      <c r="E113" s="200" t="s">
        <v>2182</v>
      </c>
      <c r="F113" s="200" t="s">
        <v>2183</v>
      </c>
      <c r="G113" s="198"/>
      <c r="H113" s="198"/>
      <c r="I113" s="201"/>
      <c r="J113" s="202">
        <f>BK113</f>
        <v>0</v>
      </c>
      <c r="K113" s="198"/>
      <c r="L113" s="203"/>
      <c r="M113" s="204"/>
      <c r="N113" s="205"/>
      <c r="O113" s="205"/>
      <c r="P113" s="206">
        <f>P114+P127+P131+P167+P179+P188</f>
        <v>0</v>
      </c>
      <c r="Q113" s="205"/>
      <c r="R113" s="206">
        <f>R114+R127+R131+R167+R179+R188</f>
        <v>0</v>
      </c>
      <c r="S113" s="205"/>
      <c r="T113" s="207">
        <f>T114+T127+T131+T167+T179+T188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8" t="s">
        <v>174</v>
      </c>
      <c r="AT113" s="209" t="s">
        <v>74</v>
      </c>
      <c r="AU113" s="209" t="s">
        <v>75</v>
      </c>
      <c r="AY113" s="208" t="s">
        <v>145</v>
      </c>
      <c r="BK113" s="210">
        <f>BK114+BK127+BK131+BK167+BK179+BK188</f>
        <v>0</v>
      </c>
    </row>
    <row r="114" s="12" customFormat="1" ht="22.8" customHeight="1">
      <c r="A114" s="12"/>
      <c r="B114" s="197"/>
      <c r="C114" s="198"/>
      <c r="D114" s="199" t="s">
        <v>74</v>
      </c>
      <c r="E114" s="211" t="s">
        <v>2184</v>
      </c>
      <c r="F114" s="211" t="s">
        <v>2185</v>
      </c>
      <c r="G114" s="198"/>
      <c r="H114" s="198"/>
      <c r="I114" s="201"/>
      <c r="J114" s="212">
        <f>BK114</f>
        <v>0</v>
      </c>
      <c r="K114" s="198"/>
      <c r="L114" s="203"/>
      <c r="M114" s="204"/>
      <c r="N114" s="205"/>
      <c r="O114" s="205"/>
      <c r="P114" s="206">
        <f>SUM(P115:P126)</f>
        <v>0</v>
      </c>
      <c r="Q114" s="205"/>
      <c r="R114" s="206">
        <f>SUM(R115:R126)</f>
        <v>0</v>
      </c>
      <c r="S114" s="205"/>
      <c r="T114" s="207">
        <f>SUM(T115:T126)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8" t="s">
        <v>174</v>
      </c>
      <c r="AT114" s="209" t="s">
        <v>74</v>
      </c>
      <c r="AU114" s="209" t="s">
        <v>82</v>
      </c>
      <c r="AY114" s="208" t="s">
        <v>145</v>
      </c>
      <c r="BK114" s="210">
        <f>SUM(BK115:BK126)</f>
        <v>0</v>
      </c>
    </row>
    <row r="115" s="2" customFormat="1" ht="16.5" customHeight="1">
      <c r="A115" s="39"/>
      <c r="B115" s="40"/>
      <c r="C115" s="213" t="s">
        <v>146</v>
      </c>
      <c r="D115" s="213" t="s">
        <v>148</v>
      </c>
      <c r="E115" s="214" t="s">
        <v>2186</v>
      </c>
      <c r="F115" s="215" t="s">
        <v>2187</v>
      </c>
      <c r="G115" s="216" t="s">
        <v>253</v>
      </c>
      <c r="H115" s="217">
        <v>1</v>
      </c>
      <c r="I115" s="218"/>
      <c r="J115" s="219">
        <f>ROUND(I115*H115,2)</f>
        <v>0</v>
      </c>
      <c r="K115" s="215" t="s">
        <v>2188</v>
      </c>
      <c r="L115" s="45"/>
      <c r="M115" s="220" t="s">
        <v>19</v>
      </c>
      <c r="N115" s="221" t="s">
        <v>46</v>
      </c>
      <c r="O115" s="85"/>
      <c r="P115" s="222">
        <f>O115*H115</f>
        <v>0</v>
      </c>
      <c r="Q115" s="222">
        <v>0</v>
      </c>
      <c r="R115" s="222">
        <f>Q115*H115</f>
        <v>0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2189</v>
      </c>
      <c r="AT115" s="224" t="s">
        <v>148</v>
      </c>
      <c r="AU115" s="224" t="s">
        <v>84</v>
      </c>
      <c r="AY115" s="18" t="s">
        <v>145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82</v>
      </c>
      <c r="BK115" s="225">
        <f>ROUND(I115*H115,2)</f>
        <v>0</v>
      </c>
      <c r="BL115" s="18" t="s">
        <v>2189</v>
      </c>
      <c r="BM115" s="224" t="s">
        <v>2190</v>
      </c>
    </row>
    <row r="116" s="2" customFormat="1">
      <c r="A116" s="39"/>
      <c r="B116" s="40"/>
      <c r="C116" s="41"/>
      <c r="D116" s="226" t="s">
        <v>155</v>
      </c>
      <c r="E116" s="41"/>
      <c r="F116" s="227" t="s">
        <v>2191</v>
      </c>
      <c r="G116" s="41"/>
      <c r="H116" s="41"/>
      <c r="I116" s="228"/>
      <c r="J116" s="41"/>
      <c r="K116" s="41"/>
      <c r="L116" s="45"/>
      <c r="M116" s="229"/>
      <c r="N116" s="230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155</v>
      </c>
      <c r="AU116" s="18" t="s">
        <v>84</v>
      </c>
    </row>
    <row r="117" s="2" customFormat="1">
      <c r="A117" s="39"/>
      <c r="B117" s="40"/>
      <c r="C117" s="41"/>
      <c r="D117" s="233" t="s">
        <v>223</v>
      </c>
      <c r="E117" s="41"/>
      <c r="F117" s="243" t="s">
        <v>2192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223</v>
      </c>
      <c r="AU117" s="18" t="s">
        <v>84</v>
      </c>
    </row>
    <row r="118" s="13" customFormat="1">
      <c r="A118" s="13"/>
      <c r="B118" s="231"/>
      <c r="C118" s="232"/>
      <c r="D118" s="233" t="s">
        <v>161</v>
      </c>
      <c r="E118" s="242" t="s">
        <v>19</v>
      </c>
      <c r="F118" s="234" t="s">
        <v>82</v>
      </c>
      <c r="G118" s="232"/>
      <c r="H118" s="235">
        <v>1</v>
      </c>
      <c r="I118" s="236"/>
      <c r="J118" s="232"/>
      <c r="K118" s="232"/>
      <c r="L118" s="237"/>
      <c r="M118" s="238"/>
      <c r="N118" s="239"/>
      <c r="O118" s="239"/>
      <c r="P118" s="239"/>
      <c r="Q118" s="239"/>
      <c r="R118" s="239"/>
      <c r="S118" s="239"/>
      <c r="T118" s="240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1" t="s">
        <v>161</v>
      </c>
      <c r="AU118" s="241" t="s">
        <v>84</v>
      </c>
      <c r="AV118" s="13" t="s">
        <v>84</v>
      </c>
      <c r="AW118" s="13" t="s">
        <v>37</v>
      </c>
      <c r="AX118" s="13" t="s">
        <v>82</v>
      </c>
      <c r="AY118" s="241" t="s">
        <v>145</v>
      </c>
    </row>
    <row r="119" s="2" customFormat="1" ht="16.5" customHeight="1">
      <c r="A119" s="39"/>
      <c r="B119" s="40"/>
      <c r="C119" s="213" t="s">
        <v>202</v>
      </c>
      <c r="D119" s="213" t="s">
        <v>148</v>
      </c>
      <c r="E119" s="214" t="s">
        <v>2193</v>
      </c>
      <c r="F119" s="215" t="s">
        <v>2194</v>
      </c>
      <c r="G119" s="216" t="s">
        <v>253</v>
      </c>
      <c r="H119" s="217">
        <v>1</v>
      </c>
      <c r="I119" s="218"/>
      <c r="J119" s="219">
        <f>ROUND(I119*H119,2)</f>
        <v>0</v>
      </c>
      <c r="K119" s="215" t="s">
        <v>2188</v>
      </c>
      <c r="L119" s="45"/>
      <c r="M119" s="220" t="s">
        <v>19</v>
      </c>
      <c r="N119" s="221" t="s">
        <v>46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2189</v>
      </c>
      <c r="AT119" s="224" t="s">
        <v>148</v>
      </c>
      <c r="AU119" s="224" t="s">
        <v>84</v>
      </c>
      <c r="AY119" s="18" t="s">
        <v>145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82</v>
      </c>
      <c r="BK119" s="225">
        <f>ROUND(I119*H119,2)</f>
        <v>0</v>
      </c>
      <c r="BL119" s="18" t="s">
        <v>2189</v>
      </c>
      <c r="BM119" s="224" t="s">
        <v>2195</v>
      </c>
    </row>
    <row r="120" s="2" customFormat="1">
      <c r="A120" s="39"/>
      <c r="B120" s="40"/>
      <c r="C120" s="41"/>
      <c r="D120" s="226" t="s">
        <v>155</v>
      </c>
      <c r="E120" s="41"/>
      <c r="F120" s="227" t="s">
        <v>2196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155</v>
      </c>
      <c r="AU120" s="18" t="s">
        <v>84</v>
      </c>
    </row>
    <row r="121" s="2" customFormat="1">
      <c r="A121" s="39"/>
      <c r="B121" s="40"/>
      <c r="C121" s="41"/>
      <c r="D121" s="233" t="s">
        <v>223</v>
      </c>
      <c r="E121" s="41"/>
      <c r="F121" s="243" t="s">
        <v>2197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223</v>
      </c>
      <c r="AU121" s="18" t="s">
        <v>84</v>
      </c>
    </row>
    <row r="122" s="13" customFormat="1">
      <c r="A122" s="13"/>
      <c r="B122" s="231"/>
      <c r="C122" s="232"/>
      <c r="D122" s="233" t="s">
        <v>161</v>
      </c>
      <c r="E122" s="242" t="s">
        <v>19</v>
      </c>
      <c r="F122" s="234" t="s">
        <v>82</v>
      </c>
      <c r="G122" s="232"/>
      <c r="H122" s="235">
        <v>1</v>
      </c>
      <c r="I122" s="236"/>
      <c r="J122" s="232"/>
      <c r="K122" s="232"/>
      <c r="L122" s="237"/>
      <c r="M122" s="238"/>
      <c r="N122" s="239"/>
      <c r="O122" s="239"/>
      <c r="P122" s="239"/>
      <c r="Q122" s="239"/>
      <c r="R122" s="239"/>
      <c r="S122" s="239"/>
      <c r="T122" s="24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1" t="s">
        <v>161</v>
      </c>
      <c r="AU122" s="241" t="s">
        <v>84</v>
      </c>
      <c r="AV122" s="13" t="s">
        <v>84</v>
      </c>
      <c r="AW122" s="13" t="s">
        <v>37</v>
      </c>
      <c r="AX122" s="13" t="s">
        <v>82</v>
      </c>
      <c r="AY122" s="241" t="s">
        <v>145</v>
      </c>
    </row>
    <row r="123" s="2" customFormat="1" ht="16.5" customHeight="1">
      <c r="A123" s="39"/>
      <c r="B123" s="40"/>
      <c r="C123" s="213" t="s">
        <v>208</v>
      </c>
      <c r="D123" s="213" t="s">
        <v>148</v>
      </c>
      <c r="E123" s="214" t="s">
        <v>2198</v>
      </c>
      <c r="F123" s="215" t="s">
        <v>2199</v>
      </c>
      <c r="G123" s="216" t="s">
        <v>253</v>
      </c>
      <c r="H123" s="217">
        <v>1</v>
      </c>
      <c r="I123" s="218"/>
      <c r="J123" s="219">
        <f>ROUND(I123*H123,2)</f>
        <v>0</v>
      </c>
      <c r="K123" s="215" t="s">
        <v>2188</v>
      </c>
      <c r="L123" s="45"/>
      <c r="M123" s="220" t="s">
        <v>19</v>
      </c>
      <c r="N123" s="221" t="s">
        <v>46</v>
      </c>
      <c r="O123" s="85"/>
      <c r="P123" s="222">
        <f>O123*H123</f>
        <v>0</v>
      </c>
      <c r="Q123" s="222">
        <v>0</v>
      </c>
      <c r="R123" s="222">
        <f>Q123*H123</f>
        <v>0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2189</v>
      </c>
      <c r="AT123" s="224" t="s">
        <v>148</v>
      </c>
      <c r="AU123" s="224" t="s">
        <v>84</v>
      </c>
      <c r="AY123" s="18" t="s">
        <v>145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82</v>
      </c>
      <c r="BK123" s="225">
        <f>ROUND(I123*H123,2)</f>
        <v>0</v>
      </c>
      <c r="BL123" s="18" t="s">
        <v>2189</v>
      </c>
      <c r="BM123" s="224" t="s">
        <v>2200</v>
      </c>
    </row>
    <row r="124" s="2" customFormat="1">
      <c r="A124" s="39"/>
      <c r="B124" s="40"/>
      <c r="C124" s="41"/>
      <c r="D124" s="226" t="s">
        <v>155</v>
      </c>
      <c r="E124" s="41"/>
      <c r="F124" s="227" t="s">
        <v>2201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155</v>
      </c>
      <c r="AU124" s="18" t="s">
        <v>84</v>
      </c>
    </row>
    <row r="125" s="2" customFormat="1">
      <c r="A125" s="39"/>
      <c r="B125" s="40"/>
      <c r="C125" s="41"/>
      <c r="D125" s="233" t="s">
        <v>223</v>
      </c>
      <c r="E125" s="41"/>
      <c r="F125" s="243" t="s">
        <v>2202</v>
      </c>
      <c r="G125" s="41"/>
      <c r="H125" s="41"/>
      <c r="I125" s="228"/>
      <c r="J125" s="41"/>
      <c r="K125" s="41"/>
      <c r="L125" s="45"/>
      <c r="M125" s="229"/>
      <c r="N125" s="230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223</v>
      </c>
      <c r="AU125" s="18" t="s">
        <v>84</v>
      </c>
    </row>
    <row r="126" s="13" customFormat="1">
      <c r="A126" s="13"/>
      <c r="B126" s="231"/>
      <c r="C126" s="232"/>
      <c r="D126" s="233" t="s">
        <v>161</v>
      </c>
      <c r="E126" s="242" t="s">
        <v>19</v>
      </c>
      <c r="F126" s="234" t="s">
        <v>82</v>
      </c>
      <c r="G126" s="232"/>
      <c r="H126" s="235">
        <v>1</v>
      </c>
      <c r="I126" s="236"/>
      <c r="J126" s="232"/>
      <c r="K126" s="232"/>
      <c r="L126" s="237"/>
      <c r="M126" s="238"/>
      <c r="N126" s="239"/>
      <c r="O126" s="239"/>
      <c r="P126" s="239"/>
      <c r="Q126" s="239"/>
      <c r="R126" s="239"/>
      <c r="S126" s="239"/>
      <c r="T126" s="24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1" t="s">
        <v>161</v>
      </c>
      <c r="AU126" s="241" t="s">
        <v>84</v>
      </c>
      <c r="AV126" s="13" t="s">
        <v>84</v>
      </c>
      <c r="AW126" s="13" t="s">
        <v>37</v>
      </c>
      <c r="AX126" s="13" t="s">
        <v>82</v>
      </c>
      <c r="AY126" s="241" t="s">
        <v>145</v>
      </c>
    </row>
    <row r="127" s="12" customFormat="1" ht="22.8" customHeight="1">
      <c r="A127" s="12"/>
      <c r="B127" s="197"/>
      <c r="C127" s="198"/>
      <c r="D127" s="199" t="s">
        <v>74</v>
      </c>
      <c r="E127" s="211" t="s">
        <v>2203</v>
      </c>
      <c r="F127" s="211" t="s">
        <v>2204</v>
      </c>
      <c r="G127" s="198"/>
      <c r="H127" s="198"/>
      <c r="I127" s="201"/>
      <c r="J127" s="212">
        <f>BK127</f>
        <v>0</v>
      </c>
      <c r="K127" s="198"/>
      <c r="L127" s="203"/>
      <c r="M127" s="204"/>
      <c r="N127" s="205"/>
      <c r="O127" s="205"/>
      <c r="P127" s="206">
        <f>SUM(P128:P130)</f>
        <v>0</v>
      </c>
      <c r="Q127" s="205"/>
      <c r="R127" s="206">
        <f>SUM(R128:R130)</f>
        <v>0</v>
      </c>
      <c r="S127" s="205"/>
      <c r="T127" s="207">
        <f>SUM(T128:T130)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8" t="s">
        <v>174</v>
      </c>
      <c r="AT127" s="209" t="s">
        <v>74</v>
      </c>
      <c r="AU127" s="209" t="s">
        <v>82</v>
      </c>
      <c r="AY127" s="208" t="s">
        <v>145</v>
      </c>
      <c r="BK127" s="210">
        <f>SUM(BK128:BK130)</f>
        <v>0</v>
      </c>
    </row>
    <row r="128" s="2" customFormat="1" ht="16.5" customHeight="1">
      <c r="A128" s="39"/>
      <c r="B128" s="40"/>
      <c r="C128" s="213" t="s">
        <v>8</v>
      </c>
      <c r="D128" s="213" t="s">
        <v>148</v>
      </c>
      <c r="E128" s="214" t="s">
        <v>2205</v>
      </c>
      <c r="F128" s="215" t="s">
        <v>2204</v>
      </c>
      <c r="G128" s="216" t="s">
        <v>253</v>
      </c>
      <c r="H128" s="217">
        <v>1</v>
      </c>
      <c r="I128" s="218"/>
      <c r="J128" s="219">
        <f>ROUND(I128*H128,2)</f>
        <v>0</v>
      </c>
      <c r="K128" s="215" t="s">
        <v>19</v>
      </c>
      <c r="L128" s="45"/>
      <c r="M128" s="220" t="s">
        <v>19</v>
      </c>
      <c r="N128" s="221" t="s">
        <v>46</v>
      </c>
      <c r="O128" s="85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153</v>
      </c>
      <c r="AT128" s="224" t="s">
        <v>148</v>
      </c>
      <c r="AU128" s="224" t="s">
        <v>84</v>
      </c>
      <c r="AY128" s="18" t="s">
        <v>145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82</v>
      </c>
      <c r="BK128" s="225">
        <f>ROUND(I128*H128,2)</f>
        <v>0</v>
      </c>
      <c r="BL128" s="18" t="s">
        <v>153</v>
      </c>
      <c r="BM128" s="224" t="s">
        <v>2206</v>
      </c>
    </row>
    <row r="129" s="2" customFormat="1">
      <c r="A129" s="39"/>
      <c r="B129" s="40"/>
      <c r="C129" s="41"/>
      <c r="D129" s="233" t="s">
        <v>223</v>
      </c>
      <c r="E129" s="41"/>
      <c r="F129" s="243" t="s">
        <v>2207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223</v>
      </c>
      <c r="AU129" s="18" t="s">
        <v>84</v>
      </c>
    </row>
    <row r="130" s="13" customFormat="1">
      <c r="A130" s="13"/>
      <c r="B130" s="231"/>
      <c r="C130" s="232"/>
      <c r="D130" s="233" t="s">
        <v>161</v>
      </c>
      <c r="E130" s="242" t="s">
        <v>19</v>
      </c>
      <c r="F130" s="234" t="s">
        <v>82</v>
      </c>
      <c r="G130" s="232"/>
      <c r="H130" s="235">
        <v>1</v>
      </c>
      <c r="I130" s="236"/>
      <c r="J130" s="232"/>
      <c r="K130" s="232"/>
      <c r="L130" s="237"/>
      <c r="M130" s="238"/>
      <c r="N130" s="239"/>
      <c r="O130" s="239"/>
      <c r="P130" s="239"/>
      <c r="Q130" s="239"/>
      <c r="R130" s="239"/>
      <c r="S130" s="239"/>
      <c r="T130" s="24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1" t="s">
        <v>161</v>
      </c>
      <c r="AU130" s="241" t="s">
        <v>84</v>
      </c>
      <c r="AV130" s="13" t="s">
        <v>84</v>
      </c>
      <c r="AW130" s="13" t="s">
        <v>37</v>
      </c>
      <c r="AX130" s="13" t="s">
        <v>82</v>
      </c>
      <c r="AY130" s="241" t="s">
        <v>145</v>
      </c>
    </row>
    <row r="131" s="12" customFormat="1" ht="22.8" customHeight="1">
      <c r="A131" s="12"/>
      <c r="B131" s="197"/>
      <c r="C131" s="198"/>
      <c r="D131" s="199" t="s">
        <v>74</v>
      </c>
      <c r="E131" s="211" t="s">
        <v>2208</v>
      </c>
      <c r="F131" s="211" t="s">
        <v>2209</v>
      </c>
      <c r="G131" s="198"/>
      <c r="H131" s="198"/>
      <c r="I131" s="201"/>
      <c r="J131" s="212">
        <f>BK131</f>
        <v>0</v>
      </c>
      <c r="K131" s="198"/>
      <c r="L131" s="203"/>
      <c r="M131" s="204"/>
      <c r="N131" s="205"/>
      <c r="O131" s="205"/>
      <c r="P131" s="206">
        <f>SUM(P132:P166)</f>
        <v>0</v>
      </c>
      <c r="Q131" s="205"/>
      <c r="R131" s="206">
        <f>SUM(R132:R166)</f>
        <v>0</v>
      </c>
      <c r="S131" s="205"/>
      <c r="T131" s="207">
        <f>SUM(T132:T166)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8" t="s">
        <v>174</v>
      </c>
      <c r="AT131" s="209" t="s">
        <v>74</v>
      </c>
      <c r="AU131" s="209" t="s">
        <v>82</v>
      </c>
      <c r="AY131" s="208" t="s">
        <v>145</v>
      </c>
      <c r="BK131" s="210">
        <f>SUM(BK132:BK166)</f>
        <v>0</v>
      </c>
    </row>
    <row r="132" s="2" customFormat="1" ht="16.5" customHeight="1">
      <c r="A132" s="39"/>
      <c r="B132" s="40"/>
      <c r="C132" s="213" t="s">
        <v>219</v>
      </c>
      <c r="D132" s="213" t="s">
        <v>148</v>
      </c>
      <c r="E132" s="214" t="s">
        <v>2210</v>
      </c>
      <c r="F132" s="215" t="s">
        <v>2209</v>
      </c>
      <c r="G132" s="216" t="s">
        <v>253</v>
      </c>
      <c r="H132" s="217">
        <v>1</v>
      </c>
      <c r="I132" s="218"/>
      <c r="J132" s="219">
        <f>ROUND(I132*H132,2)</f>
        <v>0</v>
      </c>
      <c r="K132" s="215" t="s">
        <v>2188</v>
      </c>
      <c r="L132" s="45"/>
      <c r="M132" s="220" t="s">
        <v>19</v>
      </c>
      <c r="N132" s="221" t="s">
        <v>46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2189</v>
      </c>
      <c r="AT132" s="224" t="s">
        <v>148</v>
      </c>
      <c r="AU132" s="224" t="s">
        <v>84</v>
      </c>
      <c r="AY132" s="18" t="s">
        <v>145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82</v>
      </c>
      <c r="BK132" s="225">
        <f>ROUND(I132*H132,2)</f>
        <v>0</v>
      </c>
      <c r="BL132" s="18" t="s">
        <v>2189</v>
      </c>
      <c r="BM132" s="224" t="s">
        <v>2211</v>
      </c>
    </row>
    <row r="133" s="2" customFormat="1">
      <c r="A133" s="39"/>
      <c r="B133" s="40"/>
      <c r="C133" s="41"/>
      <c r="D133" s="226" t="s">
        <v>155</v>
      </c>
      <c r="E133" s="41"/>
      <c r="F133" s="227" t="s">
        <v>2212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155</v>
      </c>
      <c r="AU133" s="18" t="s">
        <v>84</v>
      </c>
    </row>
    <row r="134" s="2" customFormat="1">
      <c r="A134" s="39"/>
      <c r="B134" s="40"/>
      <c r="C134" s="41"/>
      <c r="D134" s="233" t="s">
        <v>223</v>
      </c>
      <c r="E134" s="41"/>
      <c r="F134" s="243" t="s">
        <v>2213</v>
      </c>
      <c r="G134" s="41"/>
      <c r="H134" s="41"/>
      <c r="I134" s="228"/>
      <c r="J134" s="41"/>
      <c r="K134" s="41"/>
      <c r="L134" s="45"/>
      <c r="M134" s="229"/>
      <c r="N134" s="230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223</v>
      </c>
      <c r="AU134" s="18" t="s">
        <v>84</v>
      </c>
    </row>
    <row r="135" s="13" customFormat="1">
      <c r="A135" s="13"/>
      <c r="B135" s="231"/>
      <c r="C135" s="232"/>
      <c r="D135" s="233" t="s">
        <v>161</v>
      </c>
      <c r="E135" s="242" t="s">
        <v>19</v>
      </c>
      <c r="F135" s="234" t="s">
        <v>82</v>
      </c>
      <c r="G135" s="232"/>
      <c r="H135" s="235">
        <v>1</v>
      </c>
      <c r="I135" s="236"/>
      <c r="J135" s="232"/>
      <c r="K135" s="232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161</v>
      </c>
      <c r="AU135" s="241" t="s">
        <v>84</v>
      </c>
      <c r="AV135" s="13" t="s">
        <v>84</v>
      </c>
      <c r="AW135" s="13" t="s">
        <v>37</v>
      </c>
      <c r="AX135" s="13" t="s">
        <v>82</v>
      </c>
      <c r="AY135" s="241" t="s">
        <v>145</v>
      </c>
    </row>
    <row r="136" s="2" customFormat="1" ht="16.5" customHeight="1">
      <c r="A136" s="39"/>
      <c r="B136" s="40"/>
      <c r="C136" s="213" t="s">
        <v>230</v>
      </c>
      <c r="D136" s="213" t="s">
        <v>148</v>
      </c>
      <c r="E136" s="214" t="s">
        <v>2214</v>
      </c>
      <c r="F136" s="215" t="s">
        <v>2215</v>
      </c>
      <c r="G136" s="216" t="s">
        <v>253</v>
      </c>
      <c r="H136" s="217">
        <v>1</v>
      </c>
      <c r="I136" s="218"/>
      <c r="J136" s="219">
        <f>ROUND(I136*H136,2)</f>
        <v>0</v>
      </c>
      <c r="K136" s="215" t="s">
        <v>2188</v>
      </c>
      <c r="L136" s="45"/>
      <c r="M136" s="220" t="s">
        <v>19</v>
      </c>
      <c r="N136" s="221" t="s">
        <v>46</v>
      </c>
      <c r="O136" s="85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2189</v>
      </c>
      <c r="AT136" s="224" t="s">
        <v>148</v>
      </c>
      <c r="AU136" s="224" t="s">
        <v>84</v>
      </c>
      <c r="AY136" s="18" t="s">
        <v>145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82</v>
      </c>
      <c r="BK136" s="225">
        <f>ROUND(I136*H136,2)</f>
        <v>0</v>
      </c>
      <c r="BL136" s="18" t="s">
        <v>2189</v>
      </c>
      <c r="BM136" s="224" t="s">
        <v>2216</v>
      </c>
    </row>
    <row r="137" s="2" customFormat="1">
      <c r="A137" s="39"/>
      <c r="B137" s="40"/>
      <c r="C137" s="41"/>
      <c r="D137" s="226" t="s">
        <v>155</v>
      </c>
      <c r="E137" s="41"/>
      <c r="F137" s="227" t="s">
        <v>2217</v>
      </c>
      <c r="G137" s="41"/>
      <c r="H137" s="41"/>
      <c r="I137" s="228"/>
      <c r="J137" s="41"/>
      <c r="K137" s="41"/>
      <c r="L137" s="45"/>
      <c r="M137" s="229"/>
      <c r="N137" s="230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155</v>
      </c>
      <c r="AU137" s="18" t="s">
        <v>84</v>
      </c>
    </row>
    <row r="138" s="13" customFormat="1">
      <c r="A138" s="13"/>
      <c r="B138" s="231"/>
      <c r="C138" s="232"/>
      <c r="D138" s="233" t="s">
        <v>161</v>
      </c>
      <c r="E138" s="242" t="s">
        <v>19</v>
      </c>
      <c r="F138" s="234" t="s">
        <v>82</v>
      </c>
      <c r="G138" s="232"/>
      <c r="H138" s="235">
        <v>1</v>
      </c>
      <c r="I138" s="236"/>
      <c r="J138" s="232"/>
      <c r="K138" s="232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161</v>
      </c>
      <c r="AU138" s="241" t="s">
        <v>84</v>
      </c>
      <c r="AV138" s="13" t="s">
        <v>84</v>
      </c>
      <c r="AW138" s="13" t="s">
        <v>37</v>
      </c>
      <c r="AX138" s="13" t="s">
        <v>82</v>
      </c>
      <c r="AY138" s="241" t="s">
        <v>145</v>
      </c>
    </row>
    <row r="139" s="2" customFormat="1" ht="16.5" customHeight="1">
      <c r="A139" s="39"/>
      <c r="B139" s="40"/>
      <c r="C139" s="213" t="s">
        <v>238</v>
      </c>
      <c r="D139" s="213" t="s">
        <v>148</v>
      </c>
      <c r="E139" s="214" t="s">
        <v>2218</v>
      </c>
      <c r="F139" s="215" t="s">
        <v>2219</v>
      </c>
      <c r="G139" s="216" t="s">
        <v>253</v>
      </c>
      <c r="H139" s="217">
        <v>1</v>
      </c>
      <c r="I139" s="218"/>
      <c r="J139" s="219">
        <f>ROUND(I139*H139,2)</f>
        <v>0</v>
      </c>
      <c r="K139" s="215" t="s">
        <v>2188</v>
      </c>
      <c r="L139" s="45"/>
      <c r="M139" s="220" t="s">
        <v>19</v>
      </c>
      <c r="N139" s="221" t="s">
        <v>46</v>
      </c>
      <c r="O139" s="85"/>
      <c r="P139" s="222">
        <f>O139*H139</f>
        <v>0</v>
      </c>
      <c r="Q139" s="222">
        <v>0</v>
      </c>
      <c r="R139" s="222">
        <f>Q139*H139</f>
        <v>0</v>
      </c>
      <c r="S139" s="222">
        <v>0</v>
      </c>
      <c r="T139" s="22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4" t="s">
        <v>2189</v>
      </c>
      <c r="AT139" s="224" t="s">
        <v>148</v>
      </c>
      <c r="AU139" s="224" t="s">
        <v>84</v>
      </c>
      <c r="AY139" s="18" t="s">
        <v>145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8" t="s">
        <v>82</v>
      </c>
      <c r="BK139" s="225">
        <f>ROUND(I139*H139,2)</f>
        <v>0</v>
      </c>
      <c r="BL139" s="18" t="s">
        <v>2189</v>
      </c>
      <c r="BM139" s="224" t="s">
        <v>2220</v>
      </c>
    </row>
    <row r="140" s="2" customFormat="1">
      <c r="A140" s="39"/>
      <c r="B140" s="40"/>
      <c r="C140" s="41"/>
      <c r="D140" s="226" t="s">
        <v>155</v>
      </c>
      <c r="E140" s="41"/>
      <c r="F140" s="227" t="s">
        <v>2221</v>
      </c>
      <c r="G140" s="41"/>
      <c r="H140" s="41"/>
      <c r="I140" s="228"/>
      <c r="J140" s="41"/>
      <c r="K140" s="41"/>
      <c r="L140" s="45"/>
      <c r="M140" s="229"/>
      <c r="N140" s="230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155</v>
      </c>
      <c r="AU140" s="18" t="s">
        <v>84</v>
      </c>
    </row>
    <row r="141" s="2" customFormat="1">
      <c r="A141" s="39"/>
      <c r="B141" s="40"/>
      <c r="C141" s="41"/>
      <c r="D141" s="233" t="s">
        <v>223</v>
      </c>
      <c r="E141" s="41"/>
      <c r="F141" s="243" t="s">
        <v>2222</v>
      </c>
      <c r="G141" s="41"/>
      <c r="H141" s="41"/>
      <c r="I141" s="228"/>
      <c r="J141" s="41"/>
      <c r="K141" s="41"/>
      <c r="L141" s="45"/>
      <c r="M141" s="229"/>
      <c r="N141" s="230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223</v>
      </c>
      <c r="AU141" s="18" t="s">
        <v>84</v>
      </c>
    </row>
    <row r="142" s="13" customFormat="1">
      <c r="A142" s="13"/>
      <c r="B142" s="231"/>
      <c r="C142" s="232"/>
      <c r="D142" s="233" t="s">
        <v>161</v>
      </c>
      <c r="E142" s="242" t="s">
        <v>19</v>
      </c>
      <c r="F142" s="234" t="s">
        <v>82</v>
      </c>
      <c r="G142" s="232"/>
      <c r="H142" s="235">
        <v>1</v>
      </c>
      <c r="I142" s="236"/>
      <c r="J142" s="232"/>
      <c r="K142" s="232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161</v>
      </c>
      <c r="AU142" s="241" t="s">
        <v>84</v>
      </c>
      <c r="AV142" s="13" t="s">
        <v>84</v>
      </c>
      <c r="AW142" s="13" t="s">
        <v>37</v>
      </c>
      <c r="AX142" s="13" t="s">
        <v>82</v>
      </c>
      <c r="AY142" s="241" t="s">
        <v>145</v>
      </c>
    </row>
    <row r="143" s="2" customFormat="1" ht="16.5" customHeight="1">
      <c r="A143" s="39"/>
      <c r="B143" s="40"/>
      <c r="C143" s="213" t="s">
        <v>234</v>
      </c>
      <c r="D143" s="213" t="s">
        <v>148</v>
      </c>
      <c r="E143" s="214" t="s">
        <v>2223</v>
      </c>
      <c r="F143" s="215" t="s">
        <v>2224</v>
      </c>
      <c r="G143" s="216" t="s">
        <v>253</v>
      </c>
      <c r="H143" s="217">
        <v>1</v>
      </c>
      <c r="I143" s="218"/>
      <c r="J143" s="219">
        <f>ROUND(I143*H143,2)</f>
        <v>0</v>
      </c>
      <c r="K143" s="215" t="s">
        <v>2188</v>
      </c>
      <c r="L143" s="45"/>
      <c r="M143" s="220" t="s">
        <v>19</v>
      </c>
      <c r="N143" s="221" t="s">
        <v>46</v>
      </c>
      <c r="O143" s="85"/>
      <c r="P143" s="222">
        <f>O143*H143</f>
        <v>0</v>
      </c>
      <c r="Q143" s="222">
        <v>0</v>
      </c>
      <c r="R143" s="222">
        <f>Q143*H143</f>
        <v>0</v>
      </c>
      <c r="S143" s="222">
        <v>0</v>
      </c>
      <c r="T143" s="223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4" t="s">
        <v>2189</v>
      </c>
      <c r="AT143" s="224" t="s">
        <v>148</v>
      </c>
      <c r="AU143" s="224" t="s">
        <v>84</v>
      </c>
      <c r="AY143" s="18" t="s">
        <v>145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8" t="s">
        <v>82</v>
      </c>
      <c r="BK143" s="225">
        <f>ROUND(I143*H143,2)</f>
        <v>0</v>
      </c>
      <c r="BL143" s="18" t="s">
        <v>2189</v>
      </c>
      <c r="BM143" s="224" t="s">
        <v>2225</v>
      </c>
    </row>
    <row r="144" s="2" customFormat="1">
      <c r="A144" s="39"/>
      <c r="B144" s="40"/>
      <c r="C144" s="41"/>
      <c r="D144" s="226" t="s">
        <v>155</v>
      </c>
      <c r="E144" s="41"/>
      <c r="F144" s="227" t="s">
        <v>2226</v>
      </c>
      <c r="G144" s="41"/>
      <c r="H144" s="41"/>
      <c r="I144" s="228"/>
      <c r="J144" s="41"/>
      <c r="K144" s="41"/>
      <c r="L144" s="45"/>
      <c r="M144" s="229"/>
      <c r="N144" s="230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155</v>
      </c>
      <c r="AU144" s="18" t="s">
        <v>84</v>
      </c>
    </row>
    <row r="145" s="2" customFormat="1">
      <c r="A145" s="39"/>
      <c r="B145" s="40"/>
      <c r="C145" s="41"/>
      <c r="D145" s="233" t="s">
        <v>223</v>
      </c>
      <c r="E145" s="41"/>
      <c r="F145" s="243" t="s">
        <v>2227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223</v>
      </c>
      <c r="AU145" s="18" t="s">
        <v>84</v>
      </c>
    </row>
    <row r="146" s="13" customFormat="1">
      <c r="A146" s="13"/>
      <c r="B146" s="231"/>
      <c r="C146" s="232"/>
      <c r="D146" s="233" t="s">
        <v>161</v>
      </c>
      <c r="E146" s="242" t="s">
        <v>19</v>
      </c>
      <c r="F146" s="234" t="s">
        <v>82</v>
      </c>
      <c r="G146" s="232"/>
      <c r="H146" s="235">
        <v>1</v>
      </c>
      <c r="I146" s="236"/>
      <c r="J146" s="232"/>
      <c r="K146" s="232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161</v>
      </c>
      <c r="AU146" s="241" t="s">
        <v>84</v>
      </c>
      <c r="AV146" s="13" t="s">
        <v>84</v>
      </c>
      <c r="AW146" s="13" t="s">
        <v>37</v>
      </c>
      <c r="AX146" s="13" t="s">
        <v>82</v>
      </c>
      <c r="AY146" s="241" t="s">
        <v>145</v>
      </c>
    </row>
    <row r="147" s="2" customFormat="1" ht="16.5" customHeight="1">
      <c r="A147" s="39"/>
      <c r="B147" s="40"/>
      <c r="C147" s="213" t="s">
        <v>250</v>
      </c>
      <c r="D147" s="213" t="s">
        <v>148</v>
      </c>
      <c r="E147" s="214" t="s">
        <v>2228</v>
      </c>
      <c r="F147" s="215" t="s">
        <v>2229</v>
      </c>
      <c r="G147" s="216" t="s">
        <v>253</v>
      </c>
      <c r="H147" s="217">
        <v>3</v>
      </c>
      <c r="I147" s="218"/>
      <c r="J147" s="219">
        <f>ROUND(I147*H147,2)</f>
        <v>0</v>
      </c>
      <c r="K147" s="215" t="s">
        <v>2188</v>
      </c>
      <c r="L147" s="45"/>
      <c r="M147" s="220" t="s">
        <v>19</v>
      </c>
      <c r="N147" s="221" t="s">
        <v>46</v>
      </c>
      <c r="O147" s="85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4" t="s">
        <v>2189</v>
      </c>
      <c r="AT147" s="224" t="s">
        <v>148</v>
      </c>
      <c r="AU147" s="224" t="s">
        <v>84</v>
      </c>
      <c r="AY147" s="18" t="s">
        <v>145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8" t="s">
        <v>82</v>
      </c>
      <c r="BK147" s="225">
        <f>ROUND(I147*H147,2)</f>
        <v>0</v>
      </c>
      <c r="BL147" s="18" t="s">
        <v>2189</v>
      </c>
      <c r="BM147" s="224" t="s">
        <v>2230</v>
      </c>
    </row>
    <row r="148" s="2" customFormat="1">
      <c r="A148" s="39"/>
      <c r="B148" s="40"/>
      <c r="C148" s="41"/>
      <c r="D148" s="226" t="s">
        <v>155</v>
      </c>
      <c r="E148" s="41"/>
      <c r="F148" s="227" t="s">
        <v>2231</v>
      </c>
      <c r="G148" s="41"/>
      <c r="H148" s="41"/>
      <c r="I148" s="228"/>
      <c r="J148" s="41"/>
      <c r="K148" s="41"/>
      <c r="L148" s="45"/>
      <c r="M148" s="229"/>
      <c r="N148" s="230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155</v>
      </c>
      <c r="AU148" s="18" t="s">
        <v>84</v>
      </c>
    </row>
    <row r="149" s="2" customFormat="1">
      <c r="A149" s="39"/>
      <c r="B149" s="40"/>
      <c r="C149" s="41"/>
      <c r="D149" s="233" t="s">
        <v>223</v>
      </c>
      <c r="E149" s="41"/>
      <c r="F149" s="243" t="s">
        <v>2232</v>
      </c>
      <c r="G149" s="41"/>
      <c r="H149" s="41"/>
      <c r="I149" s="228"/>
      <c r="J149" s="41"/>
      <c r="K149" s="41"/>
      <c r="L149" s="45"/>
      <c r="M149" s="229"/>
      <c r="N149" s="230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223</v>
      </c>
      <c r="AU149" s="18" t="s">
        <v>84</v>
      </c>
    </row>
    <row r="150" s="13" customFormat="1">
      <c r="A150" s="13"/>
      <c r="B150" s="231"/>
      <c r="C150" s="232"/>
      <c r="D150" s="233" t="s">
        <v>161</v>
      </c>
      <c r="E150" s="242" t="s">
        <v>19</v>
      </c>
      <c r="F150" s="234" t="s">
        <v>163</v>
      </c>
      <c r="G150" s="232"/>
      <c r="H150" s="235">
        <v>3</v>
      </c>
      <c r="I150" s="236"/>
      <c r="J150" s="232"/>
      <c r="K150" s="232"/>
      <c r="L150" s="237"/>
      <c r="M150" s="238"/>
      <c r="N150" s="239"/>
      <c r="O150" s="239"/>
      <c r="P150" s="239"/>
      <c r="Q150" s="239"/>
      <c r="R150" s="239"/>
      <c r="S150" s="239"/>
      <c r="T150" s="24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1" t="s">
        <v>161</v>
      </c>
      <c r="AU150" s="241" t="s">
        <v>84</v>
      </c>
      <c r="AV150" s="13" t="s">
        <v>84</v>
      </c>
      <c r="AW150" s="13" t="s">
        <v>37</v>
      </c>
      <c r="AX150" s="13" t="s">
        <v>82</v>
      </c>
      <c r="AY150" s="241" t="s">
        <v>145</v>
      </c>
    </row>
    <row r="151" s="2" customFormat="1" ht="16.5" customHeight="1">
      <c r="A151" s="39"/>
      <c r="B151" s="40"/>
      <c r="C151" s="213" t="s">
        <v>255</v>
      </c>
      <c r="D151" s="213" t="s">
        <v>148</v>
      </c>
      <c r="E151" s="214" t="s">
        <v>2233</v>
      </c>
      <c r="F151" s="215" t="s">
        <v>2234</v>
      </c>
      <c r="G151" s="216" t="s">
        <v>253</v>
      </c>
      <c r="H151" s="217">
        <v>1</v>
      </c>
      <c r="I151" s="218"/>
      <c r="J151" s="219">
        <f>ROUND(I151*H151,2)</f>
        <v>0</v>
      </c>
      <c r="K151" s="215" t="s">
        <v>2188</v>
      </c>
      <c r="L151" s="45"/>
      <c r="M151" s="220" t="s">
        <v>19</v>
      </c>
      <c r="N151" s="221" t="s">
        <v>46</v>
      </c>
      <c r="O151" s="85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2189</v>
      </c>
      <c r="AT151" s="224" t="s">
        <v>148</v>
      </c>
      <c r="AU151" s="224" t="s">
        <v>84</v>
      </c>
      <c r="AY151" s="18" t="s">
        <v>145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82</v>
      </c>
      <c r="BK151" s="225">
        <f>ROUND(I151*H151,2)</f>
        <v>0</v>
      </c>
      <c r="BL151" s="18" t="s">
        <v>2189</v>
      </c>
      <c r="BM151" s="224" t="s">
        <v>2235</v>
      </c>
    </row>
    <row r="152" s="2" customFormat="1">
      <c r="A152" s="39"/>
      <c r="B152" s="40"/>
      <c r="C152" s="41"/>
      <c r="D152" s="226" t="s">
        <v>155</v>
      </c>
      <c r="E152" s="41"/>
      <c r="F152" s="227" t="s">
        <v>2236</v>
      </c>
      <c r="G152" s="41"/>
      <c r="H152" s="41"/>
      <c r="I152" s="228"/>
      <c r="J152" s="41"/>
      <c r="K152" s="41"/>
      <c r="L152" s="45"/>
      <c r="M152" s="229"/>
      <c r="N152" s="230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155</v>
      </c>
      <c r="AU152" s="18" t="s">
        <v>84</v>
      </c>
    </row>
    <row r="153" s="2" customFormat="1">
      <c r="A153" s="39"/>
      <c r="B153" s="40"/>
      <c r="C153" s="41"/>
      <c r="D153" s="233" t="s">
        <v>223</v>
      </c>
      <c r="E153" s="41"/>
      <c r="F153" s="243" t="s">
        <v>2237</v>
      </c>
      <c r="G153" s="41"/>
      <c r="H153" s="41"/>
      <c r="I153" s="228"/>
      <c r="J153" s="41"/>
      <c r="K153" s="41"/>
      <c r="L153" s="45"/>
      <c r="M153" s="229"/>
      <c r="N153" s="230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223</v>
      </c>
      <c r="AU153" s="18" t="s">
        <v>84</v>
      </c>
    </row>
    <row r="154" s="13" customFormat="1">
      <c r="A154" s="13"/>
      <c r="B154" s="231"/>
      <c r="C154" s="232"/>
      <c r="D154" s="233" t="s">
        <v>161</v>
      </c>
      <c r="E154" s="242" t="s">
        <v>19</v>
      </c>
      <c r="F154" s="234" t="s">
        <v>82</v>
      </c>
      <c r="G154" s="232"/>
      <c r="H154" s="235">
        <v>1</v>
      </c>
      <c r="I154" s="236"/>
      <c r="J154" s="232"/>
      <c r="K154" s="232"/>
      <c r="L154" s="237"/>
      <c r="M154" s="238"/>
      <c r="N154" s="239"/>
      <c r="O154" s="239"/>
      <c r="P154" s="239"/>
      <c r="Q154" s="239"/>
      <c r="R154" s="239"/>
      <c r="S154" s="239"/>
      <c r="T154" s="24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1" t="s">
        <v>161</v>
      </c>
      <c r="AU154" s="241" t="s">
        <v>84</v>
      </c>
      <c r="AV154" s="13" t="s">
        <v>84</v>
      </c>
      <c r="AW154" s="13" t="s">
        <v>37</v>
      </c>
      <c r="AX154" s="13" t="s">
        <v>82</v>
      </c>
      <c r="AY154" s="241" t="s">
        <v>145</v>
      </c>
    </row>
    <row r="155" s="2" customFormat="1" ht="16.5" customHeight="1">
      <c r="A155" s="39"/>
      <c r="B155" s="40"/>
      <c r="C155" s="213" t="s">
        <v>262</v>
      </c>
      <c r="D155" s="213" t="s">
        <v>148</v>
      </c>
      <c r="E155" s="214" t="s">
        <v>2238</v>
      </c>
      <c r="F155" s="215" t="s">
        <v>2239</v>
      </c>
      <c r="G155" s="216" t="s">
        <v>253</v>
      </c>
      <c r="H155" s="217">
        <v>1</v>
      </c>
      <c r="I155" s="218"/>
      <c r="J155" s="219">
        <f>ROUND(I155*H155,2)</f>
        <v>0</v>
      </c>
      <c r="K155" s="215" t="s">
        <v>2188</v>
      </c>
      <c r="L155" s="45"/>
      <c r="M155" s="220" t="s">
        <v>19</v>
      </c>
      <c r="N155" s="221" t="s">
        <v>46</v>
      </c>
      <c r="O155" s="85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2189</v>
      </c>
      <c r="AT155" s="224" t="s">
        <v>148</v>
      </c>
      <c r="AU155" s="224" t="s">
        <v>84</v>
      </c>
      <c r="AY155" s="18" t="s">
        <v>145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82</v>
      </c>
      <c r="BK155" s="225">
        <f>ROUND(I155*H155,2)</f>
        <v>0</v>
      </c>
      <c r="BL155" s="18" t="s">
        <v>2189</v>
      </c>
      <c r="BM155" s="224" t="s">
        <v>2240</v>
      </c>
    </row>
    <row r="156" s="2" customFormat="1">
      <c r="A156" s="39"/>
      <c r="B156" s="40"/>
      <c r="C156" s="41"/>
      <c r="D156" s="226" t="s">
        <v>155</v>
      </c>
      <c r="E156" s="41"/>
      <c r="F156" s="227" t="s">
        <v>2241</v>
      </c>
      <c r="G156" s="41"/>
      <c r="H156" s="41"/>
      <c r="I156" s="228"/>
      <c r="J156" s="41"/>
      <c r="K156" s="41"/>
      <c r="L156" s="45"/>
      <c r="M156" s="229"/>
      <c r="N156" s="230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155</v>
      </c>
      <c r="AU156" s="18" t="s">
        <v>84</v>
      </c>
    </row>
    <row r="157" s="2" customFormat="1">
      <c r="A157" s="39"/>
      <c r="B157" s="40"/>
      <c r="C157" s="41"/>
      <c r="D157" s="233" t="s">
        <v>223</v>
      </c>
      <c r="E157" s="41"/>
      <c r="F157" s="243" t="s">
        <v>2242</v>
      </c>
      <c r="G157" s="41"/>
      <c r="H157" s="41"/>
      <c r="I157" s="228"/>
      <c r="J157" s="41"/>
      <c r="K157" s="41"/>
      <c r="L157" s="45"/>
      <c r="M157" s="229"/>
      <c r="N157" s="230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223</v>
      </c>
      <c r="AU157" s="18" t="s">
        <v>84</v>
      </c>
    </row>
    <row r="158" s="13" customFormat="1">
      <c r="A158" s="13"/>
      <c r="B158" s="231"/>
      <c r="C158" s="232"/>
      <c r="D158" s="233" t="s">
        <v>161</v>
      </c>
      <c r="E158" s="242" t="s">
        <v>19</v>
      </c>
      <c r="F158" s="234" t="s">
        <v>82</v>
      </c>
      <c r="G158" s="232"/>
      <c r="H158" s="235">
        <v>1</v>
      </c>
      <c r="I158" s="236"/>
      <c r="J158" s="232"/>
      <c r="K158" s="232"/>
      <c r="L158" s="237"/>
      <c r="M158" s="238"/>
      <c r="N158" s="239"/>
      <c r="O158" s="239"/>
      <c r="P158" s="239"/>
      <c r="Q158" s="239"/>
      <c r="R158" s="239"/>
      <c r="S158" s="239"/>
      <c r="T158" s="24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1" t="s">
        <v>161</v>
      </c>
      <c r="AU158" s="241" t="s">
        <v>84</v>
      </c>
      <c r="AV158" s="13" t="s">
        <v>84</v>
      </c>
      <c r="AW158" s="13" t="s">
        <v>37</v>
      </c>
      <c r="AX158" s="13" t="s">
        <v>82</v>
      </c>
      <c r="AY158" s="241" t="s">
        <v>145</v>
      </c>
    </row>
    <row r="159" s="2" customFormat="1" ht="16.5" customHeight="1">
      <c r="A159" s="39"/>
      <c r="B159" s="40"/>
      <c r="C159" s="213" t="s">
        <v>269</v>
      </c>
      <c r="D159" s="213" t="s">
        <v>148</v>
      </c>
      <c r="E159" s="214" t="s">
        <v>2243</v>
      </c>
      <c r="F159" s="215" t="s">
        <v>2244</v>
      </c>
      <c r="G159" s="216" t="s">
        <v>253</v>
      </c>
      <c r="H159" s="217">
        <v>1</v>
      </c>
      <c r="I159" s="218"/>
      <c r="J159" s="219">
        <f>ROUND(I159*H159,2)</f>
        <v>0</v>
      </c>
      <c r="K159" s="215" t="s">
        <v>2188</v>
      </c>
      <c r="L159" s="45"/>
      <c r="M159" s="220" t="s">
        <v>19</v>
      </c>
      <c r="N159" s="221" t="s">
        <v>46</v>
      </c>
      <c r="O159" s="85"/>
      <c r="P159" s="222">
        <f>O159*H159</f>
        <v>0</v>
      </c>
      <c r="Q159" s="222">
        <v>0</v>
      </c>
      <c r="R159" s="222">
        <f>Q159*H159</f>
        <v>0</v>
      </c>
      <c r="S159" s="222">
        <v>0</v>
      </c>
      <c r="T159" s="22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4" t="s">
        <v>2189</v>
      </c>
      <c r="AT159" s="224" t="s">
        <v>148</v>
      </c>
      <c r="AU159" s="224" t="s">
        <v>84</v>
      </c>
      <c r="AY159" s="18" t="s">
        <v>145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8" t="s">
        <v>82</v>
      </c>
      <c r="BK159" s="225">
        <f>ROUND(I159*H159,2)</f>
        <v>0</v>
      </c>
      <c r="BL159" s="18" t="s">
        <v>2189</v>
      </c>
      <c r="BM159" s="224" t="s">
        <v>2245</v>
      </c>
    </row>
    <row r="160" s="2" customFormat="1">
      <c r="A160" s="39"/>
      <c r="B160" s="40"/>
      <c r="C160" s="41"/>
      <c r="D160" s="226" t="s">
        <v>155</v>
      </c>
      <c r="E160" s="41"/>
      <c r="F160" s="227" t="s">
        <v>2246</v>
      </c>
      <c r="G160" s="41"/>
      <c r="H160" s="41"/>
      <c r="I160" s="228"/>
      <c r="J160" s="41"/>
      <c r="K160" s="41"/>
      <c r="L160" s="45"/>
      <c r="M160" s="229"/>
      <c r="N160" s="230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155</v>
      </c>
      <c r="AU160" s="18" t="s">
        <v>84</v>
      </c>
    </row>
    <row r="161" s="2" customFormat="1">
      <c r="A161" s="39"/>
      <c r="B161" s="40"/>
      <c r="C161" s="41"/>
      <c r="D161" s="233" t="s">
        <v>223</v>
      </c>
      <c r="E161" s="41"/>
      <c r="F161" s="243" t="s">
        <v>2247</v>
      </c>
      <c r="G161" s="41"/>
      <c r="H161" s="41"/>
      <c r="I161" s="228"/>
      <c r="J161" s="41"/>
      <c r="K161" s="41"/>
      <c r="L161" s="45"/>
      <c r="M161" s="229"/>
      <c r="N161" s="230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223</v>
      </c>
      <c r="AU161" s="18" t="s">
        <v>84</v>
      </c>
    </row>
    <row r="162" s="13" customFormat="1">
      <c r="A162" s="13"/>
      <c r="B162" s="231"/>
      <c r="C162" s="232"/>
      <c r="D162" s="233" t="s">
        <v>161</v>
      </c>
      <c r="E162" s="242" t="s">
        <v>19</v>
      </c>
      <c r="F162" s="234" t="s">
        <v>82</v>
      </c>
      <c r="G162" s="232"/>
      <c r="H162" s="235">
        <v>1</v>
      </c>
      <c r="I162" s="236"/>
      <c r="J162" s="232"/>
      <c r="K162" s="232"/>
      <c r="L162" s="237"/>
      <c r="M162" s="238"/>
      <c r="N162" s="239"/>
      <c r="O162" s="239"/>
      <c r="P162" s="239"/>
      <c r="Q162" s="239"/>
      <c r="R162" s="239"/>
      <c r="S162" s="239"/>
      <c r="T162" s="24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1" t="s">
        <v>161</v>
      </c>
      <c r="AU162" s="241" t="s">
        <v>84</v>
      </c>
      <c r="AV162" s="13" t="s">
        <v>84</v>
      </c>
      <c r="AW162" s="13" t="s">
        <v>37</v>
      </c>
      <c r="AX162" s="13" t="s">
        <v>82</v>
      </c>
      <c r="AY162" s="241" t="s">
        <v>145</v>
      </c>
    </row>
    <row r="163" s="2" customFormat="1" ht="16.5" customHeight="1">
      <c r="A163" s="39"/>
      <c r="B163" s="40"/>
      <c r="C163" s="213" t="s">
        <v>7</v>
      </c>
      <c r="D163" s="213" t="s">
        <v>148</v>
      </c>
      <c r="E163" s="214" t="s">
        <v>2248</v>
      </c>
      <c r="F163" s="215" t="s">
        <v>2249</v>
      </c>
      <c r="G163" s="216" t="s">
        <v>253</v>
      </c>
      <c r="H163" s="217">
        <v>1</v>
      </c>
      <c r="I163" s="218"/>
      <c r="J163" s="219">
        <f>ROUND(I163*H163,2)</f>
        <v>0</v>
      </c>
      <c r="K163" s="215" t="s">
        <v>2188</v>
      </c>
      <c r="L163" s="45"/>
      <c r="M163" s="220" t="s">
        <v>19</v>
      </c>
      <c r="N163" s="221" t="s">
        <v>46</v>
      </c>
      <c r="O163" s="85"/>
      <c r="P163" s="222">
        <f>O163*H163</f>
        <v>0</v>
      </c>
      <c r="Q163" s="222">
        <v>0</v>
      </c>
      <c r="R163" s="222">
        <f>Q163*H163</f>
        <v>0</v>
      </c>
      <c r="S163" s="222">
        <v>0</v>
      </c>
      <c r="T163" s="223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4" t="s">
        <v>2189</v>
      </c>
      <c r="AT163" s="224" t="s">
        <v>148</v>
      </c>
      <c r="AU163" s="224" t="s">
        <v>84</v>
      </c>
      <c r="AY163" s="18" t="s">
        <v>145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8" t="s">
        <v>82</v>
      </c>
      <c r="BK163" s="225">
        <f>ROUND(I163*H163,2)</f>
        <v>0</v>
      </c>
      <c r="BL163" s="18" t="s">
        <v>2189</v>
      </c>
      <c r="BM163" s="224" t="s">
        <v>2250</v>
      </c>
    </row>
    <row r="164" s="2" customFormat="1">
      <c r="A164" s="39"/>
      <c r="B164" s="40"/>
      <c r="C164" s="41"/>
      <c r="D164" s="226" t="s">
        <v>155</v>
      </c>
      <c r="E164" s="41"/>
      <c r="F164" s="227" t="s">
        <v>2251</v>
      </c>
      <c r="G164" s="41"/>
      <c r="H164" s="41"/>
      <c r="I164" s="228"/>
      <c r="J164" s="41"/>
      <c r="K164" s="41"/>
      <c r="L164" s="45"/>
      <c r="M164" s="229"/>
      <c r="N164" s="230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155</v>
      </c>
      <c r="AU164" s="18" t="s">
        <v>84</v>
      </c>
    </row>
    <row r="165" s="2" customFormat="1">
      <c r="A165" s="39"/>
      <c r="B165" s="40"/>
      <c r="C165" s="41"/>
      <c r="D165" s="233" t="s">
        <v>223</v>
      </c>
      <c r="E165" s="41"/>
      <c r="F165" s="243" t="s">
        <v>2252</v>
      </c>
      <c r="G165" s="41"/>
      <c r="H165" s="41"/>
      <c r="I165" s="228"/>
      <c r="J165" s="41"/>
      <c r="K165" s="41"/>
      <c r="L165" s="45"/>
      <c r="M165" s="229"/>
      <c r="N165" s="230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223</v>
      </c>
      <c r="AU165" s="18" t="s">
        <v>84</v>
      </c>
    </row>
    <row r="166" s="13" customFormat="1">
      <c r="A166" s="13"/>
      <c r="B166" s="231"/>
      <c r="C166" s="232"/>
      <c r="D166" s="233" t="s">
        <v>161</v>
      </c>
      <c r="E166" s="242" t="s">
        <v>19</v>
      </c>
      <c r="F166" s="234" t="s">
        <v>82</v>
      </c>
      <c r="G166" s="232"/>
      <c r="H166" s="235">
        <v>1</v>
      </c>
      <c r="I166" s="236"/>
      <c r="J166" s="232"/>
      <c r="K166" s="232"/>
      <c r="L166" s="237"/>
      <c r="M166" s="238"/>
      <c r="N166" s="239"/>
      <c r="O166" s="239"/>
      <c r="P166" s="239"/>
      <c r="Q166" s="239"/>
      <c r="R166" s="239"/>
      <c r="S166" s="239"/>
      <c r="T166" s="24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1" t="s">
        <v>161</v>
      </c>
      <c r="AU166" s="241" t="s">
        <v>84</v>
      </c>
      <c r="AV166" s="13" t="s">
        <v>84</v>
      </c>
      <c r="AW166" s="13" t="s">
        <v>37</v>
      </c>
      <c r="AX166" s="13" t="s">
        <v>82</v>
      </c>
      <c r="AY166" s="241" t="s">
        <v>145</v>
      </c>
    </row>
    <row r="167" s="12" customFormat="1" ht="22.8" customHeight="1">
      <c r="A167" s="12"/>
      <c r="B167" s="197"/>
      <c r="C167" s="198"/>
      <c r="D167" s="199" t="s">
        <v>74</v>
      </c>
      <c r="E167" s="211" t="s">
        <v>2253</v>
      </c>
      <c r="F167" s="211" t="s">
        <v>2254</v>
      </c>
      <c r="G167" s="198"/>
      <c r="H167" s="198"/>
      <c r="I167" s="201"/>
      <c r="J167" s="212">
        <f>BK167</f>
        <v>0</v>
      </c>
      <c r="K167" s="198"/>
      <c r="L167" s="203"/>
      <c r="M167" s="204"/>
      <c r="N167" s="205"/>
      <c r="O167" s="205"/>
      <c r="P167" s="206">
        <f>SUM(P168:P178)</f>
        <v>0</v>
      </c>
      <c r="Q167" s="205"/>
      <c r="R167" s="206">
        <f>SUM(R168:R178)</f>
        <v>0</v>
      </c>
      <c r="S167" s="205"/>
      <c r="T167" s="207">
        <f>SUM(T168:T178)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8" t="s">
        <v>174</v>
      </c>
      <c r="AT167" s="209" t="s">
        <v>74</v>
      </c>
      <c r="AU167" s="209" t="s">
        <v>82</v>
      </c>
      <c r="AY167" s="208" t="s">
        <v>145</v>
      </c>
      <c r="BK167" s="210">
        <f>SUM(BK168:BK178)</f>
        <v>0</v>
      </c>
    </row>
    <row r="168" s="2" customFormat="1" ht="16.5" customHeight="1">
      <c r="A168" s="39"/>
      <c r="B168" s="40"/>
      <c r="C168" s="213" t="s">
        <v>282</v>
      </c>
      <c r="D168" s="213" t="s">
        <v>148</v>
      </c>
      <c r="E168" s="214" t="s">
        <v>2255</v>
      </c>
      <c r="F168" s="215" t="s">
        <v>2254</v>
      </c>
      <c r="G168" s="216" t="s">
        <v>253</v>
      </c>
      <c r="H168" s="217">
        <v>1</v>
      </c>
      <c r="I168" s="218"/>
      <c r="J168" s="219">
        <f>ROUND(I168*H168,2)</f>
        <v>0</v>
      </c>
      <c r="K168" s="215" t="s">
        <v>2188</v>
      </c>
      <c r="L168" s="45"/>
      <c r="M168" s="220" t="s">
        <v>19</v>
      </c>
      <c r="N168" s="221" t="s">
        <v>46</v>
      </c>
      <c r="O168" s="85"/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4" t="s">
        <v>2189</v>
      </c>
      <c r="AT168" s="224" t="s">
        <v>148</v>
      </c>
      <c r="AU168" s="224" t="s">
        <v>84</v>
      </c>
      <c r="AY168" s="18" t="s">
        <v>145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8" t="s">
        <v>82</v>
      </c>
      <c r="BK168" s="225">
        <f>ROUND(I168*H168,2)</f>
        <v>0</v>
      </c>
      <c r="BL168" s="18" t="s">
        <v>2189</v>
      </c>
      <c r="BM168" s="224" t="s">
        <v>2256</v>
      </c>
    </row>
    <row r="169" s="2" customFormat="1">
      <c r="A169" s="39"/>
      <c r="B169" s="40"/>
      <c r="C169" s="41"/>
      <c r="D169" s="226" t="s">
        <v>155</v>
      </c>
      <c r="E169" s="41"/>
      <c r="F169" s="227" t="s">
        <v>2257</v>
      </c>
      <c r="G169" s="41"/>
      <c r="H169" s="41"/>
      <c r="I169" s="228"/>
      <c r="J169" s="41"/>
      <c r="K169" s="41"/>
      <c r="L169" s="45"/>
      <c r="M169" s="229"/>
      <c r="N169" s="230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155</v>
      </c>
      <c r="AU169" s="18" t="s">
        <v>84</v>
      </c>
    </row>
    <row r="170" s="2" customFormat="1">
      <c r="A170" s="39"/>
      <c r="B170" s="40"/>
      <c r="C170" s="41"/>
      <c r="D170" s="233" t="s">
        <v>223</v>
      </c>
      <c r="E170" s="41"/>
      <c r="F170" s="243" t="s">
        <v>2258</v>
      </c>
      <c r="G170" s="41"/>
      <c r="H170" s="41"/>
      <c r="I170" s="228"/>
      <c r="J170" s="41"/>
      <c r="K170" s="41"/>
      <c r="L170" s="45"/>
      <c r="M170" s="229"/>
      <c r="N170" s="230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223</v>
      </c>
      <c r="AU170" s="18" t="s">
        <v>84</v>
      </c>
    </row>
    <row r="171" s="13" customFormat="1">
      <c r="A171" s="13"/>
      <c r="B171" s="231"/>
      <c r="C171" s="232"/>
      <c r="D171" s="233" t="s">
        <v>161</v>
      </c>
      <c r="E171" s="242" t="s">
        <v>19</v>
      </c>
      <c r="F171" s="234" t="s">
        <v>82</v>
      </c>
      <c r="G171" s="232"/>
      <c r="H171" s="235">
        <v>1</v>
      </c>
      <c r="I171" s="236"/>
      <c r="J171" s="232"/>
      <c r="K171" s="232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161</v>
      </c>
      <c r="AU171" s="241" t="s">
        <v>84</v>
      </c>
      <c r="AV171" s="13" t="s">
        <v>84</v>
      </c>
      <c r="AW171" s="13" t="s">
        <v>37</v>
      </c>
      <c r="AX171" s="13" t="s">
        <v>82</v>
      </c>
      <c r="AY171" s="241" t="s">
        <v>145</v>
      </c>
    </row>
    <row r="172" s="2" customFormat="1" ht="16.5" customHeight="1">
      <c r="A172" s="39"/>
      <c r="B172" s="40"/>
      <c r="C172" s="213" t="s">
        <v>289</v>
      </c>
      <c r="D172" s="213" t="s">
        <v>148</v>
      </c>
      <c r="E172" s="214" t="s">
        <v>2259</v>
      </c>
      <c r="F172" s="215" t="s">
        <v>2260</v>
      </c>
      <c r="G172" s="216" t="s">
        <v>253</v>
      </c>
      <c r="H172" s="217">
        <v>1</v>
      </c>
      <c r="I172" s="218"/>
      <c r="J172" s="219">
        <f>ROUND(I172*H172,2)</f>
        <v>0</v>
      </c>
      <c r="K172" s="215" t="s">
        <v>2188</v>
      </c>
      <c r="L172" s="45"/>
      <c r="M172" s="220" t="s">
        <v>19</v>
      </c>
      <c r="N172" s="221" t="s">
        <v>46</v>
      </c>
      <c r="O172" s="85"/>
      <c r="P172" s="222">
        <f>O172*H172</f>
        <v>0</v>
      </c>
      <c r="Q172" s="222">
        <v>0</v>
      </c>
      <c r="R172" s="222">
        <f>Q172*H172</f>
        <v>0</v>
      </c>
      <c r="S172" s="222">
        <v>0</v>
      </c>
      <c r="T172" s="223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4" t="s">
        <v>2189</v>
      </c>
      <c r="AT172" s="224" t="s">
        <v>148</v>
      </c>
      <c r="AU172" s="224" t="s">
        <v>84</v>
      </c>
      <c r="AY172" s="18" t="s">
        <v>145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8" t="s">
        <v>82</v>
      </c>
      <c r="BK172" s="225">
        <f>ROUND(I172*H172,2)</f>
        <v>0</v>
      </c>
      <c r="BL172" s="18" t="s">
        <v>2189</v>
      </c>
      <c r="BM172" s="224" t="s">
        <v>2261</v>
      </c>
    </row>
    <row r="173" s="2" customFormat="1">
      <c r="A173" s="39"/>
      <c r="B173" s="40"/>
      <c r="C173" s="41"/>
      <c r="D173" s="226" t="s">
        <v>155</v>
      </c>
      <c r="E173" s="41"/>
      <c r="F173" s="227" t="s">
        <v>2262</v>
      </c>
      <c r="G173" s="41"/>
      <c r="H173" s="41"/>
      <c r="I173" s="228"/>
      <c r="J173" s="41"/>
      <c r="K173" s="41"/>
      <c r="L173" s="45"/>
      <c r="M173" s="229"/>
      <c r="N173" s="230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155</v>
      </c>
      <c r="AU173" s="18" t="s">
        <v>84</v>
      </c>
    </row>
    <row r="174" s="2" customFormat="1">
      <c r="A174" s="39"/>
      <c r="B174" s="40"/>
      <c r="C174" s="41"/>
      <c r="D174" s="233" t="s">
        <v>223</v>
      </c>
      <c r="E174" s="41"/>
      <c r="F174" s="243" t="s">
        <v>2263</v>
      </c>
      <c r="G174" s="41"/>
      <c r="H174" s="41"/>
      <c r="I174" s="228"/>
      <c r="J174" s="41"/>
      <c r="K174" s="41"/>
      <c r="L174" s="45"/>
      <c r="M174" s="229"/>
      <c r="N174" s="230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223</v>
      </c>
      <c r="AU174" s="18" t="s">
        <v>84</v>
      </c>
    </row>
    <row r="175" s="13" customFormat="1">
      <c r="A175" s="13"/>
      <c r="B175" s="231"/>
      <c r="C175" s="232"/>
      <c r="D175" s="233" t="s">
        <v>161</v>
      </c>
      <c r="E175" s="242" t="s">
        <v>19</v>
      </c>
      <c r="F175" s="234" t="s">
        <v>82</v>
      </c>
      <c r="G175" s="232"/>
      <c r="H175" s="235">
        <v>1</v>
      </c>
      <c r="I175" s="236"/>
      <c r="J175" s="232"/>
      <c r="K175" s="232"/>
      <c r="L175" s="237"/>
      <c r="M175" s="238"/>
      <c r="N175" s="239"/>
      <c r="O175" s="239"/>
      <c r="P175" s="239"/>
      <c r="Q175" s="239"/>
      <c r="R175" s="239"/>
      <c r="S175" s="239"/>
      <c r="T175" s="24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1" t="s">
        <v>161</v>
      </c>
      <c r="AU175" s="241" t="s">
        <v>84</v>
      </c>
      <c r="AV175" s="13" t="s">
        <v>84</v>
      </c>
      <c r="AW175" s="13" t="s">
        <v>37</v>
      </c>
      <c r="AX175" s="13" t="s">
        <v>82</v>
      </c>
      <c r="AY175" s="241" t="s">
        <v>145</v>
      </c>
    </row>
    <row r="176" s="2" customFormat="1" ht="16.5" customHeight="1">
      <c r="A176" s="39"/>
      <c r="B176" s="40"/>
      <c r="C176" s="213" t="s">
        <v>295</v>
      </c>
      <c r="D176" s="213" t="s">
        <v>148</v>
      </c>
      <c r="E176" s="214" t="s">
        <v>2264</v>
      </c>
      <c r="F176" s="215" t="s">
        <v>2265</v>
      </c>
      <c r="G176" s="216" t="s">
        <v>253</v>
      </c>
      <c r="H176" s="217">
        <v>1</v>
      </c>
      <c r="I176" s="218"/>
      <c r="J176" s="219">
        <f>ROUND(I176*H176,2)</f>
        <v>0</v>
      </c>
      <c r="K176" s="215" t="s">
        <v>2188</v>
      </c>
      <c r="L176" s="45"/>
      <c r="M176" s="220" t="s">
        <v>19</v>
      </c>
      <c r="N176" s="221" t="s">
        <v>46</v>
      </c>
      <c r="O176" s="85"/>
      <c r="P176" s="222">
        <f>O176*H176</f>
        <v>0</v>
      </c>
      <c r="Q176" s="222">
        <v>0</v>
      </c>
      <c r="R176" s="222">
        <f>Q176*H176</f>
        <v>0</v>
      </c>
      <c r="S176" s="222">
        <v>0</v>
      </c>
      <c r="T176" s="22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4" t="s">
        <v>2189</v>
      </c>
      <c r="AT176" s="224" t="s">
        <v>148</v>
      </c>
      <c r="AU176" s="224" t="s">
        <v>84</v>
      </c>
      <c r="AY176" s="18" t="s">
        <v>145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8" t="s">
        <v>82</v>
      </c>
      <c r="BK176" s="225">
        <f>ROUND(I176*H176,2)</f>
        <v>0</v>
      </c>
      <c r="BL176" s="18" t="s">
        <v>2189</v>
      </c>
      <c r="BM176" s="224" t="s">
        <v>2266</v>
      </c>
    </row>
    <row r="177" s="2" customFormat="1">
      <c r="A177" s="39"/>
      <c r="B177" s="40"/>
      <c r="C177" s="41"/>
      <c r="D177" s="226" t="s">
        <v>155</v>
      </c>
      <c r="E177" s="41"/>
      <c r="F177" s="227" t="s">
        <v>2267</v>
      </c>
      <c r="G177" s="41"/>
      <c r="H177" s="41"/>
      <c r="I177" s="228"/>
      <c r="J177" s="41"/>
      <c r="K177" s="41"/>
      <c r="L177" s="45"/>
      <c r="M177" s="229"/>
      <c r="N177" s="230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155</v>
      </c>
      <c r="AU177" s="18" t="s">
        <v>84</v>
      </c>
    </row>
    <row r="178" s="13" customFormat="1">
      <c r="A178" s="13"/>
      <c r="B178" s="231"/>
      <c r="C178" s="232"/>
      <c r="D178" s="233" t="s">
        <v>161</v>
      </c>
      <c r="E178" s="242" t="s">
        <v>19</v>
      </c>
      <c r="F178" s="234" t="s">
        <v>82</v>
      </c>
      <c r="G178" s="232"/>
      <c r="H178" s="235">
        <v>1</v>
      </c>
      <c r="I178" s="236"/>
      <c r="J178" s="232"/>
      <c r="K178" s="232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161</v>
      </c>
      <c r="AU178" s="241" t="s">
        <v>84</v>
      </c>
      <c r="AV178" s="13" t="s">
        <v>84</v>
      </c>
      <c r="AW178" s="13" t="s">
        <v>37</v>
      </c>
      <c r="AX178" s="13" t="s">
        <v>82</v>
      </c>
      <c r="AY178" s="241" t="s">
        <v>145</v>
      </c>
    </row>
    <row r="179" s="12" customFormat="1" ht="22.8" customHeight="1">
      <c r="A179" s="12"/>
      <c r="B179" s="197"/>
      <c r="C179" s="198"/>
      <c r="D179" s="199" t="s">
        <v>74</v>
      </c>
      <c r="E179" s="211" t="s">
        <v>2268</v>
      </c>
      <c r="F179" s="211" t="s">
        <v>2269</v>
      </c>
      <c r="G179" s="198"/>
      <c r="H179" s="198"/>
      <c r="I179" s="201"/>
      <c r="J179" s="212">
        <f>BK179</f>
        <v>0</v>
      </c>
      <c r="K179" s="198"/>
      <c r="L179" s="203"/>
      <c r="M179" s="204"/>
      <c r="N179" s="205"/>
      <c r="O179" s="205"/>
      <c r="P179" s="206">
        <f>SUM(P180:P187)</f>
        <v>0</v>
      </c>
      <c r="Q179" s="205"/>
      <c r="R179" s="206">
        <f>SUM(R180:R187)</f>
        <v>0</v>
      </c>
      <c r="S179" s="205"/>
      <c r="T179" s="207">
        <f>SUM(T180:T187)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8" t="s">
        <v>174</v>
      </c>
      <c r="AT179" s="209" t="s">
        <v>74</v>
      </c>
      <c r="AU179" s="209" t="s">
        <v>82</v>
      </c>
      <c r="AY179" s="208" t="s">
        <v>145</v>
      </c>
      <c r="BK179" s="210">
        <f>SUM(BK180:BK187)</f>
        <v>0</v>
      </c>
    </row>
    <row r="180" s="2" customFormat="1" ht="16.5" customHeight="1">
      <c r="A180" s="39"/>
      <c r="B180" s="40"/>
      <c r="C180" s="213" t="s">
        <v>301</v>
      </c>
      <c r="D180" s="213" t="s">
        <v>148</v>
      </c>
      <c r="E180" s="214" t="s">
        <v>2270</v>
      </c>
      <c r="F180" s="215" t="s">
        <v>2269</v>
      </c>
      <c r="G180" s="216" t="s">
        <v>253</v>
      </c>
      <c r="H180" s="217">
        <v>1</v>
      </c>
      <c r="I180" s="218"/>
      <c r="J180" s="219">
        <f>ROUND(I180*H180,2)</f>
        <v>0</v>
      </c>
      <c r="K180" s="215" t="s">
        <v>2188</v>
      </c>
      <c r="L180" s="45"/>
      <c r="M180" s="220" t="s">
        <v>19</v>
      </c>
      <c r="N180" s="221" t="s">
        <v>46</v>
      </c>
      <c r="O180" s="85"/>
      <c r="P180" s="222">
        <f>O180*H180</f>
        <v>0</v>
      </c>
      <c r="Q180" s="222">
        <v>0</v>
      </c>
      <c r="R180" s="222">
        <f>Q180*H180</f>
        <v>0</v>
      </c>
      <c r="S180" s="222">
        <v>0</v>
      </c>
      <c r="T180" s="223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4" t="s">
        <v>2189</v>
      </c>
      <c r="AT180" s="224" t="s">
        <v>148</v>
      </c>
      <c r="AU180" s="224" t="s">
        <v>84</v>
      </c>
      <c r="AY180" s="18" t="s">
        <v>145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8" t="s">
        <v>82</v>
      </c>
      <c r="BK180" s="225">
        <f>ROUND(I180*H180,2)</f>
        <v>0</v>
      </c>
      <c r="BL180" s="18" t="s">
        <v>2189</v>
      </c>
      <c r="BM180" s="224" t="s">
        <v>2271</v>
      </c>
    </row>
    <row r="181" s="2" customFormat="1">
      <c r="A181" s="39"/>
      <c r="B181" s="40"/>
      <c r="C181" s="41"/>
      <c r="D181" s="226" t="s">
        <v>155</v>
      </c>
      <c r="E181" s="41"/>
      <c r="F181" s="227" t="s">
        <v>2272</v>
      </c>
      <c r="G181" s="41"/>
      <c r="H181" s="41"/>
      <c r="I181" s="228"/>
      <c r="J181" s="41"/>
      <c r="K181" s="41"/>
      <c r="L181" s="45"/>
      <c r="M181" s="229"/>
      <c r="N181" s="230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155</v>
      </c>
      <c r="AU181" s="18" t="s">
        <v>84</v>
      </c>
    </row>
    <row r="182" s="2" customFormat="1">
      <c r="A182" s="39"/>
      <c r="B182" s="40"/>
      <c r="C182" s="41"/>
      <c r="D182" s="233" t="s">
        <v>223</v>
      </c>
      <c r="E182" s="41"/>
      <c r="F182" s="243" t="s">
        <v>2273</v>
      </c>
      <c r="G182" s="41"/>
      <c r="H182" s="41"/>
      <c r="I182" s="228"/>
      <c r="J182" s="41"/>
      <c r="K182" s="41"/>
      <c r="L182" s="45"/>
      <c r="M182" s="229"/>
      <c r="N182" s="230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223</v>
      </c>
      <c r="AU182" s="18" t="s">
        <v>84</v>
      </c>
    </row>
    <row r="183" s="13" customFormat="1">
      <c r="A183" s="13"/>
      <c r="B183" s="231"/>
      <c r="C183" s="232"/>
      <c r="D183" s="233" t="s">
        <v>161</v>
      </c>
      <c r="E183" s="242" t="s">
        <v>19</v>
      </c>
      <c r="F183" s="234" t="s">
        <v>82</v>
      </c>
      <c r="G183" s="232"/>
      <c r="H183" s="235">
        <v>1</v>
      </c>
      <c r="I183" s="236"/>
      <c r="J183" s="232"/>
      <c r="K183" s="232"/>
      <c r="L183" s="237"/>
      <c r="M183" s="238"/>
      <c r="N183" s="239"/>
      <c r="O183" s="239"/>
      <c r="P183" s="239"/>
      <c r="Q183" s="239"/>
      <c r="R183" s="239"/>
      <c r="S183" s="239"/>
      <c r="T183" s="24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1" t="s">
        <v>161</v>
      </c>
      <c r="AU183" s="241" t="s">
        <v>84</v>
      </c>
      <c r="AV183" s="13" t="s">
        <v>84</v>
      </c>
      <c r="AW183" s="13" t="s">
        <v>37</v>
      </c>
      <c r="AX183" s="13" t="s">
        <v>82</v>
      </c>
      <c r="AY183" s="241" t="s">
        <v>145</v>
      </c>
    </row>
    <row r="184" s="2" customFormat="1" ht="16.5" customHeight="1">
      <c r="A184" s="39"/>
      <c r="B184" s="40"/>
      <c r="C184" s="213" t="s">
        <v>306</v>
      </c>
      <c r="D184" s="213" t="s">
        <v>148</v>
      </c>
      <c r="E184" s="214" t="s">
        <v>2274</v>
      </c>
      <c r="F184" s="215" t="s">
        <v>2275</v>
      </c>
      <c r="G184" s="216" t="s">
        <v>253</v>
      </c>
      <c r="H184" s="217">
        <v>1</v>
      </c>
      <c r="I184" s="218"/>
      <c r="J184" s="219">
        <f>ROUND(I184*H184,2)</f>
        <v>0</v>
      </c>
      <c r="K184" s="215" t="s">
        <v>2188</v>
      </c>
      <c r="L184" s="45"/>
      <c r="M184" s="220" t="s">
        <v>19</v>
      </c>
      <c r="N184" s="221" t="s">
        <v>46</v>
      </c>
      <c r="O184" s="85"/>
      <c r="P184" s="222">
        <f>O184*H184</f>
        <v>0</v>
      </c>
      <c r="Q184" s="222">
        <v>0</v>
      </c>
      <c r="R184" s="222">
        <f>Q184*H184</f>
        <v>0</v>
      </c>
      <c r="S184" s="222">
        <v>0</v>
      </c>
      <c r="T184" s="223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4" t="s">
        <v>2189</v>
      </c>
      <c r="AT184" s="224" t="s">
        <v>148</v>
      </c>
      <c r="AU184" s="224" t="s">
        <v>84</v>
      </c>
      <c r="AY184" s="18" t="s">
        <v>145</v>
      </c>
      <c r="BE184" s="225">
        <f>IF(N184="základní",J184,0)</f>
        <v>0</v>
      </c>
      <c r="BF184" s="225">
        <f>IF(N184="snížená",J184,0)</f>
        <v>0</v>
      </c>
      <c r="BG184" s="225">
        <f>IF(N184="zákl. přenesená",J184,0)</f>
        <v>0</v>
      </c>
      <c r="BH184" s="225">
        <f>IF(N184="sníž. přenesená",J184,0)</f>
        <v>0</v>
      </c>
      <c r="BI184" s="225">
        <f>IF(N184="nulová",J184,0)</f>
        <v>0</v>
      </c>
      <c r="BJ184" s="18" t="s">
        <v>82</v>
      </c>
      <c r="BK184" s="225">
        <f>ROUND(I184*H184,2)</f>
        <v>0</v>
      </c>
      <c r="BL184" s="18" t="s">
        <v>2189</v>
      </c>
      <c r="BM184" s="224" t="s">
        <v>2276</v>
      </c>
    </row>
    <row r="185" s="2" customFormat="1">
      <c r="A185" s="39"/>
      <c r="B185" s="40"/>
      <c r="C185" s="41"/>
      <c r="D185" s="226" t="s">
        <v>155</v>
      </c>
      <c r="E185" s="41"/>
      <c r="F185" s="227" t="s">
        <v>2277</v>
      </c>
      <c r="G185" s="41"/>
      <c r="H185" s="41"/>
      <c r="I185" s="228"/>
      <c r="J185" s="41"/>
      <c r="K185" s="41"/>
      <c r="L185" s="45"/>
      <c r="M185" s="229"/>
      <c r="N185" s="230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155</v>
      </c>
      <c r="AU185" s="18" t="s">
        <v>84</v>
      </c>
    </row>
    <row r="186" s="2" customFormat="1">
      <c r="A186" s="39"/>
      <c r="B186" s="40"/>
      <c r="C186" s="41"/>
      <c r="D186" s="233" t="s">
        <v>223</v>
      </c>
      <c r="E186" s="41"/>
      <c r="F186" s="243" t="s">
        <v>2263</v>
      </c>
      <c r="G186" s="41"/>
      <c r="H186" s="41"/>
      <c r="I186" s="228"/>
      <c r="J186" s="41"/>
      <c r="K186" s="41"/>
      <c r="L186" s="45"/>
      <c r="M186" s="229"/>
      <c r="N186" s="230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223</v>
      </c>
      <c r="AU186" s="18" t="s">
        <v>84</v>
      </c>
    </row>
    <row r="187" s="13" customFormat="1">
      <c r="A187" s="13"/>
      <c r="B187" s="231"/>
      <c r="C187" s="232"/>
      <c r="D187" s="233" t="s">
        <v>161</v>
      </c>
      <c r="E187" s="242" t="s">
        <v>19</v>
      </c>
      <c r="F187" s="234" t="s">
        <v>82</v>
      </c>
      <c r="G187" s="232"/>
      <c r="H187" s="235">
        <v>1</v>
      </c>
      <c r="I187" s="236"/>
      <c r="J187" s="232"/>
      <c r="K187" s="232"/>
      <c r="L187" s="237"/>
      <c r="M187" s="238"/>
      <c r="N187" s="239"/>
      <c r="O187" s="239"/>
      <c r="P187" s="239"/>
      <c r="Q187" s="239"/>
      <c r="R187" s="239"/>
      <c r="S187" s="239"/>
      <c r="T187" s="24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1" t="s">
        <v>161</v>
      </c>
      <c r="AU187" s="241" t="s">
        <v>84</v>
      </c>
      <c r="AV187" s="13" t="s">
        <v>84</v>
      </c>
      <c r="AW187" s="13" t="s">
        <v>37</v>
      </c>
      <c r="AX187" s="13" t="s">
        <v>82</v>
      </c>
      <c r="AY187" s="241" t="s">
        <v>145</v>
      </c>
    </row>
    <row r="188" s="12" customFormat="1" ht="22.8" customHeight="1">
      <c r="A188" s="12"/>
      <c r="B188" s="197"/>
      <c r="C188" s="198"/>
      <c r="D188" s="199" t="s">
        <v>74</v>
      </c>
      <c r="E188" s="211" t="s">
        <v>2278</v>
      </c>
      <c r="F188" s="211" t="s">
        <v>2279</v>
      </c>
      <c r="G188" s="198"/>
      <c r="H188" s="198"/>
      <c r="I188" s="201"/>
      <c r="J188" s="212">
        <f>BK188</f>
        <v>0</v>
      </c>
      <c r="K188" s="198"/>
      <c r="L188" s="203"/>
      <c r="M188" s="204"/>
      <c r="N188" s="205"/>
      <c r="O188" s="205"/>
      <c r="P188" s="206">
        <f>SUM(P189:P201)</f>
        <v>0</v>
      </c>
      <c r="Q188" s="205"/>
      <c r="R188" s="206">
        <f>SUM(R189:R201)</f>
        <v>0</v>
      </c>
      <c r="S188" s="205"/>
      <c r="T188" s="207">
        <f>SUM(T189:T201)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8" t="s">
        <v>174</v>
      </c>
      <c r="AT188" s="209" t="s">
        <v>74</v>
      </c>
      <c r="AU188" s="209" t="s">
        <v>82</v>
      </c>
      <c r="AY188" s="208" t="s">
        <v>145</v>
      </c>
      <c r="BK188" s="210">
        <f>SUM(BK189:BK201)</f>
        <v>0</v>
      </c>
    </row>
    <row r="189" s="2" customFormat="1" ht="16.5" customHeight="1">
      <c r="A189" s="39"/>
      <c r="B189" s="40"/>
      <c r="C189" s="213" t="s">
        <v>313</v>
      </c>
      <c r="D189" s="213" t="s">
        <v>148</v>
      </c>
      <c r="E189" s="214" t="s">
        <v>2280</v>
      </c>
      <c r="F189" s="215" t="s">
        <v>2281</v>
      </c>
      <c r="G189" s="216" t="s">
        <v>253</v>
      </c>
      <c r="H189" s="217">
        <v>1</v>
      </c>
      <c r="I189" s="218"/>
      <c r="J189" s="219">
        <f>ROUND(I189*H189,2)</f>
        <v>0</v>
      </c>
      <c r="K189" s="215" t="s">
        <v>19</v>
      </c>
      <c r="L189" s="45"/>
      <c r="M189" s="220" t="s">
        <v>19</v>
      </c>
      <c r="N189" s="221" t="s">
        <v>46</v>
      </c>
      <c r="O189" s="85"/>
      <c r="P189" s="222">
        <f>O189*H189</f>
        <v>0</v>
      </c>
      <c r="Q189" s="222">
        <v>0</v>
      </c>
      <c r="R189" s="222">
        <f>Q189*H189</f>
        <v>0</v>
      </c>
      <c r="S189" s="222">
        <v>0</v>
      </c>
      <c r="T189" s="223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4" t="s">
        <v>153</v>
      </c>
      <c r="AT189" s="224" t="s">
        <v>148</v>
      </c>
      <c r="AU189" s="224" t="s">
        <v>84</v>
      </c>
      <c r="AY189" s="18" t="s">
        <v>145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8" t="s">
        <v>82</v>
      </c>
      <c r="BK189" s="225">
        <f>ROUND(I189*H189,2)</f>
        <v>0</v>
      </c>
      <c r="BL189" s="18" t="s">
        <v>153</v>
      </c>
      <c r="BM189" s="224" t="s">
        <v>2282</v>
      </c>
    </row>
    <row r="190" s="13" customFormat="1">
      <c r="A190" s="13"/>
      <c r="B190" s="231"/>
      <c r="C190" s="232"/>
      <c r="D190" s="233" t="s">
        <v>161</v>
      </c>
      <c r="E190" s="242" t="s">
        <v>19</v>
      </c>
      <c r="F190" s="234" t="s">
        <v>82</v>
      </c>
      <c r="G190" s="232"/>
      <c r="H190" s="235">
        <v>1</v>
      </c>
      <c r="I190" s="236"/>
      <c r="J190" s="232"/>
      <c r="K190" s="232"/>
      <c r="L190" s="237"/>
      <c r="M190" s="238"/>
      <c r="N190" s="239"/>
      <c r="O190" s="239"/>
      <c r="P190" s="239"/>
      <c r="Q190" s="239"/>
      <c r="R190" s="239"/>
      <c r="S190" s="239"/>
      <c r="T190" s="24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1" t="s">
        <v>161</v>
      </c>
      <c r="AU190" s="241" t="s">
        <v>84</v>
      </c>
      <c r="AV190" s="13" t="s">
        <v>84</v>
      </c>
      <c r="AW190" s="13" t="s">
        <v>37</v>
      </c>
      <c r="AX190" s="13" t="s">
        <v>82</v>
      </c>
      <c r="AY190" s="241" t="s">
        <v>145</v>
      </c>
    </row>
    <row r="191" s="2" customFormat="1" ht="16.5" customHeight="1">
      <c r="A191" s="39"/>
      <c r="B191" s="40"/>
      <c r="C191" s="213" t="s">
        <v>317</v>
      </c>
      <c r="D191" s="213" t="s">
        <v>148</v>
      </c>
      <c r="E191" s="214" t="s">
        <v>2283</v>
      </c>
      <c r="F191" s="215" t="s">
        <v>2131</v>
      </c>
      <c r="G191" s="216" t="s">
        <v>253</v>
      </c>
      <c r="H191" s="217">
        <v>1</v>
      </c>
      <c r="I191" s="218"/>
      <c r="J191" s="219">
        <f>ROUND(I191*H191,2)</f>
        <v>0</v>
      </c>
      <c r="K191" s="215" t="s">
        <v>19</v>
      </c>
      <c r="L191" s="45"/>
      <c r="M191" s="220" t="s">
        <v>19</v>
      </c>
      <c r="N191" s="221" t="s">
        <v>46</v>
      </c>
      <c r="O191" s="85"/>
      <c r="P191" s="222">
        <f>O191*H191</f>
        <v>0</v>
      </c>
      <c r="Q191" s="222">
        <v>0</v>
      </c>
      <c r="R191" s="222">
        <f>Q191*H191</f>
        <v>0</v>
      </c>
      <c r="S191" s="222">
        <v>0</v>
      </c>
      <c r="T191" s="223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4" t="s">
        <v>153</v>
      </c>
      <c r="AT191" s="224" t="s">
        <v>148</v>
      </c>
      <c r="AU191" s="224" t="s">
        <v>84</v>
      </c>
      <c r="AY191" s="18" t="s">
        <v>145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8" t="s">
        <v>82</v>
      </c>
      <c r="BK191" s="225">
        <f>ROUND(I191*H191,2)</f>
        <v>0</v>
      </c>
      <c r="BL191" s="18" t="s">
        <v>153</v>
      </c>
      <c r="BM191" s="224" t="s">
        <v>2284</v>
      </c>
    </row>
    <row r="192" s="13" customFormat="1">
      <c r="A192" s="13"/>
      <c r="B192" s="231"/>
      <c r="C192" s="232"/>
      <c r="D192" s="233" t="s">
        <v>161</v>
      </c>
      <c r="E192" s="242" t="s">
        <v>19</v>
      </c>
      <c r="F192" s="234" t="s">
        <v>82</v>
      </c>
      <c r="G192" s="232"/>
      <c r="H192" s="235">
        <v>1</v>
      </c>
      <c r="I192" s="236"/>
      <c r="J192" s="232"/>
      <c r="K192" s="232"/>
      <c r="L192" s="237"/>
      <c r="M192" s="238"/>
      <c r="N192" s="239"/>
      <c r="O192" s="239"/>
      <c r="P192" s="239"/>
      <c r="Q192" s="239"/>
      <c r="R192" s="239"/>
      <c r="S192" s="239"/>
      <c r="T192" s="24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1" t="s">
        <v>161</v>
      </c>
      <c r="AU192" s="241" t="s">
        <v>84</v>
      </c>
      <c r="AV192" s="13" t="s">
        <v>84</v>
      </c>
      <c r="AW192" s="13" t="s">
        <v>37</v>
      </c>
      <c r="AX192" s="13" t="s">
        <v>82</v>
      </c>
      <c r="AY192" s="241" t="s">
        <v>145</v>
      </c>
    </row>
    <row r="193" s="2" customFormat="1" ht="16.5" customHeight="1">
      <c r="A193" s="39"/>
      <c r="B193" s="40"/>
      <c r="C193" s="213" t="s">
        <v>320</v>
      </c>
      <c r="D193" s="213" t="s">
        <v>148</v>
      </c>
      <c r="E193" s="214" t="s">
        <v>2285</v>
      </c>
      <c r="F193" s="215" t="s">
        <v>2286</v>
      </c>
      <c r="G193" s="216" t="s">
        <v>253</v>
      </c>
      <c r="H193" s="217">
        <v>1</v>
      </c>
      <c r="I193" s="218"/>
      <c r="J193" s="219">
        <f>ROUND(I193*H193,2)</f>
        <v>0</v>
      </c>
      <c r="K193" s="215" t="s">
        <v>2188</v>
      </c>
      <c r="L193" s="45"/>
      <c r="M193" s="220" t="s">
        <v>19</v>
      </c>
      <c r="N193" s="221" t="s">
        <v>46</v>
      </c>
      <c r="O193" s="85"/>
      <c r="P193" s="222">
        <f>O193*H193</f>
        <v>0</v>
      </c>
      <c r="Q193" s="222">
        <v>0</v>
      </c>
      <c r="R193" s="222">
        <f>Q193*H193</f>
        <v>0</v>
      </c>
      <c r="S193" s="222">
        <v>0</v>
      </c>
      <c r="T193" s="223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4" t="s">
        <v>2189</v>
      </c>
      <c r="AT193" s="224" t="s">
        <v>148</v>
      </c>
      <c r="AU193" s="224" t="s">
        <v>84</v>
      </c>
      <c r="AY193" s="18" t="s">
        <v>145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8" t="s">
        <v>82</v>
      </c>
      <c r="BK193" s="225">
        <f>ROUND(I193*H193,2)</f>
        <v>0</v>
      </c>
      <c r="BL193" s="18" t="s">
        <v>2189</v>
      </c>
      <c r="BM193" s="224" t="s">
        <v>2287</v>
      </c>
    </row>
    <row r="194" s="2" customFormat="1">
      <c r="A194" s="39"/>
      <c r="B194" s="40"/>
      <c r="C194" s="41"/>
      <c r="D194" s="226" t="s">
        <v>155</v>
      </c>
      <c r="E194" s="41"/>
      <c r="F194" s="227" t="s">
        <v>2288</v>
      </c>
      <c r="G194" s="41"/>
      <c r="H194" s="41"/>
      <c r="I194" s="228"/>
      <c r="J194" s="41"/>
      <c r="K194" s="41"/>
      <c r="L194" s="45"/>
      <c r="M194" s="229"/>
      <c r="N194" s="230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155</v>
      </c>
      <c r="AU194" s="18" t="s">
        <v>84</v>
      </c>
    </row>
    <row r="195" s="13" customFormat="1">
      <c r="A195" s="13"/>
      <c r="B195" s="231"/>
      <c r="C195" s="232"/>
      <c r="D195" s="233" t="s">
        <v>161</v>
      </c>
      <c r="E195" s="242" t="s">
        <v>19</v>
      </c>
      <c r="F195" s="234" t="s">
        <v>82</v>
      </c>
      <c r="G195" s="232"/>
      <c r="H195" s="235">
        <v>1</v>
      </c>
      <c r="I195" s="236"/>
      <c r="J195" s="232"/>
      <c r="K195" s="232"/>
      <c r="L195" s="237"/>
      <c r="M195" s="238"/>
      <c r="N195" s="239"/>
      <c r="O195" s="239"/>
      <c r="P195" s="239"/>
      <c r="Q195" s="239"/>
      <c r="R195" s="239"/>
      <c r="S195" s="239"/>
      <c r="T195" s="24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1" t="s">
        <v>161</v>
      </c>
      <c r="AU195" s="241" t="s">
        <v>84</v>
      </c>
      <c r="AV195" s="13" t="s">
        <v>84</v>
      </c>
      <c r="AW195" s="13" t="s">
        <v>37</v>
      </c>
      <c r="AX195" s="13" t="s">
        <v>82</v>
      </c>
      <c r="AY195" s="241" t="s">
        <v>145</v>
      </c>
    </row>
    <row r="196" s="2" customFormat="1" ht="16.5" customHeight="1">
      <c r="A196" s="39"/>
      <c r="B196" s="40"/>
      <c r="C196" s="213" t="s">
        <v>326</v>
      </c>
      <c r="D196" s="213" t="s">
        <v>148</v>
      </c>
      <c r="E196" s="214" t="s">
        <v>2289</v>
      </c>
      <c r="F196" s="215" t="s">
        <v>2290</v>
      </c>
      <c r="G196" s="216" t="s">
        <v>253</v>
      </c>
      <c r="H196" s="217">
        <v>1</v>
      </c>
      <c r="I196" s="218"/>
      <c r="J196" s="219">
        <f>ROUND(I196*H196,2)</f>
        <v>0</v>
      </c>
      <c r="K196" s="215" t="s">
        <v>2188</v>
      </c>
      <c r="L196" s="45"/>
      <c r="M196" s="220" t="s">
        <v>19</v>
      </c>
      <c r="N196" s="221" t="s">
        <v>46</v>
      </c>
      <c r="O196" s="85"/>
      <c r="P196" s="222">
        <f>O196*H196</f>
        <v>0</v>
      </c>
      <c r="Q196" s="222">
        <v>0</v>
      </c>
      <c r="R196" s="222">
        <f>Q196*H196</f>
        <v>0</v>
      </c>
      <c r="S196" s="222">
        <v>0</v>
      </c>
      <c r="T196" s="223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4" t="s">
        <v>2189</v>
      </c>
      <c r="AT196" s="224" t="s">
        <v>148</v>
      </c>
      <c r="AU196" s="224" t="s">
        <v>84</v>
      </c>
      <c r="AY196" s="18" t="s">
        <v>145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8" t="s">
        <v>82</v>
      </c>
      <c r="BK196" s="225">
        <f>ROUND(I196*H196,2)</f>
        <v>0</v>
      </c>
      <c r="BL196" s="18" t="s">
        <v>2189</v>
      </c>
      <c r="BM196" s="224" t="s">
        <v>2291</v>
      </c>
    </row>
    <row r="197" s="2" customFormat="1">
      <c r="A197" s="39"/>
      <c r="B197" s="40"/>
      <c r="C197" s="41"/>
      <c r="D197" s="226" t="s">
        <v>155</v>
      </c>
      <c r="E197" s="41"/>
      <c r="F197" s="227" t="s">
        <v>2292</v>
      </c>
      <c r="G197" s="41"/>
      <c r="H197" s="41"/>
      <c r="I197" s="228"/>
      <c r="J197" s="41"/>
      <c r="K197" s="41"/>
      <c r="L197" s="45"/>
      <c r="M197" s="229"/>
      <c r="N197" s="230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155</v>
      </c>
      <c r="AU197" s="18" t="s">
        <v>84</v>
      </c>
    </row>
    <row r="198" s="13" customFormat="1">
      <c r="A198" s="13"/>
      <c r="B198" s="231"/>
      <c r="C198" s="232"/>
      <c r="D198" s="233" t="s">
        <v>161</v>
      </c>
      <c r="E198" s="242" t="s">
        <v>19</v>
      </c>
      <c r="F198" s="234" t="s">
        <v>82</v>
      </c>
      <c r="G198" s="232"/>
      <c r="H198" s="235">
        <v>1</v>
      </c>
      <c r="I198" s="236"/>
      <c r="J198" s="232"/>
      <c r="K198" s="232"/>
      <c r="L198" s="237"/>
      <c r="M198" s="238"/>
      <c r="N198" s="239"/>
      <c r="O198" s="239"/>
      <c r="P198" s="239"/>
      <c r="Q198" s="239"/>
      <c r="R198" s="239"/>
      <c r="S198" s="239"/>
      <c r="T198" s="24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1" t="s">
        <v>161</v>
      </c>
      <c r="AU198" s="241" t="s">
        <v>84</v>
      </c>
      <c r="AV198" s="13" t="s">
        <v>84</v>
      </c>
      <c r="AW198" s="13" t="s">
        <v>37</v>
      </c>
      <c r="AX198" s="13" t="s">
        <v>82</v>
      </c>
      <c r="AY198" s="241" t="s">
        <v>145</v>
      </c>
    </row>
    <row r="199" s="2" customFormat="1" ht="16.5" customHeight="1">
      <c r="A199" s="39"/>
      <c r="B199" s="40"/>
      <c r="C199" s="213" t="s">
        <v>332</v>
      </c>
      <c r="D199" s="213" t="s">
        <v>148</v>
      </c>
      <c r="E199" s="214" t="s">
        <v>2293</v>
      </c>
      <c r="F199" s="215" t="s">
        <v>2294</v>
      </c>
      <c r="G199" s="216" t="s">
        <v>253</v>
      </c>
      <c r="H199" s="217">
        <v>1</v>
      </c>
      <c r="I199" s="218"/>
      <c r="J199" s="219">
        <f>ROUND(I199*H199,2)</f>
        <v>0</v>
      </c>
      <c r="K199" s="215" t="s">
        <v>2188</v>
      </c>
      <c r="L199" s="45"/>
      <c r="M199" s="220" t="s">
        <v>19</v>
      </c>
      <c r="N199" s="221" t="s">
        <v>46</v>
      </c>
      <c r="O199" s="85"/>
      <c r="P199" s="222">
        <f>O199*H199</f>
        <v>0</v>
      </c>
      <c r="Q199" s="222">
        <v>0</v>
      </c>
      <c r="R199" s="222">
        <f>Q199*H199</f>
        <v>0</v>
      </c>
      <c r="S199" s="222">
        <v>0</v>
      </c>
      <c r="T199" s="223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4" t="s">
        <v>2189</v>
      </c>
      <c r="AT199" s="224" t="s">
        <v>148</v>
      </c>
      <c r="AU199" s="224" t="s">
        <v>84</v>
      </c>
      <c r="AY199" s="18" t="s">
        <v>145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8" t="s">
        <v>82</v>
      </c>
      <c r="BK199" s="225">
        <f>ROUND(I199*H199,2)</f>
        <v>0</v>
      </c>
      <c r="BL199" s="18" t="s">
        <v>2189</v>
      </c>
      <c r="BM199" s="224" t="s">
        <v>2295</v>
      </c>
    </row>
    <row r="200" s="2" customFormat="1">
      <c r="A200" s="39"/>
      <c r="B200" s="40"/>
      <c r="C200" s="41"/>
      <c r="D200" s="226" t="s">
        <v>155</v>
      </c>
      <c r="E200" s="41"/>
      <c r="F200" s="227" t="s">
        <v>2296</v>
      </c>
      <c r="G200" s="41"/>
      <c r="H200" s="41"/>
      <c r="I200" s="228"/>
      <c r="J200" s="41"/>
      <c r="K200" s="41"/>
      <c r="L200" s="45"/>
      <c r="M200" s="229"/>
      <c r="N200" s="230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155</v>
      </c>
      <c r="AU200" s="18" t="s">
        <v>84</v>
      </c>
    </row>
    <row r="201" s="13" customFormat="1">
      <c r="A201" s="13"/>
      <c r="B201" s="231"/>
      <c r="C201" s="232"/>
      <c r="D201" s="233" t="s">
        <v>161</v>
      </c>
      <c r="E201" s="242" t="s">
        <v>19</v>
      </c>
      <c r="F201" s="234" t="s">
        <v>82</v>
      </c>
      <c r="G201" s="232"/>
      <c r="H201" s="235">
        <v>1</v>
      </c>
      <c r="I201" s="236"/>
      <c r="J201" s="232"/>
      <c r="K201" s="232"/>
      <c r="L201" s="237"/>
      <c r="M201" s="255"/>
      <c r="N201" s="256"/>
      <c r="O201" s="256"/>
      <c r="P201" s="256"/>
      <c r="Q201" s="256"/>
      <c r="R201" s="256"/>
      <c r="S201" s="256"/>
      <c r="T201" s="25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1" t="s">
        <v>161</v>
      </c>
      <c r="AU201" s="241" t="s">
        <v>84</v>
      </c>
      <c r="AV201" s="13" t="s">
        <v>84</v>
      </c>
      <c r="AW201" s="13" t="s">
        <v>37</v>
      </c>
      <c r="AX201" s="13" t="s">
        <v>82</v>
      </c>
      <c r="AY201" s="241" t="s">
        <v>145</v>
      </c>
    </row>
    <row r="202" s="2" customFormat="1" ht="6.96" customHeight="1">
      <c r="A202" s="39"/>
      <c r="B202" s="60"/>
      <c r="C202" s="61"/>
      <c r="D202" s="61"/>
      <c r="E202" s="61"/>
      <c r="F202" s="61"/>
      <c r="G202" s="61"/>
      <c r="H202" s="61"/>
      <c r="I202" s="61"/>
      <c r="J202" s="61"/>
      <c r="K202" s="61"/>
      <c r="L202" s="45"/>
      <c r="M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</row>
  </sheetData>
  <sheetProtection sheet="1" autoFilter="0" formatColumns="0" formatRows="0" objects="1" scenarios="1" spinCount="100000" saltValue="Fk8D7u0DK2AjkhJsVft8RKaNB7RycT9Cs1iq22yDfA2xSFurTBjbJcGcK+x9voygXFo2sC2pdmTHv5ACO8CPkQ==" hashValue="fmLZNqO5nmx4PA0sHqL6dfbyDzwPxtAngx5brxlimEePNI+laxvlsYxqd08yWNMmE56dakPr2m02kvnARyHfdg==" algorithmName="SHA-512" password="CC35"/>
  <autoFilter ref="C92:K20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116" r:id="rId1" display="https://podminky.urs.cz/item/CS_URS_2024_01/011002000"/>
    <hyperlink ref="F120" r:id="rId2" display="https://podminky.urs.cz/item/CS_URS_2024_01/013254000"/>
    <hyperlink ref="F124" r:id="rId3" display="https://podminky.urs.cz/item/CS_URS_2024_01/013294000"/>
    <hyperlink ref="F133" r:id="rId4" display="https://podminky.urs.cz/item/CS_URS_2024_01/040001000"/>
    <hyperlink ref="F137" r:id="rId5" display="https://podminky.urs.cz/item/CS_URS_2024_01/042503000"/>
    <hyperlink ref="F140" r:id="rId6" display="https://podminky.urs.cz/item/CS_URS_2024_01/042703000"/>
    <hyperlink ref="F144" r:id="rId7" display="https://podminky.urs.cz/item/CS_URS_2024_01/043002000"/>
    <hyperlink ref="F148" r:id="rId8" display="https://podminky.urs.cz/item/CS_URS_2024_01/043203000"/>
    <hyperlink ref="F152" r:id="rId9" display="https://podminky.urs.cz/item/CS_URS_2024_01/044002000"/>
    <hyperlink ref="F156" r:id="rId10" display="https://podminky.urs.cz/item/CS_URS_2024_01/045002000"/>
    <hyperlink ref="F160" r:id="rId11" display="https://podminky.urs.cz/item/CS_URS_2024_01/049002000"/>
    <hyperlink ref="F164" r:id="rId12" display="https://podminky.urs.cz/item/CS_URS_2024_01/049303000"/>
    <hyperlink ref="F169" r:id="rId13" display="https://podminky.urs.cz/item/CS_URS_2024_01/060001000"/>
    <hyperlink ref="F173" r:id="rId14" display="https://podminky.urs.cz/item/CS_URS_2024_01/062002000"/>
    <hyperlink ref="F177" r:id="rId15" display="https://podminky.urs.cz/item/CS_URS_2024_01/065002000"/>
    <hyperlink ref="F181" r:id="rId16" display="https://podminky.urs.cz/item/CS_URS_2024_01/070001000"/>
    <hyperlink ref="F185" r:id="rId17" display="https://podminky.urs.cz/item/CS_URS_2024_01/071002000"/>
    <hyperlink ref="F194" r:id="rId18" display="https://podminky.urs.cz/item/CS_URS_2024_01/092103001"/>
    <hyperlink ref="F197" r:id="rId19" display="https://podminky.urs.cz/item/CS_URS_2024_01/094103000"/>
    <hyperlink ref="F200" r:id="rId20" display="https://podminky.urs.cz/item/CS_URS_2024_01/09410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6" customWidth="1"/>
    <col min="2" max="2" width="1.667969" style="276" customWidth="1"/>
    <col min="3" max="4" width="5" style="276" customWidth="1"/>
    <col min="5" max="5" width="11.66016" style="276" customWidth="1"/>
    <col min="6" max="6" width="9.160156" style="276" customWidth="1"/>
    <col min="7" max="7" width="5" style="276" customWidth="1"/>
    <col min="8" max="8" width="77.83203" style="276" customWidth="1"/>
    <col min="9" max="10" width="20" style="276" customWidth="1"/>
    <col min="11" max="11" width="1.667969" style="276" customWidth="1"/>
  </cols>
  <sheetData>
    <row r="1" s="1" customFormat="1" ht="37.5" customHeight="1"/>
    <row r="2" s="1" customFormat="1" ht="7.5" customHeight="1">
      <c r="B2" s="277"/>
      <c r="C2" s="278"/>
      <c r="D2" s="278"/>
      <c r="E2" s="278"/>
      <c r="F2" s="278"/>
      <c r="G2" s="278"/>
      <c r="H2" s="278"/>
      <c r="I2" s="278"/>
      <c r="J2" s="278"/>
      <c r="K2" s="279"/>
    </row>
    <row r="3" s="15" customFormat="1" ht="45" customHeight="1">
      <c r="B3" s="280"/>
      <c r="C3" s="281" t="s">
        <v>2297</v>
      </c>
      <c r="D3" s="281"/>
      <c r="E3" s="281"/>
      <c r="F3" s="281"/>
      <c r="G3" s="281"/>
      <c r="H3" s="281"/>
      <c r="I3" s="281"/>
      <c r="J3" s="281"/>
      <c r="K3" s="282"/>
    </row>
    <row r="4" s="1" customFormat="1" ht="25.5" customHeight="1">
      <c r="B4" s="283"/>
      <c r="C4" s="284" t="s">
        <v>2298</v>
      </c>
      <c r="D4" s="284"/>
      <c r="E4" s="284"/>
      <c r="F4" s="284"/>
      <c r="G4" s="284"/>
      <c r="H4" s="284"/>
      <c r="I4" s="284"/>
      <c r="J4" s="284"/>
      <c r="K4" s="285"/>
    </row>
    <row r="5" s="1" customFormat="1" ht="5.25" customHeight="1">
      <c r="B5" s="283"/>
      <c r="C5" s="286"/>
      <c r="D5" s="286"/>
      <c r="E5" s="286"/>
      <c r="F5" s="286"/>
      <c r="G5" s="286"/>
      <c r="H5" s="286"/>
      <c r="I5" s="286"/>
      <c r="J5" s="286"/>
      <c r="K5" s="285"/>
    </row>
    <row r="6" s="1" customFormat="1" ht="15" customHeight="1">
      <c r="B6" s="283"/>
      <c r="C6" s="287" t="s">
        <v>2299</v>
      </c>
      <c r="D6" s="287"/>
      <c r="E6" s="287"/>
      <c r="F6" s="287"/>
      <c r="G6" s="287"/>
      <c r="H6" s="287"/>
      <c r="I6" s="287"/>
      <c r="J6" s="287"/>
      <c r="K6" s="285"/>
    </row>
    <row r="7" s="1" customFormat="1" ht="15" customHeight="1">
      <c r="B7" s="288"/>
      <c r="C7" s="287" t="s">
        <v>2300</v>
      </c>
      <c r="D7" s="287"/>
      <c r="E7" s="287"/>
      <c r="F7" s="287"/>
      <c r="G7" s="287"/>
      <c r="H7" s="287"/>
      <c r="I7" s="287"/>
      <c r="J7" s="287"/>
      <c r="K7" s="285"/>
    </row>
    <row r="8" s="1" customFormat="1" ht="12.75" customHeight="1">
      <c r="B8" s="288"/>
      <c r="C8" s="287"/>
      <c r="D8" s="287"/>
      <c r="E8" s="287"/>
      <c r="F8" s="287"/>
      <c r="G8" s="287"/>
      <c r="H8" s="287"/>
      <c r="I8" s="287"/>
      <c r="J8" s="287"/>
      <c r="K8" s="285"/>
    </row>
    <row r="9" s="1" customFormat="1" ht="15" customHeight="1">
      <c r="B9" s="288"/>
      <c r="C9" s="287" t="s">
        <v>2301</v>
      </c>
      <c r="D9" s="287"/>
      <c r="E9" s="287"/>
      <c r="F9" s="287"/>
      <c r="G9" s="287"/>
      <c r="H9" s="287"/>
      <c r="I9" s="287"/>
      <c r="J9" s="287"/>
      <c r="K9" s="285"/>
    </row>
    <row r="10" s="1" customFormat="1" ht="15" customHeight="1">
      <c r="B10" s="288"/>
      <c r="C10" s="287"/>
      <c r="D10" s="287" t="s">
        <v>2302</v>
      </c>
      <c r="E10" s="287"/>
      <c r="F10" s="287"/>
      <c r="G10" s="287"/>
      <c r="H10" s="287"/>
      <c r="I10" s="287"/>
      <c r="J10" s="287"/>
      <c r="K10" s="285"/>
    </row>
    <row r="11" s="1" customFormat="1" ht="15" customHeight="1">
      <c r="B11" s="288"/>
      <c r="C11" s="289"/>
      <c r="D11" s="287" t="s">
        <v>2303</v>
      </c>
      <c r="E11" s="287"/>
      <c r="F11" s="287"/>
      <c r="G11" s="287"/>
      <c r="H11" s="287"/>
      <c r="I11" s="287"/>
      <c r="J11" s="287"/>
      <c r="K11" s="285"/>
    </row>
    <row r="12" s="1" customFormat="1" ht="15" customHeight="1">
      <c r="B12" s="288"/>
      <c r="C12" s="289"/>
      <c r="D12" s="287"/>
      <c r="E12" s="287"/>
      <c r="F12" s="287"/>
      <c r="G12" s="287"/>
      <c r="H12" s="287"/>
      <c r="I12" s="287"/>
      <c r="J12" s="287"/>
      <c r="K12" s="285"/>
    </row>
    <row r="13" s="1" customFormat="1" ht="15" customHeight="1">
      <c r="B13" s="288"/>
      <c r="C13" s="289"/>
      <c r="D13" s="290" t="s">
        <v>2304</v>
      </c>
      <c r="E13" s="287"/>
      <c r="F13" s="287"/>
      <c r="G13" s="287"/>
      <c r="H13" s="287"/>
      <c r="I13" s="287"/>
      <c r="J13" s="287"/>
      <c r="K13" s="285"/>
    </row>
    <row r="14" s="1" customFormat="1" ht="12.75" customHeight="1">
      <c r="B14" s="288"/>
      <c r="C14" s="289"/>
      <c r="D14" s="289"/>
      <c r="E14" s="289"/>
      <c r="F14" s="289"/>
      <c r="G14" s="289"/>
      <c r="H14" s="289"/>
      <c r="I14" s="289"/>
      <c r="J14" s="289"/>
      <c r="K14" s="285"/>
    </row>
    <row r="15" s="1" customFormat="1" ht="15" customHeight="1">
      <c r="B15" s="288"/>
      <c r="C15" s="289"/>
      <c r="D15" s="287" t="s">
        <v>2305</v>
      </c>
      <c r="E15" s="287"/>
      <c r="F15" s="287"/>
      <c r="G15" s="287"/>
      <c r="H15" s="287"/>
      <c r="I15" s="287"/>
      <c r="J15" s="287"/>
      <c r="K15" s="285"/>
    </row>
    <row r="16" s="1" customFormat="1" ht="15" customHeight="1">
      <c r="B16" s="288"/>
      <c r="C16" s="289"/>
      <c r="D16" s="287" t="s">
        <v>2306</v>
      </c>
      <c r="E16" s="287"/>
      <c r="F16" s="287"/>
      <c r="G16" s="287"/>
      <c r="H16" s="287"/>
      <c r="I16" s="287"/>
      <c r="J16" s="287"/>
      <c r="K16" s="285"/>
    </row>
    <row r="17" s="1" customFormat="1" ht="15" customHeight="1">
      <c r="B17" s="288"/>
      <c r="C17" s="289"/>
      <c r="D17" s="287" t="s">
        <v>2307</v>
      </c>
      <c r="E17" s="287"/>
      <c r="F17" s="287"/>
      <c r="G17" s="287"/>
      <c r="H17" s="287"/>
      <c r="I17" s="287"/>
      <c r="J17" s="287"/>
      <c r="K17" s="285"/>
    </row>
    <row r="18" s="1" customFormat="1" ht="15" customHeight="1">
      <c r="B18" s="288"/>
      <c r="C18" s="289"/>
      <c r="D18" s="289"/>
      <c r="E18" s="291" t="s">
        <v>81</v>
      </c>
      <c r="F18" s="287" t="s">
        <v>2308</v>
      </c>
      <c r="G18" s="287"/>
      <c r="H18" s="287"/>
      <c r="I18" s="287"/>
      <c r="J18" s="287"/>
      <c r="K18" s="285"/>
    </row>
    <row r="19" s="1" customFormat="1" ht="15" customHeight="1">
      <c r="B19" s="288"/>
      <c r="C19" s="289"/>
      <c r="D19" s="289"/>
      <c r="E19" s="291" t="s">
        <v>2309</v>
      </c>
      <c r="F19" s="287" t="s">
        <v>2310</v>
      </c>
      <c r="G19" s="287"/>
      <c r="H19" s="287"/>
      <c r="I19" s="287"/>
      <c r="J19" s="287"/>
      <c r="K19" s="285"/>
    </row>
    <row r="20" s="1" customFormat="1" ht="15" customHeight="1">
      <c r="B20" s="288"/>
      <c r="C20" s="289"/>
      <c r="D20" s="289"/>
      <c r="E20" s="291" t="s">
        <v>2311</v>
      </c>
      <c r="F20" s="287" t="s">
        <v>2312</v>
      </c>
      <c r="G20" s="287"/>
      <c r="H20" s="287"/>
      <c r="I20" s="287"/>
      <c r="J20" s="287"/>
      <c r="K20" s="285"/>
    </row>
    <row r="21" s="1" customFormat="1" ht="15" customHeight="1">
      <c r="B21" s="288"/>
      <c r="C21" s="289"/>
      <c r="D21" s="289"/>
      <c r="E21" s="291" t="s">
        <v>2313</v>
      </c>
      <c r="F21" s="287" t="s">
        <v>2314</v>
      </c>
      <c r="G21" s="287"/>
      <c r="H21" s="287"/>
      <c r="I21" s="287"/>
      <c r="J21" s="287"/>
      <c r="K21" s="285"/>
    </row>
    <row r="22" s="1" customFormat="1" ht="15" customHeight="1">
      <c r="B22" s="288"/>
      <c r="C22" s="289"/>
      <c r="D22" s="289"/>
      <c r="E22" s="291" t="s">
        <v>741</v>
      </c>
      <c r="F22" s="287" t="s">
        <v>742</v>
      </c>
      <c r="G22" s="287"/>
      <c r="H22" s="287"/>
      <c r="I22" s="287"/>
      <c r="J22" s="287"/>
      <c r="K22" s="285"/>
    </row>
    <row r="23" s="1" customFormat="1" ht="15" customHeight="1">
      <c r="B23" s="288"/>
      <c r="C23" s="289"/>
      <c r="D23" s="289"/>
      <c r="E23" s="291" t="s">
        <v>88</v>
      </c>
      <c r="F23" s="287" t="s">
        <v>2315</v>
      </c>
      <c r="G23" s="287"/>
      <c r="H23" s="287"/>
      <c r="I23" s="287"/>
      <c r="J23" s="287"/>
      <c r="K23" s="285"/>
    </row>
    <row r="24" s="1" customFormat="1" ht="12.75" customHeight="1">
      <c r="B24" s="288"/>
      <c r="C24" s="289"/>
      <c r="D24" s="289"/>
      <c r="E24" s="289"/>
      <c r="F24" s="289"/>
      <c r="G24" s="289"/>
      <c r="H24" s="289"/>
      <c r="I24" s="289"/>
      <c r="J24" s="289"/>
      <c r="K24" s="285"/>
    </row>
    <row r="25" s="1" customFormat="1" ht="15" customHeight="1">
      <c r="B25" s="288"/>
      <c r="C25" s="287" t="s">
        <v>2316</v>
      </c>
      <c r="D25" s="287"/>
      <c r="E25" s="287"/>
      <c r="F25" s="287"/>
      <c r="G25" s="287"/>
      <c r="H25" s="287"/>
      <c r="I25" s="287"/>
      <c r="J25" s="287"/>
      <c r="K25" s="285"/>
    </row>
    <row r="26" s="1" customFormat="1" ht="15" customHeight="1">
      <c r="B26" s="288"/>
      <c r="C26" s="287" t="s">
        <v>2317</v>
      </c>
      <c r="D26" s="287"/>
      <c r="E26" s="287"/>
      <c r="F26" s="287"/>
      <c r="G26" s="287"/>
      <c r="H26" s="287"/>
      <c r="I26" s="287"/>
      <c r="J26" s="287"/>
      <c r="K26" s="285"/>
    </row>
    <row r="27" s="1" customFormat="1" ht="15" customHeight="1">
      <c r="B27" s="288"/>
      <c r="C27" s="287"/>
      <c r="D27" s="287" t="s">
        <v>2318</v>
      </c>
      <c r="E27" s="287"/>
      <c r="F27" s="287"/>
      <c r="G27" s="287"/>
      <c r="H27" s="287"/>
      <c r="I27" s="287"/>
      <c r="J27" s="287"/>
      <c r="K27" s="285"/>
    </row>
    <row r="28" s="1" customFormat="1" ht="15" customHeight="1">
      <c r="B28" s="288"/>
      <c r="C28" s="289"/>
      <c r="D28" s="287" t="s">
        <v>2319</v>
      </c>
      <c r="E28" s="287"/>
      <c r="F28" s="287"/>
      <c r="G28" s="287"/>
      <c r="H28" s="287"/>
      <c r="I28" s="287"/>
      <c r="J28" s="287"/>
      <c r="K28" s="285"/>
    </row>
    <row r="29" s="1" customFormat="1" ht="12.75" customHeight="1">
      <c r="B29" s="288"/>
      <c r="C29" s="289"/>
      <c r="D29" s="289"/>
      <c r="E29" s="289"/>
      <c r="F29" s="289"/>
      <c r="G29" s="289"/>
      <c r="H29" s="289"/>
      <c r="I29" s="289"/>
      <c r="J29" s="289"/>
      <c r="K29" s="285"/>
    </row>
    <row r="30" s="1" customFormat="1" ht="15" customHeight="1">
      <c r="B30" s="288"/>
      <c r="C30" s="289"/>
      <c r="D30" s="287" t="s">
        <v>2320</v>
      </c>
      <c r="E30" s="287"/>
      <c r="F30" s="287"/>
      <c r="G30" s="287"/>
      <c r="H30" s="287"/>
      <c r="I30" s="287"/>
      <c r="J30" s="287"/>
      <c r="K30" s="285"/>
    </row>
    <row r="31" s="1" customFormat="1" ht="15" customHeight="1">
      <c r="B31" s="288"/>
      <c r="C31" s="289"/>
      <c r="D31" s="287" t="s">
        <v>2321</v>
      </c>
      <c r="E31" s="287"/>
      <c r="F31" s="287"/>
      <c r="G31" s="287"/>
      <c r="H31" s="287"/>
      <c r="I31" s="287"/>
      <c r="J31" s="287"/>
      <c r="K31" s="285"/>
    </row>
    <row r="32" s="1" customFormat="1" ht="12.75" customHeight="1">
      <c r="B32" s="288"/>
      <c r="C32" s="289"/>
      <c r="D32" s="289"/>
      <c r="E32" s="289"/>
      <c r="F32" s="289"/>
      <c r="G32" s="289"/>
      <c r="H32" s="289"/>
      <c r="I32" s="289"/>
      <c r="J32" s="289"/>
      <c r="K32" s="285"/>
    </row>
    <row r="33" s="1" customFormat="1" ht="15" customHeight="1">
      <c r="B33" s="288"/>
      <c r="C33" s="289"/>
      <c r="D33" s="287" t="s">
        <v>2322</v>
      </c>
      <c r="E33" s="287"/>
      <c r="F33" s="287"/>
      <c r="G33" s="287"/>
      <c r="H33" s="287"/>
      <c r="I33" s="287"/>
      <c r="J33" s="287"/>
      <c r="K33" s="285"/>
    </row>
    <row r="34" s="1" customFormat="1" ht="15" customHeight="1">
      <c r="B34" s="288"/>
      <c r="C34" s="289"/>
      <c r="D34" s="287" t="s">
        <v>2323</v>
      </c>
      <c r="E34" s="287"/>
      <c r="F34" s="287"/>
      <c r="G34" s="287"/>
      <c r="H34" s="287"/>
      <c r="I34" s="287"/>
      <c r="J34" s="287"/>
      <c r="K34" s="285"/>
    </row>
    <row r="35" s="1" customFormat="1" ht="15" customHeight="1">
      <c r="B35" s="288"/>
      <c r="C35" s="289"/>
      <c r="D35" s="287" t="s">
        <v>2324</v>
      </c>
      <c r="E35" s="287"/>
      <c r="F35" s="287"/>
      <c r="G35" s="287"/>
      <c r="H35" s="287"/>
      <c r="I35" s="287"/>
      <c r="J35" s="287"/>
      <c r="K35" s="285"/>
    </row>
    <row r="36" s="1" customFormat="1" ht="15" customHeight="1">
      <c r="B36" s="288"/>
      <c r="C36" s="289"/>
      <c r="D36" s="287"/>
      <c r="E36" s="290" t="s">
        <v>131</v>
      </c>
      <c r="F36" s="287"/>
      <c r="G36" s="287" t="s">
        <v>2325</v>
      </c>
      <c r="H36" s="287"/>
      <c r="I36" s="287"/>
      <c r="J36" s="287"/>
      <c r="K36" s="285"/>
    </row>
    <row r="37" s="1" customFormat="1" ht="30.75" customHeight="1">
      <c r="B37" s="288"/>
      <c r="C37" s="289"/>
      <c r="D37" s="287"/>
      <c r="E37" s="290" t="s">
        <v>2326</v>
      </c>
      <c r="F37" s="287"/>
      <c r="G37" s="287" t="s">
        <v>2327</v>
      </c>
      <c r="H37" s="287"/>
      <c r="I37" s="287"/>
      <c r="J37" s="287"/>
      <c r="K37" s="285"/>
    </row>
    <row r="38" s="1" customFormat="1" ht="15" customHeight="1">
      <c r="B38" s="288"/>
      <c r="C38" s="289"/>
      <c r="D38" s="287"/>
      <c r="E38" s="290" t="s">
        <v>56</v>
      </c>
      <c r="F38" s="287"/>
      <c r="G38" s="287" t="s">
        <v>2328</v>
      </c>
      <c r="H38" s="287"/>
      <c r="I38" s="287"/>
      <c r="J38" s="287"/>
      <c r="K38" s="285"/>
    </row>
    <row r="39" s="1" customFormat="1" ht="15" customHeight="1">
      <c r="B39" s="288"/>
      <c r="C39" s="289"/>
      <c r="D39" s="287"/>
      <c r="E39" s="290" t="s">
        <v>57</v>
      </c>
      <c r="F39" s="287"/>
      <c r="G39" s="287" t="s">
        <v>2329</v>
      </c>
      <c r="H39" s="287"/>
      <c r="I39" s="287"/>
      <c r="J39" s="287"/>
      <c r="K39" s="285"/>
    </row>
    <row r="40" s="1" customFormat="1" ht="15" customHeight="1">
      <c r="B40" s="288"/>
      <c r="C40" s="289"/>
      <c r="D40" s="287"/>
      <c r="E40" s="290" t="s">
        <v>132</v>
      </c>
      <c r="F40" s="287"/>
      <c r="G40" s="287" t="s">
        <v>2330</v>
      </c>
      <c r="H40" s="287"/>
      <c r="I40" s="287"/>
      <c r="J40" s="287"/>
      <c r="K40" s="285"/>
    </row>
    <row r="41" s="1" customFormat="1" ht="15" customHeight="1">
      <c r="B41" s="288"/>
      <c r="C41" s="289"/>
      <c r="D41" s="287"/>
      <c r="E41" s="290" t="s">
        <v>133</v>
      </c>
      <c r="F41" s="287"/>
      <c r="G41" s="287" t="s">
        <v>2331</v>
      </c>
      <c r="H41" s="287"/>
      <c r="I41" s="287"/>
      <c r="J41" s="287"/>
      <c r="K41" s="285"/>
    </row>
    <row r="42" s="1" customFormat="1" ht="15" customHeight="1">
      <c r="B42" s="288"/>
      <c r="C42" s="289"/>
      <c r="D42" s="287"/>
      <c r="E42" s="290" t="s">
        <v>2332</v>
      </c>
      <c r="F42" s="287"/>
      <c r="G42" s="287" t="s">
        <v>2333</v>
      </c>
      <c r="H42" s="287"/>
      <c r="I42" s="287"/>
      <c r="J42" s="287"/>
      <c r="K42" s="285"/>
    </row>
    <row r="43" s="1" customFormat="1" ht="15" customHeight="1">
      <c r="B43" s="288"/>
      <c r="C43" s="289"/>
      <c r="D43" s="287"/>
      <c r="E43" s="290"/>
      <c r="F43" s="287"/>
      <c r="G43" s="287" t="s">
        <v>2334</v>
      </c>
      <c r="H43" s="287"/>
      <c r="I43" s="287"/>
      <c r="J43" s="287"/>
      <c r="K43" s="285"/>
    </row>
    <row r="44" s="1" customFormat="1" ht="15" customHeight="1">
      <c r="B44" s="288"/>
      <c r="C44" s="289"/>
      <c r="D44" s="287"/>
      <c r="E44" s="290" t="s">
        <v>2335</v>
      </c>
      <c r="F44" s="287"/>
      <c r="G44" s="287" t="s">
        <v>2336</v>
      </c>
      <c r="H44" s="287"/>
      <c r="I44" s="287"/>
      <c r="J44" s="287"/>
      <c r="K44" s="285"/>
    </row>
    <row r="45" s="1" customFormat="1" ht="15" customHeight="1">
      <c r="B45" s="288"/>
      <c r="C45" s="289"/>
      <c r="D45" s="287"/>
      <c r="E45" s="290" t="s">
        <v>135</v>
      </c>
      <c r="F45" s="287"/>
      <c r="G45" s="287" t="s">
        <v>2337</v>
      </c>
      <c r="H45" s="287"/>
      <c r="I45" s="287"/>
      <c r="J45" s="287"/>
      <c r="K45" s="285"/>
    </row>
    <row r="46" s="1" customFormat="1" ht="12.75" customHeight="1">
      <c r="B46" s="288"/>
      <c r="C46" s="289"/>
      <c r="D46" s="287"/>
      <c r="E46" s="287"/>
      <c r="F46" s="287"/>
      <c r="G46" s="287"/>
      <c r="H46" s="287"/>
      <c r="I46" s="287"/>
      <c r="J46" s="287"/>
      <c r="K46" s="285"/>
    </row>
    <row r="47" s="1" customFormat="1" ht="15" customHeight="1">
      <c r="B47" s="288"/>
      <c r="C47" s="289"/>
      <c r="D47" s="287" t="s">
        <v>2338</v>
      </c>
      <c r="E47" s="287"/>
      <c r="F47" s="287"/>
      <c r="G47" s="287"/>
      <c r="H47" s="287"/>
      <c r="I47" s="287"/>
      <c r="J47" s="287"/>
      <c r="K47" s="285"/>
    </row>
    <row r="48" s="1" customFormat="1" ht="15" customHeight="1">
      <c r="B48" s="288"/>
      <c r="C48" s="289"/>
      <c r="D48" s="289"/>
      <c r="E48" s="287" t="s">
        <v>2339</v>
      </c>
      <c r="F48" s="287"/>
      <c r="G48" s="287"/>
      <c r="H48" s="287"/>
      <c r="I48" s="287"/>
      <c r="J48" s="287"/>
      <c r="K48" s="285"/>
    </row>
    <row r="49" s="1" customFormat="1" ht="15" customHeight="1">
      <c r="B49" s="288"/>
      <c r="C49" s="289"/>
      <c r="D49" s="289"/>
      <c r="E49" s="287" t="s">
        <v>2340</v>
      </c>
      <c r="F49" s="287"/>
      <c r="G49" s="287"/>
      <c r="H49" s="287"/>
      <c r="I49" s="287"/>
      <c r="J49" s="287"/>
      <c r="K49" s="285"/>
    </row>
    <row r="50" s="1" customFormat="1" ht="15" customHeight="1">
      <c r="B50" s="288"/>
      <c r="C50" s="289"/>
      <c r="D50" s="289"/>
      <c r="E50" s="287" t="s">
        <v>2341</v>
      </c>
      <c r="F50" s="287"/>
      <c r="G50" s="287"/>
      <c r="H50" s="287"/>
      <c r="I50" s="287"/>
      <c r="J50" s="287"/>
      <c r="K50" s="285"/>
    </row>
    <row r="51" s="1" customFormat="1" ht="15" customHeight="1">
      <c r="B51" s="288"/>
      <c r="C51" s="289"/>
      <c r="D51" s="287" t="s">
        <v>2342</v>
      </c>
      <c r="E51" s="287"/>
      <c r="F51" s="287"/>
      <c r="G51" s="287"/>
      <c r="H51" s="287"/>
      <c r="I51" s="287"/>
      <c r="J51" s="287"/>
      <c r="K51" s="285"/>
    </row>
    <row r="52" s="1" customFormat="1" ht="25.5" customHeight="1">
      <c r="B52" s="283"/>
      <c r="C52" s="284" t="s">
        <v>2343</v>
      </c>
      <c r="D52" s="284"/>
      <c r="E52" s="284"/>
      <c r="F52" s="284"/>
      <c r="G52" s="284"/>
      <c r="H52" s="284"/>
      <c r="I52" s="284"/>
      <c r="J52" s="284"/>
      <c r="K52" s="285"/>
    </row>
    <row r="53" s="1" customFormat="1" ht="5.25" customHeight="1">
      <c r="B53" s="283"/>
      <c r="C53" s="286"/>
      <c r="D53" s="286"/>
      <c r="E53" s="286"/>
      <c r="F53" s="286"/>
      <c r="G53" s="286"/>
      <c r="H53" s="286"/>
      <c r="I53" s="286"/>
      <c r="J53" s="286"/>
      <c r="K53" s="285"/>
    </row>
    <row r="54" s="1" customFormat="1" ht="15" customHeight="1">
      <c r="B54" s="283"/>
      <c r="C54" s="287" t="s">
        <v>2344</v>
      </c>
      <c r="D54" s="287"/>
      <c r="E54" s="287"/>
      <c r="F54" s="287"/>
      <c r="G54" s="287"/>
      <c r="H54" s="287"/>
      <c r="I54" s="287"/>
      <c r="J54" s="287"/>
      <c r="K54" s="285"/>
    </row>
    <row r="55" s="1" customFormat="1" ht="15" customHeight="1">
      <c r="B55" s="283"/>
      <c r="C55" s="287" t="s">
        <v>2345</v>
      </c>
      <c r="D55" s="287"/>
      <c r="E55" s="287"/>
      <c r="F55" s="287"/>
      <c r="G55" s="287"/>
      <c r="H55" s="287"/>
      <c r="I55" s="287"/>
      <c r="J55" s="287"/>
      <c r="K55" s="285"/>
    </row>
    <row r="56" s="1" customFormat="1" ht="12.75" customHeight="1">
      <c r="B56" s="283"/>
      <c r="C56" s="287"/>
      <c r="D56" s="287"/>
      <c r="E56" s="287"/>
      <c r="F56" s="287"/>
      <c r="G56" s="287"/>
      <c r="H56" s="287"/>
      <c r="I56" s="287"/>
      <c r="J56" s="287"/>
      <c r="K56" s="285"/>
    </row>
    <row r="57" s="1" customFormat="1" ht="15" customHeight="1">
      <c r="B57" s="283"/>
      <c r="C57" s="287" t="s">
        <v>2346</v>
      </c>
      <c r="D57" s="287"/>
      <c r="E57" s="287"/>
      <c r="F57" s="287"/>
      <c r="G57" s="287"/>
      <c r="H57" s="287"/>
      <c r="I57" s="287"/>
      <c r="J57" s="287"/>
      <c r="K57" s="285"/>
    </row>
    <row r="58" s="1" customFormat="1" ht="15" customHeight="1">
      <c r="B58" s="283"/>
      <c r="C58" s="289"/>
      <c r="D58" s="287" t="s">
        <v>2347</v>
      </c>
      <c r="E58" s="287"/>
      <c r="F58" s="287"/>
      <c r="G58" s="287"/>
      <c r="H58" s="287"/>
      <c r="I58" s="287"/>
      <c r="J58" s="287"/>
      <c r="K58" s="285"/>
    </row>
    <row r="59" s="1" customFormat="1" ht="15" customHeight="1">
      <c r="B59" s="283"/>
      <c r="C59" s="289"/>
      <c r="D59" s="287" t="s">
        <v>2348</v>
      </c>
      <c r="E59" s="287"/>
      <c r="F59" s="287"/>
      <c r="G59" s="287"/>
      <c r="H59" s="287"/>
      <c r="I59" s="287"/>
      <c r="J59" s="287"/>
      <c r="K59" s="285"/>
    </row>
    <row r="60" s="1" customFormat="1" ht="15" customHeight="1">
      <c r="B60" s="283"/>
      <c r="C60" s="289"/>
      <c r="D60" s="287" t="s">
        <v>2349</v>
      </c>
      <c r="E60" s="287"/>
      <c r="F60" s="287"/>
      <c r="G60" s="287"/>
      <c r="H60" s="287"/>
      <c r="I60" s="287"/>
      <c r="J60" s="287"/>
      <c r="K60" s="285"/>
    </row>
    <row r="61" s="1" customFormat="1" ht="15" customHeight="1">
      <c r="B61" s="283"/>
      <c r="C61" s="289"/>
      <c r="D61" s="287" t="s">
        <v>2350</v>
      </c>
      <c r="E61" s="287"/>
      <c r="F61" s="287"/>
      <c r="G61" s="287"/>
      <c r="H61" s="287"/>
      <c r="I61" s="287"/>
      <c r="J61" s="287"/>
      <c r="K61" s="285"/>
    </row>
    <row r="62" s="1" customFormat="1" ht="15" customHeight="1">
      <c r="B62" s="283"/>
      <c r="C62" s="289"/>
      <c r="D62" s="292" t="s">
        <v>2351</v>
      </c>
      <c r="E62" s="292"/>
      <c r="F62" s="292"/>
      <c r="G62" s="292"/>
      <c r="H62" s="292"/>
      <c r="I62" s="292"/>
      <c r="J62" s="292"/>
      <c r="K62" s="285"/>
    </row>
    <row r="63" s="1" customFormat="1" ht="15" customHeight="1">
      <c r="B63" s="283"/>
      <c r="C63" s="289"/>
      <c r="D63" s="287" t="s">
        <v>2352</v>
      </c>
      <c r="E63" s="287"/>
      <c r="F63" s="287"/>
      <c r="G63" s="287"/>
      <c r="H63" s="287"/>
      <c r="I63" s="287"/>
      <c r="J63" s="287"/>
      <c r="K63" s="285"/>
    </row>
    <row r="64" s="1" customFormat="1" ht="12.75" customHeight="1">
      <c r="B64" s="283"/>
      <c r="C64" s="289"/>
      <c r="D64" s="289"/>
      <c r="E64" s="293"/>
      <c r="F64" s="289"/>
      <c r="G64" s="289"/>
      <c r="H64" s="289"/>
      <c r="I64" s="289"/>
      <c r="J64" s="289"/>
      <c r="K64" s="285"/>
    </row>
    <row r="65" s="1" customFormat="1" ht="15" customHeight="1">
      <c r="B65" s="283"/>
      <c r="C65" s="289"/>
      <c r="D65" s="287" t="s">
        <v>2353</v>
      </c>
      <c r="E65" s="287"/>
      <c r="F65" s="287"/>
      <c r="G65" s="287"/>
      <c r="H65" s="287"/>
      <c r="I65" s="287"/>
      <c r="J65" s="287"/>
      <c r="K65" s="285"/>
    </row>
    <row r="66" s="1" customFormat="1" ht="15" customHeight="1">
      <c r="B66" s="283"/>
      <c r="C66" s="289"/>
      <c r="D66" s="292" t="s">
        <v>2354</v>
      </c>
      <c r="E66" s="292"/>
      <c r="F66" s="292"/>
      <c r="G66" s="292"/>
      <c r="H66" s="292"/>
      <c r="I66" s="292"/>
      <c r="J66" s="292"/>
      <c r="K66" s="285"/>
    </row>
    <row r="67" s="1" customFormat="1" ht="15" customHeight="1">
      <c r="B67" s="283"/>
      <c r="C67" s="289"/>
      <c r="D67" s="287" t="s">
        <v>2355</v>
      </c>
      <c r="E67" s="287"/>
      <c r="F67" s="287"/>
      <c r="G67" s="287"/>
      <c r="H67" s="287"/>
      <c r="I67" s="287"/>
      <c r="J67" s="287"/>
      <c r="K67" s="285"/>
    </row>
    <row r="68" s="1" customFormat="1" ht="15" customHeight="1">
      <c r="B68" s="283"/>
      <c r="C68" s="289"/>
      <c r="D68" s="287" t="s">
        <v>2356</v>
      </c>
      <c r="E68" s="287"/>
      <c r="F68" s="287"/>
      <c r="G68" s="287"/>
      <c r="H68" s="287"/>
      <c r="I68" s="287"/>
      <c r="J68" s="287"/>
      <c r="K68" s="285"/>
    </row>
    <row r="69" s="1" customFormat="1" ht="15" customHeight="1">
      <c r="B69" s="283"/>
      <c r="C69" s="289"/>
      <c r="D69" s="287" t="s">
        <v>2357</v>
      </c>
      <c r="E69" s="287"/>
      <c r="F69" s="287"/>
      <c r="G69" s="287"/>
      <c r="H69" s="287"/>
      <c r="I69" s="287"/>
      <c r="J69" s="287"/>
      <c r="K69" s="285"/>
    </row>
    <row r="70" s="1" customFormat="1" ht="15" customHeight="1">
      <c r="B70" s="283"/>
      <c r="C70" s="289"/>
      <c r="D70" s="287" t="s">
        <v>2358</v>
      </c>
      <c r="E70" s="287"/>
      <c r="F70" s="287"/>
      <c r="G70" s="287"/>
      <c r="H70" s="287"/>
      <c r="I70" s="287"/>
      <c r="J70" s="287"/>
      <c r="K70" s="285"/>
    </row>
    <row r="71" s="1" customFormat="1" ht="12.75" customHeight="1">
      <c r="B71" s="294"/>
      <c r="C71" s="295"/>
      <c r="D71" s="295"/>
      <c r="E71" s="295"/>
      <c r="F71" s="295"/>
      <c r="G71" s="295"/>
      <c r="H71" s="295"/>
      <c r="I71" s="295"/>
      <c r="J71" s="295"/>
      <c r="K71" s="296"/>
    </row>
    <row r="72" s="1" customFormat="1" ht="18.75" customHeight="1">
      <c r="B72" s="297"/>
      <c r="C72" s="297"/>
      <c r="D72" s="297"/>
      <c r="E72" s="297"/>
      <c r="F72" s="297"/>
      <c r="G72" s="297"/>
      <c r="H72" s="297"/>
      <c r="I72" s="297"/>
      <c r="J72" s="297"/>
      <c r="K72" s="298"/>
    </row>
    <row r="73" s="1" customFormat="1" ht="18.75" customHeight="1">
      <c r="B73" s="298"/>
      <c r="C73" s="298"/>
      <c r="D73" s="298"/>
      <c r="E73" s="298"/>
      <c r="F73" s="298"/>
      <c r="G73" s="298"/>
      <c r="H73" s="298"/>
      <c r="I73" s="298"/>
      <c r="J73" s="298"/>
      <c r="K73" s="298"/>
    </row>
    <row r="74" s="1" customFormat="1" ht="7.5" customHeight="1">
      <c r="B74" s="299"/>
      <c r="C74" s="300"/>
      <c r="D74" s="300"/>
      <c r="E74" s="300"/>
      <c r="F74" s="300"/>
      <c r="G74" s="300"/>
      <c r="H74" s="300"/>
      <c r="I74" s="300"/>
      <c r="J74" s="300"/>
      <c r="K74" s="301"/>
    </row>
    <row r="75" s="1" customFormat="1" ht="45" customHeight="1">
      <c r="B75" s="302"/>
      <c r="C75" s="303" t="s">
        <v>2359</v>
      </c>
      <c r="D75" s="303"/>
      <c r="E75" s="303"/>
      <c r="F75" s="303"/>
      <c r="G75" s="303"/>
      <c r="H75" s="303"/>
      <c r="I75" s="303"/>
      <c r="J75" s="303"/>
      <c r="K75" s="304"/>
    </row>
    <row r="76" s="1" customFormat="1" ht="17.25" customHeight="1">
      <c r="B76" s="302"/>
      <c r="C76" s="305" t="s">
        <v>2360</v>
      </c>
      <c r="D76" s="305"/>
      <c r="E76" s="305"/>
      <c r="F76" s="305" t="s">
        <v>2361</v>
      </c>
      <c r="G76" s="306"/>
      <c r="H76" s="305" t="s">
        <v>57</v>
      </c>
      <c r="I76" s="305" t="s">
        <v>60</v>
      </c>
      <c r="J76" s="305" t="s">
        <v>2362</v>
      </c>
      <c r="K76" s="304"/>
    </row>
    <row r="77" s="1" customFormat="1" ht="17.25" customHeight="1">
      <c r="B77" s="302"/>
      <c r="C77" s="307" t="s">
        <v>2363</v>
      </c>
      <c r="D77" s="307"/>
      <c r="E77" s="307"/>
      <c r="F77" s="308" t="s">
        <v>2364</v>
      </c>
      <c r="G77" s="309"/>
      <c r="H77" s="307"/>
      <c r="I77" s="307"/>
      <c r="J77" s="307" t="s">
        <v>2365</v>
      </c>
      <c r="K77" s="304"/>
    </row>
    <row r="78" s="1" customFormat="1" ht="5.25" customHeight="1">
      <c r="B78" s="302"/>
      <c r="C78" s="310"/>
      <c r="D78" s="310"/>
      <c r="E78" s="310"/>
      <c r="F78" s="310"/>
      <c r="G78" s="311"/>
      <c r="H78" s="310"/>
      <c r="I78" s="310"/>
      <c r="J78" s="310"/>
      <c r="K78" s="304"/>
    </row>
    <row r="79" s="1" customFormat="1" ht="15" customHeight="1">
      <c r="B79" s="302"/>
      <c r="C79" s="290" t="s">
        <v>56</v>
      </c>
      <c r="D79" s="312"/>
      <c r="E79" s="312"/>
      <c r="F79" s="313" t="s">
        <v>2366</v>
      </c>
      <c r="G79" s="314"/>
      <c r="H79" s="290" t="s">
        <v>2367</v>
      </c>
      <c r="I79" s="290" t="s">
        <v>2368</v>
      </c>
      <c r="J79" s="290">
        <v>20</v>
      </c>
      <c r="K79" s="304"/>
    </row>
    <row r="80" s="1" customFormat="1" ht="15" customHeight="1">
      <c r="B80" s="302"/>
      <c r="C80" s="290" t="s">
        <v>2369</v>
      </c>
      <c r="D80" s="290"/>
      <c r="E80" s="290"/>
      <c r="F80" s="313" t="s">
        <v>2366</v>
      </c>
      <c r="G80" s="314"/>
      <c r="H80" s="290" t="s">
        <v>2370</v>
      </c>
      <c r="I80" s="290" t="s">
        <v>2368</v>
      </c>
      <c r="J80" s="290">
        <v>120</v>
      </c>
      <c r="K80" s="304"/>
    </row>
    <row r="81" s="1" customFormat="1" ht="15" customHeight="1">
      <c r="B81" s="315"/>
      <c r="C81" s="290" t="s">
        <v>2371</v>
      </c>
      <c r="D81" s="290"/>
      <c r="E81" s="290"/>
      <c r="F81" s="313" t="s">
        <v>2372</v>
      </c>
      <c r="G81" s="314"/>
      <c r="H81" s="290" t="s">
        <v>2373</v>
      </c>
      <c r="I81" s="290" t="s">
        <v>2368</v>
      </c>
      <c r="J81" s="290">
        <v>50</v>
      </c>
      <c r="K81" s="304"/>
    </row>
    <row r="82" s="1" customFormat="1" ht="15" customHeight="1">
      <c r="B82" s="315"/>
      <c r="C82" s="290" t="s">
        <v>2374</v>
      </c>
      <c r="D82" s="290"/>
      <c r="E82" s="290"/>
      <c r="F82" s="313" t="s">
        <v>2366</v>
      </c>
      <c r="G82" s="314"/>
      <c r="H82" s="290" t="s">
        <v>2375</v>
      </c>
      <c r="I82" s="290" t="s">
        <v>2376</v>
      </c>
      <c r="J82" s="290"/>
      <c r="K82" s="304"/>
    </row>
    <row r="83" s="1" customFormat="1" ht="15" customHeight="1">
      <c r="B83" s="315"/>
      <c r="C83" s="316" t="s">
        <v>2377</v>
      </c>
      <c r="D83" s="316"/>
      <c r="E83" s="316"/>
      <c r="F83" s="317" t="s">
        <v>2372</v>
      </c>
      <c r="G83" s="316"/>
      <c r="H83" s="316" t="s">
        <v>2378</v>
      </c>
      <c r="I83" s="316" t="s">
        <v>2368</v>
      </c>
      <c r="J83" s="316">
        <v>15</v>
      </c>
      <c r="K83" s="304"/>
    </row>
    <row r="84" s="1" customFormat="1" ht="15" customHeight="1">
      <c r="B84" s="315"/>
      <c r="C84" s="316" t="s">
        <v>2379</v>
      </c>
      <c r="D84" s="316"/>
      <c r="E84" s="316"/>
      <c r="F84" s="317" t="s">
        <v>2372</v>
      </c>
      <c r="G84" s="316"/>
      <c r="H84" s="316" t="s">
        <v>2380</v>
      </c>
      <c r="I84" s="316" t="s">
        <v>2368</v>
      </c>
      <c r="J84" s="316">
        <v>15</v>
      </c>
      <c r="K84" s="304"/>
    </row>
    <row r="85" s="1" customFormat="1" ht="15" customHeight="1">
      <c r="B85" s="315"/>
      <c r="C85" s="316" t="s">
        <v>2381</v>
      </c>
      <c r="D85" s="316"/>
      <c r="E85" s="316"/>
      <c r="F85" s="317" t="s">
        <v>2372</v>
      </c>
      <c r="G85" s="316"/>
      <c r="H85" s="316" t="s">
        <v>2382</v>
      </c>
      <c r="I85" s="316" t="s">
        <v>2368</v>
      </c>
      <c r="J85" s="316">
        <v>20</v>
      </c>
      <c r="K85" s="304"/>
    </row>
    <row r="86" s="1" customFormat="1" ht="15" customHeight="1">
      <c r="B86" s="315"/>
      <c r="C86" s="316" t="s">
        <v>2383</v>
      </c>
      <c r="D86" s="316"/>
      <c r="E86" s="316"/>
      <c r="F86" s="317" t="s">
        <v>2372</v>
      </c>
      <c r="G86" s="316"/>
      <c r="H86" s="316" t="s">
        <v>2384</v>
      </c>
      <c r="I86" s="316" t="s">
        <v>2368</v>
      </c>
      <c r="J86" s="316">
        <v>20</v>
      </c>
      <c r="K86" s="304"/>
    </row>
    <row r="87" s="1" customFormat="1" ht="15" customHeight="1">
      <c r="B87" s="315"/>
      <c r="C87" s="290" t="s">
        <v>2385</v>
      </c>
      <c r="D87" s="290"/>
      <c r="E87" s="290"/>
      <c r="F87" s="313" t="s">
        <v>2372</v>
      </c>
      <c r="G87" s="314"/>
      <c r="H87" s="290" t="s">
        <v>2386</v>
      </c>
      <c r="I87" s="290" t="s">
        <v>2368</v>
      </c>
      <c r="J87" s="290">
        <v>50</v>
      </c>
      <c r="K87" s="304"/>
    </row>
    <row r="88" s="1" customFormat="1" ht="15" customHeight="1">
      <c r="B88" s="315"/>
      <c r="C88" s="290" t="s">
        <v>2387</v>
      </c>
      <c r="D88" s="290"/>
      <c r="E88" s="290"/>
      <c r="F88" s="313" t="s">
        <v>2372</v>
      </c>
      <c r="G88" s="314"/>
      <c r="H88" s="290" t="s">
        <v>2388</v>
      </c>
      <c r="I88" s="290" t="s">
        <v>2368</v>
      </c>
      <c r="J88" s="290">
        <v>20</v>
      </c>
      <c r="K88" s="304"/>
    </row>
    <row r="89" s="1" customFormat="1" ht="15" customHeight="1">
      <c r="B89" s="315"/>
      <c r="C89" s="290" t="s">
        <v>2389</v>
      </c>
      <c r="D89" s="290"/>
      <c r="E89" s="290"/>
      <c r="F89" s="313" t="s">
        <v>2372</v>
      </c>
      <c r="G89" s="314"/>
      <c r="H89" s="290" t="s">
        <v>2390</v>
      </c>
      <c r="I89" s="290" t="s">
        <v>2368</v>
      </c>
      <c r="J89" s="290">
        <v>20</v>
      </c>
      <c r="K89" s="304"/>
    </row>
    <row r="90" s="1" customFormat="1" ht="15" customHeight="1">
      <c r="B90" s="315"/>
      <c r="C90" s="290" t="s">
        <v>2391</v>
      </c>
      <c r="D90" s="290"/>
      <c r="E90" s="290"/>
      <c r="F90" s="313" t="s">
        <v>2372</v>
      </c>
      <c r="G90" s="314"/>
      <c r="H90" s="290" t="s">
        <v>2392</v>
      </c>
      <c r="I90" s="290" t="s">
        <v>2368</v>
      </c>
      <c r="J90" s="290">
        <v>50</v>
      </c>
      <c r="K90" s="304"/>
    </row>
    <row r="91" s="1" customFormat="1" ht="15" customHeight="1">
      <c r="B91" s="315"/>
      <c r="C91" s="290" t="s">
        <v>2393</v>
      </c>
      <c r="D91" s="290"/>
      <c r="E91" s="290"/>
      <c r="F91" s="313" t="s">
        <v>2372</v>
      </c>
      <c r="G91" s="314"/>
      <c r="H91" s="290" t="s">
        <v>2393</v>
      </c>
      <c r="I91" s="290" t="s">
        <v>2368</v>
      </c>
      <c r="J91" s="290">
        <v>50</v>
      </c>
      <c r="K91" s="304"/>
    </row>
    <row r="92" s="1" customFormat="1" ht="15" customHeight="1">
      <c r="B92" s="315"/>
      <c r="C92" s="290" t="s">
        <v>2394</v>
      </c>
      <c r="D92" s="290"/>
      <c r="E92" s="290"/>
      <c r="F92" s="313" t="s">
        <v>2372</v>
      </c>
      <c r="G92" s="314"/>
      <c r="H92" s="290" t="s">
        <v>2395</v>
      </c>
      <c r="I92" s="290" t="s">
        <v>2368</v>
      </c>
      <c r="J92" s="290">
        <v>255</v>
      </c>
      <c r="K92" s="304"/>
    </row>
    <row r="93" s="1" customFormat="1" ht="15" customHeight="1">
      <c r="B93" s="315"/>
      <c r="C93" s="290" t="s">
        <v>2396</v>
      </c>
      <c r="D93" s="290"/>
      <c r="E93" s="290"/>
      <c r="F93" s="313" t="s">
        <v>2366</v>
      </c>
      <c r="G93" s="314"/>
      <c r="H93" s="290" t="s">
        <v>2397</v>
      </c>
      <c r="I93" s="290" t="s">
        <v>2398</v>
      </c>
      <c r="J93" s="290"/>
      <c r="K93" s="304"/>
    </row>
    <row r="94" s="1" customFormat="1" ht="15" customHeight="1">
      <c r="B94" s="315"/>
      <c r="C94" s="290" t="s">
        <v>2399</v>
      </c>
      <c r="D94" s="290"/>
      <c r="E94" s="290"/>
      <c r="F94" s="313" t="s">
        <v>2366</v>
      </c>
      <c r="G94" s="314"/>
      <c r="H94" s="290" t="s">
        <v>2400</v>
      </c>
      <c r="I94" s="290" t="s">
        <v>2401</v>
      </c>
      <c r="J94" s="290"/>
      <c r="K94" s="304"/>
    </row>
    <row r="95" s="1" customFormat="1" ht="15" customHeight="1">
      <c r="B95" s="315"/>
      <c r="C95" s="290" t="s">
        <v>2402</v>
      </c>
      <c r="D95" s="290"/>
      <c r="E95" s="290"/>
      <c r="F95" s="313" t="s">
        <v>2366</v>
      </c>
      <c r="G95" s="314"/>
      <c r="H95" s="290" t="s">
        <v>2402</v>
      </c>
      <c r="I95" s="290" t="s">
        <v>2401</v>
      </c>
      <c r="J95" s="290"/>
      <c r="K95" s="304"/>
    </row>
    <row r="96" s="1" customFormat="1" ht="15" customHeight="1">
      <c r="B96" s="315"/>
      <c r="C96" s="290" t="s">
        <v>41</v>
      </c>
      <c r="D96" s="290"/>
      <c r="E96" s="290"/>
      <c r="F96" s="313" t="s">
        <v>2366</v>
      </c>
      <c r="G96" s="314"/>
      <c r="H96" s="290" t="s">
        <v>2403</v>
      </c>
      <c r="I96" s="290" t="s">
        <v>2401</v>
      </c>
      <c r="J96" s="290"/>
      <c r="K96" s="304"/>
    </row>
    <row r="97" s="1" customFormat="1" ht="15" customHeight="1">
      <c r="B97" s="315"/>
      <c r="C97" s="290" t="s">
        <v>51</v>
      </c>
      <c r="D97" s="290"/>
      <c r="E97" s="290"/>
      <c r="F97" s="313" t="s">
        <v>2366</v>
      </c>
      <c r="G97" s="314"/>
      <c r="H97" s="290" t="s">
        <v>2404</v>
      </c>
      <c r="I97" s="290" t="s">
        <v>2401</v>
      </c>
      <c r="J97" s="290"/>
      <c r="K97" s="304"/>
    </row>
    <row r="98" s="1" customFormat="1" ht="15" customHeight="1">
      <c r="B98" s="318"/>
      <c r="C98" s="319"/>
      <c r="D98" s="319"/>
      <c r="E98" s="319"/>
      <c r="F98" s="319"/>
      <c r="G98" s="319"/>
      <c r="H98" s="319"/>
      <c r="I98" s="319"/>
      <c r="J98" s="319"/>
      <c r="K98" s="320"/>
    </row>
    <row r="99" s="1" customFormat="1" ht="18.75" customHeight="1">
      <c r="B99" s="321"/>
      <c r="C99" s="322"/>
      <c r="D99" s="322"/>
      <c r="E99" s="322"/>
      <c r="F99" s="322"/>
      <c r="G99" s="322"/>
      <c r="H99" s="322"/>
      <c r="I99" s="322"/>
      <c r="J99" s="322"/>
      <c r="K99" s="321"/>
    </row>
    <row r="100" s="1" customFormat="1" ht="18.75" customHeight="1">
      <c r="B100" s="298"/>
      <c r="C100" s="298"/>
      <c r="D100" s="298"/>
      <c r="E100" s="298"/>
      <c r="F100" s="298"/>
      <c r="G100" s="298"/>
      <c r="H100" s="298"/>
      <c r="I100" s="298"/>
      <c r="J100" s="298"/>
      <c r="K100" s="298"/>
    </row>
    <row r="101" s="1" customFormat="1" ht="7.5" customHeight="1">
      <c r="B101" s="299"/>
      <c r="C101" s="300"/>
      <c r="D101" s="300"/>
      <c r="E101" s="300"/>
      <c r="F101" s="300"/>
      <c r="G101" s="300"/>
      <c r="H101" s="300"/>
      <c r="I101" s="300"/>
      <c r="J101" s="300"/>
      <c r="K101" s="301"/>
    </row>
    <row r="102" s="1" customFormat="1" ht="45" customHeight="1">
      <c r="B102" s="302"/>
      <c r="C102" s="303" t="s">
        <v>2405</v>
      </c>
      <c r="D102" s="303"/>
      <c r="E102" s="303"/>
      <c r="F102" s="303"/>
      <c r="G102" s="303"/>
      <c r="H102" s="303"/>
      <c r="I102" s="303"/>
      <c r="J102" s="303"/>
      <c r="K102" s="304"/>
    </row>
    <row r="103" s="1" customFormat="1" ht="17.25" customHeight="1">
      <c r="B103" s="302"/>
      <c r="C103" s="305" t="s">
        <v>2360</v>
      </c>
      <c r="D103" s="305"/>
      <c r="E103" s="305"/>
      <c r="F103" s="305" t="s">
        <v>2361</v>
      </c>
      <c r="G103" s="306"/>
      <c r="H103" s="305" t="s">
        <v>57</v>
      </c>
      <c r="I103" s="305" t="s">
        <v>60</v>
      </c>
      <c r="J103" s="305" t="s">
        <v>2362</v>
      </c>
      <c r="K103" s="304"/>
    </row>
    <row r="104" s="1" customFormat="1" ht="17.25" customHeight="1">
      <c r="B104" s="302"/>
      <c r="C104" s="307" t="s">
        <v>2363</v>
      </c>
      <c r="D104" s="307"/>
      <c r="E104" s="307"/>
      <c r="F104" s="308" t="s">
        <v>2364</v>
      </c>
      <c r="G104" s="309"/>
      <c r="H104" s="307"/>
      <c r="I104" s="307"/>
      <c r="J104" s="307" t="s">
        <v>2365</v>
      </c>
      <c r="K104" s="304"/>
    </row>
    <row r="105" s="1" customFormat="1" ht="5.25" customHeight="1">
      <c r="B105" s="302"/>
      <c r="C105" s="305"/>
      <c r="D105" s="305"/>
      <c r="E105" s="305"/>
      <c r="F105" s="305"/>
      <c r="G105" s="323"/>
      <c r="H105" s="305"/>
      <c r="I105" s="305"/>
      <c r="J105" s="305"/>
      <c r="K105" s="304"/>
    </row>
    <row r="106" s="1" customFormat="1" ht="15" customHeight="1">
      <c r="B106" s="302"/>
      <c r="C106" s="290" t="s">
        <v>56</v>
      </c>
      <c r="D106" s="312"/>
      <c r="E106" s="312"/>
      <c r="F106" s="313" t="s">
        <v>2366</v>
      </c>
      <c r="G106" s="290"/>
      <c r="H106" s="290" t="s">
        <v>2406</v>
      </c>
      <c r="I106" s="290" t="s">
        <v>2368</v>
      </c>
      <c r="J106" s="290">
        <v>20</v>
      </c>
      <c r="K106" s="304"/>
    </row>
    <row r="107" s="1" customFormat="1" ht="15" customHeight="1">
      <c r="B107" s="302"/>
      <c r="C107" s="290" t="s">
        <v>2369</v>
      </c>
      <c r="D107" s="290"/>
      <c r="E107" s="290"/>
      <c r="F107" s="313" t="s">
        <v>2366</v>
      </c>
      <c r="G107" s="290"/>
      <c r="H107" s="290" t="s">
        <v>2406</v>
      </c>
      <c r="I107" s="290" t="s">
        <v>2368</v>
      </c>
      <c r="J107" s="290">
        <v>120</v>
      </c>
      <c r="K107" s="304"/>
    </row>
    <row r="108" s="1" customFormat="1" ht="15" customHeight="1">
      <c r="B108" s="315"/>
      <c r="C108" s="290" t="s">
        <v>2371</v>
      </c>
      <c r="D108" s="290"/>
      <c r="E108" s="290"/>
      <c r="F108" s="313" t="s">
        <v>2372</v>
      </c>
      <c r="G108" s="290"/>
      <c r="H108" s="290" t="s">
        <v>2406</v>
      </c>
      <c r="I108" s="290" t="s">
        <v>2368</v>
      </c>
      <c r="J108" s="290">
        <v>50</v>
      </c>
      <c r="K108" s="304"/>
    </row>
    <row r="109" s="1" customFormat="1" ht="15" customHeight="1">
      <c r="B109" s="315"/>
      <c r="C109" s="290" t="s">
        <v>2374</v>
      </c>
      <c r="D109" s="290"/>
      <c r="E109" s="290"/>
      <c r="F109" s="313" t="s">
        <v>2366</v>
      </c>
      <c r="G109" s="290"/>
      <c r="H109" s="290" t="s">
        <v>2406</v>
      </c>
      <c r="I109" s="290" t="s">
        <v>2376</v>
      </c>
      <c r="J109" s="290"/>
      <c r="K109" s="304"/>
    </row>
    <row r="110" s="1" customFormat="1" ht="15" customHeight="1">
      <c r="B110" s="315"/>
      <c r="C110" s="290" t="s">
        <v>2385</v>
      </c>
      <c r="D110" s="290"/>
      <c r="E110" s="290"/>
      <c r="F110" s="313" t="s">
        <v>2372</v>
      </c>
      <c r="G110" s="290"/>
      <c r="H110" s="290" t="s">
        <v>2406</v>
      </c>
      <c r="I110" s="290" t="s">
        <v>2368</v>
      </c>
      <c r="J110" s="290">
        <v>50</v>
      </c>
      <c r="K110" s="304"/>
    </row>
    <row r="111" s="1" customFormat="1" ht="15" customHeight="1">
      <c r="B111" s="315"/>
      <c r="C111" s="290" t="s">
        <v>2393</v>
      </c>
      <c r="D111" s="290"/>
      <c r="E111" s="290"/>
      <c r="F111" s="313" t="s">
        <v>2372</v>
      </c>
      <c r="G111" s="290"/>
      <c r="H111" s="290" t="s">
        <v>2406</v>
      </c>
      <c r="I111" s="290" t="s">
        <v>2368</v>
      </c>
      <c r="J111" s="290">
        <v>50</v>
      </c>
      <c r="K111" s="304"/>
    </row>
    <row r="112" s="1" customFormat="1" ht="15" customHeight="1">
      <c r="B112" s="315"/>
      <c r="C112" s="290" t="s">
        <v>2391</v>
      </c>
      <c r="D112" s="290"/>
      <c r="E112" s="290"/>
      <c r="F112" s="313" t="s">
        <v>2372</v>
      </c>
      <c r="G112" s="290"/>
      <c r="H112" s="290" t="s">
        <v>2406</v>
      </c>
      <c r="I112" s="290" t="s">
        <v>2368</v>
      </c>
      <c r="J112" s="290">
        <v>50</v>
      </c>
      <c r="K112" s="304"/>
    </row>
    <row r="113" s="1" customFormat="1" ht="15" customHeight="1">
      <c r="B113" s="315"/>
      <c r="C113" s="290" t="s">
        <v>56</v>
      </c>
      <c r="D113" s="290"/>
      <c r="E113" s="290"/>
      <c r="F113" s="313" t="s">
        <v>2366</v>
      </c>
      <c r="G113" s="290"/>
      <c r="H113" s="290" t="s">
        <v>2407</v>
      </c>
      <c r="I113" s="290" t="s">
        <v>2368</v>
      </c>
      <c r="J113" s="290">
        <v>20</v>
      </c>
      <c r="K113" s="304"/>
    </row>
    <row r="114" s="1" customFormat="1" ht="15" customHeight="1">
      <c r="B114" s="315"/>
      <c r="C114" s="290" t="s">
        <v>2408</v>
      </c>
      <c r="D114" s="290"/>
      <c r="E114" s="290"/>
      <c r="F114" s="313" t="s">
        <v>2366</v>
      </c>
      <c r="G114" s="290"/>
      <c r="H114" s="290" t="s">
        <v>2409</v>
      </c>
      <c r="I114" s="290" t="s">
        <v>2368</v>
      </c>
      <c r="J114" s="290">
        <v>120</v>
      </c>
      <c r="K114" s="304"/>
    </row>
    <row r="115" s="1" customFormat="1" ht="15" customHeight="1">
      <c r="B115" s="315"/>
      <c r="C115" s="290" t="s">
        <v>41</v>
      </c>
      <c r="D115" s="290"/>
      <c r="E115" s="290"/>
      <c r="F115" s="313" t="s">
        <v>2366</v>
      </c>
      <c r="G115" s="290"/>
      <c r="H115" s="290" t="s">
        <v>2410</v>
      </c>
      <c r="I115" s="290" t="s">
        <v>2401</v>
      </c>
      <c r="J115" s="290"/>
      <c r="K115" s="304"/>
    </row>
    <row r="116" s="1" customFormat="1" ht="15" customHeight="1">
      <c r="B116" s="315"/>
      <c r="C116" s="290" t="s">
        <v>51</v>
      </c>
      <c r="D116" s="290"/>
      <c r="E116" s="290"/>
      <c r="F116" s="313" t="s">
        <v>2366</v>
      </c>
      <c r="G116" s="290"/>
      <c r="H116" s="290" t="s">
        <v>2411</v>
      </c>
      <c r="I116" s="290" t="s">
        <v>2401</v>
      </c>
      <c r="J116" s="290"/>
      <c r="K116" s="304"/>
    </row>
    <row r="117" s="1" customFormat="1" ht="15" customHeight="1">
      <c r="B117" s="315"/>
      <c r="C117" s="290" t="s">
        <v>60</v>
      </c>
      <c r="D117" s="290"/>
      <c r="E117" s="290"/>
      <c r="F117" s="313" t="s">
        <v>2366</v>
      </c>
      <c r="G117" s="290"/>
      <c r="H117" s="290" t="s">
        <v>2412</v>
      </c>
      <c r="I117" s="290" t="s">
        <v>2413</v>
      </c>
      <c r="J117" s="290"/>
      <c r="K117" s="304"/>
    </row>
    <row r="118" s="1" customFormat="1" ht="15" customHeight="1">
      <c r="B118" s="318"/>
      <c r="C118" s="324"/>
      <c r="D118" s="324"/>
      <c r="E118" s="324"/>
      <c r="F118" s="324"/>
      <c r="G118" s="324"/>
      <c r="H118" s="324"/>
      <c r="I118" s="324"/>
      <c r="J118" s="324"/>
      <c r="K118" s="320"/>
    </row>
    <row r="119" s="1" customFormat="1" ht="18.75" customHeight="1">
      <c r="B119" s="325"/>
      <c r="C119" s="326"/>
      <c r="D119" s="326"/>
      <c r="E119" s="326"/>
      <c r="F119" s="327"/>
      <c r="G119" s="326"/>
      <c r="H119" s="326"/>
      <c r="I119" s="326"/>
      <c r="J119" s="326"/>
      <c r="K119" s="325"/>
    </row>
    <row r="120" s="1" customFormat="1" ht="18.75" customHeight="1">
      <c r="B120" s="298"/>
      <c r="C120" s="298"/>
      <c r="D120" s="298"/>
      <c r="E120" s="298"/>
      <c r="F120" s="298"/>
      <c r="G120" s="298"/>
      <c r="H120" s="298"/>
      <c r="I120" s="298"/>
      <c r="J120" s="298"/>
      <c r="K120" s="298"/>
    </row>
    <row r="121" s="1" customFormat="1" ht="7.5" customHeight="1">
      <c r="B121" s="328"/>
      <c r="C121" s="329"/>
      <c r="D121" s="329"/>
      <c r="E121" s="329"/>
      <c r="F121" s="329"/>
      <c r="G121" s="329"/>
      <c r="H121" s="329"/>
      <c r="I121" s="329"/>
      <c r="J121" s="329"/>
      <c r="K121" s="330"/>
    </row>
    <row r="122" s="1" customFormat="1" ht="45" customHeight="1">
      <c r="B122" s="331"/>
      <c r="C122" s="281" t="s">
        <v>2414</v>
      </c>
      <c r="D122" s="281"/>
      <c r="E122" s="281"/>
      <c r="F122" s="281"/>
      <c r="G122" s="281"/>
      <c r="H122" s="281"/>
      <c r="I122" s="281"/>
      <c r="J122" s="281"/>
      <c r="K122" s="332"/>
    </row>
    <row r="123" s="1" customFormat="1" ht="17.25" customHeight="1">
      <c r="B123" s="333"/>
      <c r="C123" s="305" t="s">
        <v>2360</v>
      </c>
      <c r="D123" s="305"/>
      <c r="E123" s="305"/>
      <c r="F123" s="305" t="s">
        <v>2361</v>
      </c>
      <c r="G123" s="306"/>
      <c r="H123" s="305" t="s">
        <v>57</v>
      </c>
      <c r="I123" s="305" t="s">
        <v>60</v>
      </c>
      <c r="J123" s="305" t="s">
        <v>2362</v>
      </c>
      <c r="K123" s="334"/>
    </row>
    <row r="124" s="1" customFormat="1" ht="17.25" customHeight="1">
      <c r="B124" s="333"/>
      <c r="C124" s="307" t="s">
        <v>2363</v>
      </c>
      <c r="D124" s="307"/>
      <c r="E124" s="307"/>
      <c r="F124" s="308" t="s">
        <v>2364</v>
      </c>
      <c r="G124" s="309"/>
      <c r="H124" s="307"/>
      <c r="I124" s="307"/>
      <c r="J124" s="307" t="s">
        <v>2365</v>
      </c>
      <c r="K124" s="334"/>
    </row>
    <row r="125" s="1" customFormat="1" ht="5.25" customHeight="1">
      <c r="B125" s="335"/>
      <c r="C125" s="310"/>
      <c r="D125" s="310"/>
      <c r="E125" s="310"/>
      <c r="F125" s="310"/>
      <c r="G125" s="336"/>
      <c r="H125" s="310"/>
      <c r="I125" s="310"/>
      <c r="J125" s="310"/>
      <c r="K125" s="337"/>
    </row>
    <row r="126" s="1" customFormat="1" ht="15" customHeight="1">
      <c r="B126" s="335"/>
      <c r="C126" s="290" t="s">
        <v>2369</v>
      </c>
      <c r="D126" s="312"/>
      <c r="E126" s="312"/>
      <c r="F126" s="313" t="s">
        <v>2366</v>
      </c>
      <c r="G126" s="290"/>
      <c r="H126" s="290" t="s">
        <v>2406</v>
      </c>
      <c r="I126" s="290" t="s">
        <v>2368</v>
      </c>
      <c r="J126" s="290">
        <v>120</v>
      </c>
      <c r="K126" s="338"/>
    </row>
    <row r="127" s="1" customFormat="1" ht="15" customHeight="1">
      <c r="B127" s="335"/>
      <c r="C127" s="290" t="s">
        <v>2415</v>
      </c>
      <c r="D127" s="290"/>
      <c r="E127" s="290"/>
      <c r="F127" s="313" t="s">
        <v>2366</v>
      </c>
      <c r="G127" s="290"/>
      <c r="H127" s="290" t="s">
        <v>2416</v>
      </c>
      <c r="I127" s="290" t="s">
        <v>2368</v>
      </c>
      <c r="J127" s="290" t="s">
        <v>2417</v>
      </c>
      <c r="K127" s="338"/>
    </row>
    <row r="128" s="1" customFormat="1" ht="15" customHeight="1">
      <c r="B128" s="335"/>
      <c r="C128" s="290" t="s">
        <v>88</v>
      </c>
      <c r="D128" s="290"/>
      <c r="E128" s="290"/>
      <c r="F128" s="313" t="s">
        <v>2366</v>
      </c>
      <c r="G128" s="290"/>
      <c r="H128" s="290" t="s">
        <v>2418</v>
      </c>
      <c r="I128" s="290" t="s">
        <v>2368</v>
      </c>
      <c r="J128" s="290" t="s">
        <v>2417</v>
      </c>
      <c r="K128" s="338"/>
    </row>
    <row r="129" s="1" customFormat="1" ht="15" customHeight="1">
      <c r="B129" s="335"/>
      <c r="C129" s="290" t="s">
        <v>2377</v>
      </c>
      <c r="D129" s="290"/>
      <c r="E129" s="290"/>
      <c r="F129" s="313" t="s">
        <v>2372</v>
      </c>
      <c r="G129" s="290"/>
      <c r="H129" s="290" t="s">
        <v>2378</v>
      </c>
      <c r="I129" s="290" t="s">
        <v>2368</v>
      </c>
      <c r="J129" s="290">
        <v>15</v>
      </c>
      <c r="K129" s="338"/>
    </row>
    <row r="130" s="1" customFormat="1" ht="15" customHeight="1">
      <c r="B130" s="335"/>
      <c r="C130" s="316" t="s">
        <v>2379</v>
      </c>
      <c r="D130" s="316"/>
      <c r="E130" s="316"/>
      <c r="F130" s="317" t="s">
        <v>2372</v>
      </c>
      <c r="G130" s="316"/>
      <c r="H130" s="316" t="s">
        <v>2380</v>
      </c>
      <c r="I130" s="316" t="s">
        <v>2368</v>
      </c>
      <c r="J130" s="316">
        <v>15</v>
      </c>
      <c r="K130" s="338"/>
    </row>
    <row r="131" s="1" customFormat="1" ht="15" customHeight="1">
      <c r="B131" s="335"/>
      <c r="C131" s="316" t="s">
        <v>2381</v>
      </c>
      <c r="D131" s="316"/>
      <c r="E131" s="316"/>
      <c r="F131" s="317" t="s">
        <v>2372</v>
      </c>
      <c r="G131" s="316"/>
      <c r="H131" s="316" t="s">
        <v>2382</v>
      </c>
      <c r="I131" s="316" t="s">
        <v>2368</v>
      </c>
      <c r="J131" s="316">
        <v>20</v>
      </c>
      <c r="K131" s="338"/>
    </row>
    <row r="132" s="1" customFormat="1" ht="15" customHeight="1">
      <c r="B132" s="335"/>
      <c r="C132" s="316" t="s">
        <v>2383</v>
      </c>
      <c r="D132" s="316"/>
      <c r="E132" s="316"/>
      <c r="F132" s="317" t="s">
        <v>2372</v>
      </c>
      <c r="G132" s="316"/>
      <c r="H132" s="316" t="s">
        <v>2384</v>
      </c>
      <c r="I132" s="316" t="s">
        <v>2368</v>
      </c>
      <c r="J132" s="316">
        <v>20</v>
      </c>
      <c r="K132" s="338"/>
    </row>
    <row r="133" s="1" customFormat="1" ht="15" customHeight="1">
      <c r="B133" s="335"/>
      <c r="C133" s="290" t="s">
        <v>2371</v>
      </c>
      <c r="D133" s="290"/>
      <c r="E133" s="290"/>
      <c r="F133" s="313" t="s">
        <v>2372</v>
      </c>
      <c r="G133" s="290"/>
      <c r="H133" s="290" t="s">
        <v>2406</v>
      </c>
      <c r="I133" s="290" t="s">
        <v>2368</v>
      </c>
      <c r="J133" s="290">
        <v>50</v>
      </c>
      <c r="K133" s="338"/>
    </row>
    <row r="134" s="1" customFormat="1" ht="15" customHeight="1">
      <c r="B134" s="335"/>
      <c r="C134" s="290" t="s">
        <v>2385</v>
      </c>
      <c r="D134" s="290"/>
      <c r="E134" s="290"/>
      <c r="F134" s="313" t="s">
        <v>2372</v>
      </c>
      <c r="G134" s="290"/>
      <c r="H134" s="290" t="s">
        <v>2406</v>
      </c>
      <c r="I134" s="290" t="s">
        <v>2368</v>
      </c>
      <c r="J134" s="290">
        <v>50</v>
      </c>
      <c r="K134" s="338"/>
    </row>
    <row r="135" s="1" customFormat="1" ht="15" customHeight="1">
      <c r="B135" s="335"/>
      <c r="C135" s="290" t="s">
        <v>2391</v>
      </c>
      <c r="D135" s="290"/>
      <c r="E135" s="290"/>
      <c r="F135" s="313" t="s">
        <v>2372</v>
      </c>
      <c r="G135" s="290"/>
      <c r="H135" s="290" t="s">
        <v>2406</v>
      </c>
      <c r="I135" s="290" t="s">
        <v>2368</v>
      </c>
      <c r="J135" s="290">
        <v>50</v>
      </c>
      <c r="K135" s="338"/>
    </row>
    <row r="136" s="1" customFormat="1" ht="15" customHeight="1">
      <c r="B136" s="335"/>
      <c r="C136" s="290" t="s">
        <v>2393</v>
      </c>
      <c r="D136" s="290"/>
      <c r="E136" s="290"/>
      <c r="F136" s="313" t="s">
        <v>2372</v>
      </c>
      <c r="G136" s="290"/>
      <c r="H136" s="290" t="s">
        <v>2406</v>
      </c>
      <c r="I136" s="290" t="s">
        <v>2368</v>
      </c>
      <c r="J136" s="290">
        <v>50</v>
      </c>
      <c r="K136" s="338"/>
    </row>
    <row r="137" s="1" customFormat="1" ht="15" customHeight="1">
      <c r="B137" s="335"/>
      <c r="C137" s="290" t="s">
        <v>2394</v>
      </c>
      <c r="D137" s="290"/>
      <c r="E137" s="290"/>
      <c r="F137" s="313" t="s">
        <v>2372</v>
      </c>
      <c r="G137" s="290"/>
      <c r="H137" s="290" t="s">
        <v>2419</v>
      </c>
      <c r="I137" s="290" t="s">
        <v>2368</v>
      </c>
      <c r="J137" s="290">
        <v>255</v>
      </c>
      <c r="K137" s="338"/>
    </row>
    <row r="138" s="1" customFormat="1" ht="15" customHeight="1">
      <c r="B138" s="335"/>
      <c r="C138" s="290" t="s">
        <v>2396</v>
      </c>
      <c r="D138" s="290"/>
      <c r="E138" s="290"/>
      <c r="F138" s="313" t="s">
        <v>2366</v>
      </c>
      <c r="G138" s="290"/>
      <c r="H138" s="290" t="s">
        <v>2420</v>
      </c>
      <c r="I138" s="290" t="s">
        <v>2398</v>
      </c>
      <c r="J138" s="290"/>
      <c r="K138" s="338"/>
    </row>
    <row r="139" s="1" customFormat="1" ht="15" customHeight="1">
      <c r="B139" s="335"/>
      <c r="C139" s="290" t="s">
        <v>2399</v>
      </c>
      <c r="D139" s="290"/>
      <c r="E139" s="290"/>
      <c r="F139" s="313" t="s">
        <v>2366</v>
      </c>
      <c r="G139" s="290"/>
      <c r="H139" s="290" t="s">
        <v>2421</v>
      </c>
      <c r="I139" s="290" t="s">
        <v>2401</v>
      </c>
      <c r="J139" s="290"/>
      <c r="K139" s="338"/>
    </row>
    <row r="140" s="1" customFormat="1" ht="15" customHeight="1">
      <c r="B140" s="335"/>
      <c r="C140" s="290" t="s">
        <v>2402</v>
      </c>
      <c r="D140" s="290"/>
      <c r="E140" s="290"/>
      <c r="F140" s="313" t="s">
        <v>2366</v>
      </c>
      <c r="G140" s="290"/>
      <c r="H140" s="290" t="s">
        <v>2402</v>
      </c>
      <c r="I140" s="290" t="s">
        <v>2401</v>
      </c>
      <c r="J140" s="290"/>
      <c r="K140" s="338"/>
    </row>
    <row r="141" s="1" customFormat="1" ht="15" customHeight="1">
      <c r="B141" s="335"/>
      <c r="C141" s="290" t="s">
        <v>41</v>
      </c>
      <c r="D141" s="290"/>
      <c r="E141" s="290"/>
      <c r="F141" s="313" t="s">
        <v>2366</v>
      </c>
      <c r="G141" s="290"/>
      <c r="H141" s="290" t="s">
        <v>2422</v>
      </c>
      <c r="I141" s="290" t="s">
        <v>2401</v>
      </c>
      <c r="J141" s="290"/>
      <c r="K141" s="338"/>
    </row>
    <row r="142" s="1" customFormat="1" ht="15" customHeight="1">
      <c r="B142" s="335"/>
      <c r="C142" s="290" t="s">
        <v>2423</v>
      </c>
      <c r="D142" s="290"/>
      <c r="E142" s="290"/>
      <c r="F142" s="313" t="s">
        <v>2366</v>
      </c>
      <c r="G142" s="290"/>
      <c r="H142" s="290" t="s">
        <v>2424</v>
      </c>
      <c r="I142" s="290" t="s">
        <v>2401</v>
      </c>
      <c r="J142" s="290"/>
      <c r="K142" s="338"/>
    </row>
    <row r="143" s="1" customFormat="1" ht="15" customHeight="1">
      <c r="B143" s="339"/>
      <c r="C143" s="340"/>
      <c r="D143" s="340"/>
      <c r="E143" s="340"/>
      <c r="F143" s="340"/>
      <c r="G143" s="340"/>
      <c r="H143" s="340"/>
      <c r="I143" s="340"/>
      <c r="J143" s="340"/>
      <c r="K143" s="341"/>
    </row>
    <row r="144" s="1" customFormat="1" ht="18.75" customHeight="1">
      <c r="B144" s="326"/>
      <c r="C144" s="326"/>
      <c r="D144" s="326"/>
      <c r="E144" s="326"/>
      <c r="F144" s="327"/>
      <c r="G144" s="326"/>
      <c r="H144" s="326"/>
      <c r="I144" s="326"/>
      <c r="J144" s="326"/>
      <c r="K144" s="326"/>
    </row>
    <row r="145" s="1" customFormat="1" ht="18.75" customHeight="1">
      <c r="B145" s="298"/>
      <c r="C145" s="298"/>
      <c r="D145" s="298"/>
      <c r="E145" s="298"/>
      <c r="F145" s="298"/>
      <c r="G145" s="298"/>
      <c r="H145" s="298"/>
      <c r="I145" s="298"/>
      <c r="J145" s="298"/>
      <c r="K145" s="298"/>
    </row>
    <row r="146" s="1" customFormat="1" ht="7.5" customHeight="1">
      <c r="B146" s="299"/>
      <c r="C146" s="300"/>
      <c r="D146" s="300"/>
      <c r="E146" s="300"/>
      <c r="F146" s="300"/>
      <c r="G146" s="300"/>
      <c r="H146" s="300"/>
      <c r="I146" s="300"/>
      <c r="J146" s="300"/>
      <c r="K146" s="301"/>
    </row>
    <row r="147" s="1" customFormat="1" ht="45" customHeight="1">
      <c r="B147" s="302"/>
      <c r="C147" s="303" t="s">
        <v>2425</v>
      </c>
      <c r="D147" s="303"/>
      <c r="E147" s="303"/>
      <c r="F147" s="303"/>
      <c r="G147" s="303"/>
      <c r="H147" s="303"/>
      <c r="I147" s="303"/>
      <c r="J147" s="303"/>
      <c r="K147" s="304"/>
    </row>
    <row r="148" s="1" customFormat="1" ht="17.25" customHeight="1">
      <c r="B148" s="302"/>
      <c r="C148" s="305" t="s">
        <v>2360</v>
      </c>
      <c r="D148" s="305"/>
      <c r="E148" s="305"/>
      <c r="F148" s="305" t="s">
        <v>2361</v>
      </c>
      <c r="G148" s="306"/>
      <c r="H148" s="305" t="s">
        <v>57</v>
      </c>
      <c r="I148" s="305" t="s">
        <v>60</v>
      </c>
      <c r="J148" s="305" t="s">
        <v>2362</v>
      </c>
      <c r="K148" s="304"/>
    </row>
    <row r="149" s="1" customFormat="1" ht="17.25" customHeight="1">
      <c r="B149" s="302"/>
      <c r="C149" s="307" t="s">
        <v>2363</v>
      </c>
      <c r="D149" s="307"/>
      <c r="E149" s="307"/>
      <c r="F149" s="308" t="s">
        <v>2364</v>
      </c>
      <c r="G149" s="309"/>
      <c r="H149" s="307"/>
      <c r="I149" s="307"/>
      <c r="J149" s="307" t="s">
        <v>2365</v>
      </c>
      <c r="K149" s="304"/>
    </row>
    <row r="150" s="1" customFormat="1" ht="5.25" customHeight="1">
      <c r="B150" s="315"/>
      <c r="C150" s="310"/>
      <c r="D150" s="310"/>
      <c r="E150" s="310"/>
      <c r="F150" s="310"/>
      <c r="G150" s="311"/>
      <c r="H150" s="310"/>
      <c r="I150" s="310"/>
      <c r="J150" s="310"/>
      <c r="K150" s="338"/>
    </row>
    <row r="151" s="1" customFormat="1" ht="15" customHeight="1">
      <c r="B151" s="315"/>
      <c r="C151" s="342" t="s">
        <v>2369</v>
      </c>
      <c r="D151" s="290"/>
      <c r="E151" s="290"/>
      <c r="F151" s="343" t="s">
        <v>2366</v>
      </c>
      <c r="G151" s="290"/>
      <c r="H151" s="342" t="s">
        <v>2406</v>
      </c>
      <c r="I151" s="342" t="s">
        <v>2368</v>
      </c>
      <c r="J151" s="342">
        <v>120</v>
      </c>
      <c r="K151" s="338"/>
    </row>
    <row r="152" s="1" customFormat="1" ht="15" customHeight="1">
      <c r="B152" s="315"/>
      <c r="C152" s="342" t="s">
        <v>2415</v>
      </c>
      <c r="D152" s="290"/>
      <c r="E152" s="290"/>
      <c r="F152" s="343" t="s">
        <v>2366</v>
      </c>
      <c r="G152" s="290"/>
      <c r="H152" s="342" t="s">
        <v>2426</v>
      </c>
      <c r="I152" s="342" t="s">
        <v>2368</v>
      </c>
      <c r="J152" s="342" t="s">
        <v>2417</v>
      </c>
      <c r="K152" s="338"/>
    </row>
    <row r="153" s="1" customFormat="1" ht="15" customHeight="1">
      <c r="B153" s="315"/>
      <c r="C153" s="342" t="s">
        <v>88</v>
      </c>
      <c r="D153" s="290"/>
      <c r="E153" s="290"/>
      <c r="F153" s="343" t="s">
        <v>2366</v>
      </c>
      <c r="G153" s="290"/>
      <c r="H153" s="342" t="s">
        <v>2427</v>
      </c>
      <c r="I153" s="342" t="s">
        <v>2368</v>
      </c>
      <c r="J153" s="342" t="s">
        <v>2417</v>
      </c>
      <c r="K153" s="338"/>
    </row>
    <row r="154" s="1" customFormat="1" ht="15" customHeight="1">
      <c r="B154" s="315"/>
      <c r="C154" s="342" t="s">
        <v>2371</v>
      </c>
      <c r="D154" s="290"/>
      <c r="E154" s="290"/>
      <c r="F154" s="343" t="s">
        <v>2372</v>
      </c>
      <c r="G154" s="290"/>
      <c r="H154" s="342" t="s">
        <v>2406</v>
      </c>
      <c r="I154" s="342" t="s">
        <v>2368</v>
      </c>
      <c r="J154" s="342">
        <v>50</v>
      </c>
      <c r="K154" s="338"/>
    </row>
    <row r="155" s="1" customFormat="1" ht="15" customHeight="1">
      <c r="B155" s="315"/>
      <c r="C155" s="342" t="s">
        <v>2374</v>
      </c>
      <c r="D155" s="290"/>
      <c r="E155" s="290"/>
      <c r="F155" s="343" t="s">
        <v>2366</v>
      </c>
      <c r="G155" s="290"/>
      <c r="H155" s="342" t="s">
        <v>2406</v>
      </c>
      <c r="I155" s="342" t="s">
        <v>2376</v>
      </c>
      <c r="J155" s="342"/>
      <c r="K155" s="338"/>
    </row>
    <row r="156" s="1" customFormat="1" ht="15" customHeight="1">
      <c r="B156" s="315"/>
      <c r="C156" s="342" t="s">
        <v>2385</v>
      </c>
      <c r="D156" s="290"/>
      <c r="E156" s="290"/>
      <c r="F156" s="343" t="s">
        <v>2372</v>
      </c>
      <c r="G156" s="290"/>
      <c r="H156" s="342" t="s">
        <v>2406</v>
      </c>
      <c r="I156" s="342" t="s">
        <v>2368</v>
      </c>
      <c r="J156" s="342">
        <v>50</v>
      </c>
      <c r="K156" s="338"/>
    </row>
    <row r="157" s="1" customFormat="1" ht="15" customHeight="1">
      <c r="B157" s="315"/>
      <c r="C157" s="342" t="s">
        <v>2393</v>
      </c>
      <c r="D157" s="290"/>
      <c r="E157" s="290"/>
      <c r="F157" s="343" t="s">
        <v>2372</v>
      </c>
      <c r="G157" s="290"/>
      <c r="H157" s="342" t="s">
        <v>2406</v>
      </c>
      <c r="I157" s="342" t="s">
        <v>2368</v>
      </c>
      <c r="J157" s="342">
        <v>50</v>
      </c>
      <c r="K157" s="338"/>
    </row>
    <row r="158" s="1" customFormat="1" ht="15" customHeight="1">
      <c r="B158" s="315"/>
      <c r="C158" s="342" t="s">
        <v>2391</v>
      </c>
      <c r="D158" s="290"/>
      <c r="E158" s="290"/>
      <c r="F158" s="343" t="s">
        <v>2372</v>
      </c>
      <c r="G158" s="290"/>
      <c r="H158" s="342" t="s">
        <v>2406</v>
      </c>
      <c r="I158" s="342" t="s">
        <v>2368</v>
      </c>
      <c r="J158" s="342">
        <v>50</v>
      </c>
      <c r="K158" s="338"/>
    </row>
    <row r="159" s="1" customFormat="1" ht="15" customHeight="1">
      <c r="B159" s="315"/>
      <c r="C159" s="342" t="s">
        <v>111</v>
      </c>
      <c r="D159" s="290"/>
      <c r="E159" s="290"/>
      <c r="F159" s="343" t="s">
        <v>2366</v>
      </c>
      <c r="G159" s="290"/>
      <c r="H159" s="342" t="s">
        <v>2428</v>
      </c>
      <c r="I159" s="342" t="s">
        <v>2368</v>
      </c>
      <c r="J159" s="342" t="s">
        <v>2429</v>
      </c>
      <c r="K159" s="338"/>
    </row>
    <row r="160" s="1" customFormat="1" ht="15" customHeight="1">
      <c r="B160" s="315"/>
      <c r="C160" s="342" t="s">
        <v>2430</v>
      </c>
      <c r="D160" s="290"/>
      <c r="E160" s="290"/>
      <c r="F160" s="343" t="s">
        <v>2366</v>
      </c>
      <c r="G160" s="290"/>
      <c r="H160" s="342" t="s">
        <v>2431</v>
      </c>
      <c r="I160" s="342" t="s">
        <v>2401</v>
      </c>
      <c r="J160" s="342"/>
      <c r="K160" s="338"/>
    </row>
    <row r="161" s="1" customFormat="1" ht="15" customHeight="1">
      <c r="B161" s="344"/>
      <c r="C161" s="324"/>
      <c r="D161" s="324"/>
      <c r="E161" s="324"/>
      <c r="F161" s="324"/>
      <c r="G161" s="324"/>
      <c r="H161" s="324"/>
      <c r="I161" s="324"/>
      <c r="J161" s="324"/>
      <c r="K161" s="345"/>
    </row>
    <row r="162" s="1" customFormat="1" ht="18.75" customHeight="1">
      <c r="B162" s="326"/>
      <c r="C162" s="336"/>
      <c r="D162" s="336"/>
      <c r="E162" s="336"/>
      <c r="F162" s="346"/>
      <c r="G162" s="336"/>
      <c r="H162" s="336"/>
      <c r="I162" s="336"/>
      <c r="J162" s="336"/>
      <c r="K162" s="326"/>
    </row>
    <row r="163" s="1" customFormat="1" ht="18.75" customHeight="1">
      <c r="B163" s="298"/>
      <c r="C163" s="298"/>
      <c r="D163" s="298"/>
      <c r="E163" s="298"/>
      <c r="F163" s="298"/>
      <c r="G163" s="298"/>
      <c r="H163" s="298"/>
      <c r="I163" s="298"/>
      <c r="J163" s="298"/>
      <c r="K163" s="298"/>
    </row>
    <row r="164" s="1" customFormat="1" ht="7.5" customHeight="1">
      <c r="B164" s="277"/>
      <c r="C164" s="278"/>
      <c r="D164" s="278"/>
      <c r="E164" s="278"/>
      <c r="F164" s="278"/>
      <c r="G164" s="278"/>
      <c r="H164" s="278"/>
      <c r="I164" s="278"/>
      <c r="J164" s="278"/>
      <c r="K164" s="279"/>
    </row>
    <row r="165" s="1" customFormat="1" ht="45" customHeight="1">
      <c r="B165" s="280"/>
      <c r="C165" s="281" t="s">
        <v>2432</v>
      </c>
      <c r="D165" s="281"/>
      <c r="E165" s="281"/>
      <c r="F165" s="281"/>
      <c r="G165" s="281"/>
      <c r="H165" s="281"/>
      <c r="I165" s="281"/>
      <c r="J165" s="281"/>
      <c r="K165" s="282"/>
    </row>
    <row r="166" s="1" customFormat="1" ht="17.25" customHeight="1">
      <c r="B166" s="280"/>
      <c r="C166" s="305" t="s">
        <v>2360</v>
      </c>
      <c r="D166" s="305"/>
      <c r="E166" s="305"/>
      <c r="F166" s="305" t="s">
        <v>2361</v>
      </c>
      <c r="G166" s="347"/>
      <c r="H166" s="348" t="s">
        <v>57</v>
      </c>
      <c r="I166" s="348" t="s">
        <v>60</v>
      </c>
      <c r="J166" s="305" t="s">
        <v>2362</v>
      </c>
      <c r="K166" s="282"/>
    </row>
    <row r="167" s="1" customFormat="1" ht="17.25" customHeight="1">
      <c r="B167" s="283"/>
      <c r="C167" s="307" t="s">
        <v>2363</v>
      </c>
      <c r="D167" s="307"/>
      <c r="E167" s="307"/>
      <c r="F167" s="308" t="s">
        <v>2364</v>
      </c>
      <c r="G167" s="349"/>
      <c r="H167" s="350"/>
      <c r="I167" s="350"/>
      <c r="J167" s="307" t="s">
        <v>2365</v>
      </c>
      <c r="K167" s="285"/>
    </row>
    <row r="168" s="1" customFormat="1" ht="5.25" customHeight="1">
      <c r="B168" s="315"/>
      <c r="C168" s="310"/>
      <c r="D168" s="310"/>
      <c r="E168" s="310"/>
      <c r="F168" s="310"/>
      <c r="G168" s="311"/>
      <c r="H168" s="310"/>
      <c r="I168" s="310"/>
      <c r="J168" s="310"/>
      <c r="K168" s="338"/>
    </row>
    <row r="169" s="1" customFormat="1" ht="15" customHeight="1">
      <c r="B169" s="315"/>
      <c r="C169" s="290" t="s">
        <v>2369</v>
      </c>
      <c r="D169" s="290"/>
      <c r="E169" s="290"/>
      <c r="F169" s="313" t="s">
        <v>2366</v>
      </c>
      <c r="G169" s="290"/>
      <c r="H169" s="290" t="s">
        <v>2406</v>
      </c>
      <c r="I169" s="290" t="s">
        <v>2368</v>
      </c>
      <c r="J169" s="290">
        <v>120</v>
      </c>
      <c r="K169" s="338"/>
    </row>
    <row r="170" s="1" customFormat="1" ht="15" customHeight="1">
      <c r="B170" s="315"/>
      <c r="C170" s="290" t="s">
        <v>2415</v>
      </c>
      <c r="D170" s="290"/>
      <c r="E170" s="290"/>
      <c r="F170" s="313" t="s">
        <v>2366</v>
      </c>
      <c r="G170" s="290"/>
      <c r="H170" s="290" t="s">
        <v>2416</v>
      </c>
      <c r="I170" s="290" t="s">
        <v>2368</v>
      </c>
      <c r="J170" s="290" t="s">
        <v>2417</v>
      </c>
      <c r="K170" s="338"/>
    </row>
    <row r="171" s="1" customFormat="1" ht="15" customHeight="1">
      <c r="B171" s="315"/>
      <c r="C171" s="290" t="s">
        <v>88</v>
      </c>
      <c r="D171" s="290"/>
      <c r="E171" s="290"/>
      <c r="F171" s="313" t="s">
        <v>2366</v>
      </c>
      <c r="G171" s="290"/>
      <c r="H171" s="290" t="s">
        <v>2433</v>
      </c>
      <c r="I171" s="290" t="s">
        <v>2368</v>
      </c>
      <c r="J171" s="290" t="s">
        <v>2417</v>
      </c>
      <c r="K171" s="338"/>
    </row>
    <row r="172" s="1" customFormat="1" ht="15" customHeight="1">
      <c r="B172" s="315"/>
      <c r="C172" s="290" t="s">
        <v>2371</v>
      </c>
      <c r="D172" s="290"/>
      <c r="E172" s="290"/>
      <c r="F172" s="313" t="s">
        <v>2372</v>
      </c>
      <c r="G172" s="290"/>
      <c r="H172" s="290" t="s">
        <v>2433</v>
      </c>
      <c r="I172" s="290" t="s">
        <v>2368</v>
      </c>
      <c r="J172" s="290">
        <v>50</v>
      </c>
      <c r="K172" s="338"/>
    </row>
    <row r="173" s="1" customFormat="1" ht="15" customHeight="1">
      <c r="B173" s="315"/>
      <c r="C173" s="290" t="s">
        <v>2374</v>
      </c>
      <c r="D173" s="290"/>
      <c r="E173" s="290"/>
      <c r="F173" s="313" t="s">
        <v>2366</v>
      </c>
      <c r="G173" s="290"/>
      <c r="H173" s="290" t="s">
        <v>2433</v>
      </c>
      <c r="I173" s="290" t="s">
        <v>2376</v>
      </c>
      <c r="J173" s="290"/>
      <c r="K173" s="338"/>
    </row>
    <row r="174" s="1" customFormat="1" ht="15" customHeight="1">
      <c r="B174" s="315"/>
      <c r="C174" s="290" t="s">
        <v>2385</v>
      </c>
      <c r="D174" s="290"/>
      <c r="E174" s="290"/>
      <c r="F174" s="313" t="s">
        <v>2372</v>
      </c>
      <c r="G174" s="290"/>
      <c r="H174" s="290" t="s">
        <v>2433</v>
      </c>
      <c r="I174" s="290" t="s">
        <v>2368</v>
      </c>
      <c r="J174" s="290">
        <v>50</v>
      </c>
      <c r="K174" s="338"/>
    </row>
    <row r="175" s="1" customFormat="1" ht="15" customHeight="1">
      <c r="B175" s="315"/>
      <c r="C175" s="290" t="s">
        <v>2393</v>
      </c>
      <c r="D175" s="290"/>
      <c r="E175" s="290"/>
      <c r="F175" s="313" t="s">
        <v>2372</v>
      </c>
      <c r="G175" s="290"/>
      <c r="H175" s="290" t="s">
        <v>2433</v>
      </c>
      <c r="I175" s="290" t="s">
        <v>2368</v>
      </c>
      <c r="J175" s="290">
        <v>50</v>
      </c>
      <c r="K175" s="338"/>
    </row>
    <row r="176" s="1" customFormat="1" ht="15" customHeight="1">
      <c r="B176" s="315"/>
      <c r="C176" s="290" t="s">
        <v>2391</v>
      </c>
      <c r="D176" s="290"/>
      <c r="E176" s="290"/>
      <c r="F176" s="313" t="s">
        <v>2372</v>
      </c>
      <c r="G176" s="290"/>
      <c r="H176" s="290" t="s">
        <v>2433</v>
      </c>
      <c r="I176" s="290" t="s">
        <v>2368</v>
      </c>
      <c r="J176" s="290">
        <v>50</v>
      </c>
      <c r="K176" s="338"/>
    </row>
    <row r="177" s="1" customFormat="1" ht="15" customHeight="1">
      <c r="B177" s="315"/>
      <c r="C177" s="290" t="s">
        <v>131</v>
      </c>
      <c r="D177" s="290"/>
      <c r="E177" s="290"/>
      <c r="F177" s="313" t="s">
        <v>2366</v>
      </c>
      <c r="G177" s="290"/>
      <c r="H177" s="290" t="s">
        <v>2434</v>
      </c>
      <c r="I177" s="290" t="s">
        <v>2435</v>
      </c>
      <c r="J177" s="290"/>
      <c r="K177" s="338"/>
    </row>
    <row r="178" s="1" customFormat="1" ht="15" customHeight="1">
      <c r="B178" s="315"/>
      <c r="C178" s="290" t="s">
        <v>60</v>
      </c>
      <c r="D178" s="290"/>
      <c r="E178" s="290"/>
      <c r="F178" s="313" t="s">
        <v>2366</v>
      </c>
      <c r="G178" s="290"/>
      <c r="H178" s="290" t="s">
        <v>2436</v>
      </c>
      <c r="I178" s="290" t="s">
        <v>2437</v>
      </c>
      <c r="J178" s="290">
        <v>1</v>
      </c>
      <c r="K178" s="338"/>
    </row>
    <row r="179" s="1" customFormat="1" ht="15" customHeight="1">
      <c r="B179" s="315"/>
      <c r="C179" s="290" t="s">
        <v>56</v>
      </c>
      <c r="D179" s="290"/>
      <c r="E179" s="290"/>
      <c r="F179" s="313" t="s">
        <v>2366</v>
      </c>
      <c r="G179" s="290"/>
      <c r="H179" s="290" t="s">
        <v>2438</v>
      </c>
      <c r="I179" s="290" t="s">
        <v>2368</v>
      </c>
      <c r="J179" s="290">
        <v>20</v>
      </c>
      <c r="K179" s="338"/>
    </row>
    <row r="180" s="1" customFormat="1" ht="15" customHeight="1">
      <c r="B180" s="315"/>
      <c r="C180" s="290" t="s">
        <v>57</v>
      </c>
      <c r="D180" s="290"/>
      <c r="E180" s="290"/>
      <c r="F180" s="313" t="s">
        <v>2366</v>
      </c>
      <c r="G180" s="290"/>
      <c r="H180" s="290" t="s">
        <v>2439</v>
      </c>
      <c r="I180" s="290" t="s">
        <v>2368</v>
      </c>
      <c r="J180" s="290">
        <v>255</v>
      </c>
      <c r="K180" s="338"/>
    </row>
    <row r="181" s="1" customFormat="1" ht="15" customHeight="1">
      <c r="B181" s="315"/>
      <c r="C181" s="290" t="s">
        <v>132</v>
      </c>
      <c r="D181" s="290"/>
      <c r="E181" s="290"/>
      <c r="F181" s="313" t="s">
        <v>2366</v>
      </c>
      <c r="G181" s="290"/>
      <c r="H181" s="290" t="s">
        <v>2330</v>
      </c>
      <c r="I181" s="290" t="s">
        <v>2368</v>
      </c>
      <c r="J181" s="290">
        <v>10</v>
      </c>
      <c r="K181" s="338"/>
    </row>
    <row r="182" s="1" customFormat="1" ht="15" customHeight="1">
      <c r="B182" s="315"/>
      <c r="C182" s="290" t="s">
        <v>133</v>
      </c>
      <c r="D182" s="290"/>
      <c r="E182" s="290"/>
      <c r="F182" s="313" t="s">
        <v>2366</v>
      </c>
      <c r="G182" s="290"/>
      <c r="H182" s="290" t="s">
        <v>2440</v>
      </c>
      <c r="I182" s="290" t="s">
        <v>2401</v>
      </c>
      <c r="J182" s="290"/>
      <c r="K182" s="338"/>
    </row>
    <row r="183" s="1" customFormat="1" ht="15" customHeight="1">
      <c r="B183" s="315"/>
      <c r="C183" s="290" t="s">
        <v>2441</v>
      </c>
      <c r="D183" s="290"/>
      <c r="E183" s="290"/>
      <c r="F183" s="313" t="s">
        <v>2366</v>
      </c>
      <c r="G183" s="290"/>
      <c r="H183" s="290" t="s">
        <v>2442</v>
      </c>
      <c r="I183" s="290" t="s">
        <v>2401</v>
      </c>
      <c r="J183" s="290"/>
      <c r="K183" s="338"/>
    </row>
    <row r="184" s="1" customFormat="1" ht="15" customHeight="1">
      <c r="B184" s="315"/>
      <c r="C184" s="290" t="s">
        <v>2430</v>
      </c>
      <c r="D184" s="290"/>
      <c r="E184" s="290"/>
      <c r="F184" s="313" t="s">
        <v>2366</v>
      </c>
      <c r="G184" s="290"/>
      <c r="H184" s="290" t="s">
        <v>2443</v>
      </c>
      <c r="I184" s="290" t="s">
        <v>2401</v>
      </c>
      <c r="J184" s="290"/>
      <c r="K184" s="338"/>
    </row>
    <row r="185" s="1" customFormat="1" ht="15" customHeight="1">
      <c r="B185" s="315"/>
      <c r="C185" s="290" t="s">
        <v>135</v>
      </c>
      <c r="D185" s="290"/>
      <c r="E185" s="290"/>
      <c r="F185" s="313" t="s">
        <v>2372</v>
      </c>
      <c r="G185" s="290"/>
      <c r="H185" s="290" t="s">
        <v>2444</v>
      </c>
      <c r="I185" s="290" t="s">
        <v>2368</v>
      </c>
      <c r="J185" s="290">
        <v>50</v>
      </c>
      <c r="K185" s="338"/>
    </row>
    <row r="186" s="1" customFormat="1" ht="15" customHeight="1">
      <c r="B186" s="315"/>
      <c r="C186" s="290" t="s">
        <v>2445</v>
      </c>
      <c r="D186" s="290"/>
      <c r="E186" s="290"/>
      <c r="F186" s="313" t="s">
        <v>2372</v>
      </c>
      <c r="G186" s="290"/>
      <c r="H186" s="290" t="s">
        <v>2446</v>
      </c>
      <c r="I186" s="290" t="s">
        <v>2447</v>
      </c>
      <c r="J186" s="290"/>
      <c r="K186" s="338"/>
    </row>
    <row r="187" s="1" customFormat="1" ht="15" customHeight="1">
      <c r="B187" s="315"/>
      <c r="C187" s="290" t="s">
        <v>2448</v>
      </c>
      <c r="D187" s="290"/>
      <c r="E187" s="290"/>
      <c r="F187" s="313" t="s">
        <v>2372</v>
      </c>
      <c r="G187" s="290"/>
      <c r="H187" s="290" t="s">
        <v>2449</v>
      </c>
      <c r="I187" s="290" t="s">
        <v>2447</v>
      </c>
      <c r="J187" s="290"/>
      <c r="K187" s="338"/>
    </row>
    <row r="188" s="1" customFormat="1" ht="15" customHeight="1">
      <c r="B188" s="315"/>
      <c r="C188" s="290" t="s">
        <v>2450</v>
      </c>
      <c r="D188" s="290"/>
      <c r="E188" s="290"/>
      <c r="F188" s="313" t="s">
        <v>2372</v>
      </c>
      <c r="G188" s="290"/>
      <c r="H188" s="290" t="s">
        <v>2451</v>
      </c>
      <c r="I188" s="290" t="s">
        <v>2447</v>
      </c>
      <c r="J188" s="290"/>
      <c r="K188" s="338"/>
    </row>
    <row r="189" s="1" customFormat="1" ht="15" customHeight="1">
      <c r="B189" s="315"/>
      <c r="C189" s="351" t="s">
        <v>2452</v>
      </c>
      <c r="D189" s="290"/>
      <c r="E189" s="290"/>
      <c r="F189" s="313" t="s">
        <v>2372</v>
      </c>
      <c r="G189" s="290"/>
      <c r="H189" s="290" t="s">
        <v>2453</v>
      </c>
      <c r="I189" s="290" t="s">
        <v>2454</v>
      </c>
      <c r="J189" s="352" t="s">
        <v>2455</v>
      </c>
      <c r="K189" s="338"/>
    </row>
    <row r="190" s="16" customFormat="1" ht="15" customHeight="1">
      <c r="B190" s="353"/>
      <c r="C190" s="354" t="s">
        <v>2456</v>
      </c>
      <c r="D190" s="355"/>
      <c r="E190" s="355"/>
      <c r="F190" s="356" t="s">
        <v>2372</v>
      </c>
      <c r="G190" s="355"/>
      <c r="H190" s="355" t="s">
        <v>2457</v>
      </c>
      <c r="I190" s="355" t="s">
        <v>2454</v>
      </c>
      <c r="J190" s="357" t="s">
        <v>2455</v>
      </c>
      <c r="K190" s="358"/>
    </row>
    <row r="191" s="1" customFormat="1" ht="15" customHeight="1">
      <c r="B191" s="315"/>
      <c r="C191" s="351" t="s">
        <v>45</v>
      </c>
      <c r="D191" s="290"/>
      <c r="E191" s="290"/>
      <c r="F191" s="313" t="s">
        <v>2366</v>
      </c>
      <c r="G191" s="290"/>
      <c r="H191" s="287" t="s">
        <v>2458</v>
      </c>
      <c r="I191" s="290" t="s">
        <v>2459</v>
      </c>
      <c r="J191" s="290"/>
      <c r="K191" s="338"/>
    </row>
    <row r="192" s="1" customFormat="1" ht="15" customHeight="1">
      <c r="B192" s="315"/>
      <c r="C192" s="351" t="s">
        <v>2460</v>
      </c>
      <c r="D192" s="290"/>
      <c r="E192" s="290"/>
      <c r="F192" s="313" t="s">
        <v>2366</v>
      </c>
      <c r="G192" s="290"/>
      <c r="H192" s="290" t="s">
        <v>2461</v>
      </c>
      <c r="I192" s="290" t="s">
        <v>2401</v>
      </c>
      <c r="J192" s="290"/>
      <c r="K192" s="338"/>
    </row>
    <row r="193" s="1" customFormat="1" ht="15" customHeight="1">
      <c r="B193" s="315"/>
      <c r="C193" s="351" t="s">
        <v>2462</v>
      </c>
      <c r="D193" s="290"/>
      <c r="E193" s="290"/>
      <c r="F193" s="313" t="s">
        <v>2366</v>
      </c>
      <c r="G193" s="290"/>
      <c r="H193" s="290" t="s">
        <v>2463</v>
      </c>
      <c r="I193" s="290" t="s">
        <v>2401</v>
      </c>
      <c r="J193" s="290"/>
      <c r="K193" s="338"/>
    </row>
    <row r="194" s="1" customFormat="1" ht="15" customHeight="1">
      <c r="B194" s="315"/>
      <c r="C194" s="351" t="s">
        <v>2464</v>
      </c>
      <c r="D194" s="290"/>
      <c r="E194" s="290"/>
      <c r="F194" s="313" t="s">
        <v>2372</v>
      </c>
      <c r="G194" s="290"/>
      <c r="H194" s="290" t="s">
        <v>2465</v>
      </c>
      <c r="I194" s="290" t="s">
        <v>2401</v>
      </c>
      <c r="J194" s="290"/>
      <c r="K194" s="338"/>
    </row>
    <row r="195" s="1" customFormat="1" ht="15" customHeight="1">
      <c r="B195" s="344"/>
      <c r="C195" s="359"/>
      <c r="D195" s="324"/>
      <c r="E195" s="324"/>
      <c r="F195" s="324"/>
      <c r="G195" s="324"/>
      <c r="H195" s="324"/>
      <c r="I195" s="324"/>
      <c r="J195" s="324"/>
      <c r="K195" s="345"/>
    </row>
    <row r="196" s="1" customFormat="1" ht="18.75" customHeight="1">
      <c r="B196" s="326"/>
      <c r="C196" s="336"/>
      <c r="D196" s="336"/>
      <c r="E196" s="336"/>
      <c r="F196" s="346"/>
      <c r="G196" s="336"/>
      <c r="H196" s="336"/>
      <c r="I196" s="336"/>
      <c r="J196" s="336"/>
      <c r="K196" s="326"/>
    </row>
    <row r="197" s="1" customFormat="1" ht="18.75" customHeight="1">
      <c r="B197" s="326"/>
      <c r="C197" s="336"/>
      <c r="D197" s="336"/>
      <c r="E197" s="336"/>
      <c r="F197" s="346"/>
      <c r="G197" s="336"/>
      <c r="H197" s="336"/>
      <c r="I197" s="336"/>
      <c r="J197" s="336"/>
      <c r="K197" s="326"/>
    </row>
    <row r="198" s="1" customFormat="1" ht="18.75" customHeight="1">
      <c r="B198" s="298"/>
      <c r="C198" s="298"/>
      <c r="D198" s="298"/>
      <c r="E198" s="298"/>
      <c r="F198" s="298"/>
      <c r="G198" s="298"/>
      <c r="H198" s="298"/>
      <c r="I198" s="298"/>
      <c r="J198" s="298"/>
      <c r="K198" s="298"/>
    </row>
    <row r="199" s="1" customFormat="1" ht="13.5">
      <c r="B199" s="277"/>
      <c r="C199" s="278"/>
      <c r="D199" s="278"/>
      <c r="E199" s="278"/>
      <c r="F199" s="278"/>
      <c r="G199" s="278"/>
      <c r="H199" s="278"/>
      <c r="I199" s="278"/>
      <c r="J199" s="278"/>
      <c r="K199" s="279"/>
    </row>
    <row r="200" s="1" customFormat="1" ht="21">
      <c r="B200" s="280"/>
      <c r="C200" s="281" t="s">
        <v>2466</v>
      </c>
      <c r="D200" s="281"/>
      <c r="E200" s="281"/>
      <c r="F200" s="281"/>
      <c r="G200" s="281"/>
      <c r="H200" s="281"/>
      <c r="I200" s="281"/>
      <c r="J200" s="281"/>
      <c r="K200" s="282"/>
    </row>
    <row r="201" s="1" customFormat="1" ht="25.5" customHeight="1">
      <c r="B201" s="280"/>
      <c r="C201" s="360" t="s">
        <v>2467</v>
      </c>
      <c r="D201" s="360"/>
      <c r="E201" s="360"/>
      <c r="F201" s="360" t="s">
        <v>2468</v>
      </c>
      <c r="G201" s="361"/>
      <c r="H201" s="360" t="s">
        <v>2469</v>
      </c>
      <c r="I201" s="360"/>
      <c r="J201" s="360"/>
      <c r="K201" s="282"/>
    </row>
    <row r="202" s="1" customFormat="1" ht="5.25" customHeight="1">
      <c r="B202" s="315"/>
      <c r="C202" s="310"/>
      <c r="D202" s="310"/>
      <c r="E202" s="310"/>
      <c r="F202" s="310"/>
      <c r="G202" s="336"/>
      <c r="H202" s="310"/>
      <c r="I202" s="310"/>
      <c r="J202" s="310"/>
      <c r="K202" s="338"/>
    </row>
    <row r="203" s="1" customFormat="1" ht="15" customHeight="1">
      <c r="B203" s="315"/>
      <c r="C203" s="290" t="s">
        <v>2459</v>
      </c>
      <c r="D203" s="290"/>
      <c r="E203" s="290"/>
      <c r="F203" s="313" t="s">
        <v>46</v>
      </c>
      <c r="G203" s="290"/>
      <c r="H203" s="290" t="s">
        <v>2470</v>
      </c>
      <c r="I203" s="290"/>
      <c r="J203" s="290"/>
      <c r="K203" s="338"/>
    </row>
    <row r="204" s="1" customFormat="1" ht="15" customHeight="1">
      <c r="B204" s="315"/>
      <c r="C204" s="290"/>
      <c r="D204" s="290"/>
      <c r="E204" s="290"/>
      <c r="F204" s="313" t="s">
        <v>47</v>
      </c>
      <c r="G204" s="290"/>
      <c r="H204" s="290" t="s">
        <v>2471</v>
      </c>
      <c r="I204" s="290"/>
      <c r="J204" s="290"/>
      <c r="K204" s="338"/>
    </row>
    <row r="205" s="1" customFormat="1" ht="15" customHeight="1">
      <c r="B205" s="315"/>
      <c r="C205" s="290"/>
      <c r="D205" s="290"/>
      <c r="E205" s="290"/>
      <c r="F205" s="313" t="s">
        <v>50</v>
      </c>
      <c r="G205" s="290"/>
      <c r="H205" s="290" t="s">
        <v>2472</v>
      </c>
      <c r="I205" s="290"/>
      <c r="J205" s="290"/>
      <c r="K205" s="338"/>
    </row>
    <row r="206" s="1" customFormat="1" ht="15" customHeight="1">
      <c r="B206" s="315"/>
      <c r="C206" s="290"/>
      <c r="D206" s="290"/>
      <c r="E206" s="290"/>
      <c r="F206" s="313" t="s">
        <v>48</v>
      </c>
      <c r="G206" s="290"/>
      <c r="H206" s="290" t="s">
        <v>2473</v>
      </c>
      <c r="I206" s="290"/>
      <c r="J206" s="290"/>
      <c r="K206" s="338"/>
    </row>
    <row r="207" s="1" customFormat="1" ht="15" customHeight="1">
      <c r="B207" s="315"/>
      <c r="C207" s="290"/>
      <c r="D207" s="290"/>
      <c r="E207" s="290"/>
      <c r="F207" s="313" t="s">
        <v>49</v>
      </c>
      <c r="G207" s="290"/>
      <c r="H207" s="290" t="s">
        <v>2474</v>
      </c>
      <c r="I207" s="290"/>
      <c r="J207" s="290"/>
      <c r="K207" s="338"/>
    </row>
    <row r="208" s="1" customFormat="1" ht="15" customHeight="1">
      <c r="B208" s="315"/>
      <c r="C208" s="290"/>
      <c r="D208" s="290"/>
      <c r="E208" s="290"/>
      <c r="F208" s="313"/>
      <c r="G208" s="290"/>
      <c r="H208" s="290"/>
      <c r="I208" s="290"/>
      <c r="J208" s="290"/>
      <c r="K208" s="338"/>
    </row>
    <row r="209" s="1" customFormat="1" ht="15" customHeight="1">
      <c r="B209" s="315"/>
      <c r="C209" s="290" t="s">
        <v>2413</v>
      </c>
      <c r="D209" s="290"/>
      <c r="E209" s="290"/>
      <c r="F209" s="313" t="s">
        <v>81</v>
      </c>
      <c r="G209" s="290"/>
      <c r="H209" s="290" t="s">
        <v>2475</v>
      </c>
      <c r="I209" s="290"/>
      <c r="J209" s="290"/>
      <c r="K209" s="338"/>
    </row>
    <row r="210" s="1" customFormat="1" ht="15" customHeight="1">
      <c r="B210" s="315"/>
      <c r="C210" s="290"/>
      <c r="D210" s="290"/>
      <c r="E210" s="290"/>
      <c r="F210" s="313" t="s">
        <v>2311</v>
      </c>
      <c r="G210" s="290"/>
      <c r="H210" s="290" t="s">
        <v>2312</v>
      </c>
      <c r="I210" s="290"/>
      <c r="J210" s="290"/>
      <c r="K210" s="338"/>
    </row>
    <row r="211" s="1" customFormat="1" ht="15" customHeight="1">
      <c r="B211" s="315"/>
      <c r="C211" s="290"/>
      <c r="D211" s="290"/>
      <c r="E211" s="290"/>
      <c r="F211" s="313" t="s">
        <v>2309</v>
      </c>
      <c r="G211" s="290"/>
      <c r="H211" s="290" t="s">
        <v>2476</v>
      </c>
      <c r="I211" s="290"/>
      <c r="J211" s="290"/>
      <c r="K211" s="338"/>
    </row>
    <row r="212" s="1" customFormat="1" ht="15" customHeight="1">
      <c r="B212" s="362"/>
      <c r="C212" s="290"/>
      <c r="D212" s="290"/>
      <c r="E212" s="290"/>
      <c r="F212" s="313" t="s">
        <v>2313</v>
      </c>
      <c r="G212" s="351"/>
      <c r="H212" s="342" t="s">
        <v>2314</v>
      </c>
      <c r="I212" s="342"/>
      <c r="J212" s="342"/>
      <c r="K212" s="363"/>
    </row>
    <row r="213" s="1" customFormat="1" ht="15" customHeight="1">
      <c r="B213" s="362"/>
      <c r="C213" s="290"/>
      <c r="D213" s="290"/>
      <c r="E213" s="290"/>
      <c r="F213" s="313" t="s">
        <v>741</v>
      </c>
      <c r="G213" s="351"/>
      <c r="H213" s="342" t="s">
        <v>2279</v>
      </c>
      <c r="I213" s="342"/>
      <c r="J213" s="342"/>
      <c r="K213" s="363"/>
    </row>
    <row r="214" s="1" customFormat="1" ht="15" customHeight="1">
      <c r="B214" s="362"/>
      <c r="C214" s="290"/>
      <c r="D214" s="290"/>
      <c r="E214" s="290"/>
      <c r="F214" s="313"/>
      <c r="G214" s="351"/>
      <c r="H214" s="342"/>
      <c r="I214" s="342"/>
      <c r="J214" s="342"/>
      <c r="K214" s="363"/>
    </row>
    <row r="215" s="1" customFormat="1" ht="15" customHeight="1">
      <c r="B215" s="362"/>
      <c r="C215" s="290" t="s">
        <v>2437</v>
      </c>
      <c r="D215" s="290"/>
      <c r="E215" s="290"/>
      <c r="F215" s="313">
        <v>1</v>
      </c>
      <c r="G215" s="351"/>
      <c r="H215" s="342" t="s">
        <v>2477</v>
      </c>
      <c r="I215" s="342"/>
      <c r="J215" s="342"/>
      <c r="K215" s="363"/>
    </row>
    <row r="216" s="1" customFormat="1" ht="15" customHeight="1">
      <c r="B216" s="362"/>
      <c r="C216" s="290"/>
      <c r="D216" s="290"/>
      <c r="E216" s="290"/>
      <c r="F216" s="313">
        <v>2</v>
      </c>
      <c r="G216" s="351"/>
      <c r="H216" s="342" t="s">
        <v>2478</v>
      </c>
      <c r="I216" s="342"/>
      <c r="J216" s="342"/>
      <c r="K216" s="363"/>
    </row>
    <row r="217" s="1" customFormat="1" ht="15" customHeight="1">
      <c r="B217" s="362"/>
      <c r="C217" s="290"/>
      <c r="D217" s="290"/>
      <c r="E217" s="290"/>
      <c r="F217" s="313">
        <v>3</v>
      </c>
      <c r="G217" s="351"/>
      <c r="H217" s="342" t="s">
        <v>2479</v>
      </c>
      <c r="I217" s="342"/>
      <c r="J217" s="342"/>
      <c r="K217" s="363"/>
    </row>
    <row r="218" s="1" customFormat="1" ht="15" customHeight="1">
      <c r="B218" s="362"/>
      <c r="C218" s="290"/>
      <c r="D218" s="290"/>
      <c r="E218" s="290"/>
      <c r="F218" s="313">
        <v>4</v>
      </c>
      <c r="G218" s="351"/>
      <c r="H218" s="342" t="s">
        <v>2480</v>
      </c>
      <c r="I218" s="342"/>
      <c r="J218" s="342"/>
      <c r="K218" s="363"/>
    </row>
    <row r="219" s="1" customFormat="1" ht="12.75" customHeight="1">
      <c r="B219" s="364"/>
      <c r="C219" s="365"/>
      <c r="D219" s="365"/>
      <c r="E219" s="365"/>
      <c r="F219" s="365"/>
      <c r="G219" s="365"/>
      <c r="H219" s="365"/>
      <c r="I219" s="365"/>
      <c r="J219" s="365"/>
      <c r="K219" s="36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Škorpík Matěj</dc:creator>
  <cp:lastModifiedBy>Škorpík Matěj</cp:lastModifiedBy>
  <dcterms:created xsi:type="dcterms:W3CDTF">2025-08-21T07:22:43Z</dcterms:created>
  <dcterms:modified xsi:type="dcterms:W3CDTF">2025-08-21T07:23:23Z</dcterms:modified>
</cp:coreProperties>
</file>