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0" windowHeight="0"/>
  </bookViews>
  <sheets>
    <sheet name="Rekapitulace stavby" sheetId="1" r:id="rId1"/>
    <sheet name="SO 01 - Obtok hrubého pře..." sheetId="2" r:id="rId2"/>
    <sheet name="SO 02 - Oprava stěn nátok..." sheetId="3" r:id="rId3"/>
    <sheet name="SO 03 - Oprava uložení př..." sheetId="4" r:id="rId4"/>
    <sheet name="SO 04 - Výměna stavidel v..." sheetId="5" r:id="rId5"/>
    <sheet name="PS 01 - Elektrotechnologi..." sheetId="6" r:id="rId6"/>
    <sheet name="VRN - Ostatní a vedlejší ..." sheetId="7" r:id="rId7"/>
    <sheet name="Pokyny pro vyplnění" sheetId="8" r:id="rId8"/>
  </sheets>
  <definedNames>
    <definedName name="_xlnm.Print_Area" localSheetId="0">'Rekapitulace stavby'!$D$4:$AO$36,'Rekapitulace stavby'!$C$42:$AQ$61</definedName>
    <definedName name="_xlnm.Print_Titles" localSheetId="0">'Rekapitulace stavby'!$52:$52</definedName>
    <definedName name="_xlnm._FilterDatabase" localSheetId="1" hidden="1">'SO 01 - Obtok hrubého pře...'!$C$94:$K$325</definedName>
    <definedName name="_xlnm.Print_Area" localSheetId="1">'SO 01 - Obtok hrubého pře...'!$C$4:$J$39,'SO 01 - Obtok hrubého pře...'!$C$45:$J$76,'SO 01 - Obtok hrubého pře...'!$C$82:$J$325</definedName>
    <definedName name="_xlnm.Print_Titles" localSheetId="1">'SO 01 - Obtok hrubého pře...'!$94:$94</definedName>
    <definedName name="_xlnm._FilterDatabase" localSheetId="2" hidden="1">'SO 02 - Oprava stěn nátok...'!$C$85:$K$199</definedName>
    <definedName name="_xlnm.Print_Area" localSheetId="2">'SO 02 - Oprava stěn nátok...'!$C$4:$J$39,'SO 02 - Oprava stěn nátok...'!$C$45:$J$67,'SO 02 - Oprava stěn nátok...'!$C$73:$J$199</definedName>
    <definedName name="_xlnm.Print_Titles" localSheetId="2">'SO 02 - Oprava stěn nátok...'!$85:$85</definedName>
    <definedName name="_xlnm._FilterDatabase" localSheetId="3" hidden="1">'SO 03 - Oprava uložení př...'!$C$88:$K$173</definedName>
    <definedName name="_xlnm.Print_Area" localSheetId="3">'SO 03 - Oprava uložení př...'!$C$4:$J$39,'SO 03 - Oprava uložení př...'!$C$45:$J$70,'SO 03 - Oprava uložení př...'!$C$76:$J$173</definedName>
    <definedName name="_xlnm.Print_Titles" localSheetId="3">'SO 03 - Oprava uložení př...'!$88:$88</definedName>
    <definedName name="_xlnm._FilterDatabase" localSheetId="4" hidden="1">'SO 04 - Výměna stavidel v...'!$C$84:$K$116</definedName>
    <definedName name="_xlnm.Print_Area" localSheetId="4">'SO 04 - Výměna stavidel v...'!$C$4:$J$39,'SO 04 - Výměna stavidel v...'!$C$45:$J$66,'SO 04 - Výměna stavidel v...'!$C$72:$J$116</definedName>
    <definedName name="_xlnm.Print_Titles" localSheetId="4">'SO 04 - Výměna stavidel v...'!$84:$84</definedName>
    <definedName name="_xlnm._FilterDatabase" localSheetId="5" hidden="1">'PS 01 - Elektrotechnologi...'!$C$80:$K$84</definedName>
    <definedName name="_xlnm.Print_Area" localSheetId="5">'PS 01 - Elektrotechnologi...'!$C$4:$J$39,'PS 01 - Elektrotechnologi...'!$C$45:$J$62,'PS 01 - Elektrotechnologi...'!$C$68:$J$84</definedName>
    <definedName name="_xlnm.Print_Titles" localSheetId="5">'PS 01 - Elektrotechnologi...'!$80:$80</definedName>
    <definedName name="_xlnm._FilterDatabase" localSheetId="6" hidden="1">'VRN - Ostatní a vedlejší ...'!$C$79:$K$96</definedName>
    <definedName name="_xlnm.Print_Area" localSheetId="6">'VRN - Ostatní a vedlejší ...'!$C$4:$J$39,'VRN - Ostatní a vedlejší ...'!$C$45:$J$61,'VRN - Ostatní a vedlejší ...'!$C$67:$J$96</definedName>
    <definedName name="_xlnm.Print_Titles" localSheetId="6">'VRN - Ostatní a vedlejší ...'!$79:$79</definedName>
    <definedName name="_xlnm.Print_Area" localSheetId="7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7" l="1" r="J37"/>
  <c r="J36"/>
  <c i="1" r="AY60"/>
  <c i="7" r="J35"/>
  <c i="1" r="AX60"/>
  <c i="7" r="BI96"/>
  <c r="BH96"/>
  <c r="BG96"/>
  <c r="BF96"/>
  <c r="T96"/>
  <c r="R96"/>
  <c r="P96"/>
  <c r="BI95"/>
  <c r="BH95"/>
  <c r="BG95"/>
  <c r="BF95"/>
  <c r="T95"/>
  <c r="R95"/>
  <c r="P95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7"/>
  <c r="BH87"/>
  <c r="BG87"/>
  <c r="BF87"/>
  <c r="T87"/>
  <c r="R87"/>
  <c r="P87"/>
  <c r="BI86"/>
  <c r="BH86"/>
  <c r="BG86"/>
  <c r="BF86"/>
  <c r="T86"/>
  <c r="R86"/>
  <c r="P86"/>
  <c r="BI84"/>
  <c r="BH84"/>
  <c r="BG84"/>
  <c r="BF84"/>
  <c r="T84"/>
  <c r="R84"/>
  <c r="P84"/>
  <c r="BI83"/>
  <c r="BH83"/>
  <c r="BG83"/>
  <c r="BF83"/>
  <c r="T83"/>
  <c r="R83"/>
  <c r="P83"/>
  <c r="BI82"/>
  <c r="BH82"/>
  <c r="BG82"/>
  <c r="BF82"/>
  <c r="T82"/>
  <c r="R82"/>
  <c r="P82"/>
  <c r="J77"/>
  <c r="J76"/>
  <c r="F76"/>
  <c r="F74"/>
  <c r="E72"/>
  <c r="J55"/>
  <c r="J54"/>
  <c r="F54"/>
  <c r="F52"/>
  <c r="E50"/>
  <c r="J18"/>
  <c r="E18"/>
  <c r="F77"/>
  <c r="J17"/>
  <c r="J12"/>
  <c r="J74"/>
  <c r="E7"/>
  <c r="E70"/>
  <c i="6" r="J37"/>
  <c r="J36"/>
  <c i="1" r="AY59"/>
  <c i="6" r="J35"/>
  <c i="1" r="AX59"/>
  <c i="6" r="BI84"/>
  <c r="BH84"/>
  <c r="BG84"/>
  <c r="BF84"/>
  <c r="T84"/>
  <c r="T83"/>
  <c r="T82"/>
  <c r="T81"/>
  <c r="R84"/>
  <c r="R83"/>
  <c r="R82"/>
  <c r="R81"/>
  <c r="P84"/>
  <c r="P83"/>
  <c r="P82"/>
  <c r="P81"/>
  <c i="1" r="AU59"/>
  <c i="6" r="J78"/>
  <c r="J77"/>
  <c r="F77"/>
  <c r="F75"/>
  <c r="E73"/>
  <c r="J55"/>
  <c r="J54"/>
  <c r="F54"/>
  <c r="F52"/>
  <c r="E50"/>
  <c r="J18"/>
  <c r="E18"/>
  <c r="F78"/>
  <c r="J17"/>
  <c r="J12"/>
  <c r="J75"/>
  <c r="E7"/>
  <c r="E48"/>
  <c i="5" r="J37"/>
  <c r="J36"/>
  <c i="1" r="AY58"/>
  <c i="5" r="J35"/>
  <c i="1" r="AX58"/>
  <c i="5" r="BI116"/>
  <c r="BH116"/>
  <c r="BG116"/>
  <c r="BF116"/>
  <c r="T116"/>
  <c r="R116"/>
  <c r="P116"/>
  <c r="BI115"/>
  <c r="BH115"/>
  <c r="BG115"/>
  <c r="BF115"/>
  <c r="T115"/>
  <c r="R115"/>
  <c r="P115"/>
  <c r="BI111"/>
  <c r="BH111"/>
  <c r="BG111"/>
  <c r="BF111"/>
  <c r="T111"/>
  <c r="R111"/>
  <c r="P111"/>
  <c r="BI108"/>
  <c r="BH108"/>
  <c r="BG108"/>
  <c r="BF108"/>
  <c r="T108"/>
  <c r="R108"/>
  <c r="P108"/>
  <c r="BI106"/>
  <c r="BH106"/>
  <c r="BG106"/>
  <c r="BF106"/>
  <c r="T106"/>
  <c r="R106"/>
  <c r="P106"/>
  <c r="BI104"/>
  <c r="BH104"/>
  <c r="BG104"/>
  <c r="BF104"/>
  <c r="T104"/>
  <c r="R104"/>
  <c r="P104"/>
  <c r="BI99"/>
  <c r="BH99"/>
  <c r="BG99"/>
  <c r="BF99"/>
  <c r="T99"/>
  <c r="R99"/>
  <c r="P99"/>
  <c r="BI97"/>
  <c r="BH97"/>
  <c r="BG97"/>
  <c r="BF97"/>
  <c r="T97"/>
  <c r="R97"/>
  <c r="P97"/>
  <c r="BI93"/>
  <c r="BH93"/>
  <c r="BG93"/>
  <c r="BF93"/>
  <c r="T93"/>
  <c r="R93"/>
  <c r="P93"/>
  <c r="BI88"/>
  <c r="BH88"/>
  <c r="BG88"/>
  <c r="BF88"/>
  <c r="T88"/>
  <c r="T87"/>
  <c r="R88"/>
  <c r="R87"/>
  <c r="P88"/>
  <c r="P87"/>
  <c r="J82"/>
  <c r="J81"/>
  <c r="F81"/>
  <c r="F79"/>
  <c r="E77"/>
  <c r="J55"/>
  <c r="J54"/>
  <c r="F54"/>
  <c r="F52"/>
  <c r="E50"/>
  <c r="J18"/>
  <c r="E18"/>
  <c r="F82"/>
  <c r="J17"/>
  <c r="J12"/>
  <c r="J79"/>
  <c r="E7"/>
  <c r="E75"/>
  <c i="4" r="J37"/>
  <c r="J36"/>
  <c i="1" r="AY57"/>
  <c i="4" r="J35"/>
  <c i="1" r="AX57"/>
  <c i="4" r="BI173"/>
  <c r="BH173"/>
  <c r="BG173"/>
  <c r="BF173"/>
  <c r="T173"/>
  <c r="R173"/>
  <c r="P173"/>
  <c r="BI171"/>
  <c r="BH171"/>
  <c r="BG171"/>
  <c r="BF171"/>
  <c r="T171"/>
  <c r="R171"/>
  <c r="P171"/>
  <c r="BI170"/>
  <c r="BH170"/>
  <c r="BG170"/>
  <c r="BF170"/>
  <c r="T170"/>
  <c r="R170"/>
  <c r="P170"/>
  <c r="BI168"/>
  <c r="BH168"/>
  <c r="BG168"/>
  <c r="BF168"/>
  <c r="T168"/>
  <c r="R168"/>
  <c r="P168"/>
  <c r="BI164"/>
  <c r="BH164"/>
  <c r="BG164"/>
  <c r="BF164"/>
  <c r="T164"/>
  <c r="T163"/>
  <c r="R164"/>
  <c r="R163"/>
  <c r="P164"/>
  <c r="P163"/>
  <c r="BI161"/>
  <c r="BH161"/>
  <c r="BG161"/>
  <c r="BF161"/>
  <c r="T161"/>
  <c r="R161"/>
  <c r="P161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6"/>
  <c r="BH146"/>
  <c r="BG146"/>
  <c r="BF146"/>
  <c r="T146"/>
  <c r="R146"/>
  <c r="P146"/>
  <c r="BI142"/>
  <c r="BH142"/>
  <c r="BG142"/>
  <c r="BF142"/>
  <c r="T142"/>
  <c r="R142"/>
  <c r="P142"/>
  <c r="BI138"/>
  <c r="BH138"/>
  <c r="BG138"/>
  <c r="BF138"/>
  <c r="T138"/>
  <c r="R138"/>
  <c r="P138"/>
  <c r="BI134"/>
  <c r="BH134"/>
  <c r="BG134"/>
  <c r="BF134"/>
  <c r="T134"/>
  <c r="R134"/>
  <c r="P134"/>
  <c r="BI130"/>
  <c r="BH130"/>
  <c r="BG130"/>
  <c r="BF130"/>
  <c r="T130"/>
  <c r="R130"/>
  <c r="P130"/>
  <c r="BI127"/>
  <c r="BH127"/>
  <c r="BG127"/>
  <c r="BF127"/>
  <c r="T127"/>
  <c r="R127"/>
  <c r="P127"/>
  <c r="BI123"/>
  <c r="BH123"/>
  <c r="BG123"/>
  <c r="BF123"/>
  <c r="T123"/>
  <c r="R123"/>
  <c r="P123"/>
  <c r="BI120"/>
  <c r="BH120"/>
  <c r="BG120"/>
  <c r="BF120"/>
  <c r="T120"/>
  <c r="R120"/>
  <c r="P120"/>
  <c r="BI118"/>
  <c r="BH118"/>
  <c r="BG118"/>
  <c r="BF118"/>
  <c r="T118"/>
  <c r="R118"/>
  <c r="P118"/>
  <c r="BI116"/>
  <c r="BH116"/>
  <c r="BG116"/>
  <c r="BF116"/>
  <c r="T116"/>
  <c r="R116"/>
  <c r="P116"/>
  <c r="BI115"/>
  <c r="BH115"/>
  <c r="BG115"/>
  <c r="BF115"/>
  <c r="T115"/>
  <c r="R115"/>
  <c r="P115"/>
  <c r="BI112"/>
  <c r="BH112"/>
  <c r="BG112"/>
  <c r="BF112"/>
  <c r="T112"/>
  <c r="T111"/>
  <c r="R112"/>
  <c r="R111"/>
  <c r="P112"/>
  <c r="P111"/>
  <c r="BI108"/>
  <c r="BH108"/>
  <c r="BG108"/>
  <c r="BF108"/>
  <c r="T108"/>
  <c r="R108"/>
  <c r="P108"/>
  <c r="BI106"/>
  <c r="BH106"/>
  <c r="BG106"/>
  <c r="BF106"/>
  <c r="T106"/>
  <c r="R106"/>
  <c r="P106"/>
  <c r="BI102"/>
  <c r="BH102"/>
  <c r="BG102"/>
  <c r="BF102"/>
  <c r="T102"/>
  <c r="R102"/>
  <c r="P102"/>
  <c r="BI98"/>
  <c r="BH98"/>
  <c r="BG98"/>
  <c r="BF98"/>
  <c r="T98"/>
  <c r="R98"/>
  <c r="P98"/>
  <c r="BI92"/>
  <c r="BH92"/>
  <c r="BG92"/>
  <c r="BF92"/>
  <c r="T92"/>
  <c r="T91"/>
  <c r="R92"/>
  <c r="R91"/>
  <c r="P92"/>
  <c r="P91"/>
  <c r="J86"/>
  <c r="J85"/>
  <c r="F85"/>
  <c r="F83"/>
  <c r="E81"/>
  <c r="J55"/>
  <c r="J54"/>
  <c r="F54"/>
  <c r="F52"/>
  <c r="E50"/>
  <c r="J18"/>
  <c r="E18"/>
  <c r="F86"/>
  <c r="J17"/>
  <c r="J12"/>
  <c r="J83"/>
  <c r="E7"/>
  <c r="E48"/>
  <c i="3" r="J37"/>
  <c r="J36"/>
  <c i="1" r="AY56"/>
  <c i="3" r="J35"/>
  <c i="1" r="AX56"/>
  <c i="3" r="BI199"/>
  <c r="BH199"/>
  <c r="BG199"/>
  <c r="BF199"/>
  <c r="T199"/>
  <c r="R199"/>
  <c r="P199"/>
  <c r="BI198"/>
  <c r="BH198"/>
  <c r="BG198"/>
  <c r="BF198"/>
  <c r="T198"/>
  <c r="R198"/>
  <c r="P198"/>
  <c r="BI194"/>
  <c r="BH194"/>
  <c r="BG194"/>
  <c r="BF194"/>
  <c r="T194"/>
  <c r="R194"/>
  <c r="P194"/>
  <c r="BI192"/>
  <c r="BH192"/>
  <c r="BG192"/>
  <c r="BF192"/>
  <c r="T192"/>
  <c r="R192"/>
  <c r="P192"/>
  <c r="BI186"/>
  <c r="BH186"/>
  <c r="BG186"/>
  <c r="BF186"/>
  <c r="T186"/>
  <c r="R186"/>
  <c r="P186"/>
  <c r="BI184"/>
  <c r="BH184"/>
  <c r="BG184"/>
  <c r="BF184"/>
  <c r="T184"/>
  <c r="R184"/>
  <c r="P184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6"/>
  <c r="BH156"/>
  <c r="BG156"/>
  <c r="BF156"/>
  <c r="T156"/>
  <c r="R156"/>
  <c r="P156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3"/>
  <c r="BH143"/>
  <c r="BG143"/>
  <c r="BF143"/>
  <c r="T143"/>
  <c r="R143"/>
  <c r="P143"/>
  <c r="BI139"/>
  <c r="BH139"/>
  <c r="BG139"/>
  <c r="BF139"/>
  <c r="T139"/>
  <c r="R139"/>
  <c r="P139"/>
  <c r="BI135"/>
  <c r="BH135"/>
  <c r="BG135"/>
  <c r="BF135"/>
  <c r="T135"/>
  <c r="R135"/>
  <c r="P135"/>
  <c r="BI119"/>
  <c r="BH119"/>
  <c r="BG119"/>
  <c r="BF119"/>
  <c r="T119"/>
  <c r="R119"/>
  <c r="P119"/>
  <c r="BI117"/>
  <c r="BH117"/>
  <c r="BG117"/>
  <c r="BF117"/>
  <c r="T117"/>
  <c r="R117"/>
  <c r="P117"/>
  <c r="BI115"/>
  <c r="BH115"/>
  <c r="BG115"/>
  <c r="BF115"/>
  <c r="T115"/>
  <c r="R115"/>
  <c r="P115"/>
  <c r="BI95"/>
  <c r="BH95"/>
  <c r="BG95"/>
  <c r="BF95"/>
  <c r="T95"/>
  <c r="R95"/>
  <c r="P95"/>
  <c r="BI93"/>
  <c r="BH93"/>
  <c r="BG93"/>
  <c r="BF93"/>
  <c r="T93"/>
  <c r="R93"/>
  <c r="P93"/>
  <c r="BI90"/>
  <c r="BH90"/>
  <c r="BG90"/>
  <c r="BF90"/>
  <c r="T90"/>
  <c r="R90"/>
  <c r="P90"/>
  <c r="BI89"/>
  <c r="BH89"/>
  <c r="BG89"/>
  <c r="BF89"/>
  <c r="T89"/>
  <c r="R89"/>
  <c r="P89"/>
  <c r="J83"/>
  <c r="J82"/>
  <c r="F82"/>
  <c r="F80"/>
  <c r="E78"/>
  <c r="J55"/>
  <c r="J54"/>
  <c r="F54"/>
  <c r="F52"/>
  <c r="E50"/>
  <c r="J18"/>
  <c r="E18"/>
  <c r="F55"/>
  <c r="J17"/>
  <c r="J12"/>
  <c r="J52"/>
  <c r="E7"/>
  <c r="E76"/>
  <c i="2" r="J37"/>
  <c r="J36"/>
  <c i="1" r="AY55"/>
  <c i="2" r="J35"/>
  <c i="1" r="AX55"/>
  <c i="2" r="BI324"/>
  <c r="BH324"/>
  <c r="BG324"/>
  <c r="BF324"/>
  <c r="T324"/>
  <c r="R324"/>
  <c r="P324"/>
  <c r="BI323"/>
  <c r="BH323"/>
  <c r="BG323"/>
  <c r="BF323"/>
  <c r="T323"/>
  <c r="R323"/>
  <c r="P323"/>
  <c r="BI320"/>
  <c r="BH320"/>
  <c r="BG320"/>
  <c r="BF320"/>
  <c r="T320"/>
  <c r="R320"/>
  <c r="P320"/>
  <c r="BI318"/>
  <c r="BH318"/>
  <c r="BG318"/>
  <c r="BF318"/>
  <c r="T318"/>
  <c r="R318"/>
  <c r="P318"/>
  <c r="BI316"/>
  <c r="BH316"/>
  <c r="BG316"/>
  <c r="BF316"/>
  <c r="T316"/>
  <c r="R316"/>
  <c r="P316"/>
  <c r="BI314"/>
  <c r="BH314"/>
  <c r="BG314"/>
  <c r="BF314"/>
  <c r="T314"/>
  <c r="R314"/>
  <c r="P314"/>
  <c r="BI313"/>
  <c r="BH313"/>
  <c r="BG313"/>
  <c r="BF313"/>
  <c r="T313"/>
  <c r="R313"/>
  <c r="P313"/>
  <c r="BI312"/>
  <c r="BH312"/>
  <c r="BG312"/>
  <c r="BF312"/>
  <c r="T312"/>
  <c r="R312"/>
  <c r="P312"/>
  <c r="BI309"/>
  <c r="BH309"/>
  <c r="BG309"/>
  <c r="BF309"/>
  <c r="T309"/>
  <c r="R309"/>
  <c r="P309"/>
  <c r="BI308"/>
  <c r="BH308"/>
  <c r="BG308"/>
  <c r="BF308"/>
  <c r="T308"/>
  <c r="R308"/>
  <c r="P308"/>
  <c r="BI307"/>
  <c r="BH307"/>
  <c r="BG307"/>
  <c r="BF307"/>
  <c r="T307"/>
  <c r="R307"/>
  <c r="P307"/>
  <c r="BI306"/>
  <c r="BH306"/>
  <c r="BG306"/>
  <c r="BF306"/>
  <c r="T306"/>
  <c r="R306"/>
  <c r="P306"/>
  <c r="BI303"/>
  <c r="BH303"/>
  <c r="BG303"/>
  <c r="BF303"/>
  <c r="T303"/>
  <c r="R303"/>
  <c r="P303"/>
  <c r="BI301"/>
  <c r="BH301"/>
  <c r="BG301"/>
  <c r="BF301"/>
  <c r="T301"/>
  <c r="R301"/>
  <c r="P301"/>
  <c r="BI299"/>
  <c r="BH299"/>
  <c r="BG299"/>
  <c r="BF299"/>
  <c r="T299"/>
  <c r="R299"/>
  <c r="P299"/>
  <c r="BI297"/>
  <c r="BH297"/>
  <c r="BG297"/>
  <c r="BF297"/>
  <c r="T297"/>
  <c r="R297"/>
  <c r="P297"/>
  <c r="BI293"/>
  <c r="BH293"/>
  <c r="BG293"/>
  <c r="BF293"/>
  <c r="T293"/>
  <c r="R293"/>
  <c r="P293"/>
  <c r="BI291"/>
  <c r="BH291"/>
  <c r="BG291"/>
  <c r="BF291"/>
  <c r="T291"/>
  <c r="R291"/>
  <c r="P291"/>
  <c r="BI289"/>
  <c r="BH289"/>
  <c r="BG289"/>
  <c r="BF289"/>
  <c r="T289"/>
  <c r="R289"/>
  <c r="P289"/>
  <c r="BI287"/>
  <c r="BH287"/>
  <c r="BG287"/>
  <c r="BF287"/>
  <c r="T287"/>
  <c r="R287"/>
  <c r="P287"/>
  <c r="BI279"/>
  <c r="BH279"/>
  <c r="BG279"/>
  <c r="BF279"/>
  <c r="T279"/>
  <c r="R279"/>
  <c r="P279"/>
  <c r="BI275"/>
  <c r="BH275"/>
  <c r="BG275"/>
  <c r="BF275"/>
  <c r="T275"/>
  <c r="R275"/>
  <c r="P275"/>
  <c r="BI273"/>
  <c r="BH273"/>
  <c r="BG273"/>
  <c r="BF273"/>
  <c r="T273"/>
  <c r="R273"/>
  <c r="P273"/>
  <c r="BI271"/>
  <c r="BH271"/>
  <c r="BG271"/>
  <c r="BF271"/>
  <c r="T271"/>
  <c r="R271"/>
  <c r="P271"/>
  <c r="BI268"/>
  <c r="BH268"/>
  <c r="BG268"/>
  <c r="BF268"/>
  <c r="T268"/>
  <c r="R268"/>
  <c r="P268"/>
  <c r="BI266"/>
  <c r="BH266"/>
  <c r="BG266"/>
  <c r="BF266"/>
  <c r="T266"/>
  <c r="R266"/>
  <c r="P266"/>
  <c r="BI263"/>
  <c r="BH263"/>
  <c r="BG263"/>
  <c r="BF263"/>
  <c r="T263"/>
  <c r="R263"/>
  <c r="P263"/>
  <c r="BI260"/>
  <c r="BH260"/>
  <c r="BG260"/>
  <c r="BF260"/>
  <c r="T260"/>
  <c r="R260"/>
  <c r="P260"/>
  <c r="BI259"/>
  <c r="BH259"/>
  <c r="BG259"/>
  <c r="BF259"/>
  <c r="T259"/>
  <c r="R259"/>
  <c r="P259"/>
  <c r="BI257"/>
  <c r="BH257"/>
  <c r="BG257"/>
  <c r="BF257"/>
  <c r="T257"/>
  <c r="R257"/>
  <c r="P257"/>
  <c r="BI253"/>
  <c r="BH253"/>
  <c r="BG253"/>
  <c r="BF253"/>
  <c r="T253"/>
  <c r="T252"/>
  <c r="R253"/>
  <c r="R252"/>
  <c r="P253"/>
  <c r="P252"/>
  <c r="BI250"/>
  <c r="BH250"/>
  <c r="BG250"/>
  <c r="BF250"/>
  <c r="T250"/>
  <c r="R250"/>
  <c r="P250"/>
  <c r="BI247"/>
  <c r="BH247"/>
  <c r="BG247"/>
  <c r="BF247"/>
  <c r="T247"/>
  <c r="R247"/>
  <c r="P247"/>
  <c r="BI245"/>
  <c r="BH245"/>
  <c r="BG245"/>
  <c r="BF245"/>
  <c r="T245"/>
  <c r="R245"/>
  <c r="P245"/>
  <c r="BI243"/>
  <c r="BH243"/>
  <c r="BG243"/>
  <c r="BF243"/>
  <c r="T243"/>
  <c r="R243"/>
  <c r="P243"/>
  <c r="BI241"/>
  <c r="BH241"/>
  <c r="BG241"/>
  <c r="BF241"/>
  <c r="T241"/>
  <c r="R241"/>
  <c r="P241"/>
  <c r="BI240"/>
  <c r="BH240"/>
  <c r="BG240"/>
  <c r="BF240"/>
  <c r="T240"/>
  <c r="R240"/>
  <c r="P240"/>
  <c r="BI233"/>
  <c r="BH233"/>
  <c r="BG233"/>
  <c r="BF233"/>
  <c r="T233"/>
  <c r="R233"/>
  <c r="P233"/>
  <c r="BI226"/>
  <c r="BH226"/>
  <c r="BG226"/>
  <c r="BF226"/>
  <c r="T226"/>
  <c r="R226"/>
  <c r="P226"/>
  <c r="BI222"/>
  <c r="BH222"/>
  <c r="BG222"/>
  <c r="BF222"/>
  <c r="T222"/>
  <c r="R222"/>
  <c r="P222"/>
  <c r="BI218"/>
  <c r="BH218"/>
  <c r="BG218"/>
  <c r="BF218"/>
  <c r="T218"/>
  <c r="R218"/>
  <c r="P218"/>
  <c r="BI216"/>
  <c r="BH216"/>
  <c r="BG216"/>
  <c r="BF216"/>
  <c r="T216"/>
  <c r="R216"/>
  <c r="P216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90"/>
  <c r="BH190"/>
  <c r="BG190"/>
  <c r="BF190"/>
  <c r="T190"/>
  <c r="R190"/>
  <c r="P190"/>
  <c r="BI187"/>
  <c r="BH187"/>
  <c r="BG187"/>
  <c r="BF187"/>
  <c r="T187"/>
  <c r="R187"/>
  <c r="P187"/>
  <c r="BI186"/>
  <c r="BH186"/>
  <c r="BG186"/>
  <c r="BF186"/>
  <c r="T186"/>
  <c r="R186"/>
  <c r="P186"/>
  <c r="BI183"/>
  <c r="BH183"/>
  <c r="BG183"/>
  <c r="BF183"/>
  <c r="T183"/>
  <c r="R183"/>
  <c r="P183"/>
  <c r="BI180"/>
  <c r="BH180"/>
  <c r="BG180"/>
  <c r="BF180"/>
  <c r="T180"/>
  <c r="R180"/>
  <c r="P180"/>
  <c r="BI178"/>
  <c r="BH178"/>
  <c r="BG178"/>
  <c r="BF178"/>
  <c r="T178"/>
  <c r="R178"/>
  <c r="P178"/>
  <c r="BI174"/>
  <c r="BH174"/>
  <c r="BG174"/>
  <c r="BF174"/>
  <c r="T174"/>
  <c r="R174"/>
  <c r="P174"/>
  <c r="BI165"/>
  <c r="BH165"/>
  <c r="BG165"/>
  <c r="BF165"/>
  <c r="T165"/>
  <c r="R165"/>
  <c r="P165"/>
  <c r="BI163"/>
  <c r="BH163"/>
  <c r="BG163"/>
  <c r="BF163"/>
  <c r="T163"/>
  <c r="R163"/>
  <c r="P163"/>
  <c r="BI159"/>
  <c r="BH159"/>
  <c r="BG159"/>
  <c r="BF159"/>
  <c r="T159"/>
  <c r="R159"/>
  <c r="P159"/>
  <c r="BI155"/>
  <c r="BH155"/>
  <c r="BG155"/>
  <c r="BF155"/>
  <c r="T155"/>
  <c r="R155"/>
  <c r="P155"/>
  <c r="BI152"/>
  <c r="BH152"/>
  <c r="BG152"/>
  <c r="BF152"/>
  <c r="T152"/>
  <c r="R152"/>
  <c r="P152"/>
  <c r="BI149"/>
  <c r="BH149"/>
  <c r="BG149"/>
  <c r="BF149"/>
  <c r="T149"/>
  <c r="R149"/>
  <c r="P149"/>
  <c r="BI147"/>
  <c r="BH147"/>
  <c r="BG147"/>
  <c r="BF147"/>
  <c r="T147"/>
  <c r="R147"/>
  <c r="P147"/>
  <c r="BI146"/>
  <c r="BH146"/>
  <c r="BG146"/>
  <c r="BF146"/>
  <c r="T146"/>
  <c r="R146"/>
  <c r="P146"/>
  <c r="BI143"/>
  <c r="BH143"/>
  <c r="BG143"/>
  <c r="BF143"/>
  <c r="T143"/>
  <c r="R143"/>
  <c r="P143"/>
  <c r="BI142"/>
  <c r="BH142"/>
  <c r="BG142"/>
  <c r="BF142"/>
  <c r="T142"/>
  <c r="R142"/>
  <c r="P142"/>
  <c r="BI140"/>
  <c r="BH140"/>
  <c r="BG140"/>
  <c r="BF140"/>
  <c r="T140"/>
  <c r="R140"/>
  <c r="P140"/>
  <c r="BI131"/>
  <c r="BH131"/>
  <c r="BG131"/>
  <c r="BF131"/>
  <c r="T131"/>
  <c r="R131"/>
  <c r="P131"/>
  <c r="BI129"/>
  <c r="BH129"/>
  <c r="BG129"/>
  <c r="BF129"/>
  <c r="T129"/>
  <c r="R129"/>
  <c r="P129"/>
  <c r="BI124"/>
  <c r="BH124"/>
  <c r="BG124"/>
  <c r="BF124"/>
  <c r="T124"/>
  <c r="R124"/>
  <c r="P124"/>
  <c r="BI117"/>
  <c r="BH117"/>
  <c r="BG117"/>
  <c r="BF117"/>
  <c r="T117"/>
  <c r="R117"/>
  <c r="P117"/>
  <c r="BI111"/>
  <c r="BH111"/>
  <c r="BG111"/>
  <c r="BF111"/>
  <c r="T111"/>
  <c r="R111"/>
  <c r="P111"/>
  <c r="BI109"/>
  <c r="BH109"/>
  <c r="BG109"/>
  <c r="BF109"/>
  <c r="T109"/>
  <c r="R109"/>
  <c r="P109"/>
  <c r="BI106"/>
  <c r="BH106"/>
  <c r="BG106"/>
  <c r="BF106"/>
  <c r="T106"/>
  <c r="R106"/>
  <c r="P106"/>
  <c r="BI103"/>
  <c r="BH103"/>
  <c r="BG103"/>
  <c r="BF103"/>
  <c r="T103"/>
  <c r="R103"/>
  <c r="P103"/>
  <c r="BI98"/>
  <c r="BH98"/>
  <c r="BG98"/>
  <c r="BF98"/>
  <c r="T98"/>
  <c r="R98"/>
  <c r="P98"/>
  <c r="J92"/>
  <c r="J91"/>
  <c r="F91"/>
  <c r="F89"/>
  <c r="E87"/>
  <c r="J55"/>
  <c r="J54"/>
  <c r="F54"/>
  <c r="F52"/>
  <c r="E50"/>
  <c r="J18"/>
  <c r="E18"/>
  <c r="F92"/>
  <c r="J17"/>
  <c r="J12"/>
  <c r="J89"/>
  <c r="E7"/>
  <c r="E48"/>
  <c i="1" r="L50"/>
  <c r="AM50"/>
  <c r="AM49"/>
  <c r="L49"/>
  <c r="AM47"/>
  <c r="L47"/>
  <c r="L45"/>
  <c r="L44"/>
  <c i="2" r="J323"/>
  <c r="J279"/>
  <c r="BK213"/>
  <c r="J147"/>
  <c r="J314"/>
  <c r="J297"/>
  <c r="BK260"/>
  <c r="J209"/>
  <c r="J117"/>
  <c r="J309"/>
  <c r="J268"/>
  <c r="J180"/>
  <c i="3" r="BK186"/>
  <c r="J153"/>
  <c r="J119"/>
  <c r="BK93"/>
  <c i="4" r="J171"/>
  <c r="BK98"/>
  <c r="J108"/>
  <c i="5" r="J106"/>
  <c i="6" r="F37"/>
  <c i="1" r="BD59"/>
  <c i="2" r="BK318"/>
  <c r="BK275"/>
  <c r="J199"/>
  <c r="BK142"/>
  <c r="BK307"/>
  <c r="BK293"/>
  <c r="BK250"/>
  <c r="BK197"/>
  <c r="BK131"/>
  <c r="BK216"/>
  <c r="J149"/>
  <c i="3" r="J164"/>
  <c r="J143"/>
  <c r="J117"/>
  <c i="4" r="J116"/>
  <c r="BK108"/>
  <c r="BK118"/>
  <c i="5" r="J88"/>
  <c i="6" r="J84"/>
  <c i="7" r="J87"/>
  <c r="BK84"/>
  <c i="2" r="BK316"/>
  <c r="BK263"/>
  <c r="J226"/>
  <c r="J178"/>
  <c r="J111"/>
  <c r="BK306"/>
  <c r="J275"/>
  <c r="BK243"/>
  <c r="J187"/>
  <c r="J318"/>
  <c r="BK233"/>
  <c r="J165"/>
  <c i="3" r="BK164"/>
  <c r="BK168"/>
  <c r="BK115"/>
  <c i="4" r="BK161"/>
  <c r="J134"/>
  <c r="BK134"/>
  <c i="5" r="J115"/>
  <c r="BK111"/>
  <c i="7" r="J88"/>
  <c r="J90"/>
  <c i="2" r="J211"/>
  <c r="BK163"/>
  <c i="3" r="J198"/>
  <c r="BK135"/>
  <c r="J135"/>
  <c r="BK95"/>
  <c i="4" r="BK164"/>
  <c r="BK92"/>
  <c r="BK116"/>
  <c r="J123"/>
  <c i="5" r="J97"/>
  <c i="7" r="J95"/>
  <c r="BK93"/>
  <c i="2" r="J291"/>
  <c r="BK266"/>
  <c r="BK193"/>
  <c r="BK109"/>
  <c r="J307"/>
  <c r="BK279"/>
  <c r="BK218"/>
  <c r="BK155"/>
  <c r="BK312"/>
  <c r="BK271"/>
  <c r="J218"/>
  <c r="J152"/>
  <c i="3" r="BK143"/>
  <c r="J90"/>
  <c r="J93"/>
  <c r="J89"/>
  <c i="4" r="BK156"/>
  <c r="J164"/>
  <c r="BK168"/>
  <c i="5" r="J116"/>
  <c r="BK106"/>
  <c i="7" r="BK82"/>
  <c i="2" r="BK320"/>
  <c r="J289"/>
  <c r="J222"/>
  <c r="BK146"/>
  <c r="J320"/>
  <c r="J287"/>
  <c r="BK241"/>
  <c r="BK186"/>
  <c r="BK111"/>
  <c r="J240"/>
  <c r="J174"/>
  <c i="3" r="BK89"/>
  <c r="BK199"/>
  <c r="BK156"/>
  <c i="4" r="BK173"/>
  <c r="J130"/>
  <c r="BK102"/>
  <c i="5" r="J108"/>
  <c r="BK104"/>
  <c i="7" r="BK88"/>
  <c r="J89"/>
  <c i="2" r="J324"/>
  <c r="BK287"/>
  <c r="BK247"/>
  <c r="BK190"/>
  <c r="J140"/>
  <c r="J308"/>
  <c r="BK289"/>
  <c r="J213"/>
  <c r="BK174"/>
  <c r="J124"/>
  <c r="J243"/>
  <c r="J183"/>
  <c r="J98"/>
  <c i="3" r="J168"/>
  <c r="J139"/>
  <c i="4" r="J118"/>
  <c r="J154"/>
  <c r="J156"/>
  <c r="BK150"/>
  <c i="5" r="J104"/>
  <c i="7" r="J93"/>
  <c r="BK96"/>
  <c i="2" r="J103"/>
  <c r="BK178"/>
  <c r="BK124"/>
  <c i="3" r="J186"/>
  <c r="J156"/>
  <c r="J149"/>
  <c i="4" r="BK106"/>
  <c r="J138"/>
  <c r="BK158"/>
  <c r="J158"/>
  <c r="J92"/>
  <c i="5" r="BK97"/>
  <c i="7" r="J84"/>
  <c r="J83"/>
  <c i="2" r="J316"/>
  <c r="BK253"/>
  <c r="BK180"/>
  <c r="BK129"/>
  <c r="BK309"/>
  <c r="BK291"/>
  <c r="J245"/>
  <c r="J190"/>
  <c r="BK140"/>
  <c r="J313"/>
  <c r="BK273"/>
  <c r="J241"/>
  <c r="J201"/>
  <c r="J142"/>
  <c i="3" r="BK198"/>
  <c r="J166"/>
  <c r="BK153"/>
  <c i="4" r="BK127"/>
  <c r="BK146"/>
  <c r="BK154"/>
  <c r="BK115"/>
  <c i="5" r="BK116"/>
  <c i="7" r="BK92"/>
  <c r="J92"/>
  <c r="BK95"/>
  <c i="2" r="J293"/>
  <c r="J250"/>
  <c r="BK187"/>
  <c r="BK117"/>
  <c r="J312"/>
  <c r="J301"/>
  <c r="J263"/>
  <c r="BK211"/>
  <c r="BK149"/>
  <c r="J259"/>
  <c r="BK199"/>
  <c r="J131"/>
  <c i="3" r="J192"/>
  <c r="J162"/>
  <c r="BK194"/>
  <c i="4" r="BK152"/>
  <c r="J150"/>
  <c r="J170"/>
  <c r="J102"/>
  <c i="5" r="BK93"/>
  <c i="7" r="J91"/>
  <c r="J96"/>
  <c r="J82"/>
  <c i="2" r="BK301"/>
  <c r="BK268"/>
  <c r="J195"/>
  <c r="BK152"/>
  <c r="BK323"/>
  <c r="BK303"/>
  <c r="J266"/>
  <c r="BK226"/>
  <c r="J159"/>
  <c r="BK106"/>
  <c r="BK209"/>
  <c r="BK147"/>
  <c i="3" r="BK139"/>
  <c r="J151"/>
  <c r="J184"/>
  <c i="4" r="J98"/>
  <c r="J120"/>
  <c r="J115"/>
  <c i="5" r="BK99"/>
  <c i="6" r="F36"/>
  <c i="1" r="BC59"/>
  <c i="2" r="BK165"/>
  <c i="1" r="AS54"/>
  <c i="3" r="J199"/>
  <c r="BK160"/>
  <c r="J95"/>
  <c i="4" r="BK170"/>
  <c r="J152"/>
  <c r="BK123"/>
  <c r="J142"/>
  <c r="J106"/>
  <c i="5" r="J93"/>
  <c i="6" r="F35"/>
  <c i="1" r="BB59"/>
  <c i="7" r="BK87"/>
  <c i="2" r="J299"/>
  <c r="BK259"/>
  <c r="BK240"/>
  <c r="BK159"/>
  <c r="BK324"/>
  <c r="J303"/>
  <c r="J273"/>
  <c r="J233"/>
  <c r="BK183"/>
  <c r="J109"/>
  <c r="BK308"/>
  <c r="J247"/>
  <c r="J193"/>
  <c r="BK103"/>
  <c i="3" r="BK184"/>
  <c r="BK147"/>
  <c r="BK119"/>
  <c i="4" r="J112"/>
  <c r="J127"/>
  <c r="BK130"/>
  <c r="BK142"/>
  <c i="5" r="BK115"/>
  <c i="6" r="BK84"/>
  <c i="7" r="BK83"/>
  <c r="BK86"/>
  <c i="2" r="BK314"/>
  <c r="J260"/>
  <c r="J191"/>
  <c r="J155"/>
  <c r="J106"/>
  <c r="J306"/>
  <c r="J271"/>
  <c r="BK222"/>
  <c r="J163"/>
  <c r="BK98"/>
  <c r="BK245"/>
  <c r="J186"/>
  <c i="3" r="BK166"/>
  <c r="J147"/>
  <c r="BK117"/>
  <c r="BK90"/>
  <c i="4" r="J161"/>
  <c r="J146"/>
  <c r="BK138"/>
  <c i="5" r="BK88"/>
  <c i="6" r="J34"/>
  <c i="1" r="AW59"/>
  <c i="7" r="BK91"/>
  <c i="2" r="BK297"/>
  <c r="J257"/>
  <c r="J216"/>
  <c r="BK143"/>
  <c r="BK313"/>
  <c r="BK299"/>
  <c r="J253"/>
  <c r="BK201"/>
  <c r="J146"/>
  <c r="BK257"/>
  <c r="J197"/>
  <c r="J129"/>
  <c i="3" r="J194"/>
  <c r="BK149"/>
  <c r="BK151"/>
  <c r="J115"/>
  <c i="4" r="J168"/>
  <c r="J173"/>
  <c r="BK171"/>
  <c r="BK112"/>
  <c i="5" r="J99"/>
  <c i="7" r="BK90"/>
  <c i="2" r="BK195"/>
  <c r="BK191"/>
  <c r="J143"/>
  <c i="3" r="BK162"/>
  <c r="BK192"/>
  <c r="J160"/>
  <c i="4" r="BK120"/>
  <c i="5" r="J111"/>
  <c r="BK108"/>
  <c i="7" r="BK89"/>
  <c r="J86"/>
  <c i="2" l="1" r="BK97"/>
  <c r="J97"/>
  <c r="J61"/>
  <c r="R116"/>
  <c r="P139"/>
  <c r="P151"/>
  <c r="P173"/>
  <c r="P182"/>
  <c r="T196"/>
  <c r="R242"/>
  <c r="BK256"/>
  <c r="J256"/>
  <c r="J71"/>
  <c r="R262"/>
  <c r="T278"/>
  <c r="R322"/>
  <c i="3" r="BK88"/>
  <c r="J88"/>
  <c r="J61"/>
  <c r="P88"/>
  <c r="R88"/>
  <c r="T88"/>
  <c r="BK148"/>
  <c r="J148"/>
  <c r="J62"/>
  <c r="P148"/>
  <c r="R148"/>
  <c r="T148"/>
  <c r="BK159"/>
  <c r="BK158"/>
  <c r="J158"/>
  <c r="J63"/>
  <c r="P159"/>
  <c r="P158"/>
  <c r="R159"/>
  <c r="R158"/>
  <c r="T159"/>
  <c r="T158"/>
  <c r="BK197"/>
  <c r="J197"/>
  <c r="J66"/>
  <c r="P197"/>
  <c r="P196"/>
  <c r="R197"/>
  <c r="R196"/>
  <c r="T197"/>
  <c r="T196"/>
  <c i="4" r="BK97"/>
  <c r="J97"/>
  <c r="J62"/>
  <c r="P117"/>
  <c i="2" r="T97"/>
  <c r="P116"/>
  <c r="BK139"/>
  <c r="J139"/>
  <c r="J63"/>
  <c r="BK151"/>
  <c r="J151"/>
  <c r="J64"/>
  <c r="BK173"/>
  <c r="J173"/>
  <c r="J65"/>
  <c r="BK182"/>
  <c r="J182"/>
  <c r="J66"/>
  <c r="R196"/>
  <c r="T242"/>
  <c r="T256"/>
  <c r="T262"/>
  <c r="R278"/>
  <c r="R277"/>
  <c r="T322"/>
  <c i="4" r="T97"/>
  <c r="BK117"/>
  <c r="J117"/>
  <c r="J65"/>
  <c r="BK153"/>
  <c r="J153"/>
  <c r="J66"/>
  <c r="T153"/>
  <c r="P167"/>
  <c r="P166"/>
  <c i="5" r="R92"/>
  <c r="P103"/>
  <c r="R114"/>
  <c r="R113"/>
  <c i="2" r="P97"/>
  <c r="BK116"/>
  <c r="J116"/>
  <c r="J62"/>
  <c r="T139"/>
  <c r="R151"/>
  <c r="R173"/>
  <c r="T182"/>
  <c r="P196"/>
  <c r="P242"/>
  <c r="R256"/>
  <c r="R255"/>
  <c r="P262"/>
  <c r="P278"/>
  <c r="BK322"/>
  <c r="J322"/>
  <c r="J75"/>
  <c i="4" r="P97"/>
  <c r="BK114"/>
  <c r="J114"/>
  <c r="J64"/>
  <c r="R114"/>
  <c r="T117"/>
  <c r="R153"/>
  <c r="BK167"/>
  <c r="J167"/>
  <c r="J69"/>
  <c r="T167"/>
  <c r="T166"/>
  <c i="5" r="P92"/>
  <c r="P86"/>
  <c r="T92"/>
  <c r="R103"/>
  <c r="P114"/>
  <c r="P113"/>
  <c r="T114"/>
  <c r="T113"/>
  <c i="7" r="BK81"/>
  <c r="J81"/>
  <c r="J60"/>
  <c r="R81"/>
  <c r="R80"/>
  <c i="2" r="R97"/>
  <c r="T116"/>
  <c r="R139"/>
  <c r="T151"/>
  <c r="T173"/>
  <c r="R182"/>
  <c r="BK196"/>
  <c r="J196"/>
  <c r="J67"/>
  <c r="BK242"/>
  <c r="J242"/>
  <c r="J68"/>
  <c r="P256"/>
  <c r="P255"/>
  <c r="BK262"/>
  <c r="J262"/>
  <c r="J72"/>
  <c r="BK278"/>
  <c r="J278"/>
  <c r="J74"/>
  <c r="P322"/>
  <c i="4" r="R97"/>
  <c r="P114"/>
  <c r="T114"/>
  <c r="R117"/>
  <c r="P153"/>
  <c r="R167"/>
  <c r="R166"/>
  <c i="5" r="BK92"/>
  <c r="J92"/>
  <c r="J62"/>
  <c r="BK103"/>
  <c r="J103"/>
  <c r="J63"/>
  <c r="T103"/>
  <c r="BK114"/>
  <c r="J114"/>
  <c r="J65"/>
  <c i="7" r="P81"/>
  <c r="P80"/>
  <c i="1" r="AU60"/>
  <c i="7" r="T81"/>
  <c r="T80"/>
  <c i="4" r="BK91"/>
  <c r="J91"/>
  <c r="J61"/>
  <c i="6" r="BK83"/>
  <c r="J83"/>
  <c r="J61"/>
  <c i="2" r="BK252"/>
  <c r="J252"/>
  <c r="J69"/>
  <c i="4" r="BK111"/>
  <c r="J111"/>
  <c r="J63"/>
  <c i="5" r="BK87"/>
  <c r="J87"/>
  <c r="J61"/>
  <c i="4" r="BK163"/>
  <c r="J163"/>
  <c r="J67"/>
  <c i="7" r="F55"/>
  <c r="BE82"/>
  <c r="BE87"/>
  <c r="BE88"/>
  <c r="BE92"/>
  <c r="BE86"/>
  <c r="BE90"/>
  <c r="BE95"/>
  <c r="J52"/>
  <c r="BE89"/>
  <c r="BE91"/>
  <c r="BE93"/>
  <c r="BE96"/>
  <c r="E48"/>
  <c r="BE83"/>
  <c r="BE84"/>
  <c i="6" r="E71"/>
  <c i="5" r="BK86"/>
  <c r="J86"/>
  <c r="J60"/>
  <c r="BK113"/>
  <c r="J113"/>
  <c r="J64"/>
  <c i="6" r="J52"/>
  <c r="F55"/>
  <c r="BE84"/>
  <c i="5" r="J52"/>
  <c r="F55"/>
  <c r="BE88"/>
  <c r="BE93"/>
  <c r="BE97"/>
  <c r="BE104"/>
  <c r="BE106"/>
  <c r="BE108"/>
  <c r="BE111"/>
  <c r="BE115"/>
  <c r="E48"/>
  <c r="BE99"/>
  <c r="BE116"/>
  <c i="3" r="J159"/>
  <c r="J64"/>
  <c i="4" r="BE92"/>
  <c r="BE116"/>
  <c r="BE118"/>
  <c r="BE127"/>
  <c r="BE152"/>
  <c r="BE158"/>
  <c r="BE161"/>
  <c r="BE170"/>
  <c r="BE171"/>
  <c r="BE173"/>
  <c i="3" r="BK87"/>
  <c i="4" r="J52"/>
  <c r="F55"/>
  <c r="E79"/>
  <c r="BE123"/>
  <c r="BE146"/>
  <c r="BE150"/>
  <c r="BE102"/>
  <c r="BE108"/>
  <c r="BE112"/>
  <c r="BE120"/>
  <c r="BE134"/>
  <c r="BE168"/>
  <c r="BE98"/>
  <c r="BE106"/>
  <c r="BE115"/>
  <c r="BE130"/>
  <c r="BE138"/>
  <c r="BE142"/>
  <c r="BE154"/>
  <c r="BE156"/>
  <c r="BE164"/>
  <c i="3" r="E48"/>
  <c r="J80"/>
  <c r="BE89"/>
  <c r="BE135"/>
  <c r="BE160"/>
  <c r="BE166"/>
  <c r="F83"/>
  <c r="BE143"/>
  <c r="BE184"/>
  <c r="BE194"/>
  <c r="BE198"/>
  <c r="BE199"/>
  <c r="BE93"/>
  <c r="BE115"/>
  <c r="BE117"/>
  <c r="BE119"/>
  <c r="BE139"/>
  <c r="BE156"/>
  <c r="BE162"/>
  <c r="BE164"/>
  <c r="BE90"/>
  <c r="BE95"/>
  <c r="BE147"/>
  <c r="BE149"/>
  <c r="BE151"/>
  <c r="BE153"/>
  <c r="BE168"/>
  <c r="BE186"/>
  <c r="BE192"/>
  <c i="2" r="J52"/>
  <c r="E85"/>
  <c r="BE159"/>
  <c r="BE165"/>
  <c r="BE183"/>
  <c r="BE187"/>
  <c r="BE199"/>
  <c r="BE201"/>
  <c r="BE213"/>
  <c r="BE216"/>
  <c r="BE222"/>
  <c r="BE243"/>
  <c r="BE245"/>
  <c r="BE263"/>
  <c r="BE312"/>
  <c r="BE316"/>
  <c r="F55"/>
  <c r="BE98"/>
  <c r="BE106"/>
  <c r="BE109"/>
  <c r="BE111"/>
  <c r="BE117"/>
  <c r="BE129"/>
  <c r="BE140"/>
  <c r="BE142"/>
  <c r="BE143"/>
  <c r="BE146"/>
  <c r="BE147"/>
  <c r="BE152"/>
  <c r="BE155"/>
  <c r="BE163"/>
  <c r="BE174"/>
  <c r="BE186"/>
  <c r="BE190"/>
  <c r="BE191"/>
  <c r="BE193"/>
  <c r="BE195"/>
  <c r="BE197"/>
  <c r="BE209"/>
  <c r="BE211"/>
  <c r="BE218"/>
  <c r="BE226"/>
  <c r="BE240"/>
  <c r="BE241"/>
  <c r="BE247"/>
  <c r="BE253"/>
  <c r="BE257"/>
  <c r="BE259"/>
  <c r="BE266"/>
  <c r="BE268"/>
  <c r="BE271"/>
  <c r="BE273"/>
  <c r="BE275"/>
  <c r="BE289"/>
  <c r="BE291"/>
  <c r="BE293"/>
  <c r="BE297"/>
  <c r="BE299"/>
  <c r="BE301"/>
  <c r="BE303"/>
  <c r="BE306"/>
  <c r="BE307"/>
  <c r="BE308"/>
  <c r="BE309"/>
  <c r="BE313"/>
  <c r="BE314"/>
  <c r="BE103"/>
  <c r="BE124"/>
  <c r="BE131"/>
  <c r="BE149"/>
  <c r="BE178"/>
  <c r="BE180"/>
  <c r="BE233"/>
  <c r="BE250"/>
  <c r="BE260"/>
  <c r="BE279"/>
  <c r="BE287"/>
  <c r="BE324"/>
  <c r="BE318"/>
  <c r="BE320"/>
  <c r="BE323"/>
  <c i="5" r="J34"/>
  <c i="1" r="AW58"/>
  <c i="5" r="F36"/>
  <c i="1" r="BC58"/>
  <c i="7" r="F37"/>
  <c i="1" r="BD60"/>
  <c i="3" r="F34"/>
  <c i="1" r="BA56"/>
  <c i="5" r="F34"/>
  <c i="1" r="BA58"/>
  <c i="7" r="F36"/>
  <c i="1" r="BC60"/>
  <c i="3" r="J34"/>
  <c i="1" r="AW56"/>
  <c i="5" r="F37"/>
  <c i="1" r="BD58"/>
  <c i="3" r="F35"/>
  <c i="1" r="BB56"/>
  <c i="6" r="F34"/>
  <c i="1" r="BA59"/>
  <c i="2" r="J34"/>
  <c i="1" r="AW55"/>
  <c i="4" r="J34"/>
  <c i="1" r="AW57"/>
  <c i="4" r="F34"/>
  <c i="1" r="BA57"/>
  <c i="7" r="J34"/>
  <c i="1" r="AW60"/>
  <c i="2" r="F37"/>
  <c i="1" r="BD55"/>
  <c i="4" r="F35"/>
  <c i="1" r="BB57"/>
  <c i="7" r="F34"/>
  <c i="1" r="BA60"/>
  <c i="2" r="F34"/>
  <c i="1" r="BA55"/>
  <c i="4" r="F37"/>
  <c i="1" r="BD57"/>
  <c i="3" r="F36"/>
  <c i="1" r="BC56"/>
  <c i="3" r="F37"/>
  <c i="1" r="BD56"/>
  <c i="5" r="F35"/>
  <c i="1" r="BB58"/>
  <c i="2" r="F36"/>
  <c i="1" r="BC55"/>
  <c i="6" r="F33"/>
  <c i="1" r="AZ59"/>
  <c i="2" r="F35"/>
  <c i="1" r="BB55"/>
  <c i="4" r="F36"/>
  <c i="1" r="BC57"/>
  <c i="7" r="F35"/>
  <c i="1" r="BB60"/>
  <c i="5" l="1" r="P85"/>
  <c i="1" r="AU58"/>
  <c i="4" r="T90"/>
  <c r="T89"/>
  <c i="5" r="R86"/>
  <c r="R85"/>
  <c i="3" r="P87"/>
  <c r="P86"/>
  <c i="1" r="AU56"/>
  <c i="5" r="T86"/>
  <c r="T85"/>
  <c i="4" r="R90"/>
  <c r="R89"/>
  <c i="2" r="R96"/>
  <c r="R95"/>
  <c r="P277"/>
  <c r="T255"/>
  <c r="T96"/>
  <c i="3" r="R87"/>
  <c r="R86"/>
  <c i="4" r="P90"/>
  <c r="P89"/>
  <c i="1" r="AU57"/>
  <c i="2" r="P96"/>
  <c r="P95"/>
  <c i="1" r="AU55"/>
  <c i="3" r="T87"/>
  <c r="T86"/>
  <c i="2" r="T277"/>
  <c r="BK277"/>
  <c r="J277"/>
  <c r="J73"/>
  <c i="3" r="BK196"/>
  <c r="J196"/>
  <c r="J65"/>
  <c i="4" r="BK90"/>
  <c i="6" r="BK82"/>
  <c r="J82"/>
  <c r="J60"/>
  <c i="2" r="BK96"/>
  <c r="J96"/>
  <c r="J60"/>
  <c i="4" r="BK166"/>
  <c r="J166"/>
  <c r="J68"/>
  <c i="7" r="BK80"/>
  <c r="J80"/>
  <c r="J59"/>
  <c i="2" r="BK255"/>
  <c r="J255"/>
  <c r="J70"/>
  <c i="5" r="BK85"/>
  <c r="J85"/>
  <c i="3" r="J87"/>
  <c r="J60"/>
  <c r="J33"/>
  <c i="1" r="AV56"/>
  <c r="AT56"/>
  <c r="BA54"/>
  <c r="AW54"/>
  <c r="AK30"/>
  <c i="4" r="J33"/>
  <c i="1" r="AV57"/>
  <c r="AT57"/>
  <c i="5" r="J30"/>
  <c i="1" r="AG58"/>
  <c i="5" r="J33"/>
  <c i="1" r="AV58"/>
  <c r="AT58"/>
  <c r="BD54"/>
  <c r="W33"/>
  <c i="2" r="F33"/>
  <c i="1" r="AZ55"/>
  <c i="4" r="F33"/>
  <c i="1" r="AZ57"/>
  <c r="BC54"/>
  <c r="AY54"/>
  <c i="3" r="F33"/>
  <c i="1" r="AZ56"/>
  <c i="2" r="J33"/>
  <c i="1" r="AV55"/>
  <c r="AT55"/>
  <c i="7" r="J33"/>
  <c i="1" r="AV60"/>
  <c r="AT60"/>
  <c i="5" r="F33"/>
  <c i="1" r="AZ58"/>
  <c r="BB54"/>
  <c r="W31"/>
  <c i="6" r="J33"/>
  <c i="1" r="AV59"/>
  <c r="AT59"/>
  <c i="7" r="F33"/>
  <c i="1" r="AZ60"/>
  <c i="4" l="1" r="BK89"/>
  <c r="J89"/>
  <c r="J59"/>
  <c i="2" r="T95"/>
  <c r="BK95"/>
  <c r="J95"/>
  <c r="J59"/>
  <c i="4" r="J90"/>
  <c r="J60"/>
  <c i="3" r="BK86"/>
  <c r="J86"/>
  <c r="J59"/>
  <c i="6" r="BK81"/>
  <c r="J81"/>
  <c r="J59"/>
  <c i="1" r="AN58"/>
  <c i="5" r="J59"/>
  <c r="J39"/>
  <c i="1" r="AU54"/>
  <c i="7" r="J30"/>
  <c i="1" r="AG60"/>
  <c r="AZ54"/>
  <c r="W29"/>
  <c r="W32"/>
  <c r="W30"/>
  <c r="AX54"/>
  <c i="7" l="1" r="J39"/>
  <c i="1" r="AN60"/>
  <c i="6" r="J30"/>
  <c i="1" r="AG59"/>
  <c i="2" r="J30"/>
  <c i="1" r="AG55"/>
  <c i="4" r="J30"/>
  <c i="1" r="AG57"/>
  <c r="AV54"/>
  <c r="AK29"/>
  <c i="3" r="J30"/>
  <c i="1" r="AG56"/>
  <c r="AN56"/>
  <c i="4" l="1" r="J39"/>
  <c i="3" r="J39"/>
  <c i="6" r="J39"/>
  <c i="2" r="J39"/>
  <c i="1" r="AN57"/>
  <c r="AN59"/>
  <c r="AN55"/>
  <c r="AT54"/>
  <c r="AG54"/>
  <c r="AK26"/>
  <c l="1" r="AK35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<sst xmlns="http://schemas.openxmlformats.org/spreadsheetml/2006/main">
  <si>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</si>
  <si>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</si>
  <si>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</si>
  <si>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</si>
  <si>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</si>
  <si>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{08bc57f8-ee7c-4e1c-a35d-a1910fcc2140}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</si>
  <si>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</si>
  <si>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</si>
  <si>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</si>
  <si>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</si>
  <si>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</si>
  <si>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</si>
  <si>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</si>
  <si>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</si>
  <si>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241203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</si>
  <si>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</si>
  <si>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</si>
  <si>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ČOV-rekonstrukce nátokového kanálu</t>
  </si>
  <si>
    <t>KSO:</t>
  </si>
  <si>
    <t/>
  </si>
  <si>
    <t>CC-CZ:</t>
  </si>
  <si>
    <t>Místo:</t>
  </si>
  <si>
    <t>Sokolov</t>
  </si>
  <si>
    <t>Datum:</t>
  </si>
  <si>
    <t>11. 12. 2024</t>
  </si>
  <si>
    <t>Zadavatel:</t>
  </si>
  <si>
    <t>IČ:</t>
  </si>
  <si>
    <t>00259586</t>
  </si>
  <si>
    <t xml:space="preserve">Město Sokolov,Rokycanova 1929 356 01  Sokolov</t>
  </si>
  <si>
    <t>DIČ:</t>
  </si>
  <si>
    <t>CZ00259586</t>
  </si>
  <si>
    <t>Účastník:</t>
  </si>
  <si>
    <t>Vyplň údaj</t>
  </si>
  <si>
    <t>Projektant:</t>
  </si>
  <si>
    <t>11386096</t>
  </si>
  <si>
    <t>Ing.Jan Šinták-I.P.R.E.,KOlová 2.362 14 Kolová</t>
  </si>
  <si>
    <t>CZ5809181037</t>
  </si>
  <si>
    <t>True</t>
  </si>
  <si>
    <t>Zpracovatel:</t>
  </si>
  <si>
    <t>15707431</t>
  </si>
  <si>
    <t>Ing.Jana Handšuhová Smutná</t>
  </si>
  <si>
    <t>CZ5857250003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</si>
  <si>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</si>
  <si>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</si>
  <si>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</si>
  <si>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</si>
  <si>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</si>
  <si>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</si>
  <si>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</si>
  <si>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</si>
  <si>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</si>
  <si>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</si>
  <si>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</si>
  <si>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</si>
  <si>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</si>
  <si>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</si>
  <si>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</si>
  <si>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</si>
  <si>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</si>
  <si>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</si>
  <si>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</si>
  <si>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</si>
  <si>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</si>
  <si>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</si>
  <si>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</si>
  <si>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</si>
  <si>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</si>
  <si>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</si>
  <si>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</si>
  <si>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</si>
  <si>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</si>
  <si>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</si>
  <si>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</si>
  <si>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</si>
  <si>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</si>
  <si>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</si>
  <si>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</si>
  <si>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</si>
  <si>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</si>
  <si>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</si>
  <si>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</si>
  <si>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</si>
  <si>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</si>
  <si>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</si>
  <si>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Obtok hrubého předčištění</t>
  </si>
  <si>
    <t>STA</t>
  </si>
  <si>
    <t>1</t>
  </si>
  <si>
    <t>{b9633609-65ba-446e-a091-755e86b66908}</t>
  </si>
  <si>
    <t>2</t>
  </si>
  <si>
    <t>SO 02</t>
  </si>
  <si>
    <t>Oprava stěn nátokového kanálu</t>
  </si>
  <si>
    <t>{875fc880-4894-4b4b-8481-21e723e4d7e3}</t>
  </si>
  <si>
    <t>SO 03</t>
  </si>
  <si>
    <t>Oprava uložení přívodního potrubí DN 1200</t>
  </si>
  <si>
    <t>{f3145419-64df-408c-a4ae-89dffa9e1b8a}</t>
  </si>
  <si>
    <t>SO 04</t>
  </si>
  <si>
    <t>Výměna stavidel včetně elektropohonů</t>
  </si>
  <si>
    <t>{2b21318e-42a7-4e8d-a5cc-683055f5e43d}</t>
  </si>
  <si>
    <t>PS 01</t>
  </si>
  <si>
    <t>Elektrotechnologie objektu hruhého předčištění</t>
  </si>
  <si>
    <t>PRO</t>
  </si>
  <si>
    <t>{6b93c2f9-3d24-4791-97af-51e776e13484}</t>
  </si>
  <si>
    <t>VRN</t>
  </si>
  <si>
    <t>Ostatní a vedlejší náklady</t>
  </si>
  <si>
    <t>VON</t>
  </si>
  <si>
    <t>{e271dcea-8e00-4a29-9533-30b73ff03517}</t>
  </si>
  <si>
    <t>KRYCÍ LIST SOUPISU PRACÍ</t>
  </si>
  <si>
    <t>Objekt:</t>
  </si>
  <si>
    <t>SO 01 - Obtok hrubého předčištění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</si>
  <si>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</si>
  <si>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</si>
  <si>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</si>
  <si>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</si>
  <si>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</si>
  <si>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</si>
  <si>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</si>
  <si>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</si>
  <si>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</si>
  <si>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</si>
  <si>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</si>
  <si>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</si>
  <si>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</si>
  <si>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</si>
  <si>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</si>
  <si>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</si>
  <si>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767 - Konstrukce zámečnické</t>
  </si>
  <si>
    <t>M - Práce a dodávky M</t>
  </si>
  <si>
    <t xml:space="preserve">    23-M - Montáže potrubí</t>
  </si>
  <si>
    <t xml:space="preserve">    35-M - Montáž čerpadel, kompr.a vodoh.zař.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</si>
  <si>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</si>
  <si>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</si>
  <si>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</si>
  <si>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</si>
  <si>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</si>
  <si>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</si>
  <si>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</si>
  <si>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</si>
  <si>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</si>
  <si>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</si>
  <si>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</si>
  <si>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</si>
  <si>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</si>
  <si>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</si>
  <si>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</si>
  <si>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</si>
  <si>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</si>
  <si>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</si>
  <si>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133212811</t>
  </si>
  <si>
    <t>Hloubení nezapažených šachet ručně v horninách třídy těžitelnosti I skupiny 3, půdorysná plocha výkopu do 4 m2</t>
  </si>
  <si>
    <t>m3</t>
  </si>
  <si>
    <t>4</t>
  </si>
  <si>
    <t>2008192836</t>
  </si>
  <si>
    <t>Online PSC</t>
  </si>
  <si>
    <t>https://podminky.urs.cz/item/CS_URS_2024_02/133212811</t>
  </si>
  <si>
    <t>VV</t>
  </si>
  <si>
    <t>"D.1.1.1.3"</t>
  </si>
  <si>
    <t>"patky pro bet.bloky"</t>
  </si>
  <si>
    <t>0,5*0,5*0,8*22*1,2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</si>
  <si>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</si>
  <si>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</si>
  <si>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-736526671</t>
  </si>
  <si>
    <t>https://podminky.urs.cz/item/CS_URS_2024_02/162751117</t>
  </si>
  <si>
    <t>5,28-0,352</t>
  </si>
  <si>
    <t>3</t>
  </si>
  <si>
    <t>171201231</t>
  </si>
  <si>
    <t>Poplatek za uložení stavebního odpadu na recyklační skládce (skládkovné) zeminy a kamení zatříděného do Katalogu odpadů pod kódem 17 05 04</t>
  </si>
  <si>
    <t>t</t>
  </si>
  <si>
    <t>-1156373627</t>
  </si>
  <si>
    <t>https://podminky.urs.cz/item/CS_URS_2024_02/171201231</t>
  </si>
  <si>
    <t>4,928*2 "Přepočtené koeficientem množství</t>
  </si>
  <si>
    <t>171251201</t>
  </si>
  <si>
    <t>Uložení sypaniny na skládky nebo meziskládky bez hutnění s upravením uložené sypaniny do předepsaného tvaru</t>
  </si>
  <si>
    <t>116163361</t>
  </si>
  <si>
    <t>https://podminky.urs.cz/item/CS_URS_2024_02/171251201</t>
  </si>
  <si>
    <t>5</t>
  </si>
  <si>
    <t>174151101</t>
  </si>
  <si>
    <t>Zásyp sypaninou z jakékoliv horniny strojně s uložením výkopku ve vrstvách se zhutněním jam, šachet, rýh nebo kolem objektů v těchto vykopávkách</t>
  </si>
  <si>
    <t>-841774004</t>
  </si>
  <si>
    <t>https://podminky.urs.cz/item/CS_URS_2024_02/174151101</t>
  </si>
  <si>
    <t>(0,5-0,3)*(0,5-0,3)*0,4*22</t>
  </si>
  <si>
    <t>Zakládání</t>
  </si>
  <si>
    <t>6</t>
  </si>
  <si>
    <t>275321611</t>
  </si>
  <si>
    <t>Základy z betonu železového (bez výztuže) patky z betonu bez zvláštních nároků na prostředí tř. C 30/37</t>
  </si>
  <si>
    <t>-1475726921</t>
  </si>
  <si>
    <t>https://podminky.urs.cz/item/CS_URS_2024_02/275321611</t>
  </si>
  <si>
    <t>0,5*0,5*0,4*22*1,2</t>
  </si>
  <si>
    <t>0,3*0,3*0,4*22*1,2</t>
  </si>
  <si>
    <t>Součet</t>
  </si>
  <si>
    <t>7</t>
  </si>
  <si>
    <t>275351121</t>
  </si>
  <si>
    <t>Bednění základů patek zřízení</t>
  </si>
  <si>
    <t>m2</t>
  </si>
  <si>
    <t>1585765005</t>
  </si>
  <si>
    <t>https://podminky.urs.cz/item/CS_URS_2024_02/275351121</t>
  </si>
  <si>
    <t>0,3*4*0,4*22</t>
  </si>
  <si>
    <t>8</t>
  </si>
  <si>
    <t>275351122</t>
  </si>
  <si>
    <t>Bednění základů patek odstranění</t>
  </si>
  <si>
    <t>1669527075</t>
  </si>
  <si>
    <t>https://podminky.urs.cz/item/CS_URS_2024_02/275351122</t>
  </si>
  <si>
    <t>9</t>
  </si>
  <si>
    <t>275362021</t>
  </si>
  <si>
    <t>Výztuž základů patek ze svařovaných sítí z drátů typu KARI</t>
  </si>
  <si>
    <t>1444961696</t>
  </si>
  <si>
    <t>https://podminky.urs.cz/item/CS_URS_2024_02/275362021</t>
  </si>
  <si>
    <t>"KARI 100x100x8 7,9 kg/m2"</t>
  </si>
  <si>
    <t>0,3*4*0,4*22*7,9*0,001</t>
  </si>
  <si>
    <t>4*0,5*0,4*22*7,9*0,001</t>
  </si>
  <si>
    <t>0,222*1,15 "Přepočtené koeficientem množství</t>
  </si>
  <si>
    <t>Svislé a kompletní konstrukce</t>
  </si>
  <si>
    <t>10</t>
  </si>
  <si>
    <t>338171113</t>
  </si>
  <si>
    <t>Montáž sloupků a vzpěr plotových ocelových trubkových nebo profilovaných výšky do 2 m se zabetonováním do 0,08 m3 do připravených jamek</t>
  </si>
  <si>
    <t>kus</t>
  </si>
  <si>
    <t>-1057675554</t>
  </si>
  <si>
    <t>https://podminky.urs.cz/item/CS_URS_2024_02/338171113</t>
  </si>
  <si>
    <t>11</t>
  </si>
  <si>
    <t>M</t>
  </si>
  <si>
    <t>55342252</t>
  </si>
  <si>
    <t>sloupek plotový průběžný Pz a komaxitový 2000/38x1,5mm</t>
  </si>
  <si>
    <t>-2069949472</t>
  </si>
  <si>
    <t>348121211</t>
  </si>
  <si>
    <t>Osazení podhrabových desek na ocelové sloupky, délky desek do 2 m</t>
  </si>
  <si>
    <t>902023519</t>
  </si>
  <si>
    <t>https://podminky.urs.cz/item/CS_URS_2024_02/348121211</t>
  </si>
  <si>
    <t>50,000/2</t>
  </si>
  <si>
    <t>13</t>
  </si>
  <si>
    <t>59233119</t>
  </si>
  <si>
    <t>deska plotová betonová 2000x50x290mm</t>
  </si>
  <si>
    <t>-1989391510</t>
  </si>
  <si>
    <t>14</t>
  </si>
  <si>
    <t>348401120</t>
  </si>
  <si>
    <t>Montáž oplocení z pletiva strojového s napínacími dráty do 1,6 m</t>
  </si>
  <si>
    <t>m</t>
  </si>
  <si>
    <t>-1642164919</t>
  </si>
  <si>
    <t>https://podminky.urs.cz/item/CS_URS_2024_02/348401120</t>
  </si>
  <si>
    <t>15</t>
  </si>
  <si>
    <t>31327505</t>
  </si>
  <si>
    <t>pletivo drátěné plastifikované se čtvercovými oky 50/2,7 mm v 1600mm</t>
  </si>
  <si>
    <t>151966709</t>
  </si>
  <si>
    <t>50*1,05 "Přepočtené koeficientem množství</t>
  </si>
  <si>
    <t>Vodorovné konstrukce</t>
  </si>
  <si>
    <t>16</t>
  </si>
  <si>
    <t>411388621</t>
  </si>
  <si>
    <t>Zabetonování otvorů ve stropech nebo v klenbách včetně lešení, bednění, odbednění a výztuže (materiál v ceně) ze suchých směsí, tl. do 150 mm ve stropech železobetonových, tvárnicových a prefabrikovaných plochy do 0,25 m2</t>
  </si>
  <si>
    <t>-1205072229</t>
  </si>
  <si>
    <t>https://podminky.urs.cz/item/CS_URS_2024_02/411388621</t>
  </si>
  <si>
    <t>"D.1.1.1.4"2</t>
  </si>
  <si>
    <t>17</t>
  </si>
  <si>
    <t>452323172</t>
  </si>
  <si>
    <t>Podkladní a zajišťovací konstrukce z betonu železového v otevřeném výkopu se zvýšenými nároky na prostředí bloky pro potrubí z betonu tř. C 30/37</t>
  </si>
  <si>
    <t>-274191871</t>
  </si>
  <si>
    <t>https://podminky.urs.cz/item/CS_URS_2024_02/452323172</t>
  </si>
  <si>
    <t>0,3*0,3*(1,16+1,15+1,1+1,06+1,05+1,06+1,05+1,04+1,05+1,04+1,1+1,06+1,1+1,13+1,16+1,21+1,19+1,18+1,16+1,14+0,9+0,26)*1,2</t>
  </si>
  <si>
    <t>18</t>
  </si>
  <si>
    <t>452353111</t>
  </si>
  <si>
    <t>Bednění podkladních a zajišťovacích konstrukcí v otevřeném výkopu bloků pro potrubí zřízení</t>
  </si>
  <si>
    <t>603817254</t>
  </si>
  <si>
    <t>https://podminky.urs.cz/item/CS_URS_2024_02/452353111</t>
  </si>
  <si>
    <t>0,3*4*(1,16+1,15+1,1+1,06+1,05+1,06+1,05+1,04+1,05+1,04+1,1+1,06+1,1+1,13+1,16+1,21+1,19+1,18+1,16+1,14+0,9+0,26)*1,2</t>
  </si>
  <si>
    <t>19</t>
  </si>
  <si>
    <t>452353112</t>
  </si>
  <si>
    <t>Bednění podkladních a zajišťovacích konstrukcí v otevřeném výkopu bloků pro potrubí odstranění</t>
  </si>
  <si>
    <t>-474480635</t>
  </si>
  <si>
    <t>https://podminky.urs.cz/item/CS_URS_2024_02/452353112</t>
  </si>
  <si>
    <t>20</t>
  </si>
  <si>
    <t>452368211</t>
  </si>
  <si>
    <t>Výztuž podkladních desek, bloků nebo pražců v otevřeném výkopu ze svařovaných sítí typu Kari</t>
  </si>
  <si>
    <t>-28427845</t>
  </si>
  <si>
    <t>https://podminky.urs.cz/item/CS_URS_2024_02/452368211</t>
  </si>
  <si>
    <t>4*0,3*(1,16+1,15+1,1+1,06+1,05+1,06+1,05+1,04+1,05+1,04+1,1+1,06+1,1+1,13+1,16+1,21+1,19+1,18+1,16+1,14+0,9+0,26)*7,9*0,001</t>
  </si>
  <si>
    <t>22*0,3*0,3*7,9*0,001</t>
  </si>
  <si>
    <t>0,237*1,15 "Přepočtené koeficientem množství</t>
  </si>
  <si>
    <t>Komunikace pozemní</t>
  </si>
  <si>
    <t>564760101</t>
  </si>
  <si>
    <t>Podklad nebo kryt z kameniva hrubého drceného vel. 16-32 mm s rozprostřením a zhutněním plochy jednotlivě do 100 m2, po zhutnění tl. 200 mm</t>
  </si>
  <si>
    <t>1143175264</t>
  </si>
  <si>
    <t>https://podminky.urs.cz/item/CS_URS_2024_02/564760101</t>
  </si>
  <si>
    <t>"D.1.1.1.5"</t>
  </si>
  <si>
    <t>0,75*(5,5+3,3+1,1)</t>
  </si>
  <si>
    <t>22</t>
  </si>
  <si>
    <t>596212210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</si>
  <si>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do 50 m2</t>
  </si>
  <si>
    <t>-518949541</t>
  </si>
  <si>
    <t>https://podminky.urs.cz/item/CS_URS_2024_02/596212210</t>
  </si>
  <si>
    <t>23</t>
  </si>
  <si>
    <t>59245015</t>
  </si>
  <si>
    <t>dlažba zámková betonová tvaru I 200x165mm tl 60mm přírodní</t>
  </si>
  <si>
    <t>-1710936212</t>
  </si>
  <si>
    <t>7,425*1,02 "Přepočtené koeficientem množství</t>
  </si>
  <si>
    <t>Trubní vedení</t>
  </si>
  <si>
    <t>24</t>
  </si>
  <si>
    <t>857381131</t>
  </si>
  <si>
    <t>Montáž litinových tvarovek na potrubí litinovém tlakovém jednoosých na potrubí z trub hrdlových v otevřeném výkopu, kanálu nebo v šachtě s integrovaným těsněním DN 350</t>
  </si>
  <si>
    <t>-2048679917</t>
  </si>
  <si>
    <t>https://podminky.urs.cz/item/CS_URS_2024_02/857381131</t>
  </si>
  <si>
    <t>"D.1.1.1.6"2</t>
  </si>
  <si>
    <t>25</t>
  </si>
  <si>
    <t>HWL.797435000016</t>
  </si>
  <si>
    <t>SYNOFLEX - SPOJKA 350 (352-396)</t>
  </si>
  <si>
    <t>2040537543</t>
  </si>
  <si>
    <t>26</t>
  </si>
  <si>
    <t>891352122</t>
  </si>
  <si>
    <t>Montáž kanalizačních armatur na potrubí šoupátek v otevřeném výkopu nebo v šachtách s osazením zemní soupravy (bez poklopů) DN 200</t>
  </si>
  <si>
    <t>-1755237691</t>
  </si>
  <si>
    <t>https://podminky.urs.cz/item/CS_URS_2024_02/891352122</t>
  </si>
  <si>
    <t>27</t>
  </si>
  <si>
    <t>HWL.360020000010</t>
  </si>
  <si>
    <t>ŠOUPĚ DESKOVÉ NESTOUPAVÉ VŘETENO 200</t>
  </si>
  <si>
    <t>1768188682</t>
  </si>
  <si>
    <t>28</t>
  </si>
  <si>
    <t>HWL.883002010000</t>
  </si>
  <si>
    <t>ŠROUB S MATICÍ NEREZ A2 M20/100</t>
  </si>
  <si>
    <t>-1027605205</t>
  </si>
  <si>
    <t>2*4</t>
  </si>
  <si>
    <t>29</t>
  </si>
  <si>
    <t>891384121</t>
  </si>
  <si>
    <t>Montáž vodovodních armatur na potrubí kompenzátorů ucpávkových a gumových nebo montážních vložek DN 350</t>
  </si>
  <si>
    <t>-1332307116</t>
  </si>
  <si>
    <t>https://podminky.urs.cz/item/CS_URS_2024_02/891384121</t>
  </si>
  <si>
    <t>30</t>
  </si>
  <si>
    <t>4227501R</t>
  </si>
  <si>
    <t>Pryžový kompenzátor přírubový DN 350 PN 6</t>
  </si>
  <si>
    <t>-1031542841</t>
  </si>
  <si>
    <t>Ostatní konstrukce a práce, bourání</t>
  </si>
  <si>
    <t>31</t>
  </si>
  <si>
    <t>953171021</t>
  </si>
  <si>
    <t>Osazování kovových předmětů poklopů litinových nebo ocelových včetně rámů, hmotnosti do 50 kg</t>
  </si>
  <si>
    <t>-1231831083</t>
  </si>
  <si>
    <t>https://podminky.urs.cz/item/CS_URS_2024_02/953171021</t>
  </si>
  <si>
    <t>32</t>
  </si>
  <si>
    <t>95317001R</t>
  </si>
  <si>
    <t>Poklop vstupní šachty 0,85*0,85 mat nerez viz D.1.1.1.4</t>
  </si>
  <si>
    <t>kg</t>
  </si>
  <si>
    <t>-1510668580</t>
  </si>
  <si>
    <t>29,6*1,15 "Přepočtené koeficientem množství</t>
  </si>
  <si>
    <t>33</t>
  </si>
  <si>
    <t>953961113</t>
  </si>
  <si>
    <t>Kotva chemická s vyvrtáním otvoru do betonu, železobetonu nebo tvrdého kamene tmel, velikost M 12, hloubka 110 mm</t>
  </si>
  <si>
    <t>-1120869084</t>
  </si>
  <si>
    <t>https://podminky.urs.cz/item/CS_URS_2024_02/953961113</t>
  </si>
  <si>
    <t>4*22</t>
  </si>
  <si>
    <t>"D.1.1.1.4"</t>
  </si>
  <si>
    <t>"česle"14</t>
  </si>
  <si>
    <t>"D.1.1.1.6"24</t>
  </si>
  <si>
    <t>34</t>
  </si>
  <si>
    <t>953965121</t>
  </si>
  <si>
    <t>Kotva chemická s vyvrtáním otvoru kotevní šrouby pro chemické kotvy, velikost M 12, délka 160 mm</t>
  </si>
  <si>
    <t>1100667698</t>
  </si>
  <si>
    <t>https://podminky.urs.cz/item/CS_URS_2024_02/953965121</t>
  </si>
  <si>
    <t>35</t>
  </si>
  <si>
    <t>966049831</t>
  </si>
  <si>
    <t>Rozebrání prefabrikovaných plotových desek betonových</t>
  </si>
  <si>
    <t>-679177400</t>
  </si>
  <si>
    <t>https://podminky.urs.cz/item/CS_URS_2024_02/966049831</t>
  </si>
  <si>
    <t>36</t>
  </si>
  <si>
    <t>966071711</t>
  </si>
  <si>
    <t>Bourání plotových sloupků a vzpěr ocelových trubkových nebo profilovaných výšky do 2,50 m zabetonovaných</t>
  </si>
  <si>
    <t>2042646503</t>
  </si>
  <si>
    <t>https://podminky.urs.cz/item/CS_URS_2024_02/966071711</t>
  </si>
  <si>
    <t>50/2</t>
  </si>
  <si>
    <t>37</t>
  </si>
  <si>
    <t>966071821</t>
  </si>
  <si>
    <t>Rozebrání oplocení z pletiva drátěného se čtvercovými oky, výšky do 1,6 m</t>
  </si>
  <si>
    <t>202457445</t>
  </si>
  <si>
    <t>https://podminky.urs.cz/item/CS_URS_2024_02/966071821</t>
  </si>
  <si>
    <t>38</t>
  </si>
  <si>
    <t>967042712</t>
  </si>
  <si>
    <t>Odsekání zdiva z kamene nebo betonu plošné, tl. do 100 mm</t>
  </si>
  <si>
    <t>-1161745799</t>
  </si>
  <si>
    <t>https://podminky.urs.cz/item/CS_URS_2024_02/967042712</t>
  </si>
  <si>
    <t>"D.1.1.1.6"</t>
  </si>
  <si>
    <t>0,4*0,67*4</t>
  </si>
  <si>
    <t>39</t>
  </si>
  <si>
    <t>972054491</t>
  </si>
  <si>
    <t>Vybourání otvorů ve stropech nebo klenbách železobetonových bez odstranění podlahy a násypu, plochy do 1 m2, tl. přes 80 mm</t>
  </si>
  <si>
    <t>1856464287</t>
  </si>
  <si>
    <t>https://podminky.urs.cz/item/CS_URS_2024_02/972054491</t>
  </si>
  <si>
    <t>"otvor vstupu"0,85*0,85*0,26*1,2</t>
  </si>
  <si>
    <t>40</t>
  </si>
  <si>
    <t>977151132</t>
  </si>
  <si>
    <t>Jádrové vrty diamantovými korunkami do stavebních materiálů (železobetonu, betonu, cihel, obkladů, dlažeb, kamene) průměru přes 400 do 450 mm</t>
  </si>
  <si>
    <t>-1159701828</t>
  </si>
  <si>
    <t>https://podminky.urs.cz/item/CS_URS_2024_02/977151132</t>
  </si>
  <si>
    <t xml:space="preserve">"D.1.1.1.4" </t>
  </si>
  <si>
    <t>"prostup pro potrubí DN 350"0,5</t>
  </si>
  <si>
    <t>"prostup kanálem"0,205*2</t>
  </si>
  <si>
    <t>41</t>
  </si>
  <si>
    <t>977211112</t>
  </si>
  <si>
    <t>Řezání konstrukcí stěnovou pilou betonových nebo železobetonových průměru řezané výztuže do 16 mm hloubka řezu přes 200 do 350 mm</t>
  </si>
  <si>
    <t>1754949701</t>
  </si>
  <si>
    <t>https://podminky.urs.cz/item/CS_URS_2024_02/977211112</t>
  </si>
  <si>
    <t>"otvor vstupu"0,75*4</t>
  </si>
  <si>
    <t>"odříznutí rohu"0,1</t>
  </si>
  <si>
    <t>42</t>
  </si>
  <si>
    <t>98000001R</t>
  </si>
  <si>
    <t>Demontáž a zpětná montáž stáčecí komory přivezených odpadních vod</t>
  </si>
  <si>
    <t>Kč</t>
  </si>
  <si>
    <t>-2003509779</t>
  </si>
  <si>
    <t>43</t>
  </si>
  <si>
    <t>98500001R</t>
  </si>
  <si>
    <t>Osazení těsnicího vaku na potrubí DN 1200 mm-montáž a dodávka</t>
  </si>
  <si>
    <t>-1510325703</t>
  </si>
  <si>
    <t>997</t>
  </si>
  <si>
    <t>Přesun sutě</t>
  </si>
  <si>
    <t>44</t>
  </si>
  <si>
    <t>997013151</t>
  </si>
  <si>
    <t>Vnitrostaveništní doprava suti a vybouraných hmot vodorovně do 50 m s naložením s omezením mechanizace pro budovy a haly výšky do 6 m</t>
  </si>
  <si>
    <t>-310854999</t>
  </si>
  <si>
    <t>https://podminky.urs.cz/item/CS_URS_2024_02/997013151</t>
  </si>
  <si>
    <t>45</t>
  </si>
  <si>
    <t>997013501</t>
  </si>
  <si>
    <t>Odvoz suti a vybouraných hmot na skládku nebo meziskládku se složením, na vzdálenost do 1 km</t>
  </si>
  <si>
    <t>1110532634</t>
  </si>
  <si>
    <t>https://podminky.urs.cz/item/CS_URS_2024_02/997013501</t>
  </si>
  <si>
    <t>46</t>
  </si>
  <si>
    <t>997013509</t>
  </si>
  <si>
    <t>Odvoz suti a vybouraných hmot na skládku nebo meziskládku se složením, na vzdálenost Příplatek k ceně za každý další započatý 1 km přes 1 km</t>
  </si>
  <si>
    <t>1279910211</t>
  </si>
  <si>
    <t>https://podminky.urs.cz/item/CS_URS_2024_02/997013509</t>
  </si>
  <si>
    <t>7,551*9 "Přepočtené koeficientem množství</t>
  </si>
  <si>
    <t>47</t>
  </si>
  <si>
    <t>997013871</t>
  </si>
  <si>
    <t>Poplatek za uložení stavebního odpadu na recyklační skládce (skládkovné) směsného stavebního a demoličního zatříděného do Katalogu odpadů pod kódem 17 09 04</t>
  </si>
  <si>
    <t>965194078</t>
  </si>
  <si>
    <t>https://podminky.urs.cz/item/CS_URS_2024_02/997013871</t>
  </si>
  <si>
    <t>998</t>
  </si>
  <si>
    <t>Přesun hmot</t>
  </si>
  <si>
    <t>48</t>
  </si>
  <si>
    <t>998272201</t>
  </si>
  <si>
    <t>Přesun hmot pro trubní vedení z ocelových trub svařovaných pro vodovody, plynovody, teplovody, shybky, produktovody v otevřeném výkopu dopravní vzdálenost do 15 m</t>
  </si>
  <si>
    <t>2064942754</t>
  </si>
  <si>
    <t>https://podminky.urs.cz/item/CS_URS_2024_02/998272201</t>
  </si>
  <si>
    <t>PSV</t>
  </si>
  <si>
    <t>Práce a dodávky PSV</t>
  </si>
  <si>
    <t>711</t>
  </si>
  <si>
    <t>Izolace proti vodě, vlhkosti a plynům</t>
  </si>
  <si>
    <t>49</t>
  </si>
  <si>
    <t>71174738R</t>
  </si>
  <si>
    <t>Izolace proti vodě opracování trubních prostupů na přírubu do 500 mm segmentovým těsněním</t>
  </si>
  <si>
    <t>1873299664</t>
  </si>
  <si>
    <t>50</t>
  </si>
  <si>
    <t>71174006R</t>
  </si>
  <si>
    <t>Pryžové segmentové prostupové těsnění potrubí DN 355,6*x3,0/DN 450</t>
  </si>
  <si>
    <t>kpl</t>
  </si>
  <si>
    <t>1794379409</t>
  </si>
  <si>
    <t>51</t>
  </si>
  <si>
    <t>998711111</t>
  </si>
  <si>
    <t>Přesun hmot pro izolace proti vodě, vlhkosti a plynům stanovený z hmotnosti přesunovaného materiálu vodorovná dopravní vzdálenost do 50 m s omezením mechanizace v objektech výšky do 6 m</t>
  </si>
  <si>
    <t>-1238364840</t>
  </si>
  <si>
    <t>https://podminky.urs.cz/item/CS_URS_2024_02/998711111</t>
  </si>
  <si>
    <t>767</t>
  </si>
  <si>
    <t>Konstrukce zámečnické</t>
  </si>
  <si>
    <t>52</t>
  </si>
  <si>
    <t>767995115</t>
  </si>
  <si>
    <t>Montáž ostatních atypických zámečnických konstrukcí hmotnosti přes 50 do 100 kg</t>
  </si>
  <si>
    <t>1165856726</t>
  </si>
  <si>
    <t>https://podminky.urs.cz/item/CS_URS_2024_02/767995115</t>
  </si>
  <si>
    <t>73,9*2</t>
  </si>
  <si>
    <t>53</t>
  </si>
  <si>
    <t>7679901R</t>
  </si>
  <si>
    <t>"Z01"ČOV schody s lávkou mat.11373 viz D.1.1.1.8 žárově zinkováno</t>
  </si>
  <si>
    <t>1851410021</t>
  </si>
  <si>
    <t>151,8*1,15 "Přepočtené koeficientem množství</t>
  </si>
  <si>
    <t>54</t>
  </si>
  <si>
    <t>767995117</t>
  </si>
  <si>
    <t>Montáž ostatních atypických zámečnických konstrukcí hmotnosti přes 250 do 500 kg</t>
  </si>
  <si>
    <t>-1064846264</t>
  </si>
  <si>
    <t>https://podminky.urs.cz/item/CS_URS_2024_02/767995117</t>
  </si>
  <si>
    <t>339,4+288,2</t>
  </si>
  <si>
    <t>55</t>
  </si>
  <si>
    <t>7679902R</t>
  </si>
  <si>
    <t>"Z02"ČOV Sokolov schody přes potrubí obtoku k regul.stanici plynu mat.1.4307 viz D.1.1.1.8</t>
  </si>
  <si>
    <t>-1532501454</t>
  </si>
  <si>
    <t>339,4*1,15 "Přepočtené koeficientem množství</t>
  </si>
  <si>
    <t>56</t>
  </si>
  <si>
    <t>7679903R</t>
  </si>
  <si>
    <t>"Z03"Přechod obtoku DN350 schodištěm v rohu nátokového kanálu mat.1.4307 viz D.1.1.1.8</t>
  </si>
  <si>
    <t>-1601418512</t>
  </si>
  <si>
    <t>288,2*1,15 "Přepočtené koeficientem množství</t>
  </si>
  <si>
    <t>57</t>
  </si>
  <si>
    <t>998767111</t>
  </si>
  <si>
    <t>Přesun hmot pro zámečnické konstrukce stanovený z hmotnosti přesunovaného materiálu vodorovná dopravní vzdálenost do 50 m s omezením mechanizace v objektech výšky do 6 m</t>
  </si>
  <si>
    <t>1447938442</t>
  </si>
  <si>
    <t>https://podminky.urs.cz/item/CS_URS_2024_02/998767111</t>
  </si>
  <si>
    <t>Práce a dodávky M</t>
  </si>
  <si>
    <t>23-M</t>
  </si>
  <si>
    <t>Montáže potrubí</t>
  </si>
  <si>
    <t>58</t>
  </si>
  <si>
    <t>230050031</t>
  </si>
  <si>
    <t>Doplňkové konstrukce z profilového materiálu zhotovení a montáž</t>
  </si>
  <si>
    <t>64</t>
  </si>
  <si>
    <t>-460566675</t>
  </si>
  <si>
    <t>https://podminky.urs.cz/item/CS_URS_2024_02/230050031</t>
  </si>
  <si>
    <t>"třmeny pro uložení potrubí"22*22</t>
  </si>
  <si>
    <t>"podpěra s patkou a třmenem pro DN 200"10</t>
  </si>
  <si>
    <t>"konzoly na kanálu pro DN 200"23,8</t>
  </si>
  <si>
    <t>59</t>
  </si>
  <si>
    <t>23005001R</t>
  </si>
  <si>
    <t>Dodávka a výroba kotevního třmenu mat.1,4301 viz D.1.1.1.3+D.1.1.1.6</t>
  </si>
  <si>
    <t>256</t>
  </si>
  <si>
    <t>-879312831</t>
  </si>
  <si>
    <t>517,8*1,15 "Přepočtené koeficientem množství</t>
  </si>
  <si>
    <t>60</t>
  </si>
  <si>
    <t>230120049</t>
  </si>
  <si>
    <t>Čištění potrubí profukováním nebo proplachováním DN 200</t>
  </si>
  <si>
    <t>1855691033</t>
  </si>
  <si>
    <t>https://podminky.urs.cz/item/CS_URS_2024_02/230120049</t>
  </si>
  <si>
    <t>61</t>
  </si>
  <si>
    <t>230120052</t>
  </si>
  <si>
    <t>Čištění potrubí profukováním nebo proplachováním DN 350</t>
  </si>
  <si>
    <t>-1998870386</t>
  </si>
  <si>
    <t>https://podminky.urs.cz/item/CS_URS_2024_02/230120052</t>
  </si>
  <si>
    <t>62</t>
  </si>
  <si>
    <t>230140080</t>
  </si>
  <si>
    <t>Montáž trubek Ø 219 mm, tl. 3 mm</t>
  </si>
  <si>
    <t>289804993</t>
  </si>
  <si>
    <t>https://podminky.urs.cz/item/CS_URS_2024_02/230140080</t>
  </si>
  <si>
    <t>"potrubí odvodnění separátoru písku"4,1</t>
  </si>
  <si>
    <t>63</t>
  </si>
  <si>
    <t>14000011R</t>
  </si>
  <si>
    <t xml:space="preserve">Ocelová trubka nerez 219x3,0 1.4301  (vč.dopravy na místo osazení)</t>
  </si>
  <si>
    <t>1138583862</t>
  </si>
  <si>
    <t>4,1*1,1 "Přepočtené koeficientem množství</t>
  </si>
  <si>
    <t>230140107</t>
  </si>
  <si>
    <t>Montáž trubek Ø 377 mm, tl. 4 mm</t>
  </si>
  <si>
    <t>-1819784985</t>
  </si>
  <si>
    <t>https://podminky.urs.cz/item/CS_URS_2024_02/230140107</t>
  </si>
  <si>
    <t>65</t>
  </si>
  <si>
    <t>14000001R</t>
  </si>
  <si>
    <t xml:space="preserve">Ocelová trubka nerez 356x4,0 1.4301  (vč.dopravy na místo osazení)</t>
  </si>
  <si>
    <t>629737918</t>
  </si>
  <si>
    <t>132*1,1 "Přepočtené koeficientem množství</t>
  </si>
  <si>
    <t>66</t>
  </si>
  <si>
    <t>230140210</t>
  </si>
  <si>
    <t>Montáž trubních dílců přivařovacích Ø 219, tl. 3 mm</t>
  </si>
  <si>
    <t>237102125</t>
  </si>
  <si>
    <t>https://podminky.urs.cz/item/CS_URS_2024_02/230140210</t>
  </si>
  <si>
    <t>2+1+4</t>
  </si>
  <si>
    <t>67</t>
  </si>
  <si>
    <t>23014012R</t>
  </si>
  <si>
    <t xml:space="preserve">Koleno 219x3 45°mat.nerez 1.4301  (vč.dopravy na místo osazení)</t>
  </si>
  <si>
    <t>321796588</t>
  </si>
  <si>
    <t>68</t>
  </si>
  <si>
    <t>23014022R</t>
  </si>
  <si>
    <t xml:space="preserve">T-kus 219x3  mat.nerez 1.4301  (vč.dopravy na místo osazení)</t>
  </si>
  <si>
    <t>1874527173</t>
  </si>
  <si>
    <t>69</t>
  </si>
  <si>
    <t>23014032R</t>
  </si>
  <si>
    <t xml:space="preserve">Příruba DN 200 mat.nerez 1.4301  (vč.dopravy na místo osazení)</t>
  </si>
  <si>
    <t>998826720</t>
  </si>
  <si>
    <t>70</t>
  </si>
  <si>
    <t>230140237</t>
  </si>
  <si>
    <t>Montáž trubních dílců přivařovacích Ø 377, tl. 4 mm</t>
  </si>
  <si>
    <t>1018907577</t>
  </si>
  <si>
    <t>https://podminky.urs.cz/item/CS_URS_2024_02/230140237</t>
  </si>
  <si>
    <t>10+2</t>
  </si>
  <si>
    <t>71</t>
  </si>
  <si>
    <t>23014002R</t>
  </si>
  <si>
    <t xml:space="preserve">Koleno 356x4 45°mat.nerez 1.4301  (vč.dopravy na místo osazení)</t>
  </si>
  <si>
    <t>-559244356</t>
  </si>
  <si>
    <t>72</t>
  </si>
  <si>
    <t>23014004R</t>
  </si>
  <si>
    <t>-1027944126</t>
  </si>
  <si>
    <t>73</t>
  </si>
  <si>
    <t>230170004</t>
  </si>
  <si>
    <t>Příprava pro zkoušku těsnosti potrubí DN přes 125 do 200</t>
  </si>
  <si>
    <t>sada</t>
  </si>
  <si>
    <t>664105312</t>
  </si>
  <si>
    <t>https://podminky.urs.cz/item/CS_URS_2024_02/230170004</t>
  </si>
  <si>
    <t>74</t>
  </si>
  <si>
    <t>230170005</t>
  </si>
  <si>
    <t>Příprava pro zkoušku těsnosti potrubí DN přes 200 do 350</t>
  </si>
  <si>
    <t>-1686083697</t>
  </si>
  <si>
    <t>https://podminky.urs.cz/item/CS_URS_2024_02/230170005</t>
  </si>
  <si>
    <t>75</t>
  </si>
  <si>
    <t>230170014</t>
  </si>
  <si>
    <t>Zkouška těsnosti potrubí DN přes 125 do 200</t>
  </si>
  <si>
    <t>-214565870</t>
  </si>
  <si>
    <t>https://podminky.urs.cz/item/CS_URS_2024_02/230170014</t>
  </si>
  <si>
    <t>76</t>
  </si>
  <si>
    <t>230170015</t>
  </si>
  <si>
    <t>Zkouška těsnosti potrubí DN přes 200 do 350</t>
  </si>
  <si>
    <t>-1407185450</t>
  </si>
  <si>
    <t>https://podminky.urs.cz/item/CS_URS_2024_02/230170015</t>
  </si>
  <si>
    <t>35-M</t>
  </si>
  <si>
    <t>Montáž čerpadel, kompr.a vodoh.zař.</t>
  </si>
  <si>
    <t>77</t>
  </si>
  <si>
    <t>35034010R</t>
  </si>
  <si>
    <t>Montáž stavidel, česel, stavidlových uzávěrů, dosazovacích a akumulačních nádrží Montáž česlo ručně stírané jemné 600 x 1200 až 1500</t>
  </si>
  <si>
    <t>-871647165</t>
  </si>
  <si>
    <t>78</t>
  </si>
  <si>
    <t>35034001R</t>
  </si>
  <si>
    <t xml:space="preserve">Ruční česle v nátokové šachtě mat.nerez viz D.1.1.1.4  (vč.dopravy na místo osazení)</t>
  </si>
  <si>
    <t>6727239</t>
  </si>
  <si>
    <t>191,95*1,15 "Přepočtené koeficientem množství</t>
  </si>
  <si>
    <t>SO 02 - Oprava stěn nátokového kanálu</t>
  </si>
  <si>
    <t>93129901R</t>
  </si>
  <si>
    <t>Příprava podkladu případně lokální reprofilace dilatace</t>
  </si>
  <si>
    <t>451080132</t>
  </si>
  <si>
    <t>93199111R</t>
  </si>
  <si>
    <t>Zřízení těsnění dilatační spáry gumovým nebo PVC pásem ve stěně a ve dně</t>
  </si>
  <si>
    <t>1827784759</t>
  </si>
  <si>
    <t>"D.1.1.2.1"</t>
  </si>
  <si>
    <t>1,0+1,6*2+2,5*1,6*2+2,6+1,6*2+1,4*2+1,6*4+2,5*2+1,6*4+1,2+1,6*2+2,0*2+10</t>
  </si>
  <si>
    <t>952903112</t>
  </si>
  <si>
    <t>Vyčištění objektů čistíren odpadních vod, nádrží, žlabů nebo kanálů světlé výšky prostoru do 3,5 m</t>
  </si>
  <si>
    <t>-611254814</t>
  </si>
  <si>
    <t>https://podminky.urs.cz/item/CS_URS_2024_02/952903112</t>
  </si>
  <si>
    <t>985121122</t>
  </si>
  <si>
    <t>Tryskání degradovaného betonu stěn, rubu kleneb a podlah vodou pod tlakem přes 300 do 1 250 barů</t>
  </si>
  <si>
    <t>645813426</t>
  </si>
  <si>
    <t>https://podminky.urs.cz/item/CS_URS_2024_02/985121122</t>
  </si>
  <si>
    <t>5,5*(0,95+1,22*2)</t>
  </si>
  <si>
    <t>2,0*(0,95+1,22*2)</t>
  </si>
  <si>
    <t>2,0*2,8+1,5*2,0*2</t>
  </si>
  <si>
    <t>2,0*1,5</t>
  </si>
  <si>
    <t>27,5*(1,26+1,65*2)</t>
  </si>
  <si>
    <t>1,5*(1,26+1,65*2)</t>
  </si>
  <si>
    <t>8,0*(1,26+1,65*2)</t>
  </si>
  <si>
    <t>15,5*(1,26*2+1,65*2)</t>
  </si>
  <si>
    <t>(12,0+2,5+1,5+1,5+2,5+8,5+5,0+8,0+7,0+1,5+1,0)*1,65</t>
  </si>
  <si>
    <t>1,9*(8,0+1,5+7,0+5,5*2)</t>
  </si>
  <si>
    <t>(4,5+1,5)/2*3,0</t>
  </si>
  <si>
    <t>430,675*0,2</t>
  </si>
  <si>
    <t>Mezisoučet</t>
  </si>
  <si>
    <t>"zvenku"</t>
  </si>
  <si>
    <t>2,0*(5,5+2,0+27,5+8,0+8,0+3,0+27,5+3,0+2,0+2,0+5,0)*1,2</t>
  </si>
  <si>
    <t>985131211</t>
  </si>
  <si>
    <t>Očištění ploch stěn, rubu kleneb a podlah tryskání pískem sušeným</t>
  </si>
  <si>
    <t>-1125444431</t>
  </si>
  <si>
    <t>https://podminky.urs.cz/item/CS_URS_2024_02/985131211</t>
  </si>
  <si>
    <t>985131311</t>
  </si>
  <si>
    <t>Očištění ploch stěn, rubu kleneb a podlah ruční dočištění ocelovými kartáči</t>
  </si>
  <si>
    <t>-1280223971</t>
  </si>
  <si>
    <t>https://podminky.urs.cz/item/CS_URS_2024_02/985131311</t>
  </si>
  <si>
    <t>985311111</t>
  </si>
  <si>
    <t>Reprofilace betonu sanačními maltami na cementové bázi ručně stěn, tloušťky do 10 mm</t>
  </si>
  <si>
    <t>-411469235</t>
  </si>
  <si>
    <t>https://podminky.urs.cz/item/CS_URS_2024_02/985311111</t>
  </si>
  <si>
    <t>985311114</t>
  </si>
  <si>
    <t>Reprofilace betonu sanačními maltami na cementové bázi ručně stěn, tloušťky přes 30 do 40 mm</t>
  </si>
  <si>
    <t>995680409</t>
  </si>
  <si>
    <t>https://podminky.urs.cz/item/CS_URS_2024_02/985311114</t>
  </si>
  <si>
    <t>"vyrovnávací stěrka lokálně 10% plochy"</t>
  </si>
  <si>
    <t>530,49*0,1</t>
  </si>
  <si>
    <t>985321111</t>
  </si>
  <si>
    <t>Ochranný nátěr betonářské výztuže 1 vrstva tloušťky 1 mm na cementové bázi stěn, líce kleneb a podhledů</t>
  </si>
  <si>
    <t>511474069</t>
  </si>
  <si>
    <t>https://podminky.urs.cz/item/CS_URS_2024_02/985321111</t>
  </si>
  <si>
    <t>"2x nátěr 30% plochy"</t>
  </si>
  <si>
    <t>530,49*2*0,3</t>
  </si>
  <si>
    <t>985324111</t>
  </si>
  <si>
    <t>Ochranný nátěr betonu na bázi silanu impregnační dvojnásobný S1 (OS-A)</t>
  </si>
  <si>
    <t>-482056190</t>
  </si>
  <si>
    <t>https://podminky.urs.cz/item/CS_URS_2024_02/985324111</t>
  </si>
  <si>
    <t>98600001R</t>
  </si>
  <si>
    <t>Demontáž česlí před a zpětná montáž po opravě kanálů 2 ks</t>
  </si>
  <si>
    <t>2143662811</t>
  </si>
  <si>
    <t>1671651515</t>
  </si>
  <si>
    <t>-1494227864</t>
  </si>
  <si>
    <t>-1454835645</t>
  </si>
  <si>
    <t>89,077*9 "Přepočtené koeficientem množství</t>
  </si>
  <si>
    <t>997013861</t>
  </si>
  <si>
    <t>Poplatek za uložení stavebního odpadu na recyklační skládce (skládkovné) z prostého betonu zatříděného do Katalogu odpadů pod kódem 17 01 01</t>
  </si>
  <si>
    <t>-1074228979</t>
  </si>
  <si>
    <t>https://podminky.urs.cz/item/CS_URS_2024_02/997013861</t>
  </si>
  <si>
    <t>711111053</t>
  </si>
  <si>
    <t>Provedení izolace proti zemní vlhkosti natěradly a tmely za studena na ploše vodorovné V dvojnásobným nátěrem krystalickou hydroizolací</t>
  </si>
  <si>
    <t>382196710</t>
  </si>
  <si>
    <t>https://podminky.urs.cz/item/CS_URS_2024_02/711111053</t>
  </si>
  <si>
    <t>24551050</t>
  </si>
  <si>
    <t>stěrka hydroizolační cementová kapilárně aktivní s dodatečnou krystalizací do spodní stavby</t>
  </si>
  <si>
    <t>-380974222</t>
  </si>
  <si>
    <t>188,465*3 "Přepočtené koeficientem množství</t>
  </si>
  <si>
    <t>711112053</t>
  </si>
  <si>
    <t>Provedení izolace proti zemní vlhkosti natěradly a tmely za studena na ploše svislé S dvojnásobným nátěrem krystalickou hydroizolací</t>
  </si>
  <si>
    <t>252023837</t>
  </si>
  <si>
    <t>https://podminky.urs.cz/item/CS_URS_2024_02/711112053</t>
  </si>
  <si>
    <t>464785465</t>
  </si>
  <si>
    <t>342,085*3 "Přepočtené koeficientem množství</t>
  </si>
  <si>
    <t>711191001</t>
  </si>
  <si>
    <t>Provedení nátěru adhezního můstku na ploše vodorovné V</t>
  </si>
  <si>
    <t>1482056928</t>
  </si>
  <si>
    <t>https://podminky.urs.cz/item/CS_URS_2024_02/711191001</t>
  </si>
  <si>
    <t>"30%"</t>
  </si>
  <si>
    <t>5,5*(0,95)</t>
  </si>
  <si>
    <t>2,0*(0,95)</t>
  </si>
  <si>
    <t>27,5*(1,26)</t>
  </si>
  <si>
    <t>1,5*(1,26)</t>
  </si>
  <si>
    <t>8,0*(1,26)</t>
  </si>
  <si>
    <t>15,5*(1,26*2)</t>
  </si>
  <si>
    <t>157,05*0,2</t>
  </si>
  <si>
    <t>-188,465*0,7</t>
  </si>
  <si>
    <t>58584001</t>
  </si>
  <si>
    <t>adhezní můstek na cementové bázi pro ochranu výztuže</t>
  </si>
  <si>
    <t>-105844585</t>
  </si>
  <si>
    <t>56,539*1,6 "Přepočtené koeficientem množství</t>
  </si>
  <si>
    <t>711191011</t>
  </si>
  <si>
    <t>Provedení nátěru adhezního můstku na ploše svislé S</t>
  </si>
  <si>
    <t>-765155810</t>
  </si>
  <si>
    <t>https://podminky.urs.cz/item/CS_URS_2024_02/711191011</t>
  </si>
  <si>
    <t>530,49-188,465</t>
  </si>
  <si>
    <t>-342,025*0,7</t>
  </si>
  <si>
    <t>244620815</t>
  </si>
  <si>
    <t>102,607*1,6 "Přepočtené koeficientem množství</t>
  </si>
  <si>
    <t>247291155</t>
  </si>
  <si>
    <t>35034029R</t>
  </si>
  <si>
    <t>Montáž hradítka</t>
  </si>
  <si>
    <t>-1762698433</t>
  </si>
  <si>
    <t>Uzavírací hradítko kanálu 1120x1300 mm s pryžovým těsnicím profilem (vč.dopravy na místo osazení)</t>
  </si>
  <si>
    <t>310615175</t>
  </si>
  <si>
    <t>SO 03 - Oprava uložení přívodního potrubí DN 1200</t>
  </si>
  <si>
    <t>278383117</t>
  </si>
  <si>
    <t>Zálivka pod stroje nebo technologická zařízení s bedněním a odbedněním, s úpravou povrchu z cementové zálivkové hmoty půdorysná plocha základu do 1 m2, tloušťka vrstvy přes 150 do 180 mm</t>
  </si>
  <si>
    <t>982183983</t>
  </si>
  <si>
    <t>https://podminky.urs.cz/item/CS_URS_2024_02/278383117</t>
  </si>
  <si>
    <t>"D.1.1.3.1"</t>
  </si>
  <si>
    <t>"dodatečná záloivka pro zmenšení usazovacího prostoru"</t>
  </si>
  <si>
    <t>1,3*0,8</t>
  </si>
  <si>
    <t>380326242</t>
  </si>
  <si>
    <t>Kompletní konstrukce čistíren odpadních vod, nádrží, vodojemů, kanálů z betonu železového bez výztuže a bednění pro prostředí s mrazovými cykly tř. C 30/37, tl. přes 150 do 300 mm</t>
  </si>
  <si>
    <t>-1473010419</t>
  </si>
  <si>
    <t>https://podminky.urs.cz/item/CS_URS_2024_02/380326242</t>
  </si>
  <si>
    <t>0,3*1,6*1,415*2*1,2</t>
  </si>
  <si>
    <t>380356211</t>
  </si>
  <si>
    <t>Bednění kompletních konstrukcí čistíren odpadních vod, nádrží, vodojemů, kanálů konstrukcí omítaných z betonu prostého nebo železového ploch rovinných zřízení</t>
  </si>
  <si>
    <t>-82721658</t>
  </si>
  <si>
    <t>https://podminky.urs.cz/item/CS_URS_2024_02/380356211</t>
  </si>
  <si>
    <t>2*1,6*1,415*2*1,2</t>
  </si>
  <si>
    <t>380356212</t>
  </si>
  <si>
    <t>Bednění kompletních konstrukcí čistíren odpadních vod, nádrží, vodojemů, kanálů konstrukcí omítaných z betonu prostého nebo železového ploch rovinných odstranění</t>
  </si>
  <si>
    <t>-1710058357</t>
  </si>
  <si>
    <t>https://podminky.urs.cz/item/CS_URS_2024_02/380356212</t>
  </si>
  <si>
    <t>380361006</t>
  </si>
  <si>
    <t>Výztuž kompletních konstrukcí čistíren odpadních vod, nádrží, vodojemů, kanálů z oceli 10 505 (R) nebo BSt 500</t>
  </si>
  <si>
    <t>804221260</t>
  </si>
  <si>
    <t>https://podminky.urs.cz/item/CS_URS_2024_02/380361006</t>
  </si>
  <si>
    <t>1,63*0,15</t>
  </si>
  <si>
    <t>454002131</t>
  </si>
  <si>
    <t>Vložení trub (chrániček) do otvorů vytvořených v konstrukcích šachet a jímek včetně utěsnění, průměru přes 600 mm, tloušťky konstrukce do 500 mm</t>
  </si>
  <si>
    <t>1702152326</t>
  </si>
  <si>
    <t>https://podminky.urs.cz/item/CS_URS_2024_02/454002131</t>
  </si>
  <si>
    <t>89991132R</t>
  </si>
  <si>
    <t>Kluzná objímka výšky 130 mm vnějšího průměru potrubí 1200 mm</t>
  </si>
  <si>
    <t>-262213892</t>
  </si>
  <si>
    <t>89991316R</t>
  </si>
  <si>
    <t>Těsnicí manžeta chráničky potrubí - montáž a dodávka</t>
  </si>
  <si>
    <t>70195710</t>
  </si>
  <si>
    <t>455171697</t>
  </si>
  <si>
    <t>953334521</t>
  </si>
  <si>
    <t>Těsnící a bednící křížový profil z plechu do pracovních spar betonových konstrukcí kombinace perforovaného a těsnícího plechu k bednění jednotlivých záběrů betonáže desky a stěny, k utěsnění pracovní spáry s oboustranným bitumenovým povrchem, šířky 330 mm</t>
  </si>
  <si>
    <t>935510231</t>
  </si>
  <si>
    <t>https://podminky.urs.cz/item/CS_URS_2024_02/953334521</t>
  </si>
  <si>
    <t>"D.1.1.3.1"1,51*2</t>
  </si>
  <si>
    <t>953943122</t>
  </si>
  <si>
    <t>Osazování drobných kovových předmětů výrobků ostatních jinde neuvedených do betonu se zajištěním polohy k bednění či k výztuži před zabetonováním hmotnosti přes 1 do 5 kg/kus</t>
  </si>
  <si>
    <t>-1901228528</t>
  </si>
  <si>
    <t>https://podminky.urs.cz/item/CS_URS_2024_02/953943122</t>
  </si>
  <si>
    <t>"vyztužení nové stěny"4</t>
  </si>
  <si>
    <t>13010414</t>
  </si>
  <si>
    <t>úhelník ocelový rovnostranný jakost S235JR (11 375) 40x40x4mm</t>
  </si>
  <si>
    <t>-119881529</t>
  </si>
  <si>
    <t>1,415*4*0,00242</t>
  </si>
  <si>
    <t>0,014*1,15 "Přepočtené koeficientem množství</t>
  </si>
  <si>
    <t>961055111</t>
  </si>
  <si>
    <t>Bourání základů z betonu železového</t>
  </si>
  <si>
    <t>-2040322487</t>
  </si>
  <si>
    <t>https://podminky.urs.cz/item/CS_URS_2024_02/961055111</t>
  </si>
  <si>
    <t>"vybourání betonového dna"1,55*0,3*0,8</t>
  </si>
  <si>
    <t>962052210</t>
  </si>
  <si>
    <t>Bourání zdiva železobetonového nadzákladového, objemu do 1 m3</t>
  </si>
  <si>
    <t>-76350650</t>
  </si>
  <si>
    <t>https://podminky.urs.cz/item/CS_URS_2024_02/962052210</t>
  </si>
  <si>
    <t>"zbourání bočních stěn kanálu"0,45*1,5*1,51*2</t>
  </si>
  <si>
    <t>971052651</t>
  </si>
  <si>
    <t>Vybourání a prorážení otvorů v železobetonových příčkách a zdech základových nebo nadzákladových, plochy do 4 m2, tl. do 600 mm</t>
  </si>
  <si>
    <t>1030058575</t>
  </si>
  <si>
    <t>https://podminky.urs.cz/item/CS_URS_2024_02/971052651</t>
  </si>
  <si>
    <t xml:space="preserve">"otvor ve stěně HP pro chráničku  OC 1500"0,45*1,55*1,55-PI*0,6*0,6*0,45</t>
  </si>
  <si>
    <t>977211114</t>
  </si>
  <si>
    <t>Řezání konstrukcí stěnovou pilou betonových nebo železobetonových průměru řezané výztuže do 16 mm hloubka řezu přes 420 do 520 mm</t>
  </si>
  <si>
    <t>359481522</t>
  </si>
  <si>
    <t>https://podminky.urs.cz/item/CS_URS_2024_02/977211114</t>
  </si>
  <si>
    <t xml:space="preserve">"otvor ve stěně HP pro chráničku  OC 1500"1,55*3</t>
  </si>
  <si>
    <t>-1040658603</t>
  </si>
  <si>
    <t>1,5*(2,5*2+2,0*2)+1,3*2,5+5</t>
  </si>
  <si>
    <t>985131111</t>
  </si>
  <si>
    <t>Očištění ploch stěn, rubu kleneb a podlah tlakovou vodou</t>
  </si>
  <si>
    <t>-491768499</t>
  </si>
  <si>
    <t>https://podminky.urs.cz/item/CS_URS_2024_02/985131111</t>
  </si>
  <si>
    <t>9851401R</t>
  </si>
  <si>
    <t>Desinfekce očištěných ploch</t>
  </si>
  <si>
    <t>-145317289</t>
  </si>
  <si>
    <t>-1076774767</t>
  </si>
  <si>
    <t>1852377148</t>
  </si>
  <si>
    <t>36246964</t>
  </si>
  <si>
    <t>8,682*9 "Přepočtené koeficientem množství</t>
  </si>
  <si>
    <t>997013862</t>
  </si>
  <si>
    <t>Poplatek za uložení stavebního odpadu na recyklační skládce (skládkovné) z armovaného betonu zatříděného do Katalogu odpadů pod kódem 17 01 01</t>
  </si>
  <si>
    <t>-389782510</t>
  </si>
  <si>
    <t>https://podminky.urs.cz/item/CS_URS_2024_02/997013862</t>
  </si>
  <si>
    <t>998142251</t>
  </si>
  <si>
    <t>Přesun hmot pro nádrže, jímky, zásobníky a jámy pozemní mimo zemědělství se svislou nosnou konstrukcí monolitickou betonovou tyčovou nebo plošnou vodorovná dopravní vzdálenost do 50 m výšky do 25 m</t>
  </si>
  <si>
    <t>-148806702</t>
  </si>
  <si>
    <t>https://podminky.urs.cz/item/CS_URS_2024_02/998142251</t>
  </si>
  <si>
    <t>230025204</t>
  </si>
  <si>
    <t>Montáž trubních dílů přivařovacích hmotnosti přes 50 do 250 kg tř. 11 až 13 Ø 1220 mm, tl. 10 mm</t>
  </si>
  <si>
    <t>1186374967</t>
  </si>
  <si>
    <t>https://podminky.urs.cz/item/CS_URS_2024_02/230025204</t>
  </si>
  <si>
    <t>23002001R</t>
  </si>
  <si>
    <t xml:space="preserve">Návarek - prodloužení potrubí DN 1220x10 dl.200 mm  ocel 11373 (vč.dopravy na místo osazení)</t>
  </si>
  <si>
    <t>-1604624603</t>
  </si>
  <si>
    <t>230200094</t>
  </si>
  <si>
    <t>Montáž ocelové chráničky celé průměru přes 1220 do 1420 mm, tl. stěny 14 mm</t>
  </si>
  <si>
    <t>-2104257895</t>
  </si>
  <si>
    <t>https://podminky.urs.cz/item/CS_URS_2024_02/230200094</t>
  </si>
  <si>
    <t>23002011R</t>
  </si>
  <si>
    <t xml:space="preserve">Chránička-ocelové potrubí DN 1500 dl.800 mm ocel 11373  (vč.dopravy na místo osazení)</t>
  </si>
  <si>
    <t>-259948868</t>
  </si>
  <si>
    <t>SO 04 - Výměna stavidel včetně elektropohonů</t>
  </si>
  <si>
    <t>278383115</t>
  </si>
  <si>
    <t>Zálivka pod stroje nebo technologická zařízení s bedněním a odbedněním, s úpravou povrchu z cementové zálivkové hmoty půdorysná plocha základu do 1 m2, tloušťka vrstvy přes 80 do 120 mm</t>
  </si>
  <si>
    <t>134445178</t>
  </si>
  <si>
    <t>https://podminky.urs.cz/item/CS_URS_2024_02/278383115</t>
  </si>
  <si>
    <t>"D.1.1.4.1"</t>
  </si>
  <si>
    <t>4*(1,964+2,1*2)*0,25*1,1</t>
  </si>
  <si>
    <t>974049167</t>
  </si>
  <si>
    <t>Vysekání rýh v betonových zdech do hl. 150 mm a šířky do 300 mm</t>
  </si>
  <si>
    <t>-636837786</t>
  </si>
  <si>
    <t>https://podminky.urs.cz/item/CS_URS_2024_02/974049167</t>
  </si>
  <si>
    <t>4*(1,964+2,1*2)</t>
  </si>
  <si>
    <t>97715001R</t>
  </si>
  <si>
    <t>DEMONTÁŽ OC částí stavidel A až D včetně přívodů elektro 4 ks</t>
  </si>
  <si>
    <t>1429778450</t>
  </si>
  <si>
    <t>230*4</t>
  </si>
  <si>
    <t>977211111</t>
  </si>
  <si>
    <t>Řezání konstrukcí stěnovou pilou betonových nebo železobetonových průměru řezané výztuže do 16 mm hloubka řezu do 200 mm</t>
  </si>
  <si>
    <t>25442185</t>
  </si>
  <si>
    <t>https://podminky.urs.cz/item/CS_URS_2024_02/977211111</t>
  </si>
  <si>
    <t>4*(1,964*2+2,1*2*2)</t>
  </si>
  <si>
    <t>1676437291</t>
  </si>
  <si>
    <t>-920364845</t>
  </si>
  <si>
    <t>1051314387</t>
  </si>
  <si>
    <t>3,361*9 "Přepočtené koeficientem množství</t>
  </si>
  <si>
    <t>-498043552</t>
  </si>
  <si>
    <t>35034019R</t>
  </si>
  <si>
    <t>Montáž stavidlový uzávěr elektrický š.dveří 2000 mm, VD2000 mm</t>
  </si>
  <si>
    <t>1762494886</t>
  </si>
  <si>
    <t xml:space="preserve">Stavidlo s elektropohonem typu STE3-RP 1800x1250/1000x1100  (vč.dopravy na místo osazení)</t>
  </si>
  <si>
    <t>1982719904</t>
  </si>
  <si>
    <t>PS 01 - Elektrotechnologie objektu hruhého předčištění</t>
  </si>
  <si>
    <t xml:space="preserve">    21-M - Elektromontáže</t>
  </si>
  <si>
    <t>21-M</t>
  </si>
  <si>
    <t>Elektromontáže</t>
  </si>
  <si>
    <t>21000001R</t>
  </si>
  <si>
    <t>DEmontáž pohonů stávajích stavidel a připojení pohonů nových stavidel a čidel</t>
  </si>
  <si>
    <t>728152042</t>
  </si>
  <si>
    <t>VRN - Ostatní a vedlejší náklady</t>
  </si>
  <si>
    <t>VRN - Vedlejší rozpočtové náklady</t>
  </si>
  <si>
    <t>Vedlejší rozpočtové náklady</t>
  </si>
  <si>
    <t>01151400R</t>
  </si>
  <si>
    <t>Fotodokumentace</t>
  </si>
  <si>
    <t>1024</t>
  </si>
  <si>
    <t>1745710070</t>
  </si>
  <si>
    <t>01210390R</t>
  </si>
  <si>
    <t>Náklady na vytýčení trasy stavby a podzemních sítí</t>
  </si>
  <si>
    <t>442321719</t>
  </si>
  <si>
    <t>01325400R</t>
  </si>
  <si>
    <t>Zaměření skutečného provedení dle směrnice budoucího provozovatele</t>
  </si>
  <si>
    <t>-1756871617</t>
  </si>
  <si>
    <t>P</t>
  </si>
  <si>
    <t xml:space="preserve">Poznámka k položce:_x000d_
_x000d_
</t>
  </si>
  <si>
    <t>03120300R</t>
  </si>
  <si>
    <t>Náklady související se zřízením, vybavením, provozem, údržbou, zabezpečením, značením a zrušením zařízení staveniště. (náklady na stavební buňky apod.)</t>
  </si>
  <si>
    <t>-1309180017</t>
  </si>
  <si>
    <t>03410300R</t>
  </si>
  <si>
    <t>Náklady na spotřebu energií</t>
  </si>
  <si>
    <t>1062368332</t>
  </si>
  <si>
    <t>04250300R</t>
  </si>
  <si>
    <t>Opatření zajišťující provoz ČOV</t>
  </si>
  <si>
    <t>-116235363</t>
  </si>
  <si>
    <t>04260350R</t>
  </si>
  <si>
    <t>Náklady na bezpečnost práce a technických zařízení,školení pracovníků,značení v souladu se zásadami BOZP</t>
  </si>
  <si>
    <t>4192498</t>
  </si>
  <si>
    <t>04319400R</t>
  </si>
  <si>
    <t>Náklady na komplexní zkoušky
-tlakové zkoušky zařízení
-ostatní zkoušky(zkoušky technologie,zkoušky úniku látek,hutnicí zkoušky a pod.</t>
  </si>
  <si>
    <t>1157721383</t>
  </si>
  <si>
    <t>04520303R</t>
  </si>
  <si>
    <t>Výchozí revize
-revize elektroinstalace,rozvodů a pod.</t>
  </si>
  <si>
    <t>1206718127</t>
  </si>
  <si>
    <t>09210300R</t>
  </si>
  <si>
    <t>Dokumentace skutečného provedení</t>
  </si>
  <si>
    <t>1185065171</t>
  </si>
  <si>
    <t>012414000</t>
  </si>
  <si>
    <t>Geometrický plán</t>
  </si>
  <si>
    <t>-1737032526</t>
  </si>
  <si>
    <t>https://podminky.urs.cz/item/CS_URS_2025_01/012414000</t>
  </si>
  <si>
    <t>09210303R</t>
  </si>
  <si>
    <t>Výrobní dokumentace zhotovitele
Výrobně technická dokumentace pro pomocné práce a konstrukce (bednění, pažení, převádění vody, čerpací stanoviště, lešení a podpůrné konstrukce
přístupy a příjezdy, ochranné jímky). Dílenská dokumentace zámečnických prvků. Dokumentace výrobků dodaných na stavbu. Montážní dokumentace. Kontrolní a zkušební plán. Technologické a pracovní postupy prací zhotovitele. Plány provozních zkoušek jednotlivých technologických celků.</t>
  </si>
  <si>
    <t>-866302234</t>
  </si>
  <si>
    <t>09210500R</t>
  </si>
  <si>
    <t>Zhotovení havarijního a provozního plánu po dobu výstavby</t>
  </si>
  <si>
    <t>325972665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</si>
  <si>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</si>
  <si>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</si>
  <si>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</si>
  <si>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</si>
  <si>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</si>
  <si>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</si>
  <si>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</si>
  <si>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</si>
  <si>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</si>
  <si>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</si>
  <si>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</si>
  <si>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</si>
  <si>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</si>
  <si>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</si>
  <si>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Provozní soubor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</si>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</sst>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2" fillId="0" borderId="0" applyNumberFormat="0" applyFill="0" applyBorder="0" applyAlignment="0" applyProtection="0"/>
  </cellStyleXfs>
  <cellXfs count="38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30" fillId="0" borderId="15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166" fontId="30" fillId="0" borderId="21" xfId="0" applyNumberFormat="1" applyFont="1" applyBorder="1" applyAlignment="1" applyProtection="1">
      <alignment vertical="center"/>
    </xf>
    <xf numFmtId="4" fontId="30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23" fillId="4" borderId="0" xfId="0" applyFont="1" applyFill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0" fillId="0" borderId="23" xfId="0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23" xfId="0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8" fillId="2" borderId="20" xfId="0" applyFont="1" applyFill="1" applyBorder="1" applyAlignment="1" applyProtection="1">
      <alignment horizontal="left" vertical="center"/>
      <protection locked="0"/>
    </xf>
    <xf numFmtId="0" fontId="38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166" fontId="24" fillId="0" borderId="22" xfId="0" applyNumberFormat="1" applyFont="1" applyBorder="1" applyAlignment="1" applyProtection="1">
      <alignment vertical="center"/>
    </xf>
    <xf numFmtId="0" fontId="24" fillId="2" borderId="20" xfId="0" applyFont="1" applyFill="1" applyBorder="1" applyAlignment="1" applyProtection="1">
      <alignment horizontal="left" vertical="center"/>
      <protection locked="0"/>
    </xf>
    <xf numFmtId="0" fontId="24" fillId="0" borderId="21" xfId="0" applyFont="1" applyBorder="1" applyAlignment="1" applyProtection="1">
      <alignment horizontal="center" vertical="center"/>
    </xf>
    <xf numFmtId="0" fontId="40" fillId="0" borderId="0" xfId="0" applyFont="1" applyAlignment="1" applyProtection="1">
      <alignment vertical="center" wrapText="1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3" fillId="0" borderId="29" xfId="0" applyFont="1" applyBorder="1" applyAlignment="1">
      <alignment horizontal="left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horizontal="left" vertical="center" wrapText="1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50" fillId="0" borderId="27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vertical="top"/>
    </xf>
    <xf numFmtId="0" fontId="51" fillId="0" borderId="1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horizontal="center" vertical="center"/>
    </xf>
    <xf numFmtId="49" fontId="51" fillId="0" borderId="1" xfId="0" applyNumberFormat="1" applyFont="1" applyBorder="1" applyAlignment="1" applyProtection="1">
      <alignment horizontal="left" vertical="center"/>
    </xf>
    <xf numFmtId="0" fontId="50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 applyAlignment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styles" Target="styles.xml" /><Relationship Id="rId10" Type="http://schemas.openxmlformats.org/officeDocument/2006/relationships/theme" Target="theme/theme1.xml" /><Relationship Id="rId11" Type="http://schemas.openxmlformats.org/officeDocument/2006/relationships/calcChain" Target="calcChain.xml" /><Relationship Id="rId12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33212811" TargetMode="External" /><Relationship Id="rId2" Type="http://schemas.openxmlformats.org/officeDocument/2006/relationships/hyperlink" Target="https://podminky.urs.cz/item/CS_URS_2024_02/162751117" TargetMode="External" /><Relationship Id="rId3" Type="http://schemas.openxmlformats.org/officeDocument/2006/relationships/hyperlink" Target="https://podminky.urs.cz/item/CS_URS_2024_02/171201231" TargetMode="External" /><Relationship Id="rId4" Type="http://schemas.openxmlformats.org/officeDocument/2006/relationships/hyperlink" Target="https://podminky.urs.cz/item/CS_URS_2024_02/171251201" TargetMode="External" /><Relationship Id="rId5" Type="http://schemas.openxmlformats.org/officeDocument/2006/relationships/hyperlink" Target="https://podminky.urs.cz/item/CS_URS_2024_02/174151101" TargetMode="External" /><Relationship Id="rId6" Type="http://schemas.openxmlformats.org/officeDocument/2006/relationships/hyperlink" Target="https://podminky.urs.cz/item/CS_URS_2024_02/275321611" TargetMode="External" /><Relationship Id="rId7" Type="http://schemas.openxmlformats.org/officeDocument/2006/relationships/hyperlink" Target="https://podminky.urs.cz/item/CS_URS_2024_02/275351121" TargetMode="External" /><Relationship Id="rId8" Type="http://schemas.openxmlformats.org/officeDocument/2006/relationships/hyperlink" Target="https://podminky.urs.cz/item/CS_URS_2024_02/275351122" TargetMode="External" /><Relationship Id="rId9" Type="http://schemas.openxmlformats.org/officeDocument/2006/relationships/hyperlink" Target="https://podminky.urs.cz/item/CS_URS_2024_02/275362021" TargetMode="External" /><Relationship Id="rId10" Type="http://schemas.openxmlformats.org/officeDocument/2006/relationships/hyperlink" Target="https://podminky.urs.cz/item/CS_URS_2024_02/338171113" TargetMode="External" /><Relationship Id="rId11" Type="http://schemas.openxmlformats.org/officeDocument/2006/relationships/hyperlink" Target="https://podminky.urs.cz/item/CS_URS_2024_02/348121211" TargetMode="External" /><Relationship Id="rId12" Type="http://schemas.openxmlformats.org/officeDocument/2006/relationships/hyperlink" Target="https://podminky.urs.cz/item/CS_URS_2024_02/348401120" TargetMode="External" /><Relationship Id="rId13" Type="http://schemas.openxmlformats.org/officeDocument/2006/relationships/hyperlink" Target="https://podminky.urs.cz/item/CS_URS_2024_02/411388621" TargetMode="External" /><Relationship Id="rId14" Type="http://schemas.openxmlformats.org/officeDocument/2006/relationships/hyperlink" Target="https://podminky.urs.cz/item/CS_URS_2024_02/452323172" TargetMode="External" /><Relationship Id="rId15" Type="http://schemas.openxmlformats.org/officeDocument/2006/relationships/hyperlink" Target="https://podminky.urs.cz/item/CS_URS_2024_02/452353111" TargetMode="External" /><Relationship Id="rId16" Type="http://schemas.openxmlformats.org/officeDocument/2006/relationships/hyperlink" Target="https://podminky.urs.cz/item/CS_URS_2024_02/452353112" TargetMode="External" /><Relationship Id="rId17" Type="http://schemas.openxmlformats.org/officeDocument/2006/relationships/hyperlink" Target="https://podminky.urs.cz/item/CS_URS_2024_02/452368211" TargetMode="External" /><Relationship Id="rId18" Type="http://schemas.openxmlformats.org/officeDocument/2006/relationships/hyperlink" Target="https://podminky.urs.cz/item/CS_URS_2024_02/564760101" TargetMode="External" /><Relationship Id="rId19" Type="http://schemas.openxmlformats.org/officeDocument/2006/relationships/hyperlink" Target="https://podminky.urs.cz/item/CS_URS_2024_02/596212210" TargetMode="External" /><Relationship Id="rId20" Type="http://schemas.openxmlformats.org/officeDocument/2006/relationships/hyperlink" Target="https://podminky.urs.cz/item/CS_URS_2024_02/857381131" TargetMode="External" /><Relationship Id="rId21" Type="http://schemas.openxmlformats.org/officeDocument/2006/relationships/hyperlink" Target="https://podminky.urs.cz/item/CS_URS_2024_02/891352122" TargetMode="External" /><Relationship Id="rId22" Type="http://schemas.openxmlformats.org/officeDocument/2006/relationships/hyperlink" Target="https://podminky.urs.cz/item/CS_URS_2024_02/891384121" TargetMode="External" /><Relationship Id="rId23" Type="http://schemas.openxmlformats.org/officeDocument/2006/relationships/hyperlink" Target="https://podminky.urs.cz/item/CS_URS_2024_02/953171021" TargetMode="External" /><Relationship Id="rId24" Type="http://schemas.openxmlformats.org/officeDocument/2006/relationships/hyperlink" Target="https://podminky.urs.cz/item/CS_URS_2024_02/953961113" TargetMode="External" /><Relationship Id="rId25" Type="http://schemas.openxmlformats.org/officeDocument/2006/relationships/hyperlink" Target="https://podminky.urs.cz/item/CS_URS_2024_02/953965121" TargetMode="External" /><Relationship Id="rId26" Type="http://schemas.openxmlformats.org/officeDocument/2006/relationships/hyperlink" Target="https://podminky.urs.cz/item/CS_URS_2024_02/966049831" TargetMode="External" /><Relationship Id="rId27" Type="http://schemas.openxmlformats.org/officeDocument/2006/relationships/hyperlink" Target="https://podminky.urs.cz/item/CS_URS_2024_02/966071711" TargetMode="External" /><Relationship Id="rId28" Type="http://schemas.openxmlformats.org/officeDocument/2006/relationships/hyperlink" Target="https://podminky.urs.cz/item/CS_URS_2024_02/966071821" TargetMode="External" /><Relationship Id="rId29" Type="http://schemas.openxmlformats.org/officeDocument/2006/relationships/hyperlink" Target="https://podminky.urs.cz/item/CS_URS_2024_02/967042712" TargetMode="External" /><Relationship Id="rId30" Type="http://schemas.openxmlformats.org/officeDocument/2006/relationships/hyperlink" Target="https://podminky.urs.cz/item/CS_URS_2024_02/972054491" TargetMode="External" /><Relationship Id="rId31" Type="http://schemas.openxmlformats.org/officeDocument/2006/relationships/hyperlink" Target="https://podminky.urs.cz/item/CS_URS_2024_02/977151132" TargetMode="External" /><Relationship Id="rId32" Type="http://schemas.openxmlformats.org/officeDocument/2006/relationships/hyperlink" Target="https://podminky.urs.cz/item/CS_URS_2024_02/977211112" TargetMode="External" /><Relationship Id="rId33" Type="http://schemas.openxmlformats.org/officeDocument/2006/relationships/hyperlink" Target="https://podminky.urs.cz/item/CS_URS_2024_02/997013151" TargetMode="External" /><Relationship Id="rId34" Type="http://schemas.openxmlformats.org/officeDocument/2006/relationships/hyperlink" Target="https://podminky.urs.cz/item/CS_URS_2024_02/997013501" TargetMode="External" /><Relationship Id="rId35" Type="http://schemas.openxmlformats.org/officeDocument/2006/relationships/hyperlink" Target="https://podminky.urs.cz/item/CS_URS_2024_02/997013509" TargetMode="External" /><Relationship Id="rId36" Type="http://schemas.openxmlformats.org/officeDocument/2006/relationships/hyperlink" Target="https://podminky.urs.cz/item/CS_URS_2024_02/997013871" TargetMode="External" /><Relationship Id="rId37" Type="http://schemas.openxmlformats.org/officeDocument/2006/relationships/hyperlink" Target="https://podminky.urs.cz/item/CS_URS_2024_02/998272201" TargetMode="External" /><Relationship Id="rId38" Type="http://schemas.openxmlformats.org/officeDocument/2006/relationships/hyperlink" Target="https://podminky.urs.cz/item/CS_URS_2024_02/998711111" TargetMode="External" /><Relationship Id="rId39" Type="http://schemas.openxmlformats.org/officeDocument/2006/relationships/hyperlink" Target="https://podminky.urs.cz/item/CS_URS_2024_02/767995115" TargetMode="External" /><Relationship Id="rId40" Type="http://schemas.openxmlformats.org/officeDocument/2006/relationships/hyperlink" Target="https://podminky.urs.cz/item/CS_URS_2024_02/767995117" TargetMode="External" /><Relationship Id="rId41" Type="http://schemas.openxmlformats.org/officeDocument/2006/relationships/hyperlink" Target="https://podminky.urs.cz/item/CS_URS_2024_02/998767111" TargetMode="External" /><Relationship Id="rId42" Type="http://schemas.openxmlformats.org/officeDocument/2006/relationships/hyperlink" Target="https://podminky.urs.cz/item/CS_URS_2024_02/230050031" TargetMode="External" /><Relationship Id="rId43" Type="http://schemas.openxmlformats.org/officeDocument/2006/relationships/hyperlink" Target="https://podminky.urs.cz/item/CS_URS_2024_02/230120049" TargetMode="External" /><Relationship Id="rId44" Type="http://schemas.openxmlformats.org/officeDocument/2006/relationships/hyperlink" Target="https://podminky.urs.cz/item/CS_URS_2024_02/230120052" TargetMode="External" /><Relationship Id="rId45" Type="http://schemas.openxmlformats.org/officeDocument/2006/relationships/hyperlink" Target="https://podminky.urs.cz/item/CS_URS_2024_02/230140080" TargetMode="External" /><Relationship Id="rId46" Type="http://schemas.openxmlformats.org/officeDocument/2006/relationships/hyperlink" Target="https://podminky.urs.cz/item/CS_URS_2024_02/230140107" TargetMode="External" /><Relationship Id="rId47" Type="http://schemas.openxmlformats.org/officeDocument/2006/relationships/hyperlink" Target="https://podminky.urs.cz/item/CS_URS_2024_02/230140210" TargetMode="External" /><Relationship Id="rId48" Type="http://schemas.openxmlformats.org/officeDocument/2006/relationships/hyperlink" Target="https://podminky.urs.cz/item/CS_URS_2024_02/230140237" TargetMode="External" /><Relationship Id="rId49" Type="http://schemas.openxmlformats.org/officeDocument/2006/relationships/hyperlink" Target="https://podminky.urs.cz/item/CS_URS_2024_02/230170004" TargetMode="External" /><Relationship Id="rId50" Type="http://schemas.openxmlformats.org/officeDocument/2006/relationships/hyperlink" Target="https://podminky.urs.cz/item/CS_URS_2024_02/230170005" TargetMode="External" /><Relationship Id="rId51" Type="http://schemas.openxmlformats.org/officeDocument/2006/relationships/hyperlink" Target="https://podminky.urs.cz/item/CS_URS_2024_02/230170014" TargetMode="External" /><Relationship Id="rId52" Type="http://schemas.openxmlformats.org/officeDocument/2006/relationships/hyperlink" Target="https://podminky.urs.cz/item/CS_URS_2024_02/230170015" TargetMode="External" /><Relationship Id="rId53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952903112" TargetMode="External" /><Relationship Id="rId2" Type="http://schemas.openxmlformats.org/officeDocument/2006/relationships/hyperlink" Target="https://podminky.urs.cz/item/CS_URS_2024_02/985121122" TargetMode="External" /><Relationship Id="rId3" Type="http://schemas.openxmlformats.org/officeDocument/2006/relationships/hyperlink" Target="https://podminky.urs.cz/item/CS_URS_2024_02/985131211" TargetMode="External" /><Relationship Id="rId4" Type="http://schemas.openxmlformats.org/officeDocument/2006/relationships/hyperlink" Target="https://podminky.urs.cz/item/CS_URS_2024_02/985131311" TargetMode="External" /><Relationship Id="rId5" Type="http://schemas.openxmlformats.org/officeDocument/2006/relationships/hyperlink" Target="https://podminky.urs.cz/item/CS_URS_2024_02/985311111" TargetMode="External" /><Relationship Id="rId6" Type="http://schemas.openxmlformats.org/officeDocument/2006/relationships/hyperlink" Target="https://podminky.urs.cz/item/CS_URS_2024_02/985311114" TargetMode="External" /><Relationship Id="rId7" Type="http://schemas.openxmlformats.org/officeDocument/2006/relationships/hyperlink" Target="https://podminky.urs.cz/item/CS_URS_2024_02/985321111" TargetMode="External" /><Relationship Id="rId8" Type="http://schemas.openxmlformats.org/officeDocument/2006/relationships/hyperlink" Target="https://podminky.urs.cz/item/CS_URS_2024_02/985324111" TargetMode="External" /><Relationship Id="rId9" Type="http://schemas.openxmlformats.org/officeDocument/2006/relationships/hyperlink" Target="https://podminky.urs.cz/item/CS_URS_2024_02/997013151" TargetMode="External" /><Relationship Id="rId10" Type="http://schemas.openxmlformats.org/officeDocument/2006/relationships/hyperlink" Target="https://podminky.urs.cz/item/CS_URS_2024_02/997013501" TargetMode="External" /><Relationship Id="rId11" Type="http://schemas.openxmlformats.org/officeDocument/2006/relationships/hyperlink" Target="https://podminky.urs.cz/item/CS_URS_2024_02/997013509" TargetMode="External" /><Relationship Id="rId12" Type="http://schemas.openxmlformats.org/officeDocument/2006/relationships/hyperlink" Target="https://podminky.urs.cz/item/CS_URS_2024_02/997013861" TargetMode="External" /><Relationship Id="rId13" Type="http://schemas.openxmlformats.org/officeDocument/2006/relationships/hyperlink" Target="https://podminky.urs.cz/item/CS_URS_2024_02/711111053" TargetMode="External" /><Relationship Id="rId14" Type="http://schemas.openxmlformats.org/officeDocument/2006/relationships/hyperlink" Target="https://podminky.urs.cz/item/CS_URS_2024_02/711112053" TargetMode="External" /><Relationship Id="rId15" Type="http://schemas.openxmlformats.org/officeDocument/2006/relationships/hyperlink" Target="https://podminky.urs.cz/item/CS_URS_2024_02/711191001" TargetMode="External" /><Relationship Id="rId16" Type="http://schemas.openxmlformats.org/officeDocument/2006/relationships/hyperlink" Target="https://podminky.urs.cz/item/CS_URS_2024_02/711191011" TargetMode="External" /><Relationship Id="rId17" Type="http://schemas.openxmlformats.org/officeDocument/2006/relationships/hyperlink" Target="https://podminky.urs.cz/item/CS_URS_2024_02/998711111" TargetMode="External" /><Relationship Id="rId18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278383117" TargetMode="External" /><Relationship Id="rId2" Type="http://schemas.openxmlformats.org/officeDocument/2006/relationships/hyperlink" Target="https://podminky.urs.cz/item/CS_URS_2024_02/380326242" TargetMode="External" /><Relationship Id="rId3" Type="http://schemas.openxmlformats.org/officeDocument/2006/relationships/hyperlink" Target="https://podminky.urs.cz/item/CS_URS_2024_02/380356211" TargetMode="External" /><Relationship Id="rId4" Type="http://schemas.openxmlformats.org/officeDocument/2006/relationships/hyperlink" Target="https://podminky.urs.cz/item/CS_URS_2024_02/380356212" TargetMode="External" /><Relationship Id="rId5" Type="http://schemas.openxmlformats.org/officeDocument/2006/relationships/hyperlink" Target="https://podminky.urs.cz/item/CS_URS_2024_02/380361006" TargetMode="External" /><Relationship Id="rId6" Type="http://schemas.openxmlformats.org/officeDocument/2006/relationships/hyperlink" Target="https://podminky.urs.cz/item/CS_URS_2024_02/454002131" TargetMode="External" /><Relationship Id="rId7" Type="http://schemas.openxmlformats.org/officeDocument/2006/relationships/hyperlink" Target="https://podminky.urs.cz/item/CS_URS_2024_02/952903112" TargetMode="External" /><Relationship Id="rId8" Type="http://schemas.openxmlformats.org/officeDocument/2006/relationships/hyperlink" Target="https://podminky.urs.cz/item/CS_URS_2024_02/953334521" TargetMode="External" /><Relationship Id="rId9" Type="http://schemas.openxmlformats.org/officeDocument/2006/relationships/hyperlink" Target="https://podminky.urs.cz/item/CS_URS_2024_02/953943122" TargetMode="External" /><Relationship Id="rId10" Type="http://schemas.openxmlformats.org/officeDocument/2006/relationships/hyperlink" Target="https://podminky.urs.cz/item/CS_URS_2024_02/961055111" TargetMode="External" /><Relationship Id="rId11" Type="http://schemas.openxmlformats.org/officeDocument/2006/relationships/hyperlink" Target="https://podminky.urs.cz/item/CS_URS_2024_02/962052210" TargetMode="External" /><Relationship Id="rId12" Type="http://schemas.openxmlformats.org/officeDocument/2006/relationships/hyperlink" Target="https://podminky.urs.cz/item/CS_URS_2024_02/971052651" TargetMode="External" /><Relationship Id="rId13" Type="http://schemas.openxmlformats.org/officeDocument/2006/relationships/hyperlink" Target="https://podminky.urs.cz/item/CS_URS_2024_02/977211114" TargetMode="External" /><Relationship Id="rId14" Type="http://schemas.openxmlformats.org/officeDocument/2006/relationships/hyperlink" Target="https://podminky.urs.cz/item/CS_URS_2024_02/985121122" TargetMode="External" /><Relationship Id="rId15" Type="http://schemas.openxmlformats.org/officeDocument/2006/relationships/hyperlink" Target="https://podminky.urs.cz/item/CS_URS_2024_02/985131111" TargetMode="External" /><Relationship Id="rId16" Type="http://schemas.openxmlformats.org/officeDocument/2006/relationships/hyperlink" Target="https://podminky.urs.cz/item/CS_URS_2024_02/997013151" TargetMode="External" /><Relationship Id="rId17" Type="http://schemas.openxmlformats.org/officeDocument/2006/relationships/hyperlink" Target="https://podminky.urs.cz/item/CS_URS_2024_02/997013501" TargetMode="External" /><Relationship Id="rId18" Type="http://schemas.openxmlformats.org/officeDocument/2006/relationships/hyperlink" Target="https://podminky.urs.cz/item/CS_URS_2024_02/997013509" TargetMode="External" /><Relationship Id="rId19" Type="http://schemas.openxmlformats.org/officeDocument/2006/relationships/hyperlink" Target="https://podminky.urs.cz/item/CS_URS_2024_02/997013862" TargetMode="External" /><Relationship Id="rId20" Type="http://schemas.openxmlformats.org/officeDocument/2006/relationships/hyperlink" Target="https://podminky.urs.cz/item/CS_URS_2024_02/998142251" TargetMode="External" /><Relationship Id="rId21" Type="http://schemas.openxmlformats.org/officeDocument/2006/relationships/hyperlink" Target="https://podminky.urs.cz/item/CS_URS_2024_02/230025204" TargetMode="External" /><Relationship Id="rId22" Type="http://schemas.openxmlformats.org/officeDocument/2006/relationships/hyperlink" Target="https://podminky.urs.cz/item/CS_URS_2024_02/230200094" TargetMode="External" /><Relationship Id="rId23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278383115" TargetMode="External" /><Relationship Id="rId2" Type="http://schemas.openxmlformats.org/officeDocument/2006/relationships/hyperlink" Target="https://podminky.urs.cz/item/CS_URS_2024_02/974049167" TargetMode="External" /><Relationship Id="rId3" Type="http://schemas.openxmlformats.org/officeDocument/2006/relationships/hyperlink" Target="https://podminky.urs.cz/item/CS_URS_2024_02/977211111" TargetMode="External" /><Relationship Id="rId4" Type="http://schemas.openxmlformats.org/officeDocument/2006/relationships/hyperlink" Target="https://podminky.urs.cz/item/CS_URS_2024_02/997013151" TargetMode="External" /><Relationship Id="rId5" Type="http://schemas.openxmlformats.org/officeDocument/2006/relationships/hyperlink" Target="https://podminky.urs.cz/item/CS_URS_2024_02/997013501" TargetMode="External" /><Relationship Id="rId6" Type="http://schemas.openxmlformats.org/officeDocument/2006/relationships/hyperlink" Target="https://podminky.urs.cz/item/CS_URS_2024_02/997013509" TargetMode="External" /><Relationship Id="rId7" Type="http://schemas.openxmlformats.org/officeDocument/2006/relationships/hyperlink" Target="https://podminky.urs.cz/item/CS_URS_2024_02/997013862" TargetMode="External" /><Relationship Id="rId8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012414000" TargetMode="External" /><Relationship Id="rId2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6</v>
      </c>
      <c r="BT2" s="20" t="s">
        <v>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="1" customFormat="1" ht="24.96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0" t="s">
        <v>14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3"/>
      <c r="BE5" s="31" t="s">
        <v>15</v>
      </c>
      <c r="BS5" s="20" t="s">
        <v>6</v>
      </c>
    </row>
    <row r="6" s="1" customFormat="1" ht="36.96" customHeight="1">
      <c r="B6" s="24"/>
      <c r="C6" s="25"/>
      <c r="D6" s="32" t="s">
        <v>16</v>
      </c>
      <c r="E6" s="25"/>
      <c r="F6" s="25"/>
      <c r="G6" s="25"/>
      <c r="H6" s="25"/>
      <c r="I6" s="25"/>
      <c r="J6" s="25"/>
      <c r="K6" s="33" t="s">
        <v>17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3"/>
      <c r="BE6" s="34"/>
      <c r="BS6" s="20" t="s">
        <v>6</v>
      </c>
    </row>
    <row r="7" s="1" customFormat="1" ht="12" customHeight="1">
      <c r="B7" s="24"/>
      <c r="C7" s="25"/>
      <c r="D7" s="35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5" t="s">
        <v>20</v>
      </c>
      <c r="AL7" s="25"/>
      <c r="AM7" s="25"/>
      <c r="AN7" s="30" t="s">
        <v>19</v>
      </c>
      <c r="AO7" s="25"/>
      <c r="AP7" s="25"/>
      <c r="AQ7" s="25"/>
      <c r="AR7" s="23"/>
      <c r="BE7" s="34"/>
      <c r="BS7" s="20" t="s">
        <v>6</v>
      </c>
    </row>
    <row r="8" s="1" customFormat="1" ht="12" customHeight="1">
      <c r="B8" s="24"/>
      <c r="C8" s="25"/>
      <c r="D8" s="35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5" t="s">
        <v>23</v>
      </c>
      <c r="AL8" s="25"/>
      <c r="AM8" s="25"/>
      <c r="AN8" s="36" t="s">
        <v>24</v>
      </c>
      <c r="AO8" s="25"/>
      <c r="AP8" s="25"/>
      <c r="AQ8" s="25"/>
      <c r="AR8" s="23"/>
      <c r="BE8" s="34"/>
      <c r="BS8" s="20" t="s">
        <v>6</v>
      </c>
    </row>
    <row r="9" s="1" customFormat="1" ht="14.4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4"/>
      <c r="BS9" s="20" t="s">
        <v>6</v>
      </c>
    </row>
    <row r="10" s="1" customFormat="1" ht="12" customHeight="1">
      <c r="B10" s="24"/>
      <c r="C10" s="25"/>
      <c r="D10" s="35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5" t="s">
        <v>26</v>
      </c>
      <c r="AL10" s="25"/>
      <c r="AM10" s="25"/>
      <c r="AN10" s="30" t="s">
        <v>27</v>
      </c>
      <c r="AO10" s="25"/>
      <c r="AP10" s="25"/>
      <c r="AQ10" s="25"/>
      <c r="AR10" s="23"/>
      <c r="BE10" s="34"/>
      <c r="BS10" s="20" t="s">
        <v>6</v>
      </c>
    </row>
    <row r="11" s="1" customFormat="1" ht="18.48" customHeight="1">
      <c r="B11" s="24"/>
      <c r="C11" s="25"/>
      <c r="D11" s="25"/>
      <c r="E11" s="30" t="s">
        <v>28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5" t="s">
        <v>29</v>
      </c>
      <c r="AL11" s="25"/>
      <c r="AM11" s="25"/>
      <c r="AN11" s="30" t="s">
        <v>30</v>
      </c>
      <c r="AO11" s="25"/>
      <c r="AP11" s="25"/>
      <c r="AQ11" s="25"/>
      <c r="AR11" s="23"/>
      <c r="BE11" s="34"/>
      <c r="BS11" s="20" t="s">
        <v>6</v>
      </c>
    </row>
    <row r="12" s="1" customFormat="1" ht="6.96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"/>
      <c r="BS12" s="20" t="s">
        <v>6</v>
      </c>
    </row>
    <row r="13" s="1" customFormat="1" ht="12" customHeight="1">
      <c r="B13" s="24"/>
      <c r="C13" s="25"/>
      <c r="D13" s="35" t="s">
        <v>31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5" t="s">
        <v>26</v>
      </c>
      <c r="AL13" s="25"/>
      <c r="AM13" s="25"/>
      <c r="AN13" s="37" t="s">
        <v>32</v>
      </c>
      <c r="AO13" s="25"/>
      <c r="AP13" s="25"/>
      <c r="AQ13" s="25"/>
      <c r="AR13" s="23"/>
      <c r="BE13" s="34"/>
      <c r="BS13" s="20" t="s">
        <v>6</v>
      </c>
    </row>
    <row r="14">
      <c r="B14" s="24"/>
      <c r="C14" s="25"/>
      <c r="D14" s="25"/>
      <c r="E14" s="37" t="s">
        <v>32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 t="s">
        <v>29</v>
      </c>
      <c r="AL14" s="25"/>
      <c r="AM14" s="25"/>
      <c r="AN14" s="37" t="s">
        <v>32</v>
      </c>
      <c r="AO14" s="25"/>
      <c r="AP14" s="25"/>
      <c r="AQ14" s="25"/>
      <c r="AR14" s="23"/>
      <c r="BE14" s="34"/>
      <c r="BS14" s="20" t="s">
        <v>6</v>
      </c>
    </row>
    <row r="15" s="1" customFormat="1" ht="6.96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"/>
      <c r="BS15" s="20" t="s">
        <v>4</v>
      </c>
    </row>
    <row r="16" s="1" customFormat="1" ht="12" customHeight="1">
      <c r="B16" s="24"/>
      <c r="C16" s="25"/>
      <c r="D16" s="35" t="s">
        <v>33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5" t="s">
        <v>26</v>
      </c>
      <c r="AL16" s="25"/>
      <c r="AM16" s="25"/>
      <c r="AN16" s="30" t="s">
        <v>34</v>
      </c>
      <c r="AO16" s="25"/>
      <c r="AP16" s="25"/>
      <c r="AQ16" s="25"/>
      <c r="AR16" s="23"/>
      <c r="BE16" s="34"/>
      <c r="BS16" s="20" t="s">
        <v>4</v>
      </c>
    </row>
    <row r="17" s="1" customFormat="1" ht="18.48" customHeight="1">
      <c r="B17" s="24"/>
      <c r="C17" s="25"/>
      <c r="D17" s="25"/>
      <c r="E17" s="30" t="s">
        <v>35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5" t="s">
        <v>29</v>
      </c>
      <c r="AL17" s="25"/>
      <c r="AM17" s="25"/>
      <c r="AN17" s="30" t="s">
        <v>36</v>
      </c>
      <c r="AO17" s="25"/>
      <c r="AP17" s="25"/>
      <c r="AQ17" s="25"/>
      <c r="AR17" s="23"/>
      <c r="BE17" s="34"/>
      <c r="BS17" s="20" t="s">
        <v>37</v>
      </c>
    </row>
    <row r="18" s="1" customFormat="1" ht="6.96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"/>
      <c r="BS18" s="20" t="s">
        <v>6</v>
      </c>
    </row>
    <row r="19" s="1" customFormat="1" ht="12" customHeight="1">
      <c r="B19" s="24"/>
      <c r="C19" s="25"/>
      <c r="D19" s="35" t="s">
        <v>38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5" t="s">
        <v>26</v>
      </c>
      <c r="AL19" s="25"/>
      <c r="AM19" s="25"/>
      <c r="AN19" s="30" t="s">
        <v>39</v>
      </c>
      <c r="AO19" s="25"/>
      <c r="AP19" s="25"/>
      <c r="AQ19" s="25"/>
      <c r="AR19" s="23"/>
      <c r="BE19" s="34"/>
      <c r="BS19" s="20" t="s">
        <v>6</v>
      </c>
    </row>
    <row r="20" s="1" customFormat="1" ht="18.48" customHeight="1">
      <c r="B20" s="24"/>
      <c r="C20" s="25"/>
      <c r="D20" s="25"/>
      <c r="E20" s="30" t="s">
        <v>40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5" t="s">
        <v>29</v>
      </c>
      <c r="AL20" s="25"/>
      <c r="AM20" s="25"/>
      <c r="AN20" s="30" t="s">
        <v>41</v>
      </c>
      <c r="AO20" s="25"/>
      <c r="AP20" s="25"/>
      <c r="AQ20" s="25"/>
      <c r="AR20" s="23"/>
      <c r="BE20" s="34"/>
      <c r="BS20" s="20" t="s">
        <v>4</v>
      </c>
    </row>
    <row r="21" s="1" customFormat="1" ht="6.96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"/>
    </row>
    <row r="22" s="1" customFormat="1" ht="12" customHeight="1">
      <c r="B22" s="24"/>
      <c r="C22" s="25"/>
      <c r="D22" s="35" t="s">
        <v>42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"/>
    </row>
    <row r="23" s="1" customFormat="1" ht="47.25" customHeight="1">
      <c r="B23" s="24"/>
      <c r="C23" s="25"/>
      <c r="D23" s="25"/>
      <c r="E23" s="39" t="s">
        <v>43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25"/>
      <c r="AP23" s="25"/>
      <c r="AQ23" s="25"/>
      <c r="AR23" s="23"/>
      <c r="BE23" s="34"/>
    </row>
    <row r="24" s="1" customFormat="1" ht="6.96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"/>
    </row>
    <row r="25" s="1" customFormat="1" ht="6.96" customHeight="1">
      <c r="B25" s="24"/>
      <c r="C25" s="25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25"/>
      <c r="AQ25" s="25"/>
      <c r="AR25" s="23"/>
      <c r="BE25" s="34"/>
    </row>
    <row r="26" s="2" customFormat="1" ht="25.92" customHeight="1">
      <c r="A26" s="41"/>
      <c r="B26" s="42"/>
      <c r="C26" s="43"/>
      <c r="D26" s="44" t="s">
        <v>44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6">
        <f>ROUND(AG54,2)</f>
        <v>0</v>
      </c>
      <c r="AL26" s="45"/>
      <c r="AM26" s="45"/>
      <c r="AN26" s="45"/>
      <c r="AO26" s="45"/>
      <c r="AP26" s="43"/>
      <c r="AQ26" s="43"/>
      <c r="AR26" s="47"/>
      <c r="BE26" s="34"/>
    </row>
    <row r="27" s="2" customFormat="1" ht="6.96" customHeight="1">
      <c r="A27" s="41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7"/>
      <c r="BE27" s="34"/>
    </row>
    <row r="28" s="2" customFormat="1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8" t="s">
        <v>45</v>
      </c>
      <c r="M28" s="48"/>
      <c r="N28" s="48"/>
      <c r="O28" s="48"/>
      <c r="P28" s="48"/>
      <c r="Q28" s="43"/>
      <c r="R28" s="43"/>
      <c r="S28" s="43"/>
      <c r="T28" s="43"/>
      <c r="U28" s="43"/>
      <c r="V28" s="43"/>
      <c r="W28" s="48" t="s">
        <v>46</v>
      </c>
      <c r="X28" s="48"/>
      <c r="Y28" s="48"/>
      <c r="Z28" s="48"/>
      <c r="AA28" s="48"/>
      <c r="AB28" s="48"/>
      <c r="AC28" s="48"/>
      <c r="AD28" s="48"/>
      <c r="AE28" s="48"/>
      <c r="AF28" s="43"/>
      <c r="AG28" s="43"/>
      <c r="AH28" s="43"/>
      <c r="AI28" s="43"/>
      <c r="AJ28" s="43"/>
      <c r="AK28" s="48" t="s">
        <v>47</v>
      </c>
      <c r="AL28" s="48"/>
      <c r="AM28" s="48"/>
      <c r="AN28" s="48"/>
      <c r="AO28" s="48"/>
      <c r="AP28" s="43"/>
      <c r="AQ28" s="43"/>
      <c r="AR28" s="47"/>
      <c r="BE28" s="34"/>
    </row>
    <row r="29" s="3" customFormat="1" ht="14.4" customHeight="1">
      <c r="A29" s="3"/>
      <c r="B29" s="49"/>
      <c r="C29" s="50"/>
      <c r="D29" s="35" t="s">
        <v>48</v>
      </c>
      <c r="E29" s="50"/>
      <c r="F29" s="35" t="s">
        <v>49</v>
      </c>
      <c r="G29" s="50"/>
      <c r="H29" s="50"/>
      <c r="I29" s="50"/>
      <c r="J29" s="50"/>
      <c r="K29" s="50"/>
      <c r="L29" s="51">
        <v>0.20999999999999999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2">
        <f>ROUND(AZ54,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2">
        <f>ROUND(AV54, 2)</f>
        <v>0</v>
      </c>
      <c r="AL29" s="50"/>
      <c r="AM29" s="50"/>
      <c r="AN29" s="50"/>
      <c r="AO29" s="50"/>
      <c r="AP29" s="50"/>
      <c r="AQ29" s="50"/>
      <c r="AR29" s="53"/>
      <c r="BE29" s="54"/>
    </row>
    <row r="30" s="3" customFormat="1" ht="14.4" customHeight="1">
      <c r="A30" s="3"/>
      <c r="B30" s="49"/>
      <c r="C30" s="50"/>
      <c r="D30" s="50"/>
      <c r="E30" s="50"/>
      <c r="F30" s="35" t="s">
        <v>50</v>
      </c>
      <c r="G30" s="50"/>
      <c r="H30" s="50"/>
      <c r="I30" s="50"/>
      <c r="J30" s="50"/>
      <c r="K30" s="50"/>
      <c r="L30" s="51">
        <v>0.12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2">
        <f>ROUND(BA54,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2">
        <f>ROUND(AW54, 2)</f>
        <v>0</v>
      </c>
      <c r="AL30" s="50"/>
      <c r="AM30" s="50"/>
      <c r="AN30" s="50"/>
      <c r="AO30" s="50"/>
      <c r="AP30" s="50"/>
      <c r="AQ30" s="50"/>
      <c r="AR30" s="53"/>
      <c r="BE30" s="54"/>
    </row>
    <row r="31" hidden="1" s="3" customFormat="1" ht="14.4" customHeight="1">
      <c r="A31" s="3"/>
      <c r="B31" s="49"/>
      <c r="C31" s="50"/>
      <c r="D31" s="50"/>
      <c r="E31" s="50"/>
      <c r="F31" s="35" t="s">
        <v>51</v>
      </c>
      <c r="G31" s="50"/>
      <c r="H31" s="50"/>
      <c r="I31" s="50"/>
      <c r="J31" s="50"/>
      <c r="K31" s="50"/>
      <c r="L31" s="51">
        <v>0.20999999999999999</v>
      </c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2">
        <f>ROUND(BB54, 2)</f>
        <v>0</v>
      </c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2">
        <v>0</v>
      </c>
      <c r="AL31" s="50"/>
      <c r="AM31" s="50"/>
      <c r="AN31" s="50"/>
      <c r="AO31" s="50"/>
      <c r="AP31" s="50"/>
      <c r="AQ31" s="50"/>
      <c r="AR31" s="53"/>
      <c r="BE31" s="54"/>
    </row>
    <row r="32" hidden="1" s="3" customFormat="1" ht="14.4" customHeight="1">
      <c r="A32" s="3"/>
      <c r="B32" s="49"/>
      <c r="C32" s="50"/>
      <c r="D32" s="50"/>
      <c r="E32" s="50"/>
      <c r="F32" s="35" t="s">
        <v>52</v>
      </c>
      <c r="G32" s="50"/>
      <c r="H32" s="50"/>
      <c r="I32" s="50"/>
      <c r="J32" s="50"/>
      <c r="K32" s="50"/>
      <c r="L32" s="51">
        <v>0.12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2">
        <f>ROUND(BC54, 2)</f>
        <v>0</v>
      </c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2">
        <v>0</v>
      </c>
      <c r="AL32" s="50"/>
      <c r="AM32" s="50"/>
      <c r="AN32" s="50"/>
      <c r="AO32" s="50"/>
      <c r="AP32" s="50"/>
      <c r="AQ32" s="50"/>
      <c r="AR32" s="53"/>
      <c r="BE32" s="54"/>
    </row>
    <row r="33" hidden="1" s="3" customFormat="1" ht="14.4" customHeight="1">
      <c r="A33" s="3"/>
      <c r="B33" s="49"/>
      <c r="C33" s="50"/>
      <c r="D33" s="50"/>
      <c r="E33" s="50"/>
      <c r="F33" s="35" t="s">
        <v>53</v>
      </c>
      <c r="G33" s="50"/>
      <c r="H33" s="50"/>
      <c r="I33" s="50"/>
      <c r="J33" s="50"/>
      <c r="K33" s="50"/>
      <c r="L33" s="51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2">
        <f>ROUND(BD54,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2">
        <v>0</v>
      </c>
      <c r="AL33" s="50"/>
      <c r="AM33" s="50"/>
      <c r="AN33" s="50"/>
      <c r="AO33" s="50"/>
      <c r="AP33" s="50"/>
      <c r="AQ33" s="50"/>
      <c r="AR33" s="53"/>
      <c r="BE33" s="3"/>
    </row>
    <row r="34" s="2" customFormat="1" ht="6.96" customHeight="1">
      <c r="A34" s="41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  <c r="BE34" s="41"/>
    </row>
    <row r="35" s="2" customFormat="1" ht="25.92" customHeight="1">
      <c r="A35" s="41"/>
      <c r="B35" s="42"/>
      <c r="C35" s="55"/>
      <c r="D35" s="56" t="s">
        <v>54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55</v>
      </c>
      <c r="U35" s="57"/>
      <c r="V35" s="57"/>
      <c r="W35" s="57"/>
      <c r="X35" s="59" t="s">
        <v>56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7"/>
      <c r="BE35" s="41"/>
    </row>
    <row r="36" s="2" customFormat="1" ht="6.96" customHeight="1">
      <c r="A36" s="41"/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  <c r="BE36" s="41"/>
    </row>
    <row r="37" s="2" customFormat="1" ht="6.96" customHeight="1">
      <c r="A37" s="41"/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47"/>
      <c r="BE37" s="41"/>
    </row>
    <row r="41" s="2" customFormat="1" ht="6.96" customHeight="1">
      <c r="A41" s="41"/>
      <c r="B41" s="64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47"/>
      <c r="BE41" s="41"/>
    </row>
    <row r="42" s="2" customFormat="1" ht="24.96" customHeight="1">
      <c r="A42" s="41"/>
      <c r="B42" s="42"/>
      <c r="C42" s="26" t="s">
        <v>57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7"/>
      <c r="BE42" s="41"/>
    </row>
    <row r="43" s="2" customFormat="1" ht="6.96" customHeight="1">
      <c r="A43" s="41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7"/>
      <c r="BE43" s="41"/>
    </row>
    <row r="44" s="4" customFormat="1" ht="12" customHeight="1">
      <c r="A44" s="4"/>
      <c r="B44" s="66"/>
      <c r="C44" s="35" t="s">
        <v>13</v>
      </c>
      <c r="D44" s="67"/>
      <c r="E44" s="67"/>
      <c r="F44" s="67"/>
      <c r="G44" s="67"/>
      <c r="H44" s="67"/>
      <c r="I44" s="67"/>
      <c r="J44" s="67"/>
      <c r="K44" s="67"/>
      <c r="L44" s="67" t="str">
        <f>K5</f>
        <v>241203</v>
      </c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8"/>
      <c r="BE44" s="4"/>
    </row>
    <row r="45" s="5" customFormat="1" ht="36.96" customHeight="1">
      <c r="A45" s="5"/>
      <c r="B45" s="69"/>
      <c r="C45" s="70" t="s">
        <v>16</v>
      </c>
      <c r="D45" s="71"/>
      <c r="E45" s="71"/>
      <c r="F45" s="71"/>
      <c r="G45" s="71"/>
      <c r="H45" s="71"/>
      <c r="I45" s="71"/>
      <c r="J45" s="71"/>
      <c r="K45" s="71"/>
      <c r="L45" s="72" t="str">
        <f>K6</f>
        <v>ČOV-rekonstrukce nátokového kanálu</v>
      </c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3"/>
      <c r="BE45" s="5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7"/>
      <c r="BE46" s="41"/>
    </row>
    <row r="47" s="2" customFormat="1" ht="12" customHeight="1">
      <c r="A47" s="41"/>
      <c r="B47" s="42"/>
      <c r="C47" s="35" t="s">
        <v>21</v>
      </c>
      <c r="D47" s="43"/>
      <c r="E47" s="43"/>
      <c r="F47" s="43"/>
      <c r="G47" s="43"/>
      <c r="H47" s="43"/>
      <c r="I47" s="43"/>
      <c r="J47" s="43"/>
      <c r="K47" s="43"/>
      <c r="L47" s="74" t="str">
        <f>IF(K8="","",K8)</f>
        <v>Sokolov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35" t="s">
        <v>23</v>
      </c>
      <c r="AJ47" s="43"/>
      <c r="AK47" s="43"/>
      <c r="AL47" s="43"/>
      <c r="AM47" s="75" t="str">
        <f>IF(AN8= "","",AN8)</f>
        <v>11. 12. 2024</v>
      </c>
      <c r="AN47" s="75"/>
      <c r="AO47" s="43"/>
      <c r="AP47" s="43"/>
      <c r="AQ47" s="43"/>
      <c r="AR47" s="47"/>
      <c r="B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7"/>
      <c r="BE48" s="41"/>
    </row>
    <row r="49" s="2" customFormat="1" ht="40.05" customHeight="1">
      <c r="A49" s="41"/>
      <c r="B49" s="42"/>
      <c r="C49" s="35" t="s">
        <v>25</v>
      </c>
      <c r="D49" s="43"/>
      <c r="E49" s="43"/>
      <c r="F49" s="43"/>
      <c r="G49" s="43"/>
      <c r="H49" s="43"/>
      <c r="I49" s="43"/>
      <c r="J49" s="43"/>
      <c r="K49" s="43"/>
      <c r="L49" s="67" t="str">
        <f>IF(E11= "","",E11)</f>
        <v xml:space="preserve">Město Sokolov,Rokycanova 1929 356 01  Sokolov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35" t="s">
        <v>33</v>
      </c>
      <c r="AJ49" s="43"/>
      <c r="AK49" s="43"/>
      <c r="AL49" s="43"/>
      <c r="AM49" s="76" t="str">
        <f>IF(E17="","",E17)</f>
        <v>Ing.Jan Šinták-I.P.R.E.,KOlová 2.362 14 Kolová</v>
      </c>
      <c r="AN49" s="67"/>
      <c r="AO49" s="67"/>
      <c r="AP49" s="67"/>
      <c r="AQ49" s="43"/>
      <c r="AR49" s="47"/>
      <c r="AS49" s="77" t="s">
        <v>58</v>
      </c>
      <c r="AT49" s="78"/>
      <c r="AU49" s="79"/>
      <c r="AV49" s="79"/>
      <c r="AW49" s="79"/>
      <c r="AX49" s="79"/>
      <c r="AY49" s="79"/>
      <c r="AZ49" s="79"/>
      <c r="BA49" s="79"/>
      <c r="BB49" s="79"/>
      <c r="BC49" s="79"/>
      <c r="BD49" s="80"/>
      <c r="BE49" s="41"/>
    </row>
    <row r="50" s="2" customFormat="1" ht="25.65" customHeight="1">
      <c r="A50" s="41"/>
      <c r="B50" s="42"/>
      <c r="C50" s="35" t="s">
        <v>31</v>
      </c>
      <c r="D50" s="43"/>
      <c r="E50" s="43"/>
      <c r="F50" s="43"/>
      <c r="G50" s="43"/>
      <c r="H50" s="43"/>
      <c r="I50" s="43"/>
      <c r="J50" s="43"/>
      <c r="K50" s="43"/>
      <c r="L50" s="67" t="str">
        <f>IF(E14= "Vyplň údaj","",E14)</f>
        <v/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35" t="s">
        <v>38</v>
      </c>
      <c r="AJ50" s="43"/>
      <c r="AK50" s="43"/>
      <c r="AL50" s="43"/>
      <c r="AM50" s="76" t="str">
        <f>IF(E20="","",E20)</f>
        <v>Ing.Jana Handšuhová Smutná</v>
      </c>
      <c r="AN50" s="67"/>
      <c r="AO50" s="67"/>
      <c r="AP50" s="67"/>
      <c r="AQ50" s="43"/>
      <c r="AR50" s="47"/>
      <c r="AS50" s="81"/>
      <c r="AT50" s="82"/>
      <c r="AU50" s="83"/>
      <c r="AV50" s="83"/>
      <c r="AW50" s="83"/>
      <c r="AX50" s="83"/>
      <c r="AY50" s="83"/>
      <c r="AZ50" s="83"/>
      <c r="BA50" s="83"/>
      <c r="BB50" s="83"/>
      <c r="BC50" s="83"/>
      <c r="BD50" s="84"/>
      <c r="BE50" s="41"/>
    </row>
    <row r="51" s="2" customFormat="1" ht="10.8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7"/>
      <c r="AS51" s="85"/>
      <c r="AT51" s="86"/>
      <c r="AU51" s="87"/>
      <c r="AV51" s="87"/>
      <c r="AW51" s="87"/>
      <c r="AX51" s="87"/>
      <c r="AY51" s="87"/>
      <c r="AZ51" s="87"/>
      <c r="BA51" s="87"/>
      <c r="BB51" s="87"/>
      <c r="BC51" s="87"/>
      <c r="BD51" s="88"/>
      <c r="BE51" s="41"/>
    </row>
    <row r="52" s="2" customFormat="1" ht="29.28" customHeight="1">
      <c r="A52" s="41"/>
      <c r="B52" s="42"/>
      <c r="C52" s="89" t="s">
        <v>59</v>
      </c>
      <c r="D52" s="90"/>
      <c r="E52" s="90"/>
      <c r="F52" s="90"/>
      <c r="G52" s="90"/>
      <c r="H52" s="91"/>
      <c r="I52" s="92" t="s">
        <v>60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3" t="s">
        <v>61</v>
      </c>
      <c r="AH52" s="90"/>
      <c r="AI52" s="90"/>
      <c r="AJ52" s="90"/>
      <c r="AK52" s="90"/>
      <c r="AL52" s="90"/>
      <c r="AM52" s="90"/>
      <c r="AN52" s="92" t="s">
        <v>62</v>
      </c>
      <c r="AO52" s="90"/>
      <c r="AP52" s="90"/>
      <c r="AQ52" s="94" t="s">
        <v>63</v>
      </c>
      <c r="AR52" s="47"/>
      <c r="AS52" s="95" t="s">
        <v>64</v>
      </c>
      <c r="AT52" s="96" t="s">
        <v>65</v>
      </c>
      <c r="AU52" s="96" t="s">
        <v>66</v>
      </c>
      <c r="AV52" s="96" t="s">
        <v>67</v>
      </c>
      <c r="AW52" s="96" t="s">
        <v>68</v>
      </c>
      <c r="AX52" s="96" t="s">
        <v>69</v>
      </c>
      <c r="AY52" s="96" t="s">
        <v>70</v>
      </c>
      <c r="AZ52" s="96" t="s">
        <v>71</v>
      </c>
      <c r="BA52" s="96" t="s">
        <v>72</v>
      </c>
      <c r="BB52" s="96" t="s">
        <v>73</v>
      </c>
      <c r="BC52" s="96" t="s">
        <v>74</v>
      </c>
      <c r="BD52" s="97" t="s">
        <v>75</v>
      </c>
      <c r="BE52" s="41"/>
    </row>
    <row r="53" s="2" customFormat="1" ht="10.8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7"/>
      <c r="AS53" s="98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100"/>
      <c r="BE53" s="41"/>
    </row>
    <row r="54" s="6" customFormat="1" ht="32.4" customHeight="1">
      <c r="A54" s="6"/>
      <c r="B54" s="101"/>
      <c r="C54" s="102" t="s">
        <v>76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4">
        <f>ROUND(SUM(AG55:AG60),2)</f>
        <v>0</v>
      </c>
      <c r="AH54" s="104"/>
      <c r="AI54" s="104"/>
      <c r="AJ54" s="104"/>
      <c r="AK54" s="104"/>
      <c r="AL54" s="104"/>
      <c r="AM54" s="104"/>
      <c r="AN54" s="105">
        <f>SUM(AG54,AT54)</f>
        <v>0</v>
      </c>
      <c r="AO54" s="105"/>
      <c r="AP54" s="105"/>
      <c r="AQ54" s="106" t="s">
        <v>19</v>
      </c>
      <c r="AR54" s="107"/>
      <c r="AS54" s="108">
        <f>ROUND(SUM(AS55:AS60),2)</f>
        <v>0</v>
      </c>
      <c r="AT54" s="109">
        <f>ROUND(SUM(AV54:AW54),2)</f>
        <v>0</v>
      </c>
      <c r="AU54" s="110">
        <f>ROUND(SUM(AU55:AU60),5)</f>
        <v>0</v>
      </c>
      <c r="AV54" s="109">
        <f>ROUND(AZ54*L29,2)</f>
        <v>0</v>
      </c>
      <c r="AW54" s="109">
        <f>ROUND(BA54*L30,2)</f>
        <v>0</v>
      </c>
      <c r="AX54" s="109">
        <f>ROUND(BB54*L29,2)</f>
        <v>0</v>
      </c>
      <c r="AY54" s="109">
        <f>ROUND(BC54*L30,2)</f>
        <v>0</v>
      </c>
      <c r="AZ54" s="109">
        <f>ROUND(SUM(AZ55:AZ60),2)</f>
        <v>0</v>
      </c>
      <c r="BA54" s="109">
        <f>ROUND(SUM(BA55:BA60),2)</f>
        <v>0</v>
      </c>
      <c r="BB54" s="109">
        <f>ROUND(SUM(BB55:BB60),2)</f>
        <v>0</v>
      </c>
      <c r="BC54" s="109">
        <f>ROUND(SUM(BC55:BC60),2)</f>
        <v>0</v>
      </c>
      <c r="BD54" s="111">
        <f>ROUND(SUM(BD55:BD60),2)</f>
        <v>0</v>
      </c>
      <c r="BE54" s="6"/>
      <c r="BS54" s="112" t="s">
        <v>77</v>
      </c>
      <c r="BT54" s="112" t="s">
        <v>78</v>
      </c>
      <c r="BU54" s="113" t="s">
        <v>79</v>
      </c>
      <c r="BV54" s="112" t="s">
        <v>80</v>
      </c>
      <c r="BW54" s="112" t="s">
        <v>5</v>
      </c>
      <c r="BX54" s="112" t="s">
        <v>81</v>
      </c>
      <c r="CL54" s="112" t="s">
        <v>19</v>
      </c>
    </row>
    <row r="55" s="7" customFormat="1" ht="16.5" customHeight="1">
      <c r="A55" s="114" t="s">
        <v>82</v>
      </c>
      <c r="B55" s="115"/>
      <c r="C55" s="116"/>
      <c r="D55" s="117" t="s">
        <v>83</v>
      </c>
      <c r="E55" s="117"/>
      <c r="F55" s="117"/>
      <c r="G55" s="117"/>
      <c r="H55" s="117"/>
      <c r="I55" s="118"/>
      <c r="J55" s="117" t="s">
        <v>84</v>
      </c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9">
        <f>'SO 01 - Obtok hrubého pře...'!J30</f>
        <v>0</v>
      </c>
      <c r="AH55" s="118"/>
      <c r="AI55" s="118"/>
      <c r="AJ55" s="118"/>
      <c r="AK55" s="118"/>
      <c r="AL55" s="118"/>
      <c r="AM55" s="118"/>
      <c r="AN55" s="119">
        <f>SUM(AG55,AT55)</f>
        <v>0</v>
      </c>
      <c r="AO55" s="118"/>
      <c r="AP55" s="118"/>
      <c r="AQ55" s="120" t="s">
        <v>85</v>
      </c>
      <c r="AR55" s="121"/>
      <c r="AS55" s="122">
        <v>0</v>
      </c>
      <c r="AT55" s="123">
        <f>ROUND(SUM(AV55:AW55),2)</f>
        <v>0</v>
      </c>
      <c r="AU55" s="124">
        <f>'SO 01 - Obtok hrubého pře...'!P95</f>
        <v>0</v>
      </c>
      <c r="AV55" s="123">
        <f>'SO 01 - Obtok hrubého pře...'!J33</f>
        <v>0</v>
      </c>
      <c r="AW55" s="123">
        <f>'SO 01 - Obtok hrubého pře...'!J34</f>
        <v>0</v>
      </c>
      <c r="AX55" s="123">
        <f>'SO 01 - Obtok hrubého pře...'!J35</f>
        <v>0</v>
      </c>
      <c r="AY55" s="123">
        <f>'SO 01 - Obtok hrubého pře...'!J36</f>
        <v>0</v>
      </c>
      <c r="AZ55" s="123">
        <f>'SO 01 - Obtok hrubého pře...'!F33</f>
        <v>0</v>
      </c>
      <c r="BA55" s="123">
        <f>'SO 01 - Obtok hrubého pře...'!F34</f>
        <v>0</v>
      </c>
      <c r="BB55" s="123">
        <f>'SO 01 - Obtok hrubého pře...'!F35</f>
        <v>0</v>
      </c>
      <c r="BC55" s="123">
        <f>'SO 01 - Obtok hrubého pře...'!F36</f>
        <v>0</v>
      </c>
      <c r="BD55" s="125">
        <f>'SO 01 - Obtok hrubého pře...'!F37</f>
        <v>0</v>
      </c>
      <c r="BE55" s="7"/>
      <c r="BT55" s="126" t="s">
        <v>86</v>
      </c>
      <c r="BV55" s="126" t="s">
        <v>80</v>
      </c>
      <c r="BW55" s="126" t="s">
        <v>87</v>
      </c>
      <c r="BX55" s="126" t="s">
        <v>5</v>
      </c>
      <c r="CL55" s="126" t="s">
        <v>19</v>
      </c>
      <c r="CM55" s="126" t="s">
        <v>88</v>
      </c>
    </row>
    <row r="56" s="7" customFormat="1" ht="16.5" customHeight="1">
      <c r="A56" s="114" t="s">
        <v>82</v>
      </c>
      <c r="B56" s="115"/>
      <c r="C56" s="116"/>
      <c r="D56" s="117" t="s">
        <v>89</v>
      </c>
      <c r="E56" s="117"/>
      <c r="F56" s="117"/>
      <c r="G56" s="117"/>
      <c r="H56" s="117"/>
      <c r="I56" s="118"/>
      <c r="J56" s="117" t="s">
        <v>90</v>
      </c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9">
        <f>'SO 02 - Oprava stěn nátok...'!J30</f>
        <v>0</v>
      </c>
      <c r="AH56" s="118"/>
      <c r="AI56" s="118"/>
      <c r="AJ56" s="118"/>
      <c r="AK56" s="118"/>
      <c r="AL56" s="118"/>
      <c r="AM56" s="118"/>
      <c r="AN56" s="119">
        <f>SUM(AG56,AT56)</f>
        <v>0</v>
      </c>
      <c r="AO56" s="118"/>
      <c r="AP56" s="118"/>
      <c r="AQ56" s="120" t="s">
        <v>85</v>
      </c>
      <c r="AR56" s="121"/>
      <c r="AS56" s="122">
        <v>0</v>
      </c>
      <c r="AT56" s="123">
        <f>ROUND(SUM(AV56:AW56),2)</f>
        <v>0</v>
      </c>
      <c r="AU56" s="124">
        <f>'SO 02 - Oprava stěn nátok...'!P86</f>
        <v>0</v>
      </c>
      <c r="AV56" s="123">
        <f>'SO 02 - Oprava stěn nátok...'!J33</f>
        <v>0</v>
      </c>
      <c r="AW56" s="123">
        <f>'SO 02 - Oprava stěn nátok...'!J34</f>
        <v>0</v>
      </c>
      <c r="AX56" s="123">
        <f>'SO 02 - Oprava stěn nátok...'!J35</f>
        <v>0</v>
      </c>
      <c r="AY56" s="123">
        <f>'SO 02 - Oprava stěn nátok...'!J36</f>
        <v>0</v>
      </c>
      <c r="AZ56" s="123">
        <f>'SO 02 - Oprava stěn nátok...'!F33</f>
        <v>0</v>
      </c>
      <c r="BA56" s="123">
        <f>'SO 02 - Oprava stěn nátok...'!F34</f>
        <v>0</v>
      </c>
      <c r="BB56" s="123">
        <f>'SO 02 - Oprava stěn nátok...'!F35</f>
        <v>0</v>
      </c>
      <c r="BC56" s="123">
        <f>'SO 02 - Oprava stěn nátok...'!F36</f>
        <v>0</v>
      </c>
      <c r="BD56" s="125">
        <f>'SO 02 - Oprava stěn nátok...'!F37</f>
        <v>0</v>
      </c>
      <c r="BE56" s="7"/>
      <c r="BT56" s="126" t="s">
        <v>86</v>
      </c>
      <c r="BV56" s="126" t="s">
        <v>80</v>
      </c>
      <c r="BW56" s="126" t="s">
        <v>91</v>
      </c>
      <c r="BX56" s="126" t="s">
        <v>5</v>
      </c>
      <c r="CL56" s="126" t="s">
        <v>19</v>
      </c>
      <c r="CM56" s="126" t="s">
        <v>88</v>
      </c>
    </row>
    <row r="57" s="7" customFormat="1" ht="24.75" customHeight="1">
      <c r="A57" s="114" t="s">
        <v>82</v>
      </c>
      <c r="B57" s="115"/>
      <c r="C57" s="116"/>
      <c r="D57" s="117" t="s">
        <v>92</v>
      </c>
      <c r="E57" s="117"/>
      <c r="F57" s="117"/>
      <c r="G57" s="117"/>
      <c r="H57" s="117"/>
      <c r="I57" s="118"/>
      <c r="J57" s="117" t="s">
        <v>93</v>
      </c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9">
        <f>'SO 03 - Oprava uložení př...'!J30</f>
        <v>0</v>
      </c>
      <c r="AH57" s="118"/>
      <c r="AI57" s="118"/>
      <c r="AJ57" s="118"/>
      <c r="AK57" s="118"/>
      <c r="AL57" s="118"/>
      <c r="AM57" s="118"/>
      <c r="AN57" s="119">
        <f>SUM(AG57,AT57)</f>
        <v>0</v>
      </c>
      <c r="AO57" s="118"/>
      <c r="AP57" s="118"/>
      <c r="AQ57" s="120" t="s">
        <v>85</v>
      </c>
      <c r="AR57" s="121"/>
      <c r="AS57" s="122">
        <v>0</v>
      </c>
      <c r="AT57" s="123">
        <f>ROUND(SUM(AV57:AW57),2)</f>
        <v>0</v>
      </c>
      <c r="AU57" s="124">
        <f>'SO 03 - Oprava uložení př...'!P89</f>
        <v>0</v>
      </c>
      <c r="AV57" s="123">
        <f>'SO 03 - Oprava uložení př...'!J33</f>
        <v>0</v>
      </c>
      <c r="AW57" s="123">
        <f>'SO 03 - Oprava uložení př...'!J34</f>
        <v>0</v>
      </c>
      <c r="AX57" s="123">
        <f>'SO 03 - Oprava uložení př...'!J35</f>
        <v>0</v>
      </c>
      <c r="AY57" s="123">
        <f>'SO 03 - Oprava uložení př...'!J36</f>
        <v>0</v>
      </c>
      <c r="AZ57" s="123">
        <f>'SO 03 - Oprava uložení př...'!F33</f>
        <v>0</v>
      </c>
      <c r="BA57" s="123">
        <f>'SO 03 - Oprava uložení př...'!F34</f>
        <v>0</v>
      </c>
      <c r="BB57" s="123">
        <f>'SO 03 - Oprava uložení př...'!F35</f>
        <v>0</v>
      </c>
      <c r="BC57" s="123">
        <f>'SO 03 - Oprava uložení př...'!F36</f>
        <v>0</v>
      </c>
      <c r="BD57" s="125">
        <f>'SO 03 - Oprava uložení př...'!F37</f>
        <v>0</v>
      </c>
      <c r="BE57" s="7"/>
      <c r="BT57" s="126" t="s">
        <v>86</v>
      </c>
      <c r="BV57" s="126" t="s">
        <v>80</v>
      </c>
      <c r="BW57" s="126" t="s">
        <v>94</v>
      </c>
      <c r="BX57" s="126" t="s">
        <v>5</v>
      </c>
      <c r="CL57" s="126" t="s">
        <v>19</v>
      </c>
      <c r="CM57" s="126" t="s">
        <v>88</v>
      </c>
    </row>
    <row r="58" s="7" customFormat="1" ht="16.5" customHeight="1">
      <c r="A58" s="114" t="s">
        <v>82</v>
      </c>
      <c r="B58" s="115"/>
      <c r="C58" s="116"/>
      <c r="D58" s="117" t="s">
        <v>95</v>
      </c>
      <c r="E58" s="117"/>
      <c r="F58" s="117"/>
      <c r="G58" s="117"/>
      <c r="H58" s="117"/>
      <c r="I58" s="118"/>
      <c r="J58" s="117" t="s">
        <v>96</v>
      </c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  <c r="AA58" s="117"/>
      <c r="AB58" s="117"/>
      <c r="AC58" s="117"/>
      <c r="AD58" s="117"/>
      <c r="AE58" s="117"/>
      <c r="AF58" s="117"/>
      <c r="AG58" s="119">
        <f>'SO 04 - Výměna stavidel v...'!J30</f>
        <v>0</v>
      </c>
      <c r="AH58" s="118"/>
      <c r="AI58" s="118"/>
      <c r="AJ58" s="118"/>
      <c r="AK58" s="118"/>
      <c r="AL58" s="118"/>
      <c r="AM58" s="118"/>
      <c r="AN58" s="119">
        <f>SUM(AG58,AT58)</f>
        <v>0</v>
      </c>
      <c r="AO58" s="118"/>
      <c r="AP58" s="118"/>
      <c r="AQ58" s="120" t="s">
        <v>85</v>
      </c>
      <c r="AR58" s="121"/>
      <c r="AS58" s="122">
        <v>0</v>
      </c>
      <c r="AT58" s="123">
        <f>ROUND(SUM(AV58:AW58),2)</f>
        <v>0</v>
      </c>
      <c r="AU58" s="124">
        <f>'SO 04 - Výměna stavidel v...'!P85</f>
        <v>0</v>
      </c>
      <c r="AV58" s="123">
        <f>'SO 04 - Výměna stavidel v...'!J33</f>
        <v>0</v>
      </c>
      <c r="AW58" s="123">
        <f>'SO 04 - Výměna stavidel v...'!J34</f>
        <v>0</v>
      </c>
      <c r="AX58" s="123">
        <f>'SO 04 - Výměna stavidel v...'!J35</f>
        <v>0</v>
      </c>
      <c r="AY58" s="123">
        <f>'SO 04 - Výměna stavidel v...'!J36</f>
        <v>0</v>
      </c>
      <c r="AZ58" s="123">
        <f>'SO 04 - Výměna stavidel v...'!F33</f>
        <v>0</v>
      </c>
      <c r="BA58" s="123">
        <f>'SO 04 - Výměna stavidel v...'!F34</f>
        <v>0</v>
      </c>
      <c r="BB58" s="123">
        <f>'SO 04 - Výměna stavidel v...'!F35</f>
        <v>0</v>
      </c>
      <c r="BC58" s="123">
        <f>'SO 04 - Výměna stavidel v...'!F36</f>
        <v>0</v>
      </c>
      <c r="BD58" s="125">
        <f>'SO 04 - Výměna stavidel v...'!F37</f>
        <v>0</v>
      </c>
      <c r="BE58" s="7"/>
      <c r="BT58" s="126" t="s">
        <v>86</v>
      </c>
      <c r="BV58" s="126" t="s">
        <v>80</v>
      </c>
      <c r="BW58" s="126" t="s">
        <v>97</v>
      </c>
      <c r="BX58" s="126" t="s">
        <v>5</v>
      </c>
      <c r="CL58" s="126" t="s">
        <v>19</v>
      </c>
      <c r="CM58" s="126" t="s">
        <v>88</v>
      </c>
    </row>
    <row r="59" s="7" customFormat="1" ht="24.75" customHeight="1">
      <c r="A59" s="114" t="s">
        <v>82</v>
      </c>
      <c r="B59" s="115"/>
      <c r="C59" s="116"/>
      <c r="D59" s="117" t="s">
        <v>98</v>
      </c>
      <c r="E59" s="117"/>
      <c r="F59" s="117"/>
      <c r="G59" s="117"/>
      <c r="H59" s="117"/>
      <c r="I59" s="118"/>
      <c r="J59" s="117" t="s">
        <v>99</v>
      </c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  <c r="AA59" s="117"/>
      <c r="AB59" s="117"/>
      <c r="AC59" s="117"/>
      <c r="AD59" s="117"/>
      <c r="AE59" s="117"/>
      <c r="AF59" s="117"/>
      <c r="AG59" s="119">
        <f>'PS 01 - Elektrotechnologi...'!J30</f>
        <v>0</v>
      </c>
      <c r="AH59" s="118"/>
      <c r="AI59" s="118"/>
      <c r="AJ59" s="118"/>
      <c r="AK59" s="118"/>
      <c r="AL59" s="118"/>
      <c r="AM59" s="118"/>
      <c r="AN59" s="119">
        <f>SUM(AG59,AT59)</f>
        <v>0</v>
      </c>
      <c r="AO59" s="118"/>
      <c r="AP59" s="118"/>
      <c r="AQ59" s="120" t="s">
        <v>100</v>
      </c>
      <c r="AR59" s="121"/>
      <c r="AS59" s="122">
        <v>0</v>
      </c>
      <c r="AT59" s="123">
        <f>ROUND(SUM(AV59:AW59),2)</f>
        <v>0</v>
      </c>
      <c r="AU59" s="124">
        <f>'PS 01 - Elektrotechnologi...'!P81</f>
        <v>0</v>
      </c>
      <c r="AV59" s="123">
        <f>'PS 01 - Elektrotechnologi...'!J33</f>
        <v>0</v>
      </c>
      <c r="AW59" s="123">
        <f>'PS 01 - Elektrotechnologi...'!J34</f>
        <v>0</v>
      </c>
      <c r="AX59" s="123">
        <f>'PS 01 - Elektrotechnologi...'!J35</f>
        <v>0</v>
      </c>
      <c r="AY59" s="123">
        <f>'PS 01 - Elektrotechnologi...'!J36</f>
        <v>0</v>
      </c>
      <c r="AZ59" s="123">
        <f>'PS 01 - Elektrotechnologi...'!F33</f>
        <v>0</v>
      </c>
      <c r="BA59" s="123">
        <f>'PS 01 - Elektrotechnologi...'!F34</f>
        <v>0</v>
      </c>
      <c r="BB59" s="123">
        <f>'PS 01 - Elektrotechnologi...'!F35</f>
        <v>0</v>
      </c>
      <c r="BC59" s="123">
        <f>'PS 01 - Elektrotechnologi...'!F36</f>
        <v>0</v>
      </c>
      <c r="BD59" s="125">
        <f>'PS 01 - Elektrotechnologi...'!F37</f>
        <v>0</v>
      </c>
      <c r="BE59" s="7"/>
      <c r="BT59" s="126" t="s">
        <v>86</v>
      </c>
      <c r="BV59" s="126" t="s">
        <v>80</v>
      </c>
      <c r="BW59" s="126" t="s">
        <v>101</v>
      </c>
      <c r="BX59" s="126" t="s">
        <v>5</v>
      </c>
      <c r="CL59" s="126" t="s">
        <v>19</v>
      </c>
      <c r="CM59" s="126" t="s">
        <v>88</v>
      </c>
    </row>
    <row r="60" s="7" customFormat="1" ht="16.5" customHeight="1">
      <c r="A60" s="114" t="s">
        <v>82</v>
      </c>
      <c r="B60" s="115"/>
      <c r="C60" s="116"/>
      <c r="D60" s="117" t="s">
        <v>102</v>
      </c>
      <c r="E60" s="117"/>
      <c r="F60" s="117"/>
      <c r="G60" s="117"/>
      <c r="H60" s="117"/>
      <c r="I60" s="118"/>
      <c r="J60" s="117" t="s">
        <v>103</v>
      </c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  <c r="AA60" s="117"/>
      <c r="AB60" s="117"/>
      <c r="AC60" s="117"/>
      <c r="AD60" s="117"/>
      <c r="AE60" s="117"/>
      <c r="AF60" s="117"/>
      <c r="AG60" s="119">
        <f>'VRN - Ostatní a vedlejší ...'!J30</f>
        <v>0</v>
      </c>
      <c r="AH60" s="118"/>
      <c r="AI60" s="118"/>
      <c r="AJ60" s="118"/>
      <c r="AK60" s="118"/>
      <c r="AL60" s="118"/>
      <c r="AM60" s="118"/>
      <c r="AN60" s="119">
        <f>SUM(AG60,AT60)</f>
        <v>0</v>
      </c>
      <c r="AO60" s="118"/>
      <c r="AP60" s="118"/>
      <c r="AQ60" s="120" t="s">
        <v>104</v>
      </c>
      <c r="AR60" s="121"/>
      <c r="AS60" s="127">
        <v>0</v>
      </c>
      <c r="AT60" s="128">
        <f>ROUND(SUM(AV60:AW60),2)</f>
        <v>0</v>
      </c>
      <c r="AU60" s="129">
        <f>'VRN - Ostatní a vedlejší ...'!P80</f>
        <v>0</v>
      </c>
      <c r="AV60" s="128">
        <f>'VRN - Ostatní a vedlejší ...'!J33</f>
        <v>0</v>
      </c>
      <c r="AW60" s="128">
        <f>'VRN - Ostatní a vedlejší ...'!J34</f>
        <v>0</v>
      </c>
      <c r="AX60" s="128">
        <f>'VRN - Ostatní a vedlejší ...'!J35</f>
        <v>0</v>
      </c>
      <c r="AY60" s="128">
        <f>'VRN - Ostatní a vedlejší ...'!J36</f>
        <v>0</v>
      </c>
      <c r="AZ60" s="128">
        <f>'VRN - Ostatní a vedlejší ...'!F33</f>
        <v>0</v>
      </c>
      <c r="BA60" s="128">
        <f>'VRN - Ostatní a vedlejší ...'!F34</f>
        <v>0</v>
      </c>
      <c r="BB60" s="128">
        <f>'VRN - Ostatní a vedlejší ...'!F35</f>
        <v>0</v>
      </c>
      <c r="BC60" s="128">
        <f>'VRN - Ostatní a vedlejší ...'!F36</f>
        <v>0</v>
      </c>
      <c r="BD60" s="130">
        <f>'VRN - Ostatní a vedlejší ...'!F37</f>
        <v>0</v>
      </c>
      <c r="BE60" s="7"/>
      <c r="BT60" s="126" t="s">
        <v>86</v>
      </c>
      <c r="BV60" s="126" t="s">
        <v>80</v>
      </c>
      <c r="BW60" s="126" t="s">
        <v>105</v>
      </c>
      <c r="BX60" s="126" t="s">
        <v>5</v>
      </c>
      <c r="CL60" s="126" t="s">
        <v>19</v>
      </c>
      <c r="CM60" s="126" t="s">
        <v>88</v>
      </c>
    </row>
    <row r="61" s="2" customFormat="1" ht="30" customHeight="1">
      <c r="A61" s="41"/>
      <c r="B61" s="42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7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="2" customFormat="1" ht="6.96" customHeight="1">
      <c r="A62" s="41"/>
      <c r="B62" s="62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47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</sheetData>
  <sheetProtection sheet="1" formatColumns="0" formatRows="0" objects="1" scenarios="1" spinCount="100000" saltValue="UZC8B8oIQPlPmbAHvyXs51zDLvBGfjR2NsgaDrO8zjsO6cFn8dQJNgxbjpmuNA76efotaQvoHsvz38Zyo5nBpg==" hashValue="0fECqQZ506D49/vsCL4Q7MaKRhV/UkRHKkF0C9DDNubi+BVPbAXvgBA7pq77X7FC85zqgFYuwo1FFfP3umhq6g==" algorithmName="SHA-512" password="CC35"/>
  <mergeCells count="62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AN60:AP60"/>
    <mergeCell ref="AG60:AM60"/>
    <mergeCell ref="D60:H60"/>
    <mergeCell ref="J60:AF60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SO 01 - Obtok hrubého pře...'!C2" display="/"/>
    <hyperlink ref="A56" location="'SO 02 - Oprava stěn nátok...'!C2" display="/"/>
    <hyperlink ref="A57" location="'SO 03 - Oprava uložení př...'!C2" display="/"/>
    <hyperlink ref="A58" location="'SO 04 - Výměna stavidel v...'!C2" display="/"/>
    <hyperlink ref="A59" location="'PS 01 - Elektrotechnologi...'!C2" display="/"/>
    <hyperlink ref="A60" location="'VRN - Ostatní a vedlejší 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87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88</v>
      </c>
    </row>
    <row r="4" s="1" customFormat="1" ht="24.96" customHeight="1">
      <c r="B4" s="23"/>
      <c r="D4" s="133" t="s">
        <v>106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ČOV-rekonstrukce nátokového kanálu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107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108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11. 12. 2024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27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28</v>
      </c>
      <c r="F15" s="41"/>
      <c r="G15" s="41"/>
      <c r="H15" s="41"/>
      <c r="I15" s="135" t="s">
        <v>29</v>
      </c>
      <c r="J15" s="139" t="s">
        <v>30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31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29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33</v>
      </c>
      <c r="E20" s="41"/>
      <c r="F20" s="41"/>
      <c r="G20" s="41"/>
      <c r="H20" s="41"/>
      <c r="I20" s="135" t="s">
        <v>26</v>
      </c>
      <c r="J20" s="139" t="s">
        <v>34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35</v>
      </c>
      <c r="F21" s="41"/>
      <c r="G21" s="41"/>
      <c r="H21" s="41"/>
      <c r="I21" s="135" t="s">
        <v>29</v>
      </c>
      <c r="J21" s="139" t="s">
        <v>36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38</v>
      </c>
      <c r="E23" s="41"/>
      <c r="F23" s="41"/>
      <c r="G23" s="41"/>
      <c r="H23" s="41"/>
      <c r="I23" s="135" t="s">
        <v>26</v>
      </c>
      <c r="J23" s="139" t="s">
        <v>39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40</v>
      </c>
      <c r="F24" s="41"/>
      <c r="G24" s="41"/>
      <c r="H24" s="41"/>
      <c r="I24" s="135" t="s">
        <v>29</v>
      </c>
      <c r="J24" s="139" t="s">
        <v>41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42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44</v>
      </c>
      <c r="E30" s="41"/>
      <c r="F30" s="41"/>
      <c r="G30" s="41"/>
      <c r="H30" s="41"/>
      <c r="I30" s="41"/>
      <c r="J30" s="147">
        <f>ROUND(J95,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46</v>
      </c>
      <c r="G32" s="41"/>
      <c r="H32" s="41"/>
      <c r="I32" s="148" t="s">
        <v>45</v>
      </c>
      <c r="J32" s="148" t="s">
        <v>47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48</v>
      </c>
      <c r="E33" s="135" t="s">
        <v>49</v>
      </c>
      <c r="F33" s="150">
        <f>ROUND((SUM(BE95:BE325)),  2)</f>
        <v>0</v>
      </c>
      <c r="G33" s="41"/>
      <c r="H33" s="41"/>
      <c r="I33" s="151">
        <v>0.20999999999999999</v>
      </c>
      <c r="J33" s="150">
        <f>ROUND(((SUM(BE95:BE325))*I33),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50</v>
      </c>
      <c r="F34" s="150">
        <f>ROUND((SUM(BF95:BF325)),  2)</f>
        <v>0</v>
      </c>
      <c r="G34" s="41"/>
      <c r="H34" s="41"/>
      <c r="I34" s="151">
        <v>0.12</v>
      </c>
      <c r="J34" s="150">
        <f>ROUND(((SUM(BF95:BF325))*I34),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51</v>
      </c>
      <c r="F35" s="150">
        <f>ROUND((SUM(BG95:BG325)),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52</v>
      </c>
      <c r="F36" s="150">
        <f>ROUND((SUM(BH95:BH325)),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53</v>
      </c>
      <c r="F37" s="150">
        <f>ROUND((SUM(BI95:BI325)),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54</v>
      </c>
      <c r="E39" s="154"/>
      <c r="F39" s="154"/>
      <c r="G39" s="155" t="s">
        <v>55</v>
      </c>
      <c r="H39" s="156" t="s">
        <v>56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109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ČOV-rekonstrukce nátokového kanálu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107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 01 - Obtok hrubého předčištění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Sokolov</v>
      </c>
      <c r="G52" s="43"/>
      <c r="H52" s="43"/>
      <c r="I52" s="35" t="s">
        <v>23</v>
      </c>
      <c r="J52" s="75" t="str">
        <f>IF(J12="","",J12)</f>
        <v>11. 12. 2024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40.05" customHeight="1">
      <c r="A54" s="41"/>
      <c r="B54" s="42"/>
      <c r="C54" s="35" t="s">
        <v>25</v>
      </c>
      <c r="D54" s="43"/>
      <c r="E54" s="43"/>
      <c r="F54" s="30" t="str">
        <f>E15</f>
        <v xml:space="preserve">Město Sokolov,Rokycanova 1929 356 01  Sokolov</v>
      </c>
      <c r="G54" s="43"/>
      <c r="H54" s="43"/>
      <c r="I54" s="35" t="s">
        <v>33</v>
      </c>
      <c r="J54" s="39" t="str">
        <f>E21</f>
        <v>Ing.Jan Šinták-I.P.R.E.,KOlová 2.362 14 Kolová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25.6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38</v>
      </c>
      <c r="J55" s="39" t="str">
        <f>E24</f>
        <v>Ing.Jana Handšuhová Smutná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110</v>
      </c>
      <c r="D57" s="165"/>
      <c r="E57" s="165"/>
      <c r="F57" s="165"/>
      <c r="G57" s="165"/>
      <c r="H57" s="165"/>
      <c r="I57" s="165"/>
      <c r="J57" s="166" t="s">
        <v>111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76</v>
      </c>
      <c r="D59" s="43"/>
      <c r="E59" s="43"/>
      <c r="F59" s="43"/>
      <c r="G59" s="43"/>
      <c r="H59" s="43"/>
      <c r="I59" s="43"/>
      <c r="J59" s="105">
        <f>J95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112</v>
      </c>
    </row>
    <row r="60" s="9" customFormat="1" ht="24.96" customHeight="1">
      <c r="A60" s="9"/>
      <c r="B60" s="168"/>
      <c r="C60" s="169"/>
      <c r="D60" s="170" t="s">
        <v>113</v>
      </c>
      <c r="E60" s="171"/>
      <c r="F60" s="171"/>
      <c r="G60" s="171"/>
      <c r="H60" s="171"/>
      <c r="I60" s="171"/>
      <c r="J60" s="172">
        <f>J96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114</v>
      </c>
      <c r="E61" s="177"/>
      <c r="F61" s="177"/>
      <c r="G61" s="177"/>
      <c r="H61" s="177"/>
      <c r="I61" s="177"/>
      <c r="J61" s="178">
        <f>J97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115</v>
      </c>
      <c r="E62" s="177"/>
      <c r="F62" s="177"/>
      <c r="G62" s="177"/>
      <c r="H62" s="177"/>
      <c r="I62" s="177"/>
      <c r="J62" s="178">
        <f>J116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116</v>
      </c>
      <c r="E63" s="177"/>
      <c r="F63" s="177"/>
      <c r="G63" s="177"/>
      <c r="H63" s="177"/>
      <c r="I63" s="177"/>
      <c r="J63" s="178">
        <f>J139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117</v>
      </c>
      <c r="E64" s="177"/>
      <c r="F64" s="177"/>
      <c r="G64" s="177"/>
      <c r="H64" s="177"/>
      <c r="I64" s="177"/>
      <c r="J64" s="178">
        <f>J151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118</v>
      </c>
      <c r="E65" s="177"/>
      <c r="F65" s="177"/>
      <c r="G65" s="177"/>
      <c r="H65" s="177"/>
      <c r="I65" s="177"/>
      <c r="J65" s="178">
        <f>J173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4"/>
      <c r="C66" s="175"/>
      <c r="D66" s="176" t="s">
        <v>119</v>
      </c>
      <c r="E66" s="177"/>
      <c r="F66" s="177"/>
      <c r="G66" s="177"/>
      <c r="H66" s="177"/>
      <c r="I66" s="177"/>
      <c r="J66" s="178">
        <f>J182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4"/>
      <c r="C67" s="175"/>
      <c r="D67" s="176" t="s">
        <v>120</v>
      </c>
      <c r="E67" s="177"/>
      <c r="F67" s="177"/>
      <c r="G67" s="177"/>
      <c r="H67" s="177"/>
      <c r="I67" s="177"/>
      <c r="J67" s="178">
        <f>J196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4"/>
      <c r="C68" s="175"/>
      <c r="D68" s="176" t="s">
        <v>121</v>
      </c>
      <c r="E68" s="177"/>
      <c r="F68" s="177"/>
      <c r="G68" s="177"/>
      <c r="H68" s="177"/>
      <c r="I68" s="177"/>
      <c r="J68" s="178">
        <f>J242</f>
        <v>0</v>
      </c>
      <c r="K68" s="175"/>
      <c r="L68" s="17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4"/>
      <c r="C69" s="175"/>
      <c r="D69" s="176" t="s">
        <v>122</v>
      </c>
      <c r="E69" s="177"/>
      <c r="F69" s="177"/>
      <c r="G69" s="177"/>
      <c r="H69" s="177"/>
      <c r="I69" s="177"/>
      <c r="J69" s="178">
        <f>J252</f>
        <v>0</v>
      </c>
      <c r="K69" s="175"/>
      <c r="L69" s="17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9" customFormat="1" ht="24.96" customHeight="1">
      <c r="A70" s="9"/>
      <c r="B70" s="168"/>
      <c r="C70" s="169"/>
      <c r="D70" s="170" t="s">
        <v>123</v>
      </c>
      <c r="E70" s="171"/>
      <c r="F70" s="171"/>
      <c r="G70" s="171"/>
      <c r="H70" s="171"/>
      <c r="I70" s="171"/>
      <c r="J70" s="172">
        <f>J255</f>
        <v>0</v>
      </c>
      <c r="K70" s="169"/>
      <c r="L70" s="173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10" customFormat="1" ht="19.92" customHeight="1">
      <c r="A71" s="10"/>
      <c r="B71" s="174"/>
      <c r="C71" s="175"/>
      <c r="D71" s="176" t="s">
        <v>124</v>
      </c>
      <c r="E71" s="177"/>
      <c r="F71" s="177"/>
      <c r="G71" s="177"/>
      <c r="H71" s="177"/>
      <c r="I71" s="177"/>
      <c r="J71" s="178">
        <f>J256</f>
        <v>0</v>
      </c>
      <c r="K71" s="175"/>
      <c r="L71" s="17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4"/>
      <c r="C72" s="175"/>
      <c r="D72" s="176" t="s">
        <v>125</v>
      </c>
      <c r="E72" s="177"/>
      <c r="F72" s="177"/>
      <c r="G72" s="177"/>
      <c r="H72" s="177"/>
      <c r="I72" s="177"/>
      <c r="J72" s="178">
        <f>J262</f>
        <v>0</v>
      </c>
      <c r="K72" s="175"/>
      <c r="L72" s="179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9" customFormat="1" ht="24.96" customHeight="1">
      <c r="A73" s="9"/>
      <c r="B73" s="168"/>
      <c r="C73" s="169"/>
      <c r="D73" s="170" t="s">
        <v>126</v>
      </c>
      <c r="E73" s="171"/>
      <c r="F73" s="171"/>
      <c r="G73" s="171"/>
      <c r="H73" s="171"/>
      <c r="I73" s="171"/>
      <c r="J73" s="172">
        <f>J277</f>
        <v>0</v>
      </c>
      <c r="K73" s="169"/>
      <c r="L73" s="173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</row>
    <row r="74" s="10" customFormat="1" ht="19.92" customHeight="1">
      <c r="A74" s="10"/>
      <c r="B74" s="174"/>
      <c r="C74" s="175"/>
      <c r="D74" s="176" t="s">
        <v>127</v>
      </c>
      <c r="E74" s="177"/>
      <c r="F74" s="177"/>
      <c r="G74" s="177"/>
      <c r="H74" s="177"/>
      <c r="I74" s="177"/>
      <c r="J74" s="178">
        <f>J278</f>
        <v>0</v>
      </c>
      <c r="K74" s="175"/>
      <c r="L74" s="179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74"/>
      <c r="C75" s="175"/>
      <c r="D75" s="176" t="s">
        <v>128</v>
      </c>
      <c r="E75" s="177"/>
      <c r="F75" s="177"/>
      <c r="G75" s="177"/>
      <c r="H75" s="177"/>
      <c r="I75" s="177"/>
      <c r="J75" s="178">
        <f>J322</f>
        <v>0</v>
      </c>
      <c r="K75" s="175"/>
      <c r="L75" s="179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2" customFormat="1" ht="21.84" customHeight="1">
      <c r="A76" s="41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62"/>
      <c r="C77" s="63"/>
      <c r="D77" s="63"/>
      <c r="E77" s="63"/>
      <c r="F77" s="63"/>
      <c r="G77" s="63"/>
      <c r="H77" s="63"/>
      <c r="I77" s="63"/>
      <c r="J77" s="63"/>
      <c r="K77" s="6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81" s="2" customFormat="1" ht="6.96" customHeight="1">
      <c r="A81" s="41"/>
      <c r="B81" s="64"/>
      <c r="C81" s="65"/>
      <c r="D81" s="65"/>
      <c r="E81" s="65"/>
      <c r="F81" s="65"/>
      <c r="G81" s="65"/>
      <c r="H81" s="65"/>
      <c r="I81" s="65"/>
      <c r="J81" s="65"/>
      <c r="K81" s="65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24.96" customHeight="1">
      <c r="A82" s="41"/>
      <c r="B82" s="42"/>
      <c r="C82" s="26" t="s">
        <v>129</v>
      </c>
      <c r="D82" s="43"/>
      <c r="E82" s="43"/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2" customHeight="1">
      <c r="A84" s="41"/>
      <c r="B84" s="42"/>
      <c r="C84" s="35" t="s">
        <v>16</v>
      </c>
      <c r="D84" s="43"/>
      <c r="E84" s="43"/>
      <c r="F84" s="43"/>
      <c r="G84" s="43"/>
      <c r="H84" s="43"/>
      <c r="I84" s="43"/>
      <c r="J84" s="43"/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6.5" customHeight="1">
      <c r="A85" s="41"/>
      <c r="B85" s="42"/>
      <c r="C85" s="43"/>
      <c r="D85" s="43"/>
      <c r="E85" s="163" t="str">
        <f>E7</f>
        <v>ČOV-rekonstrukce nátokového kanálu</v>
      </c>
      <c r="F85" s="35"/>
      <c r="G85" s="35"/>
      <c r="H85" s="35"/>
      <c r="I85" s="43"/>
      <c r="J85" s="43"/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2" customHeight="1">
      <c r="A86" s="41"/>
      <c r="B86" s="42"/>
      <c r="C86" s="35" t="s">
        <v>107</v>
      </c>
      <c r="D86" s="43"/>
      <c r="E86" s="43"/>
      <c r="F86" s="43"/>
      <c r="G86" s="43"/>
      <c r="H86" s="43"/>
      <c r="I86" s="43"/>
      <c r="J86" s="43"/>
      <c r="K86" s="43"/>
      <c r="L86" s="13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6.5" customHeight="1">
      <c r="A87" s="41"/>
      <c r="B87" s="42"/>
      <c r="C87" s="43"/>
      <c r="D87" s="43"/>
      <c r="E87" s="72" t="str">
        <f>E9</f>
        <v>SO 01 - Obtok hrubého předčištění</v>
      </c>
      <c r="F87" s="43"/>
      <c r="G87" s="43"/>
      <c r="H87" s="43"/>
      <c r="I87" s="43"/>
      <c r="J87" s="43"/>
      <c r="K87" s="43"/>
      <c r="L87" s="13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6.96" customHeight="1">
      <c r="A88" s="41"/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13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2" customHeight="1">
      <c r="A89" s="41"/>
      <c r="B89" s="42"/>
      <c r="C89" s="35" t="s">
        <v>21</v>
      </c>
      <c r="D89" s="43"/>
      <c r="E89" s="43"/>
      <c r="F89" s="30" t="str">
        <f>F12</f>
        <v>Sokolov</v>
      </c>
      <c r="G89" s="43"/>
      <c r="H89" s="43"/>
      <c r="I89" s="35" t="s">
        <v>23</v>
      </c>
      <c r="J89" s="75" t="str">
        <f>IF(J12="","",J12)</f>
        <v>11. 12. 2024</v>
      </c>
      <c r="K89" s="43"/>
      <c r="L89" s="13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6.96" customHeight="1">
      <c r="A90" s="41"/>
      <c r="B90" s="42"/>
      <c r="C90" s="43"/>
      <c r="D90" s="43"/>
      <c r="E90" s="43"/>
      <c r="F90" s="43"/>
      <c r="G90" s="43"/>
      <c r="H90" s="43"/>
      <c r="I90" s="43"/>
      <c r="J90" s="43"/>
      <c r="K90" s="43"/>
      <c r="L90" s="13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40.05" customHeight="1">
      <c r="A91" s="41"/>
      <c r="B91" s="42"/>
      <c r="C91" s="35" t="s">
        <v>25</v>
      </c>
      <c r="D91" s="43"/>
      <c r="E91" s="43"/>
      <c r="F91" s="30" t="str">
        <f>E15</f>
        <v xml:space="preserve">Město Sokolov,Rokycanova 1929 356 01  Sokolov</v>
      </c>
      <c r="G91" s="43"/>
      <c r="H91" s="43"/>
      <c r="I91" s="35" t="s">
        <v>33</v>
      </c>
      <c r="J91" s="39" t="str">
        <f>E21</f>
        <v>Ing.Jan Šinták-I.P.R.E.,KOlová 2.362 14 Kolová</v>
      </c>
      <c r="K91" s="43"/>
      <c r="L91" s="137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25.65" customHeight="1">
      <c r="A92" s="41"/>
      <c r="B92" s="42"/>
      <c r="C92" s="35" t="s">
        <v>31</v>
      </c>
      <c r="D92" s="43"/>
      <c r="E92" s="43"/>
      <c r="F92" s="30" t="str">
        <f>IF(E18="","",E18)</f>
        <v>Vyplň údaj</v>
      </c>
      <c r="G92" s="43"/>
      <c r="H92" s="43"/>
      <c r="I92" s="35" t="s">
        <v>38</v>
      </c>
      <c r="J92" s="39" t="str">
        <f>E24</f>
        <v>Ing.Jana Handšuhová Smutná</v>
      </c>
      <c r="K92" s="43"/>
      <c r="L92" s="137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2" customFormat="1" ht="10.32" customHeight="1">
      <c r="A93" s="41"/>
      <c r="B93" s="42"/>
      <c r="C93" s="43"/>
      <c r="D93" s="43"/>
      <c r="E93" s="43"/>
      <c r="F93" s="43"/>
      <c r="G93" s="43"/>
      <c r="H93" s="43"/>
      <c r="I93" s="43"/>
      <c r="J93" s="43"/>
      <c r="K93" s="43"/>
      <c r="L93" s="137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11" customFormat="1" ht="29.28" customHeight="1">
      <c r="A94" s="180"/>
      <c r="B94" s="181"/>
      <c r="C94" s="182" t="s">
        <v>130</v>
      </c>
      <c r="D94" s="183" t="s">
        <v>63</v>
      </c>
      <c r="E94" s="183" t="s">
        <v>59</v>
      </c>
      <c r="F94" s="183" t="s">
        <v>60</v>
      </c>
      <c r="G94" s="183" t="s">
        <v>131</v>
      </c>
      <c r="H94" s="183" t="s">
        <v>132</v>
      </c>
      <c r="I94" s="183" t="s">
        <v>133</v>
      </c>
      <c r="J94" s="184" t="s">
        <v>111</v>
      </c>
      <c r="K94" s="185" t="s">
        <v>134</v>
      </c>
      <c r="L94" s="186"/>
      <c r="M94" s="95" t="s">
        <v>19</v>
      </c>
      <c r="N94" s="96" t="s">
        <v>48</v>
      </c>
      <c r="O94" s="96" t="s">
        <v>135</v>
      </c>
      <c r="P94" s="96" t="s">
        <v>136</v>
      </c>
      <c r="Q94" s="96" t="s">
        <v>137</v>
      </c>
      <c r="R94" s="96" t="s">
        <v>138</v>
      </c>
      <c r="S94" s="96" t="s">
        <v>139</v>
      </c>
      <c r="T94" s="97" t="s">
        <v>140</v>
      </c>
      <c r="U94" s="180"/>
      <c r="V94" s="180"/>
      <c r="W94" s="180"/>
      <c r="X94" s="180"/>
      <c r="Y94" s="180"/>
      <c r="Z94" s="180"/>
      <c r="AA94" s="180"/>
      <c r="AB94" s="180"/>
      <c r="AC94" s="180"/>
      <c r="AD94" s="180"/>
      <c r="AE94" s="180"/>
    </row>
    <row r="95" s="2" customFormat="1" ht="22.8" customHeight="1">
      <c r="A95" s="41"/>
      <c r="B95" s="42"/>
      <c r="C95" s="102" t="s">
        <v>141</v>
      </c>
      <c r="D95" s="43"/>
      <c r="E95" s="43"/>
      <c r="F95" s="43"/>
      <c r="G95" s="43"/>
      <c r="H95" s="43"/>
      <c r="I95" s="43"/>
      <c r="J95" s="187">
        <f>BK95</f>
        <v>0</v>
      </c>
      <c r="K95" s="43"/>
      <c r="L95" s="47"/>
      <c r="M95" s="98"/>
      <c r="N95" s="188"/>
      <c r="O95" s="99"/>
      <c r="P95" s="189">
        <f>P96+P255+P277</f>
        <v>0</v>
      </c>
      <c r="Q95" s="99"/>
      <c r="R95" s="189">
        <f>R96+R255+R277</f>
        <v>24.923494179999999</v>
      </c>
      <c r="S95" s="99"/>
      <c r="T95" s="190">
        <f>T96+T255+T277</f>
        <v>7.5504999999999995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77</v>
      </c>
      <c r="AU95" s="20" t="s">
        <v>112</v>
      </c>
      <c r="BK95" s="191">
        <f>BK96+BK255+BK277</f>
        <v>0</v>
      </c>
    </row>
    <row r="96" s="12" customFormat="1" ht="25.92" customHeight="1">
      <c r="A96" s="12"/>
      <c r="B96" s="192"/>
      <c r="C96" s="193"/>
      <c r="D96" s="194" t="s">
        <v>77</v>
      </c>
      <c r="E96" s="195" t="s">
        <v>142</v>
      </c>
      <c r="F96" s="195" t="s">
        <v>143</v>
      </c>
      <c r="G96" s="193"/>
      <c r="H96" s="193"/>
      <c r="I96" s="196"/>
      <c r="J96" s="197">
        <f>BK96</f>
        <v>0</v>
      </c>
      <c r="K96" s="193"/>
      <c r="L96" s="198"/>
      <c r="M96" s="199"/>
      <c r="N96" s="200"/>
      <c r="O96" s="200"/>
      <c r="P96" s="201">
        <f>P97+P116+P139+P151+P173+P182+P196+P242+P252</f>
        <v>0</v>
      </c>
      <c r="Q96" s="200"/>
      <c r="R96" s="201">
        <f>R97+R116+R139+R151+R173+R182+R196+R242+R252</f>
        <v>18.718433479999998</v>
      </c>
      <c r="S96" s="200"/>
      <c r="T96" s="202">
        <f>T97+T116+T139+T151+T173+T182+T196+T242+T252</f>
        <v>7.5504999999999995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3" t="s">
        <v>86</v>
      </c>
      <c r="AT96" s="204" t="s">
        <v>77</v>
      </c>
      <c r="AU96" s="204" t="s">
        <v>78</v>
      </c>
      <c r="AY96" s="203" t="s">
        <v>144</v>
      </c>
      <c r="BK96" s="205">
        <f>BK97+BK116+BK139+BK151+BK173+BK182+BK196+BK242+BK252</f>
        <v>0</v>
      </c>
    </row>
    <row r="97" s="12" customFormat="1" ht="22.8" customHeight="1">
      <c r="A97" s="12"/>
      <c r="B97" s="192"/>
      <c r="C97" s="193"/>
      <c r="D97" s="194" t="s">
        <v>77</v>
      </c>
      <c r="E97" s="206" t="s">
        <v>86</v>
      </c>
      <c r="F97" s="206" t="s">
        <v>145</v>
      </c>
      <c r="G97" s="193"/>
      <c r="H97" s="193"/>
      <c r="I97" s="196"/>
      <c r="J97" s="207">
        <f>BK97</f>
        <v>0</v>
      </c>
      <c r="K97" s="193"/>
      <c r="L97" s="198"/>
      <c r="M97" s="199"/>
      <c r="N97" s="200"/>
      <c r="O97" s="200"/>
      <c r="P97" s="201">
        <f>SUM(P98:P115)</f>
        <v>0</v>
      </c>
      <c r="Q97" s="200"/>
      <c r="R97" s="201">
        <f>SUM(R98:R115)</f>
        <v>0</v>
      </c>
      <c r="S97" s="200"/>
      <c r="T97" s="202">
        <f>SUM(T98:T115)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3" t="s">
        <v>86</v>
      </c>
      <c r="AT97" s="204" t="s">
        <v>77</v>
      </c>
      <c r="AU97" s="204" t="s">
        <v>86</v>
      </c>
      <c r="AY97" s="203" t="s">
        <v>144</v>
      </c>
      <c r="BK97" s="205">
        <f>SUM(BK98:BK115)</f>
        <v>0</v>
      </c>
    </row>
    <row r="98" s="2" customFormat="1" ht="24.15" customHeight="1">
      <c r="A98" s="41"/>
      <c r="B98" s="42"/>
      <c r="C98" s="208" t="s">
        <v>86</v>
      </c>
      <c r="D98" s="208" t="s">
        <v>146</v>
      </c>
      <c r="E98" s="209" t="s">
        <v>147</v>
      </c>
      <c r="F98" s="210" t="s">
        <v>148</v>
      </c>
      <c r="G98" s="211" t="s">
        <v>149</v>
      </c>
      <c r="H98" s="212">
        <v>5.2800000000000002</v>
      </c>
      <c r="I98" s="213"/>
      <c r="J98" s="214">
        <f>ROUND(I98*H98,2)</f>
        <v>0</v>
      </c>
      <c r="K98" s="215"/>
      <c r="L98" s="47"/>
      <c r="M98" s="216" t="s">
        <v>19</v>
      </c>
      <c r="N98" s="217" t="s">
        <v>49</v>
      </c>
      <c r="O98" s="87"/>
      <c r="P98" s="218">
        <f>O98*H98</f>
        <v>0</v>
      </c>
      <c r="Q98" s="218">
        <v>0</v>
      </c>
      <c r="R98" s="218">
        <f>Q98*H98</f>
        <v>0</v>
      </c>
      <c r="S98" s="218">
        <v>0</v>
      </c>
      <c r="T98" s="219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20" t="s">
        <v>150</v>
      </c>
      <c r="AT98" s="220" t="s">
        <v>146</v>
      </c>
      <c r="AU98" s="220" t="s">
        <v>88</v>
      </c>
      <c r="AY98" s="20" t="s">
        <v>144</v>
      </c>
      <c r="BE98" s="221">
        <f>IF(N98="základní",J98,0)</f>
        <v>0</v>
      </c>
      <c r="BF98" s="221">
        <f>IF(N98="snížená",J98,0)</f>
        <v>0</v>
      </c>
      <c r="BG98" s="221">
        <f>IF(N98="zákl. přenesená",J98,0)</f>
        <v>0</v>
      </c>
      <c r="BH98" s="221">
        <f>IF(N98="sníž. přenesená",J98,0)</f>
        <v>0</v>
      </c>
      <c r="BI98" s="221">
        <f>IF(N98="nulová",J98,0)</f>
        <v>0</v>
      </c>
      <c r="BJ98" s="20" t="s">
        <v>86</v>
      </c>
      <c r="BK98" s="221">
        <f>ROUND(I98*H98,2)</f>
        <v>0</v>
      </c>
      <c r="BL98" s="20" t="s">
        <v>150</v>
      </c>
      <c r="BM98" s="220" t="s">
        <v>151</v>
      </c>
    </row>
    <row r="99" s="2" customFormat="1">
      <c r="A99" s="41"/>
      <c r="B99" s="42"/>
      <c r="C99" s="43"/>
      <c r="D99" s="222" t="s">
        <v>152</v>
      </c>
      <c r="E99" s="43"/>
      <c r="F99" s="223" t="s">
        <v>153</v>
      </c>
      <c r="G99" s="43"/>
      <c r="H99" s="43"/>
      <c r="I99" s="224"/>
      <c r="J99" s="43"/>
      <c r="K99" s="43"/>
      <c r="L99" s="47"/>
      <c r="M99" s="225"/>
      <c r="N99" s="226"/>
      <c r="O99" s="87"/>
      <c r="P99" s="87"/>
      <c r="Q99" s="87"/>
      <c r="R99" s="87"/>
      <c r="S99" s="87"/>
      <c r="T99" s="88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0" t="s">
        <v>152</v>
      </c>
      <c r="AU99" s="20" t="s">
        <v>88</v>
      </c>
    </row>
    <row r="100" s="13" customFormat="1">
      <c r="A100" s="13"/>
      <c r="B100" s="227"/>
      <c r="C100" s="228"/>
      <c r="D100" s="229" t="s">
        <v>154</v>
      </c>
      <c r="E100" s="230" t="s">
        <v>19</v>
      </c>
      <c r="F100" s="231" t="s">
        <v>155</v>
      </c>
      <c r="G100" s="228"/>
      <c r="H100" s="230" t="s">
        <v>19</v>
      </c>
      <c r="I100" s="232"/>
      <c r="J100" s="228"/>
      <c r="K100" s="228"/>
      <c r="L100" s="233"/>
      <c r="M100" s="234"/>
      <c r="N100" s="235"/>
      <c r="O100" s="235"/>
      <c r="P100" s="235"/>
      <c r="Q100" s="235"/>
      <c r="R100" s="235"/>
      <c r="S100" s="235"/>
      <c r="T100" s="236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7" t="s">
        <v>154</v>
      </c>
      <c r="AU100" s="237" t="s">
        <v>88</v>
      </c>
      <c r="AV100" s="13" t="s">
        <v>86</v>
      </c>
      <c r="AW100" s="13" t="s">
        <v>37</v>
      </c>
      <c r="AX100" s="13" t="s">
        <v>78</v>
      </c>
      <c r="AY100" s="237" t="s">
        <v>144</v>
      </c>
    </row>
    <row r="101" s="13" customFormat="1">
      <c r="A101" s="13"/>
      <c r="B101" s="227"/>
      <c r="C101" s="228"/>
      <c r="D101" s="229" t="s">
        <v>154</v>
      </c>
      <c r="E101" s="230" t="s">
        <v>19</v>
      </c>
      <c r="F101" s="231" t="s">
        <v>156</v>
      </c>
      <c r="G101" s="228"/>
      <c r="H101" s="230" t="s">
        <v>19</v>
      </c>
      <c r="I101" s="232"/>
      <c r="J101" s="228"/>
      <c r="K101" s="228"/>
      <c r="L101" s="233"/>
      <c r="M101" s="234"/>
      <c r="N101" s="235"/>
      <c r="O101" s="235"/>
      <c r="P101" s="235"/>
      <c r="Q101" s="235"/>
      <c r="R101" s="235"/>
      <c r="S101" s="235"/>
      <c r="T101" s="236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7" t="s">
        <v>154</v>
      </c>
      <c r="AU101" s="237" t="s">
        <v>88</v>
      </c>
      <c r="AV101" s="13" t="s">
        <v>86</v>
      </c>
      <c r="AW101" s="13" t="s">
        <v>37</v>
      </c>
      <c r="AX101" s="13" t="s">
        <v>78</v>
      </c>
      <c r="AY101" s="237" t="s">
        <v>144</v>
      </c>
    </row>
    <row r="102" s="14" customFormat="1">
      <c r="A102" s="14"/>
      <c r="B102" s="238"/>
      <c r="C102" s="239"/>
      <c r="D102" s="229" t="s">
        <v>154</v>
      </c>
      <c r="E102" s="240" t="s">
        <v>19</v>
      </c>
      <c r="F102" s="241" t="s">
        <v>157</v>
      </c>
      <c r="G102" s="239"/>
      <c r="H102" s="242">
        <v>5.2800000000000002</v>
      </c>
      <c r="I102" s="243"/>
      <c r="J102" s="239"/>
      <c r="K102" s="239"/>
      <c r="L102" s="244"/>
      <c r="M102" s="245"/>
      <c r="N102" s="246"/>
      <c r="O102" s="246"/>
      <c r="P102" s="246"/>
      <c r="Q102" s="246"/>
      <c r="R102" s="246"/>
      <c r="S102" s="246"/>
      <c r="T102" s="247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48" t="s">
        <v>154</v>
      </c>
      <c r="AU102" s="248" t="s">
        <v>88</v>
      </c>
      <c r="AV102" s="14" t="s">
        <v>88</v>
      </c>
      <c r="AW102" s="14" t="s">
        <v>37</v>
      </c>
      <c r="AX102" s="14" t="s">
        <v>86</v>
      </c>
      <c r="AY102" s="248" t="s">
        <v>144</v>
      </c>
    </row>
    <row r="103" s="2" customFormat="1" ht="37.8" customHeight="1">
      <c r="A103" s="41"/>
      <c r="B103" s="42"/>
      <c r="C103" s="208" t="s">
        <v>88</v>
      </c>
      <c r="D103" s="208" t="s">
        <v>146</v>
      </c>
      <c r="E103" s="209" t="s">
        <v>158</v>
      </c>
      <c r="F103" s="210" t="s">
        <v>159</v>
      </c>
      <c r="G103" s="211" t="s">
        <v>149</v>
      </c>
      <c r="H103" s="212">
        <v>4.9279999999999999</v>
      </c>
      <c r="I103" s="213"/>
      <c r="J103" s="214">
        <f>ROUND(I103*H103,2)</f>
        <v>0</v>
      </c>
      <c r="K103" s="215"/>
      <c r="L103" s="47"/>
      <c r="M103" s="216" t="s">
        <v>19</v>
      </c>
      <c r="N103" s="217" t="s">
        <v>49</v>
      </c>
      <c r="O103" s="87"/>
      <c r="P103" s="218">
        <f>O103*H103</f>
        <v>0</v>
      </c>
      <c r="Q103" s="218">
        <v>0</v>
      </c>
      <c r="R103" s="218">
        <f>Q103*H103</f>
        <v>0</v>
      </c>
      <c r="S103" s="218">
        <v>0</v>
      </c>
      <c r="T103" s="219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20" t="s">
        <v>150</v>
      </c>
      <c r="AT103" s="220" t="s">
        <v>146</v>
      </c>
      <c r="AU103" s="220" t="s">
        <v>88</v>
      </c>
      <c r="AY103" s="20" t="s">
        <v>144</v>
      </c>
      <c r="BE103" s="221">
        <f>IF(N103="základní",J103,0)</f>
        <v>0</v>
      </c>
      <c r="BF103" s="221">
        <f>IF(N103="snížená",J103,0)</f>
        <v>0</v>
      </c>
      <c r="BG103" s="221">
        <f>IF(N103="zákl. přenesená",J103,0)</f>
        <v>0</v>
      </c>
      <c r="BH103" s="221">
        <f>IF(N103="sníž. přenesená",J103,0)</f>
        <v>0</v>
      </c>
      <c r="BI103" s="221">
        <f>IF(N103="nulová",J103,0)</f>
        <v>0</v>
      </c>
      <c r="BJ103" s="20" t="s">
        <v>86</v>
      </c>
      <c r="BK103" s="221">
        <f>ROUND(I103*H103,2)</f>
        <v>0</v>
      </c>
      <c r="BL103" s="20" t="s">
        <v>150</v>
      </c>
      <c r="BM103" s="220" t="s">
        <v>160</v>
      </c>
    </row>
    <row r="104" s="2" customFormat="1">
      <c r="A104" s="41"/>
      <c r="B104" s="42"/>
      <c r="C104" s="43"/>
      <c r="D104" s="222" t="s">
        <v>152</v>
      </c>
      <c r="E104" s="43"/>
      <c r="F104" s="223" t="s">
        <v>161</v>
      </c>
      <c r="G104" s="43"/>
      <c r="H104" s="43"/>
      <c r="I104" s="224"/>
      <c r="J104" s="43"/>
      <c r="K104" s="43"/>
      <c r="L104" s="47"/>
      <c r="M104" s="225"/>
      <c r="N104" s="226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152</v>
      </c>
      <c r="AU104" s="20" t="s">
        <v>88</v>
      </c>
    </row>
    <row r="105" s="14" customFormat="1">
      <c r="A105" s="14"/>
      <c r="B105" s="238"/>
      <c r="C105" s="239"/>
      <c r="D105" s="229" t="s">
        <v>154</v>
      </c>
      <c r="E105" s="240" t="s">
        <v>19</v>
      </c>
      <c r="F105" s="241" t="s">
        <v>162</v>
      </c>
      <c r="G105" s="239"/>
      <c r="H105" s="242">
        <v>4.9279999999999999</v>
      </c>
      <c r="I105" s="243"/>
      <c r="J105" s="239"/>
      <c r="K105" s="239"/>
      <c r="L105" s="244"/>
      <c r="M105" s="245"/>
      <c r="N105" s="246"/>
      <c r="O105" s="246"/>
      <c r="P105" s="246"/>
      <c r="Q105" s="246"/>
      <c r="R105" s="246"/>
      <c r="S105" s="246"/>
      <c r="T105" s="247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8" t="s">
        <v>154</v>
      </c>
      <c r="AU105" s="248" t="s">
        <v>88</v>
      </c>
      <c r="AV105" s="14" t="s">
        <v>88</v>
      </c>
      <c r="AW105" s="14" t="s">
        <v>37</v>
      </c>
      <c r="AX105" s="14" t="s">
        <v>86</v>
      </c>
      <c r="AY105" s="248" t="s">
        <v>144</v>
      </c>
    </row>
    <row r="106" s="2" customFormat="1" ht="24.15" customHeight="1">
      <c r="A106" s="41"/>
      <c r="B106" s="42"/>
      <c r="C106" s="208" t="s">
        <v>163</v>
      </c>
      <c r="D106" s="208" t="s">
        <v>146</v>
      </c>
      <c r="E106" s="209" t="s">
        <v>164</v>
      </c>
      <c r="F106" s="210" t="s">
        <v>165</v>
      </c>
      <c r="G106" s="211" t="s">
        <v>166</v>
      </c>
      <c r="H106" s="212">
        <v>9.8559999999999999</v>
      </c>
      <c r="I106" s="213"/>
      <c r="J106" s="214">
        <f>ROUND(I106*H106,2)</f>
        <v>0</v>
      </c>
      <c r="K106" s="215"/>
      <c r="L106" s="47"/>
      <c r="M106" s="216" t="s">
        <v>19</v>
      </c>
      <c r="N106" s="217" t="s">
        <v>49</v>
      </c>
      <c r="O106" s="87"/>
      <c r="P106" s="218">
        <f>O106*H106</f>
        <v>0</v>
      </c>
      <c r="Q106" s="218">
        <v>0</v>
      </c>
      <c r="R106" s="218">
        <f>Q106*H106</f>
        <v>0</v>
      </c>
      <c r="S106" s="218">
        <v>0</v>
      </c>
      <c r="T106" s="219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20" t="s">
        <v>150</v>
      </c>
      <c r="AT106" s="220" t="s">
        <v>146</v>
      </c>
      <c r="AU106" s="220" t="s">
        <v>88</v>
      </c>
      <c r="AY106" s="20" t="s">
        <v>144</v>
      </c>
      <c r="BE106" s="221">
        <f>IF(N106="základní",J106,0)</f>
        <v>0</v>
      </c>
      <c r="BF106" s="221">
        <f>IF(N106="snížená",J106,0)</f>
        <v>0</v>
      </c>
      <c r="BG106" s="221">
        <f>IF(N106="zákl. přenesená",J106,0)</f>
        <v>0</v>
      </c>
      <c r="BH106" s="221">
        <f>IF(N106="sníž. přenesená",J106,0)</f>
        <v>0</v>
      </c>
      <c r="BI106" s="221">
        <f>IF(N106="nulová",J106,0)</f>
        <v>0</v>
      </c>
      <c r="BJ106" s="20" t="s">
        <v>86</v>
      </c>
      <c r="BK106" s="221">
        <f>ROUND(I106*H106,2)</f>
        <v>0</v>
      </c>
      <c r="BL106" s="20" t="s">
        <v>150</v>
      </c>
      <c r="BM106" s="220" t="s">
        <v>167</v>
      </c>
    </row>
    <row r="107" s="2" customFormat="1">
      <c r="A107" s="41"/>
      <c r="B107" s="42"/>
      <c r="C107" s="43"/>
      <c r="D107" s="222" t="s">
        <v>152</v>
      </c>
      <c r="E107" s="43"/>
      <c r="F107" s="223" t="s">
        <v>168</v>
      </c>
      <c r="G107" s="43"/>
      <c r="H107" s="43"/>
      <c r="I107" s="224"/>
      <c r="J107" s="43"/>
      <c r="K107" s="43"/>
      <c r="L107" s="47"/>
      <c r="M107" s="225"/>
      <c r="N107" s="226"/>
      <c r="O107" s="87"/>
      <c r="P107" s="87"/>
      <c r="Q107" s="87"/>
      <c r="R107" s="87"/>
      <c r="S107" s="87"/>
      <c r="T107" s="88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20" t="s">
        <v>152</v>
      </c>
      <c r="AU107" s="20" t="s">
        <v>88</v>
      </c>
    </row>
    <row r="108" s="14" customFormat="1">
      <c r="A108" s="14"/>
      <c r="B108" s="238"/>
      <c r="C108" s="239"/>
      <c r="D108" s="229" t="s">
        <v>154</v>
      </c>
      <c r="E108" s="240" t="s">
        <v>19</v>
      </c>
      <c r="F108" s="241" t="s">
        <v>169</v>
      </c>
      <c r="G108" s="239"/>
      <c r="H108" s="242">
        <v>9.8559999999999999</v>
      </c>
      <c r="I108" s="243"/>
      <c r="J108" s="239"/>
      <c r="K108" s="239"/>
      <c r="L108" s="244"/>
      <c r="M108" s="245"/>
      <c r="N108" s="246"/>
      <c r="O108" s="246"/>
      <c r="P108" s="246"/>
      <c r="Q108" s="246"/>
      <c r="R108" s="246"/>
      <c r="S108" s="246"/>
      <c r="T108" s="247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8" t="s">
        <v>154</v>
      </c>
      <c r="AU108" s="248" t="s">
        <v>88</v>
      </c>
      <c r="AV108" s="14" t="s">
        <v>88</v>
      </c>
      <c r="AW108" s="14" t="s">
        <v>37</v>
      </c>
      <c r="AX108" s="14" t="s">
        <v>86</v>
      </c>
      <c r="AY108" s="248" t="s">
        <v>144</v>
      </c>
    </row>
    <row r="109" s="2" customFormat="1" ht="24.15" customHeight="1">
      <c r="A109" s="41"/>
      <c r="B109" s="42"/>
      <c r="C109" s="208" t="s">
        <v>150</v>
      </c>
      <c r="D109" s="208" t="s">
        <v>146</v>
      </c>
      <c r="E109" s="209" t="s">
        <v>170</v>
      </c>
      <c r="F109" s="210" t="s">
        <v>171</v>
      </c>
      <c r="G109" s="211" t="s">
        <v>149</v>
      </c>
      <c r="H109" s="212">
        <v>4.9279999999999999</v>
      </c>
      <c r="I109" s="213"/>
      <c r="J109" s="214">
        <f>ROUND(I109*H109,2)</f>
        <v>0</v>
      </c>
      <c r="K109" s="215"/>
      <c r="L109" s="47"/>
      <c r="M109" s="216" t="s">
        <v>19</v>
      </c>
      <c r="N109" s="217" t="s">
        <v>49</v>
      </c>
      <c r="O109" s="87"/>
      <c r="P109" s="218">
        <f>O109*H109</f>
        <v>0</v>
      </c>
      <c r="Q109" s="218">
        <v>0</v>
      </c>
      <c r="R109" s="218">
        <f>Q109*H109</f>
        <v>0</v>
      </c>
      <c r="S109" s="218">
        <v>0</v>
      </c>
      <c r="T109" s="219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20" t="s">
        <v>150</v>
      </c>
      <c r="AT109" s="220" t="s">
        <v>146</v>
      </c>
      <c r="AU109" s="220" t="s">
        <v>88</v>
      </c>
      <c r="AY109" s="20" t="s">
        <v>144</v>
      </c>
      <c r="BE109" s="221">
        <f>IF(N109="základní",J109,0)</f>
        <v>0</v>
      </c>
      <c r="BF109" s="221">
        <f>IF(N109="snížená",J109,0)</f>
        <v>0</v>
      </c>
      <c r="BG109" s="221">
        <f>IF(N109="zákl. přenesená",J109,0)</f>
        <v>0</v>
      </c>
      <c r="BH109" s="221">
        <f>IF(N109="sníž. přenesená",J109,0)</f>
        <v>0</v>
      </c>
      <c r="BI109" s="221">
        <f>IF(N109="nulová",J109,0)</f>
        <v>0</v>
      </c>
      <c r="BJ109" s="20" t="s">
        <v>86</v>
      </c>
      <c r="BK109" s="221">
        <f>ROUND(I109*H109,2)</f>
        <v>0</v>
      </c>
      <c r="BL109" s="20" t="s">
        <v>150</v>
      </c>
      <c r="BM109" s="220" t="s">
        <v>172</v>
      </c>
    </row>
    <row r="110" s="2" customFormat="1">
      <c r="A110" s="41"/>
      <c r="B110" s="42"/>
      <c r="C110" s="43"/>
      <c r="D110" s="222" t="s">
        <v>152</v>
      </c>
      <c r="E110" s="43"/>
      <c r="F110" s="223" t="s">
        <v>173</v>
      </c>
      <c r="G110" s="43"/>
      <c r="H110" s="43"/>
      <c r="I110" s="224"/>
      <c r="J110" s="43"/>
      <c r="K110" s="43"/>
      <c r="L110" s="47"/>
      <c r="M110" s="225"/>
      <c r="N110" s="226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20" t="s">
        <v>152</v>
      </c>
      <c r="AU110" s="20" t="s">
        <v>88</v>
      </c>
    </row>
    <row r="111" s="2" customFormat="1" ht="24.15" customHeight="1">
      <c r="A111" s="41"/>
      <c r="B111" s="42"/>
      <c r="C111" s="208" t="s">
        <v>174</v>
      </c>
      <c r="D111" s="208" t="s">
        <v>146</v>
      </c>
      <c r="E111" s="209" t="s">
        <v>175</v>
      </c>
      <c r="F111" s="210" t="s">
        <v>176</v>
      </c>
      <c r="G111" s="211" t="s">
        <v>149</v>
      </c>
      <c r="H111" s="212">
        <v>0.35199999999999998</v>
      </c>
      <c r="I111" s="213"/>
      <c r="J111" s="214">
        <f>ROUND(I111*H111,2)</f>
        <v>0</v>
      </c>
      <c r="K111" s="215"/>
      <c r="L111" s="47"/>
      <c r="M111" s="216" t="s">
        <v>19</v>
      </c>
      <c r="N111" s="217" t="s">
        <v>49</v>
      </c>
      <c r="O111" s="87"/>
      <c r="P111" s="218">
        <f>O111*H111</f>
        <v>0</v>
      </c>
      <c r="Q111" s="218">
        <v>0</v>
      </c>
      <c r="R111" s="218">
        <f>Q111*H111</f>
        <v>0</v>
      </c>
      <c r="S111" s="218">
        <v>0</v>
      </c>
      <c r="T111" s="219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20" t="s">
        <v>150</v>
      </c>
      <c r="AT111" s="220" t="s">
        <v>146</v>
      </c>
      <c r="AU111" s="220" t="s">
        <v>88</v>
      </c>
      <c r="AY111" s="20" t="s">
        <v>144</v>
      </c>
      <c r="BE111" s="221">
        <f>IF(N111="základní",J111,0)</f>
        <v>0</v>
      </c>
      <c r="BF111" s="221">
        <f>IF(N111="snížená",J111,0)</f>
        <v>0</v>
      </c>
      <c r="BG111" s="221">
        <f>IF(N111="zákl. přenesená",J111,0)</f>
        <v>0</v>
      </c>
      <c r="BH111" s="221">
        <f>IF(N111="sníž. přenesená",J111,0)</f>
        <v>0</v>
      </c>
      <c r="BI111" s="221">
        <f>IF(N111="nulová",J111,0)</f>
        <v>0</v>
      </c>
      <c r="BJ111" s="20" t="s">
        <v>86</v>
      </c>
      <c r="BK111" s="221">
        <f>ROUND(I111*H111,2)</f>
        <v>0</v>
      </c>
      <c r="BL111" s="20" t="s">
        <v>150</v>
      </c>
      <c r="BM111" s="220" t="s">
        <v>177</v>
      </c>
    </row>
    <row r="112" s="2" customFormat="1">
      <c r="A112" s="41"/>
      <c r="B112" s="42"/>
      <c r="C112" s="43"/>
      <c r="D112" s="222" t="s">
        <v>152</v>
      </c>
      <c r="E112" s="43"/>
      <c r="F112" s="223" t="s">
        <v>178</v>
      </c>
      <c r="G112" s="43"/>
      <c r="H112" s="43"/>
      <c r="I112" s="224"/>
      <c r="J112" s="43"/>
      <c r="K112" s="43"/>
      <c r="L112" s="47"/>
      <c r="M112" s="225"/>
      <c r="N112" s="226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152</v>
      </c>
      <c r="AU112" s="20" t="s">
        <v>88</v>
      </c>
    </row>
    <row r="113" s="13" customFormat="1">
      <c r="A113" s="13"/>
      <c r="B113" s="227"/>
      <c r="C113" s="228"/>
      <c r="D113" s="229" t="s">
        <v>154</v>
      </c>
      <c r="E113" s="230" t="s">
        <v>19</v>
      </c>
      <c r="F113" s="231" t="s">
        <v>155</v>
      </c>
      <c r="G113" s="228"/>
      <c r="H113" s="230" t="s">
        <v>19</v>
      </c>
      <c r="I113" s="232"/>
      <c r="J113" s="228"/>
      <c r="K113" s="228"/>
      <c r="L113" s="233"/>
      <c r="M113" s="234"/>
      <c r="N113" s="235"/>
      <c r="O113" s="235"/>
      <c r="P113" s="235"/>
      <c r="Q113" s="235"/>
      <c r="R113" s="235"/>
      <c r="S113" s="235"/>
      <c r="T113" s="236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7" t="s">
        <v>154</v>
      </c>
      <c r="AU113" s="237" t="s">
        <v>88</v>
      </c>
      <c r="AV113" s="13" t="s">
        <v>86</v>
      </c>
      <c r="AW113" s="13" t="s">
        <v>37</v>
      </c>
      <c r="AX113" s="13" t="s">
        <v>78</v>
      </c>
      <c r="AY113" s="237" t="s">
        <v>144</v>
      </c>
    </row>
    <row r="114" s="13" customFormat="1">
      <c r="A114" s="13"/>
      <c r="B114" s="227"/>
      <c r="C114" s="228"/>
      <c r="D114" s="229" t="s">
        <v>154</v>
      </c>
      <c r="E114" s="230" t="s">
        <v>19</v>
      </c>
      <c r="F114" s="231" t="s">
        <v>156</v>
      </c>
      <c r="G114" s="228"/>
      <c r="H114" s="230" t="s">
        <v>19</v>
      </c>
      <c r="I114" s="232"/>
      <c r="J114" s="228"/>
      <c r="K114" s="228"/>
      <c r="L114" s="233"/>
      <c r="M114" s="234"/>
      <c r="N114" s="235"/>
      <c r="O114" s="235"/>
      <c r="P114" s="235"/>
      <c r="Q114" s="235"/>
      <c r="R114" s="235"/>
      <c r="S114" s="235"/>
      <c r="T114" s="236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7" t="s">
        <v>154</v>
      </c>
      <c r="AU114" s="237" t="s">
        <v>88</v>
      </c>
      <c r="AV114" s="13" t="s">
        <v>86</v>
      </c>
      <c r="AW114" s="13" t="s">
        <v>37</v>
      </c>
      <c r="AX114" s="13" t="s">
        <v>78</v>
      </c>
      <c r="AY114" s="237" t="s">
        <v>144</v>
      </c>
    </row>
    <row r="115" s="14" customFormat="1">
      <c r="A115" s="14"/>
      <c r="B115" s="238"/>
      <c r="C115" s="239"/>
      <c r="D115" s="229" t="s">
        <v>154</v>
      </c>
      <c r="E115" s="240" t="s">
        <v>19</v>
      </c>
      <c r="F115" s="241" t="s">
        <v>179</v>
      </c>
      <c r="G115" s="239"/>
      <c r="H115" s="242">
        <v>0.35199999999999998</v>
      </c>
      <c r="I115" s="243"/>
      <c r="J115" s="239"/>
      <c r="K115" s="239"/>
      <c r="L115" s="244"/>
      <c r="M115" s="245"/>
      <c r="N115" s="246"/>
      <c r="O115" s="246"/>
      <c r="P115" s="246"/>
      <c r="Q115" s="246"/>
      <c r="R115" s="246"/>
      <c r="S115" s="246"/>
      <c r="T115" s="247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48" t="s">
        <v>154</v>
      </c>
      <c r="AU115" s="248" t="s">
        <v>88</v>
      </c>
      <c r="AV115" s="14" t="s">
        <v>88</v>
      </c>
      <c r="AW115" s="14" t="s">
        <v>37</v>
      </c>
      <c r="AX115" s="14" t="s">
        <v>86</v>
      </c>
      <c r="AY115" s="248" t="s">
        <v>144</v>
      </c>
    </row>
    <row r="116" s="12" customFormat="1" ht="22.8" customHeight="1">
      <c r="A116" s="12"/>
      <c r="B116" s="192"/>
      <c r="C116" s="193"/>
      <c r="D116" s="194" t="s">
        <v>77</v>
      </c>
      <c r="E116" s="206" t="s">
        <v>88</v>
      </c>
      <c r="F116" s="206" t="s">
        <v>180</v>
      </c>
      <c r="G116" s="193"/>
      <c r="H116" s="193"/>
      <c r="I116" s="196"/>
      <c r="J116" s="207">
        <f>BK116</f>
        <v>0</v>
      </c>
      <c r="K116" s="193"/>
      <c r="L116" s="198"/>
      <c r="M116" s="199"/>
      <c r="N116" s="200"/>
      <c r="O116" s="200"/>
      <c r="P116" s="201">
        <f>SUM(P117:P138)</f>
        <v>0</v>
      </c>
      <c r="Q116" s="200"/>
      <c r="R116" s="201">
        <f>SUM(R117:R138)</f>
        <v>9.2805980499999983</v>
      </c>
      <c r="S116" s="200"/>
      <c r="T116" s="202">
        <f>SUM(T117:T138)</f>
        <v>0</v>
      </c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R116" s="203" t="s">
        <v>86</v>
      </c>
      <c r="AT116" s="204" t="s">
        <v>77</v>
      </c>
      <c r="AU116" s="204" t="s">
        <v>86</v>
      </c>
      <c r="AY116" s="203" t="s">
        <v>144</v>
      </c>
      <c r="BK116" s="205">
        <f>SUM(BK117:BK138)</f>
        <v>0</v>
      </c>
    </row>
    <row r="117" s="2" customFormat="1" ht="21.75" customHeight="1">
      <c r="A117" s="41"/>
      <c r="B117" s="42"/>
      <c r="C117" s="208" t="s">
        <v>181</v>
      </c>
      <c r="D117" s="208" t="s">
        <v>146</v>
      </c>
      <c r="E117" s="209" t="s">
        <v>182</v>
      </c>
      <c r="F117" s="210" t="s">
        <v>183</v>
      </c>
      <c r="G117" s="211" t="s">
        <v>149</v>
      </c>
      <c r="H117" s="212">
        <v>3.5899999999999999</v>
      </c>
      <c r="I117" s="213"/>
      <c r="J117" s="214">
        <f>ROUND(I117*H117,2)</f>
        <v>0</v>
      </c>
      <c r="K117" s="215"/>
      <c r="L117" s="47"/>
      <c r="M117" s="216" t="s">
        <v>19</v>
      </c>
      <c r="N117" s="217" t="s">
        <v>49</v>
      </c>
      <c r="O117" s="87"/>
      <c r="P117" s="218">
        <f>O117*H117</f>
        <v>0</v>
      </c>
      <c r="Q117" s="218">
        <v>2.5018699999999998</v>
      </c>
      <c r="R117" s="218">
        <f>Q117*H117</f>
        <v>8.9817132999999991</v>
      </c>
      <c r="S117" s="218">
        <v>0</v>
      </c>
      <c r="T117" s="219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20" t="s">
        <v>150</v>
      </c>
      <c r="AT117" s="220" t="s">
        <v>146</v>
      </c>
      <c r="AU117" s="220" t="s">
        <v>88</v>
      </c>
      <c r="AY117" s="20" t="s">
        <v>144</v>
      </c>
      <c r="BE117" s="221">
        <f>IF(N117="základní",J117,0)</f>
        <v>0</v>
      </c>
      <c r="BF117" s="221">
        <f>IF(N117="snížená",J117,0)</f>
        <v>0</v>
      </c>
      <c r="BG117" s="221">
        <f>IF(N117="zákl. přenesená",J117,0)</f>
        <v>0</v>
      </c>
      <c r="BH117" s="221">
        <f>IF(N117="sníž. přenesená",J117,0)</f>
        <v>0</v>
      </c>
      <c r="BI117" s="221">
        <f>IF(N117="nulová",J117,0)</f>
        <v>0</v>
      </c>
      <c r="BJ117" s="20" t="s">
        <v>86</v>
      </c>
      <c r="BK117" s="221">
        <f>ROUND(I117*H117,2)</f>
        <v>0</v>
      </c>
      <c r="BL117" s="20" t="s">
        <v>150</v>
      </c>
      <c r="BM117" s="220" t="s">
        <v>184</v>
      </c>
    </row>
    <row r="118" s="2" customFormat="1">
      <c r="A118" s="41"/>
      <c r="B118" s="42"/>
      <c r="C118" s="43"/>
      <c r="D118" s="222" t="s">
        <v>152</v>
      </c>
      <c r="E118" s="43"/>
      <c r="F118" s="223" t="s">
        <v>185</v>
      </c>
      <c r="G118" s="43"/>
      <c r="H118" s="43"/>
      <c r="I118" s="224"/>
      <c r="J118" s="43"/>
      <c r="K118" s="43"/>
      <c r="L118" s="47"/>
      <c r="M118" s="225"/>
      <c r="N118" s="226"/>
      <c r="O118" s="87"/>
      <c r="P118" s="87"/>
      <c r="Q118" s="87"/>
      <c r="R118" s="87"/>
      <c r="S118" s="87"/>
      <c r="T118" s="88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20" t="s">
        <v>152</v>
      </c>
      <c r="AU118" s="20" t="s">
        <v>88</v>
      </c>
    </row>
    <row r="119" s="13" customFormat="1">
      <c r="A119" s="13"/>
      <c r="B119" s="227"/>
      <c r="C119" s="228"/>
      <c r="D119" s="229" t="s">
        <v>154</v>
      </c>
      <c r="E119" s="230" t="s">
        <v>19</v>
      </c>
      <c r="F119" s="231" t="s">
        <v>155</v>
      </c>
      <c r="G119" s="228"/>
      <c r="H119" s="230" t="s">
        <v>19</v>
      </c>
      <c r="I119" s="232"/>
      <c r="J119" s="228"/>
      <c r="K119" s="228"/>
      <c r="L119" s="233"/>
      <c r="M119" s="234"/>
      <c r="N119" s="235"/>
      <c r="O119" s="235"/>
      <c r="P119" s="235"/>
      <c r="Q119" s="235"/>
      <c r="R119" s="235"/>
      <c r="S119" s="235"/>
      <c r="T119" s="236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7" t="s">
        <v>154</v>
      </c>
      <c r="AU119" s="237" t="s">
        <v>88</v>
      </c>
      <c r="AV119" s="13" t="s">
        <v>86</v>
      </c>
      <c r="AW119" s="13" t="s">
        <v>37</v>
      </c>
      <c r="AX119" s="13" t="s">
        <v>78</v>
      </c>
      <c r="AY119" s="237" t="s">
        <v>144</v>
      </c>
    </row>
    <row r="120" s="13" customFormat="1">
      <c r="A120" s="13"/>
      <c r="B120" s="227"/>
      <c r="C120" s="228"/>
      <c r="D120" s="229" t="s">
        <v>154</v>
      </c>
      <c r="E120" s="230" t="s">
        <v>19</v>
      </c>
      <c r="F120" s="231" t="s">
        <v>156</v>
      </c>
      <c r="G120" s="228"/>
      <c r="H120" s="230" t="s">
        <v>19</v>
      </c>
      <c r="I120" s="232"/>
      <c r="J120" s="228"/>
      <c r="K120" s="228"/>
      <c r="L120" s="233"/>
      <c r="M120" s="234"/>
      <c r="N120" s="235"/>
      <c r="O120" s="235"/>
      <c r="P120" s="235"/>
      <c r="Q120" s="235"/>
      <c r="R120" s="235"/>
      <c r="S120" s="235"/>
      <c r="T120" s="236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7" t="s">
        <v>154</v>
      </c>
      <c r="AU120" s="237" t="s">
        <v>88</v>
      </c>
      <c r="AV120" s="13" t="s">
        <v>86</v>
      </c>
      <c r="AW120" s="13" t="s">
        <v>37</v>
      </c>
      <c r="AX120" s="13" t="s">
        <v>78</v>
      </c>
      <c r="AY120" s="237" t="s">
        <v>144</v>
      </c>
    </row>
    <row r="121" s="14" customFormat="1">
      <c r="A121" s="14"/>
      <c r="B121" s="238"/>
      <c r="C121" s="239"/>
      <c r="D121" s="229" t="s">
        <v>154</v>
      </c>
      <c r="E121" s="240" t="s">
        <v>19</v>
      </c>
      <c r="F121" s="241" t="s">
        <v>186</v>
      </c>
      <c r="G121" s="239"/>
      <c r="H121" s="242">
        <v>2.6400000000000001</v>
      </c>
      <c r="I121" s="243"/>
      <c r="J121" s="239"/>
      <c r="K121" s="239"/>
      <c r="L121" s="244"/>
      <c r="M121" s="245"/>
      <c r="N121" s="246"/>
      <c r="O121" s="246"/>
      <c r="P121" s="246"/>
      <c r="Q121" s="246"/>
      <c r="R121" s="246"/>
      <c r="S121" s="246"/>
      <c r="T121" s="247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48" t="s">
        <v>154</v>
      </c>
      <c r="AU121" s="248" t="s">
        <v>88</v>
      </c>
      <c r="AV121" s="14" t="s">
        <v>88</v>
      </c>
      <c r="AW121" s="14" t="s">
        <v>37</v>
      </c>
      <c r="AX121" s="14" t="s">
        <v>78</v>
      </c>
      <c r="AY121" s="248" t="s">
        <v>144</v>
      </c>
    </row>
    <row r="122" s="14" customFormat="1">
      <c r="A122" s="14"/>
      <c r="B122" s="238"/>
      <c r="C122" s="239"/>
      <c r="D122" s="229" t="s">
        <v>154</v>
      </c>
      <c r="E122" s="240" t="s">
        <v>19</v>
      </c>
      <c r="F122" s="241" t="s">
        <v>187</v>
      </c>
      <c r="G122" s="239"/>
      <c r="H122" s="242">
        <v>0.94999999999999996</v>
      </c>
      <c r="I122" s="243"/>
      <c r="J122" s="239"/>
      <c r="K122" s="239"/>
      <c r="L122" s="244"/>
      <c r="M122" s="245"/>
      <c r="N122" s="246"/>
      <c r="O122" s="246"/>
      <c r="P122" s="246"/>
      <c r="Q122" s="246"/>
      <c r="R122" s="246"/>
      <c r="S122" s="246"/>
      <c r="T122" s="247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48" t="s">
        <v>154</v>
      </c>
      <c r="AU122" s="248" t="s">
        <v>88</v>
      </c>
      <c r="AV122" s="14" t="s">
        <v>88</v>
      </c>
      <c r="AW122" s="14" t="s">
        <v>37</v>
      </c>
      <c r="AX122" s="14" t="s">
        <v>78</v>
      </c>
      <c r="AY122" s="248" t="s">
        <v>144</v>
      </c>
    </row>
    <row r="123" s="15" customFormat="1">
      <c r="A123" s="15"/>
      <c r="B123" s="249"/>
      <c r="C123" s="250"/>
      <c r="D123" s="229" t="s">
        <v>154</v>
      </c>
      <c r="E123" s="251" t="s">
        <v>19</v>
      </c>
      <c r="F123" s="252" t="s">
        <v>188</v>
      </c>
      <c r="G123" s="250"/>
      <c r="H123" s="253">
        <v>3.5899999999999999</v>
      </c>
      <c r="I123" s="254"/>
      <c r="J123" s="250"/>
      <c r="K123" s="250"/>
      <c r="L123" s="255"/>
      <c r="M123" s="256"/>
      <c r="N123" s="257"/>
      <c r="O123" s="257"/>
      <c r="P123" s="257"/>
      <c r="Q123" s="257"/>
      <c r="R123" s="257"/>
      <c r="S123" s="257"/>
      <c r="T123" s="258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T123" s="259" t="s">
        <v>154</v>
      </c>
      <c r="AU123" s="259" t="s">
        <v>88</v>
      </c>
      <c r="AV123" s="15" t="s">
        <v>150</v>
      </c>
      <c r="AW123" s="15" t="s">
        <v>37</v>
      </c>
      <c r="AX123" s="15" t="s">
        <v>86</v>
      </c>
      <c r="AY123" s="259" t="s">
        <v>144</v>
      </c>
    </row>
    <row r="124" s="2" customFormat="1" ht="16.5" customHeight="1">
      <c r="A124" s="41"/>
      <c r="B124" s="42"/>
      <c r="C124" s="208" t="s">
        <v>189</v>
      </c>
      <c r="D124" s="208" t="s">
        <v>146</v>
      </c>
      <c r="E124" s="209" t="s">
        <v>190</v>
      </c>
      <c r="F124" s="210" t="s">
        <v>191</v>
      </c>
      <c r="G124" s="211" t="s">
        <v>192</v>
      </c>
      <c r="H124" s="212">
        <v>10.560000000000001</v>
      </c>
      <c r="I124" s="213"/>
      <c r="J124" s="214">
        <f>ROUND(I124*H124,2)</f>
        <v>0</v>
      </c>
      <c r="K124" s="215"/>
      <c r="L124" s="47"/>
      <c r="M124" s="216" t="s">
        <v>19</v>
      </c>
      <c r="N124" s="217" t="s">
        <v>49</v>
      </c>
      <c r="O124" s="87"/>
      <c r="P124" s="218">
        <f>O124*H124</f>
        <v>0</v>
      </c>
      <c r="Q124" s="218">
        <v>0.00264</v>
      </c>
      <c r="R124" s="218">
        <f>Q124*H124</f>
        <v>0.027878400000000001</v>
      </c>
      <c r="S124" s="218">
        <v>0</v>
      </c>
      <c r="T124" s="219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20" t="s">
        <v>150</v>
      </c>
      <c r="AT124" s="220" t="s">
        <v>146</v>
      </c>
      <c r="AU124" s="220" t="s">
        <v>88</v>
      </c>
      <c r="AY124" s="20" t="s">
        <v>144</v>
      </c>
      <c r="BE124" s="221">
        <f>IF(N124="základní",J124,0)</f>
        <v>0</v>
      </c>
      <c r="BF124" s="221">
        <f>IF(N124="snížená",J124,0)</f>
        <v>0</v>
      </c>
      <c r="BG124" s="221">
        <f>IF(N124="zákl. přenesená",J124,0)</f>
        <v>0</v>
      </c>
      <c r="BH124" s="221">
        <f>IF(N124="sníž. přenesená",J124,0)</f>
        <v>0</v>
      </c>
      <c r="BI124" s="221">
        <f>IF(N124="nulová",J124,0)</f>
        <v>0</v>
      </c>
      <c r="BJ124" s="20" t="s">
        <v>86</v>
      </c>
      <c r="BK124" s="221">
        <f>ROUND(I124*H124,2)</f>
        <v>0</v>
      </c>
      <c r="BL124" s="20" t="s">
        <v>150</v>
      </c>
      <c r="BM124" s="220" t="s">
        <v>193</v>
      </c>
    </row>
    <row r="125" s="2" customFormat="1">
      <c r="A125" s="41"/>
      <c r="B125" s="42"/>
      <c r="C125" s="43"/>
      <c r="D125" s="222" t="s">
        <v>152</v>
      </c>
      <c r="E125" s="43"/>
      <c r="F125" s="223" t="s">
        <v>194</v>
      </c>
      <c r="G125" s="43"/>
      <c r="H125" s="43"/>
      <c r="I125" s="224"/>
      <c r="J125" s="43"/>
      <c r="K125" s="43"/>
      <c r="L125" s="47"/>
      <c r="M125" s="225"/>
      <c r="N125" s="226"/>
      <c r="O125" s="87"/>
      <c r="P125" s="87"/>
      <c r="Q125" s="87"/>
      <c r="R125" s="87"/>
      <c r="S125" s="87"/>
      <c r="T125" s="88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20" t="s">
        <v>152</v>
      </c>
      <c r="AU125" s="20" t="s">
        <v>88</v>
      </c>
    </row>
    <row r="126" s="13" customFormat="1">
      <c r="A126" s="13"/>
      <c r="B126" s="227"/>
      <c r="C126" s="228"/>
      <c r="D126" s="229" t="s">
        <v>154</v>
      </c>
      <c r="E126" s="230" t="s">
        <v>19</v>
      </c>
      <c r="F126" s="231" t="s">
        <v>155</v>
      </c>
      <c r="G126" s="228"/>
      <c r="H126" s="230" t="s">
        <v>19</v>
      </c>
      <c r="I126" s="232"/>
      <c r="J126" s="228"/>
      <c r="K126" s="228"/>
      <c r="L126" s="233"/>
      <c r="M126" s="234"/>
      <c r="N126" s="235"/>
      <c r="O126" s="235"/>
      <c r="P126" s="235"/>
      <c r="Q126" s="235"/>
      <c r="R126" s="235"/>
      <c r="S126" s="235"/>
      <c r="T126" s="236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7" t="s">
        <v>154</v>
      </c>
      <c r="AU126" s="237" t="s">
        <v>88</v>
      </c>
      <c r="AV126" s="13" t="s">
        <v>86</v>
      </c>
      <c r="AW126" s="13" t="s">
        <v>37</v>
      </c>
      <c r="AX126" s="13" t="s">
        <v>78</v>
      </c>
      <c r="AY126" s="237" t="s">
        <v>144</v>
      </c>
    </row>
    <row r="127" s="13" customFormat="1">
      <c r="A127" s="13"/>
      <c r="B127" s="227"/>
      <c r="C127" s="228"/>
      <c r="D127" s="229" t="s">
        <v>154</v>
      </c>
      <c r="E127" s="230" t="s">
        <v>19</v>
      </c>
      <c r="F127" s="231" t="s">
        <v>156</v>
      </c>
      <c r="G127" s="228"/>
      <c r="H127" s="230" t="s">
        <v>19</v>
      </c>
      <c r="I127" s="232"/>
      <c r="J127" s="228"/>
      <c r="K127" s="228"/>
      <c r="L127" s="233"/>
      <c r="M127" s="234"/>
      <c r="N127" s="235"/>
      <c r="O127" s="235"/>
      <c r="P127" s="235"/>
      <c r="Q127" s="235"/>
      <c r="R127" s="235"/>
      <c r="S127" s="235"/>
      <c r="T127" s="236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7" t="s">
        <v>154</v>
      </c>
      <c r="AU127" s="237" t="s">
        <v>88</v>
      </c>
      <c r="AV127" s="13" t="s">
        <v>86</v>
      </c>
      <c r="AW127" s="13" t="s">
        <v>37</v>
      </c>
      <c r="AX127" s="13" t="s">
        <v>78</v>
      </c>
      <c r="AY127" s="237" t="s">
        <v>144</v>
      </c>
    </row>
    <row r="128" s="14" customFormat="1">
      <c r="A128" s="14"/>
      <c r="B128" s="238"/>
      <c r="C128" s="239"/>
      <c r="D128" s="229" t="s">
        <v>154</v>
      </c>
      <c r="E128" s="240" t="s">
        <v>19</v>
      </c>
      <c r="F128" s="241" t="s">
        <v>195</v>
      </c>
      <c r="G128" s="239"/>
      <c r="H128" s="242">
        <v>10.560000000000001</v>
      </c>
      <c r="I128" s="243"/>
      <c r="J128" s="239"/>
      <c r="K128" s="239"/>
      <c r="L128" s="244"/>
      <c r="M128" s="245"/>
      <c r="N128" s="246"/>
      <c r="O128" s="246"/>
      <c r="P128" s="246"/>
      <c r="Q128" s="246"/>
      <c r="R128" s="246"/>
      <c r="S128" s="246"/>
      <c r="T128" s="247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8" t="s">
        <v>154</v>
      </c>
      <c r="AU128" s="248" t="s">
        <v>88</v>
      </c>
      <c r="AV128" s="14" t="s">
        <v>88</v>
      </c>
      <c r="AW128" s="14" t="s">
        <v>37</v>
      </c>
      <c r="AX128" s="14" t="s">
        <v>86</v>
      </c>
      <c r="AY128" s="248" t="s">
        <v>144</v>
      </c>
    </row>
    <row r="129" s="2" customFormat="1" ht="16.5" customHeight="1">
      <c r="A129" s="41"/>
      <c r="B129" s="42"/>
      <c r="C129" s="208" t="s">
        <v>196</v>
      </c>
      <c r="D129" s="208" t="s">
        <v>146</v>
      </c>
      <c r="E129" s="209" t="s">
        <v>197</v>
      </c>
      <c r="F129" s="210" t="s">
        <v>198</v>
      </c>
      <c r="G129" s="211" t="s">
        <v>192</v>
      </c>
      <c r="H129" s="212">
        <v>10.560000000000001</v>
      </c>
      <c r="I129" s="213"/>
      <c r="J129" s="214">
        <f>ROUND(I129*H129,2)</f>
        <v>0</v>
      </c>
      <c r="K129" s="215"/>
      <c r="L129" s="47"/>
      <c r="M129" s="216" t="s">
        <v>19</v>
      </c>
      <c r="N129" s="217" t="s">
        <v>49</v>
      </c>
      <c r="O129" s="87"/>
      <c r="P129" s="218">
        <f>O129*H129</f>
        <v>0</v>
      </c>
      <c r="Q129" s="218">
        <v>0</v>
      </c>
      <c r="R129" s="218">
        <f>Q129*H129</f>
        <v>0</v>
      </c>
      <c r="S129" s="218">
        <v>0</v>
      </c>
      <c r="T129" s="219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20" t="s">
        <v>150</v>
      </c>
      <c r="AT129" s="220" t="s">
        <v>146</v>
      </c>
      <c r="AU129" s="220" t="s">
        <v>88</v>
      </c>
      <c r="AY129" s="20" t="s">
        <v>144</v>
      </c>
      <c r="BE129" s="221">
        <f>IF(N129="základní",J129,0)</f>
        <v>0</v>
      </c>
      <c r="BF129" s="221">
        <f>IF(N129="snížená",J129,0)</f>
        <v>0</v>
      </c>
      <c r="BG129" s="221">
        <f>IF(N129="zákl. přenesená",J129,0)</f>
        <v>0</v>
      </c>
      <c r="BH129" s="221">
        <f>IF(N129="sníž. přenesená",J129,0)</f>
        <v>0</v>
      </c>
      <c r="BI129" s="221">
        <f>IF(N129="nulová",J129,0)</f>
        <v>0</v>
      </c>
      <c r="BJ129" s="20" t="s">
        <v>86</v>
      </c>
      <c r="BK129" s="221">
        <f>ROUND(I129*H129,2)</f>
        <v>0</v>
      </c>
      <c r="BL129" s="20" t="s">
        <v>150</v>
      </c>
      <c r="BM129" s="220" t="s">
        <v>199</v>
      </c>
    </row>
    <row r="130" s="2" customFormat="1">
      <c r="A130" s="41"/>
      <c r="B130" s="42"/>
      <c r="C130" s="43"/>
      <c r="D130" s="222" t="s">
        <v>152</v>
      </c>
      <c r="E130" s="43"/>
      <c r="F130" s="223" t="s">
        <v>200</v>
      </c>
      <c r="G130" s="43"/>
      <c r="H130" s="43"/>
      <c r="I130" s="224"/>
      <c r="J130" s="43"/>
      <c r="K130" s="43"/>
      <c r="L130" s="47"/>
      <c r="M130" s="225"/>
      <c r="N130" s="226"/>
      <c r="O130" s="87"/>
      <c r="P130" s="87"/>
      <c r="Q130" s="87"/>
      <c r="R130" s="87"/>
      <c r="S130" s="87"/>
      <c r="T130" s="88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20" t="s">
        <v>152</v>
      </c>
      <c r="AU130" s="20" t="s">
        <v>88</v>
      </c>
    </row>
    <row r="131" s="2" customFormat="1" ht="16.5" customHeight="1">
      <c r="A131" s="41"/>
      <c r="B131" s="42"/>
      <c r="C131" s="208" t="s">
        <v>201</v>
      </c>
      <c r="D131" s="208" t="s">
        <v>146</v>
      </c>
      <c r="E131" s="209" t="s">
        <v>202</v>
      </c>
      <c r="F131" s="210" t="s">
        <v>203</v>
      </c>
      <c r="G131" s="211" t="s">
        <v>166</v>
      </c>
      <c r="H131" s="212">
        <v>0.255</v>
      </c>
      <c r="I131" s="213"/>
      <c r="J131" s="214">
        <f>ROUND(I131*H131,2)</f>
        <v>0</v>
      </c>
      <c r="K131" s="215"/>
      <c r="L131" s="47"/>
      <c r="M131" s="216" t="s">
        <v>19</v>
      </c>
      <c r="N131" s="217" t="s">
        <v>49</v>
      </c>
      <c r="O131" s="87"/>
      <c r="P131" s="218">
        <f>O131*H131</f>
        <v>0</v>
      </c>
      <c r="Q131" s="218">
        <v>1.06277</v>
      </c>
      <c r="R131" s="218">
        <f>Q131*H131</f>
        <v>0.27100635000000001</v>
      </c>
      <c r="S131" s="218">
        <v>0</v>
      </c>
      <c r="T131" s="219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20" t="s">
        <v>150</v>
      </c>
      <c r="AT131" s="220" t="s">
        <v>146</v>
      </c>
      <c r="AU131" s="220" t="s">
        <v>88</v>
      </c>
      <c r="AY131" s="20" t="s">
        <v>144</v>
      </c>
      <c r="BE131" s="221">
        <f>IF(N131="základní",J131,0)</f>
        <v>0</v>
      </c>
      <c r="BF131" s="221">
        <f>IF(N131="snížená",J131,0)</f>
        <v>0</v>
      </c>
      <c r="BG131" s="221">
        <f>IF(N131="zákl. přenesená",J131,0)</f>
        <v>0</v>
      </c>
      <c r="BH131" s="221">
        <f>IF(N131="sníž. přenesená",J131,0)</f>
        <v>0</v>
      </c>
      <c r="BI131" s="221">
        <f>IF(N131="nulová",J131,0)</f>
        <v>0</v>
      </c>
      <c r="BJ131" s="20" t="s">
        <v>86</v>
      </c>
      <c r="BK131" s="221">
        <f>ROUND(I131*H131,2)</f>
        <v>0</v>
      </c>
      <c r="BL131" s="20" t="s">
        <v>150</v>
      </c>
      <c r="BM131" s="220" t="s">
        <v>204</v>
      </c>
    </row>
    <row r="132" s="2" customFormat="1">
      <c r="A132" s="41"/>
      <c r="B132" s="42"/>
      <c r="C132" s="43"/>
      <c r="D132" s="222" t="s">
        <v>152</v>
      </c>
      <c r="E132" s="43"/>
      <c r="F132" s="223" t="s">
        <v>205</v>
      </c>
      <c r="G132" s="43"/>
      <c r="H132" s="43"/>
      <c r="I132" s="224"/>
      <c r="J132" s="43"/>
      <c r="K132" s="43"/>
      <c r="L132" s="47"/>
      <c r="M132" s="225"/>
      <c r="N132" s="226"/>
      <c r="O132" s="87"/>
      <c r="P132" s="87"/>
      <c r="Q132" s="87"/>
      <c r="R132" s="87"/>
      <c r="S132" s="87"/>
      <c r="T132" s="88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20" t="s">
        <v>152</v>
      </c>
      <c r="AU132" s="20" t="s">
        <v>88</v>
      </c>
    </row>
    <row r="133" s="13" customFormat="1">
      <c r="A133" s="13"/>
      <c r="B133" s="227"/>
      <c r="C133" s="228"/>
      <c r="D133" s="229" t="s">
        <v>154</v>
      </c>
      <c r="E133" s="230" t="s">
        <v>19</v>
      </c>
      <c r="F133" s="231" t="s">
        <v>155</v>
      </c>
      <c r="G133" s="228"/>
      <c r="H133" s="230" t="s">
        <v>19</v>
      </c>
      <c r="I133" s="232"/>
      <c r="J133" s="228"/>
      <c r="K133" s="228"/>
      <c r="L133" s="233"/>
      <c r="M133" s="234"/>
      <c r="N133" s="235"/>
      <c r="O133" s="235"/>
      <c r="P133" s="235"/>
      <c r="Q133" s="235"/>
      <c r="R133" s="235"/>
      <c r="S133" s="235"/>
      <c r="T133" s="236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7" t="s">
        <v>154</v>
      </c>
      <c r="AU133" s="237" t="s">
        <v>88</v>
      </c>
      <c r="AV133" s="13" t="s">
        <v>86</v>
      </c>
      <c r="AW133" s="13" t="s">
        <v>37</v>
      </c>
      <c r="AX133" s="13" t="s">
        <v>78</v>
      </c>
      <c r="AY133" s="237" t="s">
        <v>144</v>
      </c>
    </row>
    <row r="134" s="13" customFormat="1">
      <c r="A134" s="13"/>
      <c r="B134" s="227"/>
      <c r="C134" s="228"/>
      <c r="D134" s="229" t="s">
        <v>154</v>
      </c>
      <c r="E134" s="230" t="s">
        <v>19</v>
      </c>
      <c r="F134" s="231" t="s">
        <v>206</v>
      </c>
      <c r="G134" s="228"/>
      <c r="H134" s="230" t="s">
        <v>19</v>
      </c>
      <c r="I134" s="232"/>
      <c r="J134" s="228"/>
      <c r="K134" s="228"/>
      <c r="L134" s="233"/>
      <c r="M134" s="234"/>
      <c r="N134" s="235"/>
      <c r="O134" s="235"/>
      <c r="P134" s="235"/>
      <c r="Q134" s="235"/>
      <c r="R134" s="235"/>
      <c r="S134" s="235"/>
      <c r="T134" s="236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7" t="s">
        <v>154</v>
      </c>
      <c r="AU134" s="237" t="s">
        <v>88</v>
      </c>
      <c r="AV134" s="13" t="s">
        <v>86</v>
      </c>
      <c r="AW134" s="13" t="s">
        <v>37</v>
      </c>
      <c r="AX134" s="13" t="s">
        <v>78</v>
      </c>
      <c r="AY134" s="237" t="s">
        <v>144</v>
      </c>
    </row>
    <row r="135" s="14" customFormat="1">
      <c r="A135" s="14"/>
      <c r="B135" s="238"/>
      <c r="C135" s="239"/>
      <c r="D135" s="229" t="s">
        <v>154</v>
      </c>
      <c r="E135" s="240" t="s">
        <v>19</v>
      </c>
      <c r="F135" s="241" t="s">
        <v>207</v>
      </c>
      <c r="G135" s="239"/>
      <c r="H135" s="242">
        <v>0.083000000000000004</v>
      </c>
      <c r="I135" s="243"/>
      <c r="J135" s="239"/>
      <c r="K135" s="239"/>
      <c r="L135" s="244"/>
      <c r="M135" s="245"/>
      <c r="N135" s="246"/>
      <c r="O135" s="246"/>
      <c r="P135" s="246"/>
      <c r="Q135" s="246"/>
      <c r="R135" s="246"/>
      <c r="S135" s="246"/>
      <c r="T135" s="247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48" t="s">
        <v>154</v>
      </c>
      <c r="AU135" s="248" t="s">
        <v>88</v>
      </c>
      <c r="AV135" s="14" t="s">
        <v>88</v>
      </c>
      <c r="AW135" s="14" t="s">
        <v>37</v>
      </c>
      <c r="AX135" s="14" t="s">
        <v>78</v>
      </c>
      <c r="AY135" s="248" t="s">
        <v>144</v>
      </c>
    </row>
    <row r="136" s="14" customFormat="1">
      <c r="A136" s="14"/>
      <c r="B136" s="238"/>
      <c r="C136" s="239"/>
      <c r="D136" s="229" t="s">
        <v>154</v>
      </c>
      <c r="E136" s="240" t="s">
        <v>19</v>
      </c>
      <c r="F136" s="241" t="s">
        <v>208</v>
      </c>
      <c r="G136" s="239"/>
      <c r="H136" s="242">
        <v>0.13900000000000001</v>
      </c>
      <c r="I136" s="243"/>
      <c r="J136" s="239"/>
      <c r="K136" s="239"/>
      <c r="L136" s="244"/>
      <c r="M136" s="245"/>
      <c r="N136" s="246"/>
      <c r="O136" s="246"/>
      <c r="P136" s="246"/>
      <c r="Q136" s="246"/>
      <c r="R136" s="246"/>
      <c r="S136" s="246"/>
      <c r="T136" s="247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48" t="s">
        <v>154</v>
      </c>
      <c r="AU136" s="248" t="s">
        <v>88</v>
      </c>
      <c r="AV136" s="14" t="s">
        <v>88</v>
      </c>
      <c r="AW136" s="14" t="s">
        <v>37</v>
      </c>
      <c r="AX136" s="14" t="s">
        <v>78</v>
      </c>
      <c r="AY136" s="248" t="s">
        <v>144</v>
      </c>
    </row>
    <row r="137" s="15" customFormat="1">
      <c r="A137" s="15"/>
      <c r="B137" s="249"/>
      <c r="C137" s="250"/>
      <c r="D137" s="229" t="s">
        <v>154</v>
      </c>
      <c r="E137" s="251" t="s">
        <v>19</v>
      </c>
      <c r="F137" s="252" t="s">
        <v>188</v>
      </c>
      <c r="G137" s="250"/>
      <c r="H137" s="253">
        <v>0.22200000000000003</v>
      </c>
      <c r="I137" s="254"/>
      <c r="J137" s="250"/>
      <c r="K137" s="250"/>
      <c r="L137" s="255"/>
      <c r="M137" s="256"/>
      <c r="N137" s="257"/>
      <c r="O137" s="257"/>
      <c r="P137" s="257"/>
      <c r="Q137" s="257"/>
      <c r="R137" s="257"/>
      <c r="S137" s="257"/>
      <c r="T137" s="258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59" t="s">
        <v>154</v>
      </c>
      <c r="AU137" s="259" t="s">
        <v>88</v>
      </c>
      <c r="AV137" s="15" t="s">
        <v>150</v>
      </c>
      <c r="AW137" s="15" t="s">
        <v>37</v>
      </c>
      <c r="AX137" s="15" t="s">
        <v>78</v>
      </c>
      <c r="AY137" s="259" t="s">
        <v>144</v>
      </c>
    </row>
    <row r="138" s="14" customFormat="1">
      <c r="A138" s="14"/>
      <c r="B138" s="238"/>
      <c r="C138" s="239"/>
      <c r="D138" s="229" t="s">
        <v>154</v>
      </c>
      <c r="E138" s="240" t="s">
        <v>19</v>
      </c>
      <c r="F138" s="241" t="s">
        <v>209</v>
      </c>
      <c r="G138" s="239"/>
      <c r="H138" s="242">
        <v>0.255</v>
      </c>
      <c r="I138" s="243"/>
      <c r="J138" s="239"/>
      <c r="K138" s="239"/>
      <c r="L138" s="244"/>
      <c r="M138" s="245"/>
      <c r="N138" s="246"/>
      <c r="O138" s="246"/>
      <c r="P138" s="246"/>
      <c r="Q138" s="246"/>
      <c r="R138" s="246"/>
      <c r="S138" s="246"/>
      <c r="T138" s="247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48" t="s">
        <v>154</v>
      </c>
      <c r="AU138" s="248" t="s">
        <v>88</v>
      </c>
      <c r="AV138" s="14" t="s">
        <v>88</v>
      </c>
      <c r="AW138" s="14" t="s">
        <v>37</v>
      </c>
      <c r="AX138" s="14" t="s">
        <v>86</v>
      </c>
      <c r="AY138" s="248" t="s">
        <v>144</v>
      </c>
    </row>
    <row r="139" s="12" customFormat="1" ht="22.8" customHeight="1">
      <c r="A139" s="12"/>
      <c r="B139" s="192"/>
      <c r="C139" s="193"/>
      <c r="D139" s="194" t="s">
        <v>77</v>
      </c>
      <c r="E139" s="206" t="s">
        <v>163</v>
      </c>
      <c r="F139" s="206" t="s">
        <v>210</v>
      </c>
      <c r="G139" s="193"/>
      <c r="H139" s="193"/>
      <c r="I139" s="196"/>
      <c r="J139" s="207">
        <f>BK139</f>
        <v>0</v>
      </c>
      <c r="K139" s="193"/>
      <c r="L139" s="198"/>
      <c r="M139" s="199"/>
      <c r="N139" s="200"/>
      <c r="O139" s="200"/>
      <c r="P139" s="201">
        <f>SUM(P140:P150)</f>
        <v>0</v>
      </c>
      <c r="Q139" s="200"/>
      <c r="R139" s="201">
        <f>SUM(R140:R150)</f>
        <v>6.1852499999999999</v>
      </c>
      <c r="S139" s="200"/>
      <c r="T139" s="202">
        <f>SUM(T140:T150)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03" t="s">
        <v>86</v>
      </c>
      <c r="AT139" s="204" t="s">
        <v>77</v>
      </c>
      <c r="AU139" s="204" t="s">
        <v>86</v>
      </c>
      <c r="AY139" s="203" t="s">
        <v>144</v>
      </c>
      <c r="BK139" s="205">
        <f>SUM(BK140:BK150)</f>
        <v>0</v>
      </c>
    </row>
    <row r="140" s="2" customFormat="1" ht="24.15" customHeight="1">
      <c r="A140" s="41"/>
      <c r="B140" s="42"/>
      <c r="C140" s="208" t="s">
        <v>211</v>
      </c>
      <c r="D140" s="208" t="s">
        <v>146</v>
      </c>
      <c r="E140" s="209" t="s">
        <v>212</v>
      </c>
      <c r="F140" s="210" t="s">
        <v>213</v>
      </c>
      <c r="G140" s="211" t="s">
        <v>214</v>
      </c>
      <c r="H140" s="212">
        <v>25</v>
      </c>
      <c r="I140" s="213"/>
      <c r="J140" s="214">
        <f>ROUND(I140*H140,2)</f>
        <v>0</v>
      </c>
      <c r="K140" s="215"/>
      <c r="L140" s="47"/>
      <c r="M140" s="216" t="s">
        <v>19</v>
      </c>
      <c r="N140" s="217" t="s">
        <v>49</v>
      </c>
      <c r="O140" s="87"/>
      <c r="P140" s="218">
        <f>O140*H140</f>
        <v>0</v>
      </c>
      <c r="Q140" s="218">
        <v>0.17488999999999999</v>
      </c>
      <c r="R140" s="218">
        <f>Q140*H140</f>
        <v>4.3722499999999993</v>
      </c>
      <c r="S140" s="218">
        <v>0</v>
      </c>
      <c r="T140" s="219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20" t="s">
        <v>150</v>
      </c>
      <c r="AT140" s="220" t="s">
        <v>146</v>
      </c>
      <c r="AU140" s="220" t="s">
        <v>88</v>
      </c>
      <c r="AY140" s="20" t="s">
        <v>144</v>
      </c>
      <c r="BE140" s="221">
        <f>IF(N140="základní",J140,0)</f>
        <v>0</v>
      </c>
      <c r="BF140" s="221">
        <f>IF(N140="snížená",J140,0)</f>
        <v>0</v>
      </c>
      <c r="BG140" s="221">
        <f>IF(N140="zákl. přenesená",J140,0)</f>
        <v>0</v>
      </c>
      <c r="BH140" s="221">
        <f>IF(N140="sníž. přenesená",J140,0)</f>
        <v>0</v>
      </c>
      <c r="BI140" s="221">
        <f>IF(N140="nulová",J140,0)</f>
        <v>0</v>
      </c>
      <c r="BJ140" s="20" t="s">
        <v>86</v>
      </c>
      <c r="BK140" s="221">
        <f>ROUND(I140*H140,2)</f>
        <v>0</v>
      </c>
      <c r="BL140" s="20" t="s">
        <v>150</v>
      </c>
      <c r="BM140" s="220" t="s">
        <v>215</v>
      </c>
    </row>
    <row r="141" s="2" customFormat="1">
      <c r="A141" s="41"/>
      <c r="B141" s="42"/>
      <c r="C141" s="43"/>
      <c r="D141" s="222" t="s">
        <v>152</v>
      </c>
      <c r="E141" s="43"/>
      <c r="F141" s="223" t="s">
        <v>216</v>
      </c>
      <c r="G141" s="43"/>
      <c r="H141" s="43"/>
      <c r="I141" s="224"/>
      <c r="J141" s="43"/>
      <c r="K141" s="43"/>
      <c r="L141" s="47"/>
      <c r="M141" s="225"/>
      <c r="N141" s="226"/>
      <c r="O141" s="87"/>
      <c r="P141" s="87"/>
      <c r="Q141" s="87"/>
      <c r="R141" s="87"/>
      <c r="S141" s="87"/>
      <c r="T141" s="88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20" t="s">
        <v>152</v>
      </c>
      <c r="AU141" s="20" t="s">
        <v>88</v>
      </c>
    </row>
    <row r="142" s="2" customFormat="1" ht="16.5" customHeight="1">
      <c r="A142" s="41"/>
      <c r="B142" s="42"/>
      <c r="C142" s="260" t="s">
        <v>217</v>
      </c>
      <c r="D142" s="260" t="s">
        <v>218</v>
      </c>
      <c r="E142" s="261" t="s">
        <v>219</v>
      </c>
      <c r="F142" s="262" t="s">
        <v>220</v>
      </c>
      <c r="G142" s="263" t="s">
        <v>214</v>
      </c>
      <c r="H142" s="264">
        <v>25</v>
      </c>
      <c r="I142" s="265"/>
      <c r="J142" s="266">
        <f>ROUND(I142*H142,2)</f>
        <v>0</v>
      </c>
      <c r="K142" s="267"/>
      <c r="L142" s="268"/>
      <c r="M142" s="269" t="s">
        <v>19</v>
      </c>
      <c r="N142" s="270" t="s">
        <v>49</v>
      </c>
      <c r="O142" s="87"/>
      <c r="P142" s="218">
        <f>O142*H142</f>
        <v>0</v>
      </c>
      <c r="Q142" s="218">
        <v>0.0028</v>
      </c>
      <c r="R142" s="218">
        <f>Q142*H142</f>
        <v>0.069999999999999993</v>
      </c>
      <c r="S142" s="218">
        <v>0</v>
      </c>
      <c r="T142" s="219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20" t="s">
        <v>196</v>
      </c>
      <c r="AT142" s="220" t="s">
        <v>218</v>
      </c>
      <c r="AU142" s="220" t="s">
        <v>88</v>
      </c>
      <c r="AY142" s="20" t="s">
        <v>144</v>
      </c>
      <c r="BE142" s="221">
        <f>IF(N142="základní",J142,0)</f>
        <v>0</v>
      </c>
      <c r="BF142" s="221">
        <f>IF(N142="snížená",J142,0)</f>
        <v>0</v>
      </c>
      <c r="BG142" s="221">
        <f>IF(N142="zákl. přenesená",J142,0)</f>
        <v>0</v>
      </c>
      <c r="BH142" s="221">
        <f>IF(N142="sníž. přenesená",J142,0)</f>
        <v>0</v>
      </c>
      <c r="BI142" s="221">
        <f>IF(N142="nulová",J142,0)</f>
        <v>0</v>
      </c>
      <c r="BJ142" s="20" t="s">
        <v>86</v>
      </c>
      <c r="BK142" s="221">
        <f>ROUND(I142*H142,2)</f>
        <v>0</v>
      </c>
      <c r="BL142" s="20" t="s">
        <v>150</v>
      </c>
      <c r="BM142" s="220" t="s">
        <v>221</v>
      </c>
    </row>
    <row r="143" s="2" customFormat="1" ht="16.5" customHeight="1">
      <c r="A143" s="41"/>
      <c r="B143" s="42"/>
      <c r="C143" s="208" t="s">
        <v>8</v>
      </c>
      <c r="D143" s="208" t="s">
        <v>146</v>
      </c>
      <c r="E143" s="209" t="s">
        <v>222</v>
      </c>
      <c r="F143" s="210" t="s">
        <v>223</v>
      </c>
      <c r="G143" s="211" t="s">
        <v>214</v>
      </c>
      <c r="H143" s="212">
        <v>25</v>
      </c>
      <c r="I143" s="213"/>
      <c r="J143" s="214">
        <f>ROUND(I143*H143,2)</f>
        <v>0</v>
      </c>
      <c r="K143" s="215"/>
      <c r="L143" s="47"/>
      <c r="M143" s="216" t="s">
        <v>19</v>
      </c>
      <c r="N143" s="217" t="s">
        <v>49</v>
      </c>
      <c r="O143" s="87"/>
      <c r="P143" s="218">
        <f>O143*H143</f>
        <v>0</v>
      </c>
      <c r="Q143" s="218">
        <v>0.0011999999999999999</v>
      </c>
      <c r="R143" s="218">
        <f>Q143*H143</f>
        <v>0.029999999999999999</v>
      </c>
      <c r="S143" s="218">
        <v>0</v>
      </c>
      <c r="T143" s="219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20" t="s">
        <v>150</v>
      </c>
      <c r="AT143" s="220" t="s">
        <v>146</v>
      </c>
      <c r="AU143" s="220" t="s">
        <v>88</v>
      </c>
      <c r="AY143" s="20" t="s">
        <v>144</v>
      </c>
      <c r="BE143" s="221">
        <f>IF(N143="základní",J143,0)</f>
        <v>0</v>
      </c>
      <c r="BF143" s="221">
        <f>IF(N143="snížená",J143,0)</f>
        <v>0</v>
      </c>
      <c r="BG143" s="221">
        <f>IF(N143="zákl. přenesená",J143,0)</f>
        <v>0</v>
      </c>
      <c r="BH143" s="221">
        <f>IF(N143="sníž. přenesená",J143,0)</f>
        <v>0</v>
      </c>
      <c r="BI143" s="221">
        <f>IF(N143="nulová",J143,0)</f>
        <v>0</v>
      </c>
      <c r="BJ143" s="20" t="s">
        <v>86</v>
      </c>
      <c r="BK143" s="221">
        <f>ROUND(I143*H143,2)</f>
        <v>0</v>
      </c>
      <c r="BL143" s="20" t="s">
        <v>150</v>
      </c>
      <c r="BM143" s="220" t="s">
        <v>224</v>
      </c>
    </row>
    <row r="144" s="2" customFormat="1">
      <c r="A144" s="41"/>
      <c r="B144" s="42"/>
      <c r="C144" s="43"/>
      <c r="D144" s="222" t="s">
        <v>152</v>
      </c>
      <c r="E144" s="43"/>
      <c r="F144" s="223" t="s">
        <v>225</v>
      </c>
      <c r="G144" s="43"/>
      <c r="H144" s="43"/>
      <c r="I144" s="224"/>
      <c r="J144" s="43"/>
      <c r="K144" s="43"/>
      <c r="L144" s="47"/>
      <c r="M144" s="225"/>
      <c r="N144" s="226"/>
      <c r="O144" s="87"/>
      <c r="P144" s="87"/>
      <c r="Q144" s="87"/>
      <c r="R144" s="87"/>
      <c r="S144" s="87"/>
      <c r="T144" s="88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T144" s="20" t="s">
        <v>152</v>
      </c>
      <c r="AU144" s="20" t="s">
        <v>88</v>
      </c>
    </row>
    <row r="145" s="14" customFormat="1">
      <c r="A145" s="14"/>
      <c r="B145" s="238"/>
      <c r="C145" s="239"/>
      <c r="D145" s="229" t="s">
        <v>154</v>
      </c>
      <c r="E145" s="240" t="s">
        <v>19</v>
      </c>
      <c r="F145" s="241" t="s">
        <v>226</v>
      </c>
      <c r="G145" s="239"/>
      <c r="H145" s="242">
        <v>25</v>
      </c>
      <c r="I145" s="243"/>
      <c r="J145" s="239"/>
      <c r="K145" s="239"/>
      <c r="L145" s="244"/>
      <c r="M145" s="245"/>
      <c r="N145" s="246"/>
      <c r="O145" s="246"/>
      <c r="P145" s="246"/>
      <c r="Q145" s="246"/>
      <c r="R145" s="246"/>
      <c r="S145" s="246"/>
      <c r="T145" s="247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48" t="s">
        <v>154</v>
      </c>
      <c r="AU145" s="248" t="s">
        <v>88</v>
      </c>
      <c r="AV145" s="14" t="s">
        <v>88</v>
      </c>
      <c r="AW145" s="14" t="s">
        <v>37</v>
      </c>
      <c r="AX145" s="14" t="s">
        <v>86</v>
      </c>
      <c r="AY145" s="248" t="s">
        <v>144</v>
      </c>
    </row>
    <row r="146" s="2" customFormat="1" ht="16.5" customHeight="1">
      <c r="A146" s="41"/>
      <c r="B146" s="42"/>
      <c r="C146" s="260" t="s">
        <v>227</v>
      </c>
      <c r="D146" s="260" t="s">
        <v>218</v>
      </c>
      <c r="E146" s="261" t="s">
        <v>228</v>
      </c>
      <c r="F146" s="262" t="s">
        <v>229</v>
      </c>
      <c r="G146" s="263" t="s">
        <v>214</v>
      </c>
      <c r="H146" s="264">
        <v>25</v>
      </c>
      <c r="I146" s="265"/>
      <c r="J146" s="266">
        <f>ROUND(I146*H146,2)</f>
        <v>0</v>
      </c>
      <c r="K146" s="267"/>
      <c r="L146" s="268"/>
      <c r="M146" s="269" t="s">
        <v>19</v>
      </c>
      <c r="N146" s="270" t="s">
        <v>49</v>
      </c>
      <c r="O146" s="87"/>
      <c r="P146" s="218">
        <f>O146*H146</f>
        <v>0</v>
      </c>
      <c r="Q146" s="218">
        <v>0.066000000000000003</v>
      </c>
      <c r="R146" s="218">
        <f>Q146*H146</f>
        <v>1.6500000000000001</v>
      </c>
      <c r="S146" s="218">
        <v>0</v>
      </c>
      <c r="T146" s="219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20" t="s">
        <v>196</v>
      </c>
      <c r="AT146" s="220" t="s">
        <v>218</v>
      </c>
      <c r="AU146" s="220" t="s">
        <v>88</v>
      </c>
      <c r="AY146" s="20" t="s">
        <v>144</v>
      </c>
      <c r="BE146" s="221">
        <f>IF(N146="základní",J146,0)</f>
        <v>0</v>
      </c>
      <c r="BF146" s="221">
        <f>IF(N146="snížená",J146,0)</f>
        <v>0</v>
      </c>
      <c r="BG146" s="221">
        <f>IF(N146="zákl. přenesená",J146,0)</f>
        <v>0</v>
      </c>
      <c r="BH146" s="221">
        <f>IF(N146="sníž. přenesená",J146,0)</f>
        <v>0</v>
      </c>
      <c r="BI146" s="221">
        <f>IF(N146="nulová",J146,0)</f>
        <v>0</v>
      </c>
      <c r="BJ146" s="20" t="s">
        <v>86</v>
      </c>
      <c r="BK146" s="221">
        <f>ROUND(I146*H146,2)</f>
        <v>0</v>
      </c>
      <c r="BL146" s="20" t="s">
        <v>150</v>
      </c>
      <c r="BM146" s="220" t="s">
        <v>230</v>
      </c>
    </row>
    <row r="147" s="2" customFormat="1" ht="16.5" customHeight="1">
      <c r="A147" s="41"/>
      <c r="B147" s="42"/>
      <c r="C147" s="208" t="s">
        <v>231</v>
      </c>
      <c r="D147" s="208" t="s">
        <v>146</v>
      </c>
      <c r="E147" s="209" t="s">
        <v>232</v>
      </c>
      <c r="F147" s="210" t="s">
        <v>233</v>
      </c>
      <c r="G147" s="211" t="s">
        <v>234</v>
      </c>
      <c r="H147" s="212">
        <v>50</v>
      </c>
      <c r="I147" s="213"/>
      <c r="J147" s="214">
        <f>ROUND(I147*H147,2)</f>
        <v>0</v>
      </c>
      <c r="K147" s="215"/>
      <c r="L147" s="47"/>
      <c r="M147" s="216" t="s">
        <v>19</v>
      </c>
      <c r="N147" s="217" t="s">
        <v>49</v>
      </c>
      <c r="O147" s="87"/>
      <c r="P147" s="218">
        <f>O147*H147</f>
        <v>0</v>
      </c>
      <c r="Q147" s="218">
        <v>0</v>
      </c>
      <c r="R147" s="218">
        <f>Q147*H147</f>
        <v>0</v>
      </c>
      <c r="S147" s="218">
        <v>0</v>
      </c>
      <c r="T147" s="219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20" t="s">
        <v>150</v>
      </c>
      <c r="AT147" s="220" t="s">
        <v>146</v>
      </c>
      <c r="AU147" s="220" t="s">
        <v>88</v>
      </c>
      <c r="AY147" s="20" t="s">
        <v>144</v>
      </c>
      <c r="BE147" s="221">
        <f>IF(N147="základní",J147,0)</f>
        <v>0</v>
      </c>
      <c r="BF147" s="221">
        <f>IF(N147="snížená",J147,0)</f>
        <v>0</v>
      </c>
      <c r="BG147" s="221">
        <f>IF(N147="zákl. přenesená",J147,0)</f>
        <v>0</v>
      </c>
      <c r="BH147" s="221">
        <f>IF(N147="sníž. přenesená",J147,0)</f>
        <v>0</v>
      </c>
      <c r="BI147" s="221">
        <f>IF(N147="nulová",J147,0)</f>
        <v>0</v>
      </c>
      <c r="BJ147" s="20" t="s">
        <v>86</v>
      </c>
      <c r="BK147" s="221">
        <f>ROUND(I147*H147,2)</f>
        <v>0</v>
      </c>
      <c r="BL147" s="20" t="s">
        <v>150</v>
      </c>
      <c r="BM147" s="220" t="s">
        <v>235</v>
      </c>
    </row>
    <row r="148" s="2" customFormat="1">
      <c r="A148" s="41"/>
      <c r="B148" s="42"/>
      <c r="C148" s="43"/>
      <c r="D148" s="222" t="s">
        <v>152</v>
      </c>
      <c r="E148" s="43"/>
      <c r="F148" s="223" t="s">
        <v>236</v>
      </c>
      <c r="G148" s="43"/>
      <c r="H148" s="43"/>
      <c r="I148" s="224"/>
      <c r="J148" s="43"/>
      <c r="K148" s="43"/>
      <c r="L148" s="47"/>
      <c r="M148" s="225"/>
      <c r="N148" s="226"/>
      <c r="O148" s="87"/>
      <c r="P148" s="87"/>
      <c r="Q148" s="87"/>
      <c r="R148" s="87"/>
      <c r="S148" s="87"/>
      <c r="T148" s="88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T148" s="20" t="s">
        <v>152</v>
      </c>
      <c r="AU148" s="20" t="s">
        <v>88</v>
      </c>
    </row>
    <row r="149" s="2" customFormat="1" ht="16.5" customHeight="1">
      <c r="A149" s="41"/>
      <c r="B149" s="42"/>
      <c r="C149" s="260" t="s">
        <v>237</v>
      </c>
      <c r="D149" s="260" t="s">
        <v>218</v>
      </c>
      <c r="E149" s="261" t="s">
        <v>238</v>
      </c>
      <c r="F149" s="262" t="s">
        <v>239</v>
      </c>
      <c r="G149" s="263" t="s">
        <v>234</v>
      </c>
      <c r="H149" s="264">
        <v>52.5</v>
      </c>
      <c r="I149" s="265"/>
      <c r="J149" s="266">
        <f>ROUND(I149*H149,2)</f>
        <v>0</v>
      </c>
      <c r="K149" s="267"/>
      <c r="L149" s="268"/>
      <c r="M149" s="269" t="s">
        <v>19</v>
      </c>
      <c r="N149" s="270" t="s">
        <v>49</v>
      </c>
      <c r="O149" s="87"/>
      <c r="P149" s="218">
        <f>O149*H149</f>
        <v>0</v>
      </c>
      <c r="Q149" s="218">
        <v>0.0011999999999999999</v>
      </c>
      <c r="R149" s="218">
        <f>Q149*H149</f>
        <v>0.063</v>
      </c>
      <c r="S149" s="218">
        <v>0</v>
      </c>
      <c r="T149" s="219">
        <f>S149*H149</f>
        <v>0</v>
      </c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R149" s="220" t="s">
        <v>196</v>
      </c>
      <c r="AT149" s="220" t="s">
        <v>218</v>
      </c>
      <c r="AU149" s="220" t="s">
        <v>88</v>
      </c>
      <c r="AY149" s="20" t="s">
        <v>144</v>
      </c>
      <c r="BE149" s="221">
        <f>IF(N149="základní",J149,0)</f>
        <v>0</v>
      </c>
      <c r="BF149" s="221">
        <f>IF(N149="snížená",J149,0)</f>
        <v>0</v>
      </c>
      <c r="BG149" s="221">
        <f>IF(N149="zákl. přenesená",J149,0)</f>
        <v>0</v>
      </c>
      <c r="BH149" s="221">
        <f>IF(N149="sníž. přenesená",J149,0)</f>
        <v>0</v>
      </c>
      <c r="BI149" s="221">
        <f>IF(N149="nulová",J149,0)</f>
        <v>0</v>
      </c>
      <c r="BJ149" s="20" t="s">
        <v>86</v>
      </c>
      <c r="BK149" s="221">
        <f>ROUND(I149*H149,2)</f>
        <v>0</v>
      </c>
      <c r="BL149" s="20" t="s">
        <v>150</v>
      </c>
      <c r="BM149" s="220" t="s">
        <v>240</v>
      </c>
    </row>
    <row r="150" s="14" customFormat="1">
      <c r="A150" s="14"/>
      <c r="B150" s="238"/>
      <c r="C150" s="239"/>
      <c r="D150" s="229" t="s">
        <v>154</v>
      </c>
      <c r="E150" s="240" t="s">
        <v>19</v>
      </c>
      <c r="F150" s="241" t="s">
        <v>241</v>
      </c>
      <c r="G150" s="239"/>
      <c r="H150" s="242">
        <v>52.5</v>
      </c>
      <c r="I150" s="243"/>
      <c r="J150" s="239"/>
      <c r="K150" s="239"/>
      <c r="L150" s="244"/>
      <c r="M150" s="245"/>
      <c r="N150" s="246"/>
      <c r="O150" s="246"/>
      <c r="P150" s="246"/>
      <c r="Q150" s="246"/>
      <c r="R150" s="246"/>
      <c r="S150" s="246"/>
      <c r="T150" s="247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48" t="s">
        <v>154</v>
      </c>
      <c r="AU150" s="248" t="s">
        <v>88</v>
      </c>
      <c r="AV150" s="14" t="s">
        <v>88</v>
      </c>
      <c r="AW150" s="14" t="s">
        <v>37</v>
      </c>
      <c r="AX150" s="14" t="s">
        <v>86</v>
      </c>
      <c r="AY150" s="248" t="s">
        <v>144</v>
      </c>
    </row>
    <row r="151" s="12" customFormat="1" ht="22.8" customHeight="1">
      <c r="A151" s="12"/>
      <c r="B151" s="192"/>
      <c r="C151" s="193"/>
      <c r="D151" s="194" t="s">
        <v>77</v>
      </c>
      <c r="E151" s="206" t="s">
        <v>150</v>
      </c>
      <c r="F151" s="206" t="s">
        <v>242</v>
      </c>
      <c r="G151" s="193"/>
      <c r="H151" s="193"/>
      <c r="I151" s="196"/>
      <c r="J151" s="207">
        <f>BK151</f>
        <v>0</v>
      </c>
      <c r="K151" s="193"/>
      <c r="L151" s="198"/>
      <c r="M151" s="199"/>
      <c r="N151" s="200"/>
      <c r="O151" s="200"/>
      <c r="P151" s="201">
        <f>SUM(P152:P172)</f>
        <v>0</v>
      </c>
      <c r="Q151" s="200"/>
      <c r="R151" s="201">
        <f>SUM(R152:R172)</f>
        <v>0.84322293000000004</v>
      </c>
      <c r="S151" s="200"/>
      <c r="T151" s="202">
        <f>SUM(T152:T172)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03" t="s">
        <v>86</v>
      </c>
      <c r="AT151" s="204" t="s">
        <v>77</v>
      </c>
      <c r="AU151" s="204" t="s">
        <v>86</v>
      </c>
      <c r="AY151" s="203" t="s">
        <v>144</v>
      </c>
      <c r="BK151" s="205">
        <f>SUM(BK152:BK172)</f>
        <v>0</v>
      </c>
    </row>
    <row r="152" s="2" customFormat="1" ht="37.8" customHeight="1">
      <c r="A152" s="41"/>
      <c r="B152" s="42"/>
      <c r="C152" s="208" t="s">
        <v>243</v>
      </c>
      <c r="D152" s="208" t="s">
        <v>146</v>
      </c>
      <c r="E152" s="209" t="s">
        <v>244</v>
      </c>
      <c r="F152" s="210" t="s">
        <v>245</v>
      </c>
      <c r="G152" s="211" t="s">
        <v>214</v>
      </c>
      <c r="H152" s="212">
        <v>2</v>
      </c>
      <c r="I152" s="213"/>
      <c r="J152" s="214">
        <f>ROUND(I152*H152,2)</f>
        <v>0</v>
      </c>
      <c r="K152" s="215"/>
      <c r="L152" s="47"/>
      <c r="M152" s="216" t="s">
        <v>19</v>
      </c>
      <c r="N152" s="217" t="s">
        <v>49</v>
      </c>
      <c r="O152" s="87"/>
      <c r="P152" s="218">
        <f>O152*H152</f>
        <v>0</v>
      </c>
      <c r="Q152" s="218">
        <v>0.053280000000000001</v>
      </c>
      <c r="R152" s="218">
        <f>Q152*H152</f>
        <v>0.10656</v>
      </c>
      <c r="S152" s="218">
        <v>0</v>
      </c>
      <c r="T152" s="219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20" t="s">
        <v>150</v>
      </c>
      <c r="AT152" s="220" t="s">
        <v>146</v>
      </c>
      <c r="AU152" s="220" t="s">
        <v>88</v>
      </c>
      <c r="AY152" s="20" t="s">
        <v>144</v>
      </c>
      <c r="BE152" s="221">
        <f>IF(N152="základní",J152,0)</f>
        <v>0</v>
      </c>
      <c r="BF152" s="221">
        <f>IF(N152="snížená",J152,0)</f>
        <v>0</v>
      </c>
      <c r="BG152" s="221">
        <f>IF(N152="zákl. přenesená",J152,0)</f>
        <v>0</v>
      </c>
      <c r="BH152" s="221">
        <f>IF(N152="sníž. přenesená",J152,0)</f>
        <v>0</v>
      </c>
      <c r="BI152" s="221">
        <f>IF(N152="nulová",J152,0)</f>
        <v>0</v>
      </c>
      <c r="BJ152" s="20" t="s">
        <v>86</v>
      </c>
      <c r="BK152" s="221">
        <f>ROUND(I152*H152,2)</f>
        <v>0</v>
      </c>
      <c r="BL152" s="20" t="s">
        <v>150</v>
      </c>
      <c r="BM152" s="220" t="s">
        <v>246</v>
      </c>
    </row>
    <row r="153" s="2" customFormat="1">
      <c r="A153" s="41"/>
      <c r="B153" s="42"/>
      <c r="C153" s="43"/>
      <c r="D153" s="222" t="s">
        <v>152</v>
      </c>
      <c r="E153" s="43"/>
      <c r="F153" s="223" t="s">
        <v>247</v>
      </c>
      <c r="G153" s="43"/>
      <c r="H153" s="43"/>
      <c r="I153" s="224"/>
      <c r="J153" s="43"/>
      <c r="K153" s="43"/>
      <c r="L153" s="47"/>
      <c r="M153" s="225"/>
      <c r="N153" s="226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20" t="s">
        <v>152</v>
      </c>
      <c r="AU153" s="20" t="s">
        <v>88</v>
      </c>
    </row>
    <row r="154" s="14" customFormat="1">
      <c r="A154" s="14"/>
      <c r="B154" s="238"/>
      <c r="C154" s="239"/>
      <c r="D154" s="229" t="s">
        <v>154</v>
      </c>
      <c r="E154" s="240" t="s">
        <v>19</v>
      </c>
      <c r="F154" s="241" t="s">
        <v>248</v>
      </c>
      <c r="G154" s="239"/>
      <c r="H154" s="242">
        <v>2</v>
      </c>
      <c r="I154" s="243"/>
      <c r="J154" s="239"/>
      <c r="K154" s="239"/>
      <c r="L154" s="244"/>
      <c r="M154" s="245"/>
      <c r="N154" s="246"/>
      <c r="O154" s="246"/>
      <c r="P154" s="246"/>
      <c r="Q154" s="246"/>
      <c r="R154" s="246"/>
      <c r="S154" s="246"/>
      <c r="T154" s="247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48" t="s">
        <v>154</v>
      </c>
      <c r="AU154" s="248" t="s">
        <v>88</v>
      </c>
      <c r="AV154" s="14" t="s">
        <v>88</v>
      </c>
      <c r="AW154" s="14" t="s">
        <v>37</v>
      </c>
      <c r="AX154" s="14" t="s">
        <v>86</v>
      </c>
      <c r="AY154" s="248" t="s">
        <v>144</v>
      </c>
    </row>
    <row r="155" s="2" customFormat="1" ht="24.15" customHeight="1">
      <c r="A155" s="41"/>
      <c r="B155" s="42"/>
      <c r="C155" s="208" t="s">
        <v>249</v>
      </c>
      <c r="D155" s="208" t="s">
        <v>146</v>
      </c>
      <c r="E155" s="209" t="s">
        <v>250</v>
      </c>
      <c r="F155" s="210" t="s">
        <v>251</v>
      </c>
      <c r="G155" s="211" t="s">
        <v>149</v>
      </c>
      <c r="H155" s="212">
        <v>2.5219999999999998</v>
      </c>
      <c r="I155" s="213"/>
      <c r="J155" s="214">
        <f>ROUND(I155*H155,2)</f>
        <v>0</v>
      </c>
      <c r="K155" s="215"/>
      <c r="L155" s="47"/>
      <c r="M155" s="216" t="s">
        <v>19</v>
      </c>
      <c r="N155" s="217" t="s">
        <v>49</v>
      </c>
      <c r="O155" s="87"/>
      <c r="P155" s="218">
        <f>O155*H155</f>
        <v>0</v>
      </c>
      <c r="Q155" s="218">
        <v>0</v>
      </c>
      <c r="R155" s="218">
        <f>Q155*H155</f>
        <v>0</v>
      </c>
      <c r="S155" s="218">
        <v>0</v>
      </c>
      <c r="T155" s="219">
        <f>S155*H155</f>
        <v>0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20" t="s">
        <v>150</v>
      </c>
      <c r="AT155" s="220" t="s">
        <v>146</v>
      </c>
      <c r="AU155" s="220" t="s">
        <v>88</v>
      </c>
      <c r="AY155" s="20" t="s">
        <v>144</v>
      </c>
      <c r="BE155" s="221">
        <f>IF(N155="základní",J155,0)</f>
        <v>0</v>
      </c>
      <c r="BF155" s="221">
        <f>IF(N155="snížená",J155,0)</f>
        <v>0</v>
      </c>
      <c r="BG155" s="221">
        <f>IF(N155="zákl. přenesená",J155,0)</f>
        <v>0</v>
      </c>
      <c r="BH155" s="221">
        <f>IF(N155="sníž. přenesená",J155,0)</f>
        <v>0</v>
      </c>
      <c r="BI155" s="221">
        <f>IF(N155="nulová",J155,0)</f>
        <v>0</v>
      </c>
      <c r="BJ155" s="20" t="s">
        <v>86</v>
      </c>
      <c r="BK155" s="221">
        <f>ROUND(I155*H155,2)</f>
        <v>0</v>
      </c>
      <c r="BL155" s="20" t="s">
        <v>150</v>
      </c>
      <c r="BM155" s="220" t="s">
        <v>252</v>
      </c>
    </row>
    <row r="156" s="2" customFormat="1">
      <c r="A156" s="41"/>
      <c r="B156" s="42"/>
      <c r="C156" s="43"/>
      <c r="D156" s="222" t="s">
        <v>152</v>
      </c>
      <c r="E156" s="43"/>
      <c r="F156" s="223" t="s">
        <v>253</v>
      </c>
      <c r="G156" s="43"/>
      <c r="H156" s="43"/>
      <c r="I156" s="224"/>
      <c r="J156" s="43"/>
      <c r="K156" s="43"/>
      <c r="L156" s="47"/>
      <c r="M156" s="225"/>
      <c r="N156" s="226"/>
      <c r="O156" s="87"/>
      <c r="P156" s="87"/>
      <c r="Q156" s="87"/>
      <c r="R156" s="87"/>
      <c r="S156" s="87"/>
      <c r="T156" s="88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T156" s="20" t="s">
        <v>152</v>
      </c>
      <c r="AU156" s="20" t="s">
        <v>88</v>
      </c>
    </row>
    <row r="157" s="13" customFormat="1">
      <c r="A157" s="13"/>
      <c r="B157" s="227"/>
      <c r="C157" s="228"/>
      <c r="D157" s="229" t="s">
        <v>154</v>
      </c>
      <c r="E157" s="230" t="s">
        <v>19</v>
      </c>
      <c r="F157" s="231" t="s">
        <v>155</v>
      </c>
      <c r="G157" s="228"/>
      <c r="H157" s="230" t="s">
        <v>19</v>
      </c>
      <c r="I157" s="232"/>
      <c r="J157" s="228"/>
      <c r="K157" s="228"/>
      <c r="L157" s="233"/>
      <c r="M157" s="234"/>
      <c r="N157" s="235"/>
      <c r="O157" s="235"/>
      <c r="P157" s="235"/>
      <c r="Q157" s="235"/>
      <c r="R157" s="235"/>
      <c r="S157" s="235"/>
      <c r="T157" s="236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7" t="s">
        <v>154</v>
      </c>
      <c r="AU157" s="237" t="s">
        <v>88</v>
      </c>
      <c r="AV157" s="13" t="s">
        <v>86</v>
      </c>
      <c r="AW157" s="13" t="s">
        <v>37</v>
      </c>
      <c r="AX157" s="13" t="s">
        <v>78</v>
      </c>
      <c r="AY157" s="237" t="s">
        <v>144</v>
      </c>
    </row>
    <row r="158" s="14" customFormat="1">
      <c r="A158" s="14"/>
      <c r="B158" s="238"/>
      <c r="C158" s="239"/>
      <c r="D158" s="229" t="s">
        <v>154</v>
      </c>
      <c r="E158" s="240" t="s">
        <v>19</v>
      </c>
      <c r="F158" s="241" t="s">
        <v>254</v>
      </c>
      <c r="G158" s="239"/>
      <c r="H158" s="242">
        <v>2.5219999999999998</v>
      </c>
      <c r="I158" s="243"/>
      <c r="J158" s="239"/>
      <c r="K158" s="239"/>
      <c r="L158" s="244"/>
      <c r="M158" s="245"/>
      <c r="N158" s="246"/>
      <c r="O158" s="246"/>
      <c r="P158" s="246"/>
      <c r="Q158" s="246"/>
      <c r="R158" s="246"/>
      <c r="S158" s="246"/>
      <c r="T158" s="247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48" t="s">
        <v>154</v>
      </c>
      <c r="AU158" s="248" t="s">
        <v>88</v>
      </c>
      <c r="AV158" s="14" t="s">
        <v>88</v>
      </c>
      <c r="AW158" s="14" t="s">
        <v>37</v>
      </c>
      <c r="AX158" s="14" t="s">
        <v>86</v>
      </c>
      <c r="AY158" s="248" t="s">
        <v>144</v>
      </c>
    </row>
    <row r="159" s="2" customFormat="1" ht="16.5" customHeight="1">
      <c r="A159" s="41"/>
      <c r="B159" s="42"/>
      <c r="C159" s="208" t="s">
        <v>255</v>
      </c>
      <c r="D159" s="208" t="s">
        <v>146</v>
      </c>
      <c r="E159" s="209" t="s">
        <v>256</v>
      </c>
      <c r="F159" s="210" t="s">
        <v>257</v>
      </c>
      <c r="G159" s="211" t="s">
        <v>192</v>
      </c>
      <c r="H159" s="212">
        <v>33.624000000000002</v>
      </c>
      <c r="I159" s="213"/>
      <c r="J159" s="214">
        <f>ROUND(I159*H159,2)</f>
        <v>0</v>
      </c>
      <c r="K159" s="215"/>
      <c r="L159" s="47"/>
      <c r="M159" s="216" t="s">
        <v>19</v>
      </c>
      <c r="N159" s="217" t="s">
        <v>49</v>
      </c>
      <c r="O159" s="87"/>
      <c r="P159" s="218">
        <f>O159*H159</f>
        <v>0</v>
      </c>
      <c r="Q159" s="218">
        <v>0.01328</v>
      </c>
      <c r="R159" s="218">
        <f>Q159*H159</f>
        <v>0.44652672000000004</v>
      </c>
      <c r="S159" s="218">
        <v>0</v>
      </c>
      <c r="T159" s="219">
        <f>S159*H159</f>
        <v>0</v>
      </c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R159" s="220" t="s">
        <v>150</v>
      </c>
      <c r="AT159" s="220" t="s">
        <v>146</v>
      </c>
      <c r="AU159" s="220" t="s">
        <v>88</v>
      </c>
      <c r="AY159" s="20" t="s">
        <v>144</v>
      </c>
      <c r="BE159" s="221">
        <f>IF(N159="základní",J159,0)</f>
        <v>0</v>
      </c>
      <c r="BF159" s="221">
        <f>IF(N159="snížená",J159,0)</f>
        <v>0</v>
      </c>
      <c r="BG159" s="221">
        <f>IF(N159="zákl. přenesená",J159,0)</f>
        <v>0</v>
      </c>
      <c r="BH159" s="221">
        <f>IF(N159="sníž. přenesená",J159,0)</f>
        <v>0</v>
      </c>
      <c r="BI159" s="221">
        <f>IF(N159="nulová",J159,0)</f>
        <v>0</v>
      </c>
      <c r="BJ159" s="20" t="s">
        <v>86</v>
      </c>
      <c r="BK159" s="221">
        <f>ROUND(I159*H159,2)</f>
        <v>0</v>
      </c>
      <c r="BL159" s="20" t="s">
        <v>150</v>
      </c>
      <c r="BM159" s="220" t="s">
        <v>258</v>
      </c>
    </row>
    <row r="160" s="2" customFormat="1">
      <c r="A160" s="41"/>
      <c r="B160" s="42"/>
      <c r="C160" s="43"/>
      <c r="D160" s="222" t="s">
        <v>152</v>
      </c>
      <c r="E160" s="43"/>
      <c r="F160" s="223" t="s">
        <v>259</v>
      </c>
      <c r="G160" s="43"/>
      <c r="H160" s="43"/>
      <c r="I160" s="224"/>
      <c r="J160" s="43"/>
      <c r="K160" s="43"/>
      <c r="L160" s="47"/>
      <c r="M160" s="225"/>
      <c r="N160" s="226"/>
      <c r="O160" s="87"/>
      <c r="P160" s="87"/>
      <c r="Q160" s="87"/>
      <c r="R160" s="87"/>
      <c r="S160" s="87"/>
      <c r="T160" s="88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T160" s="20" t="s">
        <v>152</v>
      </c>
      <c r="AU160" s="20" t="s">
        <v>88</v>
      </c>
    </row>
    <row r="161" s="13" customFormat="1">
      <c r="A161" s="13"/>
      <c r="B161" s="227"/>
      <c r="C161" s="228"/>
      <c r="D161" s="229" t="s">
        <v>154</v>
      </c>
      <c r="E161" s="230" t="s">
        <v>19</v>
      </c>
      <c r="F161" s="231" t="s">
        <v>155</v>
      </c>
      <c r="G161" s="228"/>
      <c r="H161" s="230" t="s">
        <v>19</v>
      </c>
      <c r="I161" s="232"/>
      <c r="J161" s="228"/>
      <c r="K161" s="228"/>
      <c r="L161" s="233"/>
      <c r="M161" s="234"/>
      <c r="N161" s="235"/>
      <c r="O161" s="235"/>
      <c r="P161" s="235"/>
      <c r="Q161" s="235"/>
      <c r="R161" s="235"/>
      <c r="S161" s="235"/>
      <c r="T161" s="236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7" t="s">
        <v>154</v>
      </c>
      <c r="AU161" s="237" t="s">
        <v>88</v>
      </c>
      <c r="AV161" s="13" t="s">
        <v>86</v>
      </c>
      <c r="AW161" s="13" t="s">
        <v>37</v>
      </c>
      <c r="AX161" s="13" t="s">
        <v>78</v>
      </c>
      <c r="AY161" s="237" t="s">
        <v>144</v>
      </c>
    </row>
    <row r="162" s="14" customFormat="1">
      <c r="A162" s="14"/>
      <c r="B162" s="238"/>
      <c r="C162" s="239"/>
      <c r="D162" s="229" t="s">
        <v>154</v>
      </c>
      <c r="E162" s="240" t="s">
        <v>19</v>
      </c>
      <c r="F162" s="241" t="s">
        <v>260</v>
      </c>
      <c r="G162" s="239"/>
      <c r="H162" s="242">
        <v>33.624000000000002</v>
      </c>
      <c r="I162" s="243"/>
      <c r="J162" s="239"/>
      <c r="K162" s="239"/>
      <c r="L162" s="244"/>
      <c r="M162" s="245"/>
      <c r="N162" s="246"/>
      <c r="O162" s="246"/>
      <c r="P162" s="246"/>
      <c r="Q162" s="246"/>
      <c r="R162" s="246"/>
      <c r="S162" s="246"/>
      <c r="T162" s="247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48" t="s">
        <v>154</v>
      </c>
      <c r="AU162" s="248" t="s">
        <v>88</v>
      </c>
      <c r="AV162" s="14" t="s">
        <v>88</v>
      </c>
      <c r="AW162" s="14" t="s">
        <v>37</v>
      </c>
      <c r="AX162" s="14" t="s">
        <v>86</v>
      </c>
      <c r="AY162" s="248" t="s">
        <v>144</v>
      </c>
    </row>
    <row r="163" s="2" customFormat="1" ht="16.5" customHeight="1">
      <c r="A163" s="41"/>
      <c r="B163" s="42"/>
      <c r="C163" s="208" t="s">
        <v>261</v>
      </c>
      <c r="D163" s="208" t="s">
        <v>146</v>
      </c>
      <c r="E163" s="209" t="s">
        <v>262</v>
      </c>
      <c r="F163" s="210" t="s">
        <v>263</v>
      </c>
      <c r="G163" s="211" t="s">
        <v>192</v>
      </c>
      <c r="H163" s="212">
        <v>33.624000000000002</v>
      </c>
      <c r="I163" s="213"/>
      <c r="J163" s="214">
        <f>ROUND(I163*H163,2)</f>
        <v>0</v>
      </c>
      <c r="K163" s="215"/>
      <c r="L163" s="47"/>
      <c r="M163" s="216" t="s">
        <v>19</v>
      </c>
      <c r="N163" s="217" t="s">
        <v>49</v>
      </c>
      <c r="O163" s="87"/>
      <c r="P163" s="218">
        <f>O163*H163</f>
        <v>0</v>
      </c>
      <c r="Q163" s="218">
        <v>0</v>
      </c>
      <c r="R163" s="218">
        <f>Q163*H163</f>
        <v>0</v>
      </c>
      <c r="S163" s="218">
        <v>0</v>
      </c>
      <c r="T163" s="219">
        <f>S163*H163</f>
        <v>0</v>
      </c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R163" s="220" t="s">
        <v>150</v>
      </c>
      <c r="AT163" s="220" t="s">
        <v>146</v>
      </c>
      <c r="AU163" s="220" t="s">
        <v>88</v>
      </c>
      <c r="AY163" s="20" t="s">
        <v>144</v>
      </c>
      <c r="BE163" s="221">
        <f>IF(N163="základní",J163,0)</f>
        <v>0</v>
      </c>
      <c r="BF163" s="221">
        <f>IF(N163="snížená",J163,0)</f>
        <v>0</v>
      </c>
      <c r="BG163" s="221">
        <f>IF(N163="zákl. přenesená",J163,0)</f>
        <v>0</v>
      </c>
      <c r="BH163" s="221">
        <f>IF(N163="sníž. přenesená",J163,0)</f>
        <v>0</v>
      </c>
      <c r="BI163" s="221">
        <f>IF(N163="nulová",J163,0)</f>
        <v>0</v>
      </c>
      <c r="BJ163" s="20" t="s">
        <v>86</v>
      </c>
      <c r="BK163" s="221">
        <f>ROUND(I163*H163,2)</f>
        <v>0</v>
      </c>
      <c r="BL163" s="20" t="s">
        <v>150</v>
      </c>
      <c r="BM163" s="220" t="s">
        <v>264</v>
      </c>
    </row>
    <row r="164" s="2" customFormat="1">
      <c r="A164" s="41"/>
      <c r="B164" s="42"/>
      <c r="C164" s="43"/>
      <c r="D164" s="222" t="s">
        <v>152</v>
      </c>
      <c r="E164" s="43"/>
      <c r="F164" s="223" t="s">
        <v>265</v>
      </c>
      <c r="G164" s="43"/>
      <c r="H164" s="43"/>
      <c r="I164" s="224"/>
      <c r="J164" s="43"/>
      <c r="K164" s="43"/>
      <c r="L164" s="47"/>
      <c r="M164" s="225"/>
      <c r="N164" s="226"/>
      <c r="O164" s="87"/>
      <c r="P164" s="87"/>
      <c r="Q164" s="87"/>
      <c r="R164" s="87"/>
      <c r="S164" s="87"/>
      <c r="T164" s="88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T164" s="20" t="s">
        <v>152</v>
      </c>
      <c r="AU164" s="20" t="s">
        <v>88</v>
      </c>
    </row>
    <row r="165" s="2" customFormat="1" ht="16.5" customHeight="1">
      <c r="A165" s="41"/>
      <c r="B165" s="42"/>
      <c r="C165" s="208" t="s">
        <v>266</v>
      </c>
      <c r="D165" s="208" t="s">
        <v>146</v>
      </c>
      <c r="E165" s="209" t="s">
        <v>267</v>
      </c>
      <c r="F165" s="210" t="s">
        <v>268</v>
      </c>
      <c r="G165" s="211" t="s">
        <v>166</v>
      </c>
      <c r="H165" s="212">
        <v>0.27300000000000002</v>
      </c>
      <c r="I165" s="213"/>
      <c r="J165" s="214">
        <f>ROUND(I165*H165,2)</f>
        <v>0</v>
      </c>
      <c r="K165" s="215"/>
      <c r="L165" s="47"/>
      <c r="M165" s="216" t="s">
        <v>19</v>
      </c>
      <c r="N165" s="217" t="s">
        <v>49</v>
      </c>
      <c r="O165" s="87"/>
      <c r="P165" s="218">
        <f>O165*H165</f>
        <v>0</v>
      </c>
      <c r="Q165" s="218">
        <v>1.06277</v>
      </c>
      <c r="R165" s="218">
        <f>Q165*H165</f>
        <v>0.29013621000000001</v>
      </c>
      <c r="S165" s="218">
        <v>0</v>
      </c>
      <c r="T165" s="219">
        <f>S165*H165</f>
        <v>0</v>
      </c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R165" s="220" t="s">
        <v>150</v>
      </c>
      <c r="AT165" s="220" t="s">
        <v>146</v>
      </c>
      <c r="AU165" s="220" t="s">
        <v>88</v>
      </c>
      <c r="AY165" s="20" t="s">
        <v>144</v>
      </c>
      <c r="BE165" s="221">
        <f>IF(N165="základní",J165,0)</f>
        <v>0</v>
      </c>
      <c r="BF165" s="221">
        <f>IF(N165="snížená",J165,0)</f>
        <v>0</v>
      </c>
      <c r="BG165" s="221">
        <f>IF(N165="zákl. přenesená",J165,0)</f>
        <v>0</v>
      </c>
      <c r="BH165" s="221">
        <f>IF(N165="sníž. přenesená",J165,0)</f>
        <v>0</v>
      </c>
      <c r="BI165" s="221">
        <f>IF(N165="nulová",J165,0)</f>
        <v>0</v>
      </c>
      <c r="BJ165" s="20" t="s">
        <v>86</v>
      </c>
      <c r="BK165" s="221">
        <f>ROUND(I165*H165,2)</f>
        <v>0</v>
      </c>
      <c r="BL165" s="20" t="s">
        <v>150</v>
      </c>
      <c r="BM165" s="220" t="s">
        <v>269</v>
      </c>
    </row>
    <row r="166" s="2" customFormat="1">
      <c r="A166" s="41"/>
      <c r="B166" s="42"/>
      <c r="C166" s="43"/>
      <c r="D166" s="222" t="s">
        <v>152</v>
      </c>
      <c r="E166" s="43"/>
      <c r="F166" s="223" t="s">
        <v>270</v>
      </c>
      <c r="G166" s="43"/>
      <c r="H166" s="43"/>
      <c r="I166" s="224"/>
      <c r="J166" s="43"/>
      <c r="K166" s="43"/>
      <c r="L166" s="47"/>
      <c r="M166" s="225"/>
      <c r="N166" s="226"/>
      <c r="O166" s="87"/>
      <c r="P166" s="87"/>
      <c r="Q166" s="87"/>
      <c r="R166" s="87"/>
      <c r="S166" s="87"/>
      <c r="T166" s="88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T166" s="20" t="s">
        <v>152</v>
      </c>
      <c r="AU166" s="20" t="s">
        <v>88</v>
      </c>
    </row>
    <row r="167" s="13" customFormat="1">
      <c r="A167" s="13"/>
      <c r="B167" s="227"/>
      <c r="C167" s="228"/>
      <c r="D167" s="229" t="s">
        <v>154</v>
      </c>
      <c r="E167" s="230" t="s">
        <v>19</v>
      </c>
      <c r="F167" s="231" t="s">
        <v>155</v>
      </c>
      <c r="G167" s="228"/>
      <c r="H167" s="230" t="s">
        <v>19</v>
      </c>
      <c r="I167" s="232"/>
      <c r="J167" s="228"/>
      <c r="K167" s="228"/>
      <c r="L167" s="233"/>
      <c r="M167" s="234"/>
      <c r="N167" s="235"/>
      <c r="O167" s="235"/>
      <c r="P167" s="235"/>
      <c r="Q167" s="235"/>
      <c r="R167" s="235"/>
      <c r="S167" s="235"/>
      <c r="T167" s="236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7" t="s">
        <v>154</v>
      </c>
      <c r="AU167" s="237" t="s">
        <v>88</v>
      </c>
      <c r="AV167" s="13" t="s">
        <v>86</v>
      </c>
      <c r="AW167" s="13" t="s">
        <v>37</v>
      </c>
      <c r="AX167" s="13" t="s">
        <v>78</v>
      </c>
      <c r="AY167" s="237" t="s">
        <v>144</v>
      </c>
    </row>
    <row r="168" s="13" customFormat="1">
      <c r="A168" s="13"/>
      <c r="B168" s="227"/>
      <c r="C168" s="228"/>
      <c r="D168" s="229" t="s">
        <v>154</v>
      </c>
      <c r="E168" s="230" t="s">
        <v>19</v>
      </c>
      <c r="F168" s="231" t="s">
        <v>206</v>
      </c>
      <c r="G168" s="228"/>
      <c r="H168" s="230" t="s">
        <v>19</v>
      </c>
      <c r="I168" s="232"/>
      <c r="J168" s="228"/>
      <c r="K168" s="228"/>
      <c r="L168" s="233"/>
      <c r="M168" s="234"/>
      <c r="N168" s="235"/>
      <c r="O168" s="235"/>
      <c r="P168" s="235"/>
      <c r="Q168" s="235"/>
      <c r="R168" s="235"/>
      <c r="S168" s="235"/>
      <c r="T168" s="236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7" t="s">
        <v>154</v>
      </c>
      <c r="AU168" s="237" t="s">
        <v>88</v>
      </c>
      <c r="AV168" s="13" t="s">
        <v>86</v>
      </c>
      <c r="AW168" s="13" t="s">
        <v>37</v>
      </c>
      <c r="AX168" s="13" t="s">
        <v>78</v>
      </c>
      <c r="AY168" s="237" t="s">
        <v>144</v>
      </c>
    </row>
    <row r="169" s="14" customFormat="1">
      <c r="A169" s="14"/>
      <c r="B169" s="238"/>
      <c r="C169" s="239"/>
      <c r="D169" s="229" t="s">
        <v>154</v>
      </c>
      <c r="E169" s="240" t="s">
        <v>19</v>
      </c>
      <c r="F169" s="241" t="s">
        <v>271</v>
      </c>
      <c r="G169" s="239"/>
      <c r="H169" s="242">
        <v>0.221</v>
      </c>
      <c r="I169" s="243"/>
      <c r="J169" s="239"/>
      <c r="K169" s="239"/>
      <c r="L169" s="244"/>
      <c r="M169" s="245"/>
      <c r="N169" s="246"/>
      <c r="O169" s="246"/>
      <c r="P169" s="246"/>
      <c r="Q169" s="246"/>
      <c r="R169" s="246"/>
      <c r="S169" s="246"/>
      <c r="T169" s="247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48" t="s">
        <v>154</v>
      </c>
      <c r="AU169" s="248" t="s">
        <v>88</v>
      </c>
      <c r="AV169" s="14" t="s">
        <v>88</v>
      </c>
      <c r="AW169" s="14" t="s">
        <v>37</v>
      </c>
      <c r="AX169" s="14" t="s">
        <v>78</v>
      </c>
      <c r="AY169" s="248" t="s">
        <v>144</v>
      </c>
    </row>
    <row r="170" s="14" customFormat="1">
      <c r="A170" s="14"/>
      <c r="B170" s="238"/>
      <c r="C170" s="239"/>
      <c r="D170" s="229" t="s">
        <v>154</v>
      </c>
      <c r="E170" s="240" t="s">
        <v>19</v>
      </c>
      <c r="F170" s="241" t="s">
        <v>272</v>
      </c>
      <c r="G170" s="239"/>
      <c r="H170" s="242">
        <v>0.016</v>
      </c>
      <c r="I170" s="243"/>
      <c r="J170" s="239"/>
      <c r="K170" s="239"/>
      <c r="L170" s="244"/>
      <c r="M170" s="245"/>
      <c r="N170" s="246"/>
      <c r="O170" s="246"/>
      <c r="P170" s="246"/>
      <c r="Q170" s="246"/>
      <c r="R170" s="246"/>
      <c r="S170" s="246"/>
      <c r="T170" s="247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8" t="s">
        <v>154</v>
      </c>
      <c r="AU170" s="248" t="s">
        <v>88</v>
      </c>
      <c r="AV170" s="14" t="s">
        <v>88</v>
      </c>
      <c r="AW170" s="14" t="s">
        <v>37</v>
      </c>
      <c r="AX170" s="14" t="s">
        <v>78</v>
      </c>
      <c r="AY170" s="248" t="s">
        <v>144</v>
      </c>
    </row>
    <row r="171" s="15" customFormat="1">
      <c r="A171" s="15"/>
      <c r="B171" s="249"/>
      <c r="C171" s="250"/>
      <c r="D171" s="229" t="s">
        <v>154</v>
      </c>
      <c r="E171" s="251" t="s">
        <v>19</v>
      </c>
      <c r="F171" s="252" t="s">
        <v>188</v>
      </c>
      <c r="G171" s="250"/>
      <c r="H171" s="253">
        <v>0.23699999999999999</v>
      </c>
      <c r="I171" s="254"/>
      <c r="J171" s="250"/>
      <c r="K171" s="250"/>
      <c r="L171" s="255"/>
      <c r="M171" s="256"/>
      <c r="N171" s="257"/>
      <c r="O171" s="257"/>
      <c r="P171" s="257"/>
      <c r="Q171" s="257"/>
      <c r="R171" s="257"/>
      <c r="S171" s="257"/>
      <c r="T171" s="258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59" t="s">
        <v>154</v>
      </c>
      <c r="AU171" s="259" t="s">
        <v>88</v>
      </c>
      <c r="AV171" s="15" t="s">
        <v>150</v>
      </c>
      <c r="AW171" s="15" t="s">
        <v>37</v>
      </c>
      <c r="AX171" s="15" t="s">
        <v>78</v>
      </c>
      <c r="AY171" s="259" t="s">
        <v>144</v>
      </c>
    </row>
    <row r="172" s="14" customFormat="1">
      <c r="A172" s="14"/>
      <c r="B172" s="238"/>
      <c r="C172" s="239"/>
      <c r="D172" s="229" t="s">
        <v>154</v>
      </c>
      <c r="E172" s="240" t="s">
        <v>19</v>
      </c>
      <c r="F172" s="241" t="s">
        <v>273</v>
      </c>
      <c r="G172" s="239"/>
      <c r="H172" s="242">
        <v>0.27300000000000002</v>
      </c>
      <c r="I172" s="243"/>
      <c r="J172" s="239"/>
      <c r="K172" s="239"/>
      <c r="L172" s="244"/>
      <c r="M172" s="245"/>
      <c r="N172" s="246"/>
      <c r="O172" s="246"/>
      <c r="P172" s="246"/>
      <c r="Q172" s="246"/>
      <c r="R172" s="246"/>
      <c r="S172" s="246"/>
      <c r="T172" s="247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48" t="s">
        <v>154</v>
      </c>
      <c r="AU172" s="248" t="s">
        <v>88</v>
      </c>
      <c r="AV172" s="14" t="s">
        <v>88</v>
      </c>
      <c r="AW172" s="14" t="s">
        <v>37</v>
      </c>
      <c r="AX172" s="14" t="s">
        <v>86</v>
      </c>
      <c r="AY172" s="248" t="s">
        <v>144</v>
      </c>
    </row>
    <row r="173" s="12" customFormat="1" ht="22.8" customHeight="1">
      <c r="A173" s="12"/>
      <c r="B173" s="192"/>
      <c r="C173" s="193"/>
      <c r="D173" s="194" t="s">
        <v>77</v>
      </c>
      <c r="E173" s="206" t="s">
        <v>174</v>
      </c>
      <c r="F173" s="206" t="s">
        <v>274</v>
      </c>
      <c r="G173" s="193"/>
      <c r="H173" s="193"/>
      <c r="I173" s="196"/>
      <c r="J173" s="207">
        <f>BK173</f>
        <v>0</v>
      </c>
      <c r="K173" s="193"/>
      <c r="L173" s="198"/>
      <c r="M173" s="199"/>
      <c r="N173" s="200"/>
      <c r="O173" s="200"/>
      <c r="P173" s="201">
        <f>SUM(P174:P181)</f>
        <v>0</v>
      </c>
      <c r="Q173" s="200"/>
      <c r="R173" s="201">
        <f>SUM(R174:R181)</f>
        <v>1.6846405</v>
      </c>
      <c r="S173" s="200"/>
      <c r="T173" s="202">
        <f>SUM(T174:T181)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03" t="s">
        <v>86</v>
      </c>
      <c r="AT173" s="204" t="s">
        <v>77</v>
      </c>
      <c r="AU173" s="204" t="s">
        <v>86</v>
      </c>
      <c r="AY173" s="203" t="s">
        <v>144</v>
      </c>
      <c r="BK173" s="205">
        <f>SUM(BK174:BK181)</f>
        <v>0</v>
      </c>
    </row>
    <row r="174" s="2" customFormat="1" ht="24.15" customHeight="1">
      <c r="A174" s="41"/>
      <c r="B174" s="42"/>
      <c r="C174" s="208" t="s">
        <v>7</v>
      </c>
      <c r="D174" s="208" t="s">
        <v>146</v>
      </c>
      <c r="E174" s="209" t="s">
        <v>275</v>
      </c>
      <c r="F174" s="210" t="s">
        <v>276</v>
      </c>
      <c r="G174" s="211" t="s">
        <v>192</v>
      </c>
      <c r="H174" s="212">
        <v>7.4249999999999998</v>
      </c>
      <c r="I174" s="213"/>
      <c r="J174" s="214">
        <f>ROUND(I174*H174,2)</f>
        <v>0</v>
      </c>
      <c r="K174" s="215"/>
      <c r="L174" s="47"/>
      <c r="M174" s="216" t="s">
        <v>19</v>
      </c>
      <c r="N174" s="217" t="s">
        <v>49</v>
      </c>
      <c r="O174" s="87"/>
      <c r="P174" s="218">
        <f>O174*H174</f>
        <v>0</v>
      </c>
      <c r="Q174" s="218">
        <v>0</v>
      </c>
      <c r="R174" s="218">
        <f>Q174*H174</f>
        <v>0</v>
      </c>
      <c r="S174" s="218">
        <v>0</v>
      </c>
      <c r="T174" s="219">
        <f>S174*H174</f>
        <v>0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220" t="s">
        <v>150</v>
      </c>
      <c r="AT174" s="220" t="s">
        <v>146</v>
      </c>
      <c r="AU174" s="220" t="s">
        <v>88</v>
      </c>
      <c r="AY174" s="20" t="s">
        <v>144</v>
      </c>
      <c r="BE174" s="221">
        <f>IF(N174="základní",J174,0)</f>
        <v>0</v>
      </c>
      <c r="BF174" s="221">
        <f>IF(N174="snížená",J174,0)</f>
        <v>0</v>
      </c>
      <c r="BG174" s="221">
        <f>IF(N174="zákl. přenesená",J174,0)</f>
        <v>0</v>
      </c>
      <c r="BH174" s="221">
        <f>IF(N174="sníž. přenesená",J174,0)</f>
        <v>0</v>
      </c>
      <c r="BI174" s="221">
        <f>IF(N174="nulová",J174,0)</f>
        <v>0</v>
      </c>
      <c r="BJ174" s="20" t="s">
        <v>86</v>
      </c>
      <c r="BK174" s="221">
        <f>ROUND(I174*H174,2)</f>
        <v>0</v>
      </c>
      <c r="BL174" s="20" t="s">
        <v>150</v>
      </c>
      <c r="BM174" s="220" t="s">
        <v>277</v>
      </c>
    </row>
    <row r="175" s="2" customFormat="1">
      <c r="A175" s="41"/>
      <c r="B175" s="42"/>
      <c r="C175" s="43"/>
      <c r="D175" s="222" t="s">
        <v>152</v>
      </c>
      <c r="E175" s="43"/>
      <c r="F175" s="223" t="s">
        <v>278</v>
      </c>
      <c r="G175" s="43"/>
      <c r="H175" s="43"/>
      <c r="I175" s="224"/>
      <c r="J175" s="43"/>
      <c r="K175" s="43"/>
      <c r="L175" s="47"/>
      <c r="M175" s="225"/>
      <c r="N175" s="226"/>
      <c r="O175" s="87"/>
      <c r="P175" s="87"/>
      <c r="Q175" s="87"/>
      <c r="R175" s="87"/>
      <c r="S175" s="87"/>
      <c r="T175" s="88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T175" s="20" t="s">
        <v>152</v>
      </c>
      <c r="AU175" s="20" t="s">
        <v>88</v>
      </c>
    </row>
    <row r="176" s="13" customFormat="1">
      <c r="A176" s="13"/>
      <c r="B176" s="227"/>
      <c r="C176" s="228"/>
      <c r="D176" s="229" t="s">
        <v>154</v>
      </c>
      <c r="E176" s="230" t="s">
        <v>19</v>
      </c>
      <c r="F176" s="231" t="s">
        <v>279</v>
      </c>
      <c r="G176" s="228"/>
      <c r="H176" s="230" t="s">
        <v>19</v>
      </c>
      <c r="I176" s="232"/>
      <c r="J176" s="228"/>
      <c r="K176" s="228"/>
      <c r="L176" s="233"/>
      <c r="M176" s="234"/>
      <c r="N176" s="235"/>
      <c r="O176" s="235"/>
      <c r="P176" s="235"/>
      <c r="Q176" s="235"/>
      <c r="R176" s="235"/>
      <c r="S176" s="235"/>
      <c r="T176" s="236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7" t="s">
        <v>154</v>
      </c>
      <c r="AU176" s="237" t="s">
        <v>88</v>
      </c>
      <c r="AV176" s="13" t="s">
        <v>86</v>
      </c>
      <c r="AW176" s="13" t="s">
        <v>37</v>
      </c>
      <c r="AX176" s="13" t="s">
        <v>78</v>
      </c>
      <c r="AY176" s="237" t="s">
        <v>144</v>
      </c>
    </row>
    <row r="177" s="14" customFormat="1">
      <c r="A177" s="14"/>
      <c r="B177" s="238"/>
      <c r="C177" s="239"/>
      <c r="D177" s="229" t="s">
        <v>154</v>
      </c>
      <c r="E177" s="240" t="s">
        <v>19</v>
      </c>
      <c r="F177" s="241" t="s">
        <v>280</v>
      </c>
      <c r="G177" s="239"/>
      <c r="H177" s="242">
        <v>7.4249999999999998</v>
      </c>
      <c r="I177" s="243"/>
      <c r="J177" s="239"/>
      <c r="K177" s="239"/>
      <c r="L177" s="244"/>
      <c r="M177" s="245"/>
      <c r="N177" s="246"/>
      <c r="O177" s="246"/>
      <c r="P177" s="246"/>
      <c r="Q177" s="246"/>
      <c r="R177" s="246"/>
      <c r="S177" s="246"/>
      <c r="T177" s="247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48" t="s">
        <v>154</v>
      </c>
      <c r="AU177" s="248" t="s">
        <v>88</v>
      </c>
      <c r="AV177" s="14" t="s">
        <v>88</v>
      </c>
      <c r="AW177" s="14" t="s">
        <v>37</v>
      </c>
      <c r="AX177" s="14" t="s">
        <v>86</v>
      </c>
      <c r="AY177" s="248" t="s">
        <v>144</v>
      </c>
    </row>
    <row r="178" s="2" customFormat="1" ht="37.8" customHeight="1">
      <c r="A178" s="41"/>
      <c r="B178" s="42"/>
      <c r="C178" s="208" t="s">
        <v>281</v>
      </c>
      <c r="D178" s="208" t="s">
        <v>146</v>
      </c>
      <c r="E178" s="209" t="s">
        <v>282</v>
      </c>
      <c r="F178" s="210" t="s">
        <v>283</v>
      </c>
      <c r="G178" s="211" t="s">
        <v>192</v>
      </c>
      <c r="H178" s="212">
        <v>7.4249999999999998</v>
      </c>
      <c r="I178" s="213"/>
      <c r="J178" s="214">
        <f>ROUND(I178*H178,2)</f>
        <v>0</v>
      </c>
      <c r="K178" s="215"/>
      <c r="L178" s="47"/>
      <c r="M178" s="216" t="s">
        <v>19</v>
      </c>
      <c r="N178" s="217" t="s">
        <v>49</v>
      </c>
      <c r="O178" s="87"/>
      <c r="P178" s="218">
        <f>O178*H178</f>
        <v>0</v>
      </c>
      <c r="Q178" s="218">
        <v>0.11162</v>
      </c>
      <c r="R178" s="218">
        <f>Q178*H178</f>
        <v>0.82877849999999997</v>
      </c>
      <c r="S178" s="218">
        <v>0</v>
      </c>
      <c r="T178" s="219">
        <f>S178*H178</f>
        <v>0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220" t="s">
        <v>150</v>
      </c>
      <c r="AT178" s="220" t="s">
        <v>146</v>
      </c>
      <c r="AU178" s="220" t="s">
        <v>88</v>
      </c>
      <c r="AY178" s="20" t="s">
        <v>144</v>
      </c>
      <c r="BE178" s="221">
        <f>IF(N178="základní",J178,0)</f>
        <v>0</v>
      </c>
      <c r="BF178" s="221">
        <f>IF(N178="snížená",J178,0)</f>
        <v>0</v>
      </c>
      <c r="BG178" s="221">
        <f>IF(N178="zákl. přenesená",J178,0)</f>
        <v>0</v>
      </c>
      <c r="BH178" s="221">
        <f>IF(N178="sníž. přenesená",J178,0)</f>
        <v>0</v>
      </c>
      <c r="BI178" s="221">
        <f>IF(N178="nulová",J178,0)</f>
        <v>0</v>
      </c>
      <c r="BJ178" s="20" t="s">
        <v>86</v>
      </c>
      <c r="BK178" s="221">
        <f>ROUND(I178*H178,2)</f>
        <v>0</v>
      </c>
      <c r="BL178" s="20" t="s">
        <v>150</v>
      </c>
      <c r="BM178" s="220" t="s">
        <v>284</v>
      </c>
    </row>
    <row r="179" s="2" customFormat="1">
      <c r="A179" s="41"/>
      <c r="B179" s="42"/>
      <c r="C179" s="43"/>
      <c r="D179" s="222" t="s">
        <v>152</v>
      </c>
      <c r="E179" s="43"/>
      <c r="F179" s="223" t="s">
        <v>285</v>
      </c>
      <c r="G179" s="43"/>
      <c r="H179" s="43"/>
      <c r="I179" s="224"/>
      <c r="J179" s="43"/>
      <c r="K179" s="43"/>
      <c r="L179" s="47"/>
      <c r="M179" s="225"/>
      <c r="N179" s="226"/>
      <c r="O179" s="87"/>
      <c r="P179" s="87"/>
      <c r="Q179" s="87"/>
      <c r="R179" s="87"/>
      <c r="S179" s="87"/>
      <c r="T179" s="88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T179" s="20" t="s">
        <v>152</v>
      </c>
      <c r="AU179" s="20" t="s">
        <v>88</v>
      </c>
    </row>
    <row r="180" s="2" customFormat="1" ht="16.5" customHeight="1">
      <c r="A180" s="41"/>
      <c r="B180" s="42"/>
      <c r="C180" s="260" t="s">
        <v>286</v>
      </c>
      <c r="D180" s="260" t="s">
        <v>218</v>
      </c>
      <c r="E180" s="261" t="s">
        <v>287</v>
      </c>
      <c r="F180" s="262" t="s">
        <v>288</v>
      </c>
      <c r="G180" s="263" t="s">
        <v>192</v>
      </c>
      <c r="H180" s="264">
        <v>7.5739999999999998</v>
      </c>
      <c r="I180" s="265"/>
      <c r="J180" s="266">
        <f>ROUND(I180*H180,2)</f>
        <v>0</v>
      </c>
      <c r="K180" s="267"/>
      <c r="L180" s="268"/>
      <c r="M180" s="269" t="s">
        <v>19</v>
      </c>
      <c r="N180" s="270" t="s">
        <v>49</v>
      </c>
      <c r="O180" s="87"/>
      <c r="P180" s="218">
        <f>O180*H180</f>
        <v>0</v>
      </c>
      <c r="Q180" s="218">
        <v>0.113</v>
      </c>
      <c r="R180" s="218">
        <f>Q180*H180</f>
        <v>0.85586200000000001</v>
      </c>
      <c r="S180" s="218">
        <v>0</v>
      </c>
      <c r="T180" s="219">
        <f>S180*H180</f>
        <v>0</v>
      </c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R180" s="220" t="s">
        <v>196</v>
      </c>
      <c r="AT180" s="220" t="s">
        <v>218</v>
      </c>
      <c r="AU180" s="220" t="s">
        <v>88</v>
      </c>
      <c r="AY180" s="20" t="s">
        <v>144</v>
      </c>
      <c r="BE180" s="221">
        <f>IF(N180="základní",J180,0)</f>
        <v>0</v>
      </c>
      <c r="BF180" s="221">
        <f>IF(N180="snížená",J180,0)</f>
        <v>0</v>
      </c>
      <c r="BG180" s="221">
        <f>IF(N180="zákl. přenesená",J180,0)</f>
        <v>0</v>
      </c>
      <c r="BH180" s="221">
        <f>IF(N180="sníž. přenesená",J180,0)</f>
        <v>0</v>
      </c>
      <c r="BI180" s="221">
        <f>IF(N180="nulová",J180,0)</f>
        <v>0</v>
      </c>
      <c r="BJ180" s="20" t="s">
        <v>86</v>
      </c>
      <c r="BK180" s="221">
        <f>ROUND(I180*H180,2)</f>
        <v>0</v>
      </c>
      <c r="BL180" s="20" t="s">
        <v>150</v>
      </c>
      <c r="BM180" s="220" t="s">
        <v>289</v>
      </c>
    </row>
    <row r="181" s="14" customFormat="1">
      <c r="A181" s="14"/>
      <c r="B181" s="238"/>
      <c r="C181" s="239"/>
      <c r="D181" s="229" t="s">
        <v>154</v>
      </c>
      <c r="E181" s="240" t="s">
        <v>19</v>
      </c>
      <c r="F181" s="241" t="s">
        <v>290</v>
      </c>
      <c r="G181" s="239"/>
      <c r="H181" s="242">
        <v>7.5739999999999998</v>
      </c>
      <c r="I181" s="243"/>
      <c r="J181" s="239"/>
      <c r="K181" s="239"/>
      <c r="L181" s="244"/>
      <c r="M181" s="245"/>
      <c r="N181" s="246"/>
      <c r="O181" s="246"/>
      <c r="P181" s="246"/>
      <c r="Q181" s="246"/>
      <c r="R181" s="246"/>
      <c r="S181" s="246"/>
      <c r="T181" s="247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48" t="s">
        <v>154</v>
      </c>
      <c r="AU181" s="248" t="s">
        <v>88</v>
      </c>
      <c r="AV181" s="14" t="s">
        <v>88</v>
      </c>
      <c r="AW181" s="14" t="s">
        <v>37</v>
      </c>
      <c r="AX181" s="14" t="s">
        <v>86</v>
      </c>
      <c r="AY181" s="248" t="s">
        <v>144</v>
      </c>
    </row>
    <row r="182" s="12" customFormat="1" ht="22.8" customHeight="1">
      <c r="A182" s="12"/>
      <c r="B182" s="192"/>
      <c r="C182" s="193"/>
      <c r="D182" s="194" t="s">
        <v>77</v>
      </c>
      <c r="E182" s="206" t="s">
        <v>196</v>
      </c>
      <c r="F182" s="206" t="s">
        <v>291</v>
      </c>
      <c r="G182" s="193"/>
      <c r="H182" s="193"/>
      <c r="I182" s="196"/>
      <c r="J182" s="207">
        <f>BK182</f>
        <v>0</v>
      </c>
      <c r="K182" s="193"/>
      <c r="L182" s="198"/>
      <c r="M182" s="199"/>
      <c r="N182" s="200"/>
      <c r="O182" s="200"/>
      <c r="P182" s="201">
        <f>SUM(P183:P195)</f>
        <v>0</v>
      </c>
      <c r="Q182" s="200"/>
      <c r="R182" s="201">
        <f>SUM(R183:R195)</f>
        <v>0.66219000000000006</v>
      </c>
      <c r="S182" s="200"/>
      <c r="T182" s="202">
        <f>SUM(T183:T195)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03" t="s">
        <v>86</v>
      </c>
      <c r="AT182" s="204" t="s">
        <v>77</v>
      </c>
      <c r="AU182" s="204" t="s">
        <v>86</v>
      </c>
      <c r="AY182" s="203" t="s">
        <v>144</v>
      </c>
      <c r="BK182" s="205">
        <f>SUM(BK183:BK195)</f>
        <v>0</v>
      </c>
    </row>
    <row r="183" s="2" customFormat="1" ht="24.15" customHeight="1">
      <c r="A183" s="41"/>
      <c r="B183" s="42"/>
      <c r="C183" s="208" t="s">
        <v>292</v>
      </c>
      <c r="D183" s="208" t="s">
        <v>146</v>
      </c>
      <c r="E183" s="209" t="s">
        <v>293</v>
      </c>
      <c r="F183" s="210" t="s">
        <v>294</v>
      </c>
      <c r="G183" s="211" t="s">
        <v>214</v>
      </c>
      <c r="H183" s="212">
        <v>2</v>
      </c>
      <c r="I183" s="213"/>
      <c r="J183" s="214">
        <f>ROUND(I183*H183,2)</f>
        <v>0</v>
      </c>
      <c r="K183" s="215"/>
      <c r="L183" s="47"/>
      <c r="M183" s="216" t="s">
        <v>19</v>
      </c>
      <c r="N183" s="217" t="s">
        <v>49</v>
      </c>
      <c r="O183" s="87"/>
      <c r="P183" s="218">
        <f>O183*H183</f>
        <v>0</v>
      </c>
      <c r="Q183" s="218">
        <v>0</v>
      </c>
      <c r="R183" s="218">
        <f>Q183*H183</f>
        <v>0</v>
      </c>
      <c r="S183" s="218">
        <v>0</v>
      </c>
      <c r="T183" s="219">
        <f>S183*H183</f>
        <v>0</v>
      </c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R183" s="220" t="s">
        <v>150</v>
      </c>
      <c r="AT183" s="220" t="s">
        <v>146</v>
      </c>
      <c r="AU183" s="220" t="s">
        <v>88</v>
      </c>
      <c r="AY183" s="20" t="s">
        <v>144</v>
      </c>
      <c r="BE183" s="221">
        <f>IF(N183="základní",J183,0)</f>
        <v>0</v>
      </c>
      <c r="BF183" s="221">
        <f>IF(N183="snížená",J183,0)</f>
        <v>0</v>
      </c>
      <c r="BG183" s="221">
        <f>IF(N183="zákl. přenesená",J183,0)</f>
        <v>0</v>
      </c>
      <c r="BH183" s="221">
        <f>IF(N183="sníž. přenesená",J183,0)</f>
        <v>0</v>
      </c>
      <c r="BI183" s="221">
        <f>IF(N183="nulová",J183,0)</f>
        <v>0</v>
      </c>
      <c r="BJ183" s="20" t="s">
        <v>86</v>
      </c>
      <c r="BK183" s="221">
        <f>ROUND(I183*H183,2)</f>
        <v>0</v>
      </c>
      <c r="BL183" s="20" t="s">
        <v>150</v>
      </c>
      <c r="BM183" s="220" t="s">
        <v>295</v>
      </c>
    </row>
    <row r="184" s="2" customFormat="1">
      <c r="A184" s="41"/>
      <c r="B184" s="42"/>
      <c r="C184" s="43"/>
      <c r="D184" s="222" t="s">
        <v>152</v>
      </c>
      <c r="E184" s="43"/>
      <c r="F184" s="223" t="s">
        <v>296</v>
      </c>
      <c r="G184" s="43"/>
      <c r="H184" s="43"/>
      <c r="I184" s="224"/>
      <c r="J184" s="43"/>
      <c r="K184" s="43"/>
      <c r="L184" s="47"/>
      <c r="M184" s="225"/>
      <c r="N184" s="226"/>
      <c r="O184" s="87"/>
      <c r="P184" s="87"/>
      <c r="Q184" s="87"/>
      <c r="R184" s="87"/>
      <c r="S184" s="87"/>
      <c r="T184" s="88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T184" s="20" t="s">
        <v>152</v>
      </c>
      <c r="AU184" s="20" t="s">
        <v>88</v>
      </c>
    </row>
    <row r="185" s="14" customFormat="1">
      <c r="A185" s="14"/>
      <c r="B185" s="238"/>
      <c r="C185" s="239"/>
      <c r="D185" s="229" t="s">
        <v>154</v>
      </c>
      <c r="E185" s="240" t="s">
        <v>19</v>
      </c>
      <c r="F185" s="241" t="s">
        <v>297</v>
      </c>
      <c r="G185" s="239"/>
      <c r="H185" s="242">
        <v>2</v>
      </c>
      <c r="I185" s="243"/>
      <c r="J185" s="239"/>
      <c r="K185" s="239"/>
      <c r="L185" s="244"/>
      <c r="M185" s="245"/>
      <c r="N185" s="246"/>
      <c r="O185" s="246"/>
      <c r="P185" s="246"/>
      <c r="Q185" s="246"/>
      <c r="R185" s="246"/>
      <c r="S185" s="246"/>
      <c r="T185" s="247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48" t="s">
        <v>154</v>
      </c>
      <c r="AU185" s="248" t="s">
        <v>88</v>
      </c>
      <c r="AV185" s="14" t="s">
        <v>88</v>
      </c>
      <c r="AW185" s="14" t="s">
        <v>37</v>
      </c>
      <c r="AX185" s="14" t="s">
        <v>86</v>
      </c>
      <c r="AY185" s="248" t="s">
        <v>144</v>
      </c>
    </row>
    <row r="186" s="2" customFormat="1" ht="24.15" customHeight="1">
      <c r="A186" s="41"/>
      <c r="B186" s="42"/>
      <c r="C186" s="260" t="s">
        <v>298</v>
      </c>
      <c r="D186" s="260" t="s">
        <v>218</v>
      </c>
      <c r="E186" s="261" t="s">
        <v>299</v>
      </c>
      <c r="F186" s="262" t="s">
        <v>300</v>
      </c>
      <c r="G186" s="263" t="s">
        <v>214</v>
      </c>
      <c r="H186" s="264">
        <v>2</v>
      </c>
      <c r="I186" s="265"/>
      <c r="J186" s="266">
        <f>ROUND(I186*H186,2)</f>
        <v>0</v>
      </c>
      <c r="K186" s="267"/>
      <c r="L186" s="268"/>
      <c r="M186" s="269" t="s">
        <v>19</v>
      </c>
      <c r="N186" s="270" t="s">
        <v>49</v>
      </c>
      <c r="O186" s="87"/>
      <c r="P186" s="218">
        <f>O186*H186</f>
        <v>0</v>
      </c>
      <c r="Q186" s="218">
        <v>0.080000000000000002</v>
      </c>
      <c r="R186" s="218">
        <f>Q186*H186</f>
        <v>0.16</v>
      </c>
      <c r="S186" s="218">
        <v>0</v>
      </c>
      <c r="T186" s="219">
        <f>S186*H186</f>
        <v>0</v>
      </c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R186" s="220" t="s">
        <v>196</v>
      </c>
      <c r="AT186" s="220" t="s">
        <v>218</v>
      </c>
      <c r="AU186" s="220" t="s">
        <v>88</v>
      </c>
      <c r="AY186" s="20" t="s">
        <v>144</v>
      </c>
      <c r="BE186" s="221">
        <f>IF(N186="základní",J186,0)</f>
        <v>0</v>
      </c>
      <c r="BF186" s="221">
        <f>IF(N186="snížená",J186,0)</f>
        <v>0</v>
      </c>
      <c r="BG186" s="221">
        <f>IF(N186="zákl. přenesená",J186,0)</f>
        <v>0</v>
      </c>
      <c r="BH186" s="221">
        <f>IF(N186="sníž. přenesená",J186,0)</f>
        <v>0</v>
      </c>
      <c r="BI186" s="221">
        <f>IF(N186="nulová",J186,0)</f>
        <v>0</v>
      </c>
      <c r="BJ186" s="20" t="s">
        <v>86</v>
      </c>
      <c r="BK186" s="221">
        <f>ROUND(I186*H186,2)</f>
        <v>0</v>
      </c>
      <c r="BL186" s="20" t="s">
        <v>150</v>
      </c>
      <c r="BM186" s="220" t="s">
        <v>301</v>
      </c>
    </row>
    <row r="187" s="2" customFormat="1" ht="24.15" customHeight="1">
      <c r="A187" s="41"/>
      <c r="B187" s="42"/>
      <c r="C187" s="208" t="s">
        <v>302</v>
      </c>
      <c r="D187" s="208" t="s">
        <v>146</v>
      </c>
      <c r="E187" s="209" t="s">
        <v>303</v>
      </c>
      <c r="F187" s="210" t="s">
        <v>304</v>
      </c>
      <c r="G187" s="211" t="s">
        <v>214</v>
      </c>
      <c r="H187" s="212">
        <v>2</v>
      </c>
      <c r="I187" s="213"/>
      <c r="J187" s="214">
        <f>ROUND(I187*H187,2)</f>
        <v>0</v>
      </c>
      <c r="K187" s="215"/>
      <c r="L187" s="47"/>
      <c r="M187" s="216" t="s">
        <v>19</v>
      </c>
      <c r="N187" s="217" t="s">
        <v>49</v>
      </c>
      <c r="O187" s="87"/>
      <c r="P187" s="218">
        <f>O187*H187</f>
        <v>0</v>
      </c>
      <c r="Q187" s="218">
        <v>0.0028600000000000001</v>
      </c>
      <c r="R187" s="218">
        <f>Q187*H187</f>
        <v>0.0057200000000000003</v>
      </c>
      <c r="S187" s="218">
        <v>0</v>
      </c>
      <c r="T187" s="219">
        <f>S187*H187</f>
        <v>0</v>
      </c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R187" s="220" t="s">
        <v>150</v>
      </c>
      <c r="AT187" s="220" t="s">
        <v>146</v>
      </c>
      <c r="AU187" s="220" t="s">
        <v>88</v>
      </c>
      <c r="AY187" s="20" t="s">
        <v>144</v>
      </c>
      <c r="BE187" s="221">
        <f>IF(N187="základní",J187,0)</f>
        <v>0</v>
      </c>
      <c r="BF187" s="221">
        <f>IF(N187="snížená",J187,0)</f>
        <v>0</v>
      </c>
      <c r="BG187" s="221">
        <f>IF(N187="zákl. přenesená",J187,0)</f>
        <v>0</v>
      </c>
      <c r="BH187" s="221">
        <f>IF(N187="sníž. přenesená",J187,0)</f>
        <v>0</v>
      </c>
      <c r="BI187" s="221">
        <f>IF(N187="nulová",J187,0)</f>
        <v>0</v>
      </c>
      <c r="BJ187" s="20" t="s">
        <v>86</v>
      </c>
      <c r="BK187" s="221">
        <f>ROUND(I187*H187,2)</f>
        <v>0</v>
      </c>
      <c r="BL187" s="20" t="s">
        <v>150</v>
      </c>
      <c r="BM187" s="220" t="s">
        <v>305</v>
      </c>
    </row>
    <row r="188" s="2" customFormat="1">
      <c r="A188" s="41"/>
      <c r="B188" s="42"/>
      <c r="C188" s="43"/>
      <c r="D188" s="222" t="s">
        <v>152</v>
      </c>
      <c r="E188" s="43"/>
      <c r="F188" s="223" t="s">
        <v>306</v>
      </c>
      <c r="G188" s="43"/>
      <c r="H188" s="43"/>
      <c r="I188" s="224"/>
      <c r="J188" s="43"/>
      <c r="K188" s="43"/>
      <c r="L188" s="47"/>
      <c r="M188" s="225"/>
      <c r="N188" s="226"/>
      <c r="O188" s="87"/>
      <c r="P188" s="87"/>
      <c r="Q188" s="87"/>
      <c r="R188" s="87"/>
      <c r="S188" s="87"/>
      <c r="T188" s="88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T188" s="20" t="s">
        <v>152</v>
      </c>
      <c r="AU188" s="20" t="s">
        <v>88</v>
      </c>
    </row>
    <row r="189" s="14" customFormat="1">
      <c r="A189" s="14"/>
      <c r="B189" s="238"/>
      <c r="C189" s="239"/>
      <c r="D189" s="229" t="s">
        <v>154</v>
      </c>
      <c r="E189" s="240" t="s">
        <v>19</v>
      </c>
      <c r="F189" s="241" t="s">
        <v>297</v>
      </c>
      <c r="G189" s="239"/>
      <c r="H189" s="242">
        <v>2</v>
      </c>
      <c r="I189" s="243"/>
      <c r="J189" s="239"/>
      <c r="K189" s="239"/>
      <c r="L189" s="244"/>
      <c r="M189" s="245"/>
      <c r="N189" s="246"/>
      <c r="O189" s="246"/>
      <c r="P189" s="246"/>
      <c r="Q189" s="246"/>
      <c r="R189" s="246"/>
      <c r="S189" s="246"/>
      <c r="T189" s="247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48" t="s">
        <v>154</v>
      </c>
      <c r="AU189" s="248" t="s">
        <v>88</v>
      </c>
      <c r="AV189" s="14" t="s">
        <v>88</v>
      </c>
      <c r="AW189" s="14" t="s">
        <v>37</v>
      </c>
      <c r="AX189" s="14" t="s">
        <v>86</v>
      </c>
      <c r="AY189" s="248" t="s">
        <v>144</v>
      </c>
    </row>
    <row r="190" s="2" customFormat="1" ht="24.15" customHeight="1">
      <c r="A190" s="41"/>
      <c r="B190" s="42"/>
      <c r="C190" s="260" t="s">
        <v>307</v>
      </c>
      <c r="D190" s="260" t="s">
        <v>218</v>
      </c>
      <c r="E190" s="261" t="s">
        <v>308</v>
      </c>
      <c r="F190" s="262" t="s">
        <v>309</v>
      </c>
      <c r="G190" s="263" t="s">
        <v>214</v>
      </c>
      <c r="H190" s="264">
        <v>2</v>
      </c>
      <c r="I190" s="265"/>
      <c r="J190" s="266">
        <f>ROUND(I190*H190,2)</f>
        <v>0</v>
      </c>
      <c r="K190" s="267"/>
      <c r="L190" s="268"/>
      <c r="M190" s="269" t="s">
        <v>19</v>
      </c>
      <c r="N190" s="270" t="s">
        <v>49</v>
      </c>
      <c r="O190" s="87"/>
      <c r="P190" s="218">
        <f>O190*H190</f>
        <v>0</v>
      </c>
      <c r="Q190" s="218">
        <v>0.035999999999999997</v>
      </c>
      <c r="R190" s="218">
        <f>Q190*H190</f>
        <v>0.071999999999999995</v>
      </c>
      <c r="S190" s="218">
        <v>0</v>
      </c>
      <c r="T190" s="219">
        <f>S190*H190</f>
        <v>0</v>
      </c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R190" s="220" t="s">
        <v>196</v>
      </c>
      <c r="AT190" s="220" t="s">
        <v>218</v>
      </c>
      <c r="AU190" s="220" t="s">
        <v>88</v>
      </c>
      <c r="AY190" s="20" t="s">
        <v>144</v>
      </c>
      <c r="BE190" s="221">
        <f>IF(N190="základní",J190,0)</f>
        <v>0</v>
      </c>
      <c r="BF190" s="221">
        <f>IF(N190="snížená",J190,0)</f>
        <v>0</v>
      </c>
      <c r="BG190" s="221">
        <f>IF(N190="zákl. přenesená",J190,0)</f>
        <v>0</v>
      </c>
      <c r="BH190" s="221">
        <f>IF(N190="sníž. přenesená",J190,0)</f>
        <v>0</v>
      </c>
      <c r="BI190" s="221">
        <f>IF(N190="nulová",J190,0)</f>
        <v>0</v>
      </c>
      <c r="BJ190" s="20" t="s">
        <v>86</v>
      </c>
      <c r="BK190" s="221">
        <f>ROUND(I190*H190,2)</f>
        <v>0</v>
      </c>
      <c r="BL190" s="20" t="s">
        <v>150</v>
      </c>
      <c r="BM190" s="220" t="s">
        <v>310</v>
      </c>
    </row>
    <row r="191" s="2" customFormat="1" ht="24.15" customHeight="1">
      <c r="A191" s="41"/>
      <c r="B191" s="42"/>
      <c r="C191" s="260" t="s">
        <v>311</v>
      </c>
      <c r="D191" s="260" t="s">
        <v>218</v>
      </c>
      <c r="E191" s="261" t="s">
        <v>312</v>
      </c>
      <c r="F191" s="262" t="s">
        <v>313</v>
      </c>
      <c r="G191" s="263" t="s">
        <v>214</v>
      </c>
      <c r="H191" s="264">
        <v>8</v>
      </c>
      <c r="I191" s="265"/>
      <c r="J191" s="266">
        <f>ROUND(I191*H191,2)</f>
        <v>0</v>
      </c>
      <c r="K191" s="267"/>
      <c r="L191" s="268"/>
      <c r="M191" s="269" t="s">
        <v>19</v>
      </c>
      <c r="N191" s="270" t="s">
        <v>49</v>
      </c>
      <c r="O191" s="87"/>
      <c r="P191" s="218">
        <f>O191*H191</f>
        <v>0</v>
      </c>
      <c r="Q191" s="218">
        <v>0.00029999999999999997</v>
      </c>
      <c r="R191" s="218">
        <f>Q191*H191</f>
        <v>0.0023999999999999998</v>
      </c>
      <c r="S191" s="218">
        <v>0</v>
      </c>
      <c r="T191" s="219">
        <f>S191*H191</f>
        <v>0</v>
      </c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R191" s="220" t="s">
        <v>196</v>
      </c>
      <c r="AT191" s="220" t="s">
        <v>218</v>
      </c>
      <c r="AU191" s="220" t="s">
        <v>88</v>
      </c>
      <c r="AY191" s="20" t="s">
        <v>144</v>
      </c>
      <c r="BE191" s="221">
        <f>IF(N191="základní",J191,0)</f>
        <v>0</v>
      </c>
      <c r="BF191" s="221">
        <f>IF(N191="snížená",J191,0)</f>
        <v>0</v>
      </c>
      <c r="BG191" s="221">
        <f>IF(N191="zákl. přenesená",J191,0)</f>
        <v>0</v>
      </c>
      <c r="BH191" s="221">
        <f>IF(N191="sníž. přenesená",J191,0)</f>
        <v>0</v>
      </c>
      <c r="BI191" s="221">
        <f>IF(N191="nulová",J191,0)</f>
        <v>0</v>
      </c>
      <c r="BJ191" s="20" t="s">
        <v>86</v>
      </c>
      <c r="BK191" s="221">
        <f>ROUND(I191*H191,2)</f>
        <v>0</v>
      </c>
      <c r="BL191" s="20" t="s">
        <v>150</v>
      </c>
      <c r="BM191" s="220" t="s">
        <v>314</v>
      </c>
    </row>
    <row r="192" s="14" customFormat="1">
      <c r="A192" s="14"/>
      <c r="B192" s="238"/>
      <c r="C192" s="239"/>
      <c r="D192" s="229" t="s">
        <v>154</v>
      </c>
      <c r="E192" s="240" t="s">
        <v>19</v>
      </c>
      <c r="F192" s="241" t="s">
        <v>315</v>
      </c>
      <c r="G192" s="239"/>
      <c r="H192" s="242">
        <v>8</v>
      </c>
      <c r="I192" s="243"/>
      <c r="J192" s="239"/>
      <c r="K192" s="239"/>
      <c r="L192" s="244"/>
      <c r="M192" s="245"/>
      <c r="N192" s="246"/>
      <c r="O192" s="246"/>
      <c r="P192" s="246"/>
      <c r="Q192" s="246"/>
      <c r="R192" s="246"/>
      <c r="S192" s="246"/>
      <c r="T192" s="247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48" t="s">
        <v>154</v>
      </c>
      <c r="AU192" s="248" t="s">
        <v>88</v>
      </c>
      <c r="AV192" s="14" t="s">
        <v>88</v>
      </c>
      <c r="AW192" s="14" t="s">
        <v>37</v>
      </c>
      <c r="AX192" s="14" t="s">
        <v>86</v>
      </c>
      <c r="AY192" s="248" t="s">
        <v>144</v>
      </c>
    </row>
    <row r="193" s="2" customFormat="1" ht="24.15" customHeight="1">
      <c r="A193" s="41"/>
      <c r="B193" s="42"/>
      <c r="C193" s="208" t="s">
        <v>316</v>
      </c>
      <c r="D193" s="208" t="s">
        <v>146</v>
      </c>
      <c r="E193" s="209" t="s">
        <v>317</v>
      </c>
      <c r="F193" s="210" t="s">
        <v>318</v>
      </c>
      <c r="G193" s="211" t="s">
        <v>214</v>
      </c>
      <c r="H193" s="212">
        <v>3</v>
      </c>
      <c r="I193" s="213"/>
      <c r="J193" s="214">
        <f>ROUND(I193*H193,2)</f>
        <v>0</v>
      </c>
      <c r="K193" s="215"/>
      <c r="L193" s="47"/>
      <c r="M193" s="216" t="s">
        <v>19</v>
      </c>
      <c r="N193" s="217" t="s">
        <v>49</v>
      </c>
      <c r="O193" s="87"/>
      <c r="P193" s="218">
        <f>O193*H193</f>
        <v>0</v>
      </c>
      <c r="Q193" s="218">
        <v>0.0066899999999999998</v>
      </c>
      <c r="R193" s="218">
        <f>Q193*H193</f>
        <v>0.020069999999999998</v>
      </c>
      <c r="S193" s="218">
        <v>0</v>
      </c>
      <c r="T193" s="219">
        <f>S193*H193</f>
        <v>0</v>
      </c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R193" s="220" t="s">
        <v>150</v>
      </c>
      <c r="AT193" s="220" t="s">
        <v>146</v>
      </c>
      <c r="AU193" s="220" t="s">
        <v>88</v>
      </c>
      <c r="AY193" s="20" t="s">
        <v>144</v>
      </c>
      <c r="BE193" s="221">
        <f>IF(N193="základní",J193,0)</f>
        <v>0</v>
      </c>
      <c r="BF193" s="221">
        <f>IF(N193="snížená",J193,0)</f>
        <v>0</v>
      </c>
      <c r="BG193" s="221">
        <f>IF(N193="zákl. přenesená",J193,0)</f>
        <v>0</v>
      </c>
      <c r="BH193" s="221">
        <f>IF(N193="sníž. přenesená",J193,0)</f>
        <v>0</v>
      </c>
      <c r="BI193" s="221">
        <f>IF(N193="nulová",J193,0)</f>
        <v>0</v>
      </c>
      <c r="BJ193" s="20" t="s">
        <v>86</v>
      </c>
      <c r="BK193" s="221">
        <f>ROUND(I193*H193,2)</f>
        <v>0</v>
      </c>
      <c r="BL193" s="20" t="s">
        <v>150</v>
      </c>
      <c r="BM193" s="220" t="s">
        <v>319</v>
      </c>
    </row>
    <row r="194" s="2" customFormat="1">
      <c r="A194" s="41"/>
      <c r="B194" s="42"/>
      <c r="C194" s="43"/>
      <c r="D194" s="222" t="s">
        <v>152</v>
      </c>
      <c r="E194" s="43"/>
      <c r="F194" s="223" t="s">
        <v>320</v>
      </c>
      <c r="G194" s="43"/>
      <c r="H194" s="43"/>
      <c r="I194" s="224"/>
      <c r="J194" s="43"/>
      <c r="K194" s="43"/>
      <c r="L194" s="47"/>
      <c r="M194" s="225"/>
      <c r="N194" s="226"/>
      <c r="O194" s="87"/>
      <c r="P194" s="87"/>
      <c r="Q194" s="87"/>
      <c r="R194" s="87"/>
      <c r="S194" s="87"/>
      <c r="T194" s="88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T194" s="20" t="s">
        <v>152</v>
      </c>
      <c r="AU194" s="20" t="s">
        <v>88</v>
      </c>
    </row>
    <row r="195" s="2" customFormat="1" ht="16.5" customHeight="1">
      <c r="A195" s="41"/>
      <c r="B195" s="42"/>
      <c r="C195" s="260" t="s">
        <v>321</v>
      </c>
      <c r="D195" s="260" t="s">
        <v>218</v>
      </c>
      <c r="E195" s="261" t="s">
        <v>322</v>
      </c>
      <c r="F195" s="262" t="s">
        <v>323</v>
      </c>
      <c r="G195" s="263" t="s">
        <v>214</v>
      </c>
      <c r="H195" s="264">
        <v>3</v>
      </c>
      <c r="I195" s="265"/>
      <c r="J195" s="266">
        <f>ROUND(I195*H195,2)</f>
        <v>0</v>
      </c>
      <c r="K195" s="267"/>
      <c r="L195" s="268"/>
      <c r="M195" s="269" t="s">
        <v>19</v>
      </c>
      <c r="N195" s="270" t="s">
        <v>49</v>
      </c>
      <c r="O195" s="87"/>
      <c r="P195" s="218">
        <f>O195*H195</f>
        <v>0</v>
      </c>
      <c r="Q195" s="218">
        <v>0.13400000000000001</v>
      </c>
      <c r="R195" s="218">
        <f>Q195*H195</f>
        <v>0.40200000000000002</v>
      </c>
      <c r="S195" s="218">
        <v>0</v>
      </c>
      <c r="T195" s="219">
        <f>S195*H195</f>
        <v>0</v>
      </c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R195" s="220" t="s">
        <v>196</v>
      </c>
      <c r="AT195" s="220" t="s">
        <v>218</v>
      </c>
      <c r="AU195" s="220" t="s">
        <v>88</v>
      </c>
      <c r="AY195" s="20" t="s">
        <v>144</v>
      </c>
      <c r="BE195" s="221">
        <f>IF(N195="základní",J195,0)</f>
        <v>0</v>
      </c>
      <c r="BF195" s="221">
        <f>IF(N195="snížená",J195,0)</f>
        <v>0</v>
      </c>
      <c r="BG195" s="221">
        <f>IF(N195="zákl. přenesená",J195,0)</f>
        <v>0</v>
      </c>
      <c r="BH195" s="221">
        <f>IF(N195="sníž. přenesená",J195,0)</f>
        <v>0</v>
      </c>
      <c r="BI195" s="221">
        <f>IF(N195="nulová",J195,0)</f>
        <v>0</v>
      </c>
      <c r="BJ195" s="20" t="s">
        <v>86</v>
      </c>
      <c r="BK195" s="221">
        <f>ROUND(I195*H195,2)</f>
        <v>0</v>
      </c>
      <c r="BL195" s="20" t="s">
        <v>150</v>
      </c>
      <c r="BM195" s="220" t="s">
        <v>324</v>
      </c>
    </row>
    <row r="196" s="12" customFormat="1" ht="22.8" customHeight="1">
      <c r="A196" s="12"/>
      <c r="B196" s="192"/>
      <c r="C196" s="193"/>
      <c r="D196" s="194" t="s">
        <v>77</v>
      </c>
      <c r="E196" s="206" t="s">
        <v>201</v>
      </c>
      <c r="F196" s="206" t="s">
        <v>325</v>
      </c>
      <c r="G196" s="193"/>
      <c r="H196" s="193"/>
      <c r="I196" s="196"/>
      <c r="J196" s="207">
        <f>BK196</f>
        <v>0</v>
      </c>
      <c r="K196" s="193"/>
      <c r="L196" s="198"/>
      <c r="M196" s="199"/>
      <c r="N196" s="200"/>
      <c r="O196" s="200"/>
      <c r="P196" s="201">
        <f>SUM(P197:P241)</f>
        <v>0</v>
      </c>
      <c r="Q196" s="200"/>
      <c r="R196" s="201">
        <f>SUM(R197:R241)</f>
        <v>0.062532000000000004</v>
      </c>
      <c r="S196" s="200"/>
      <c r="T196" s="202">
        <f>SUM(T197:T241)</f>
        <v>7.5504999999999995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203" t="s">
        <v>86</v>
      </c>
      <c r="AT196" s="204" t="s">
        <v>77</v>
      </c>
      <c r="AU196" s="204" t="s">
        <v>86</v>
      </c>
      <c r="AY196" s="203" t="s">
        <v>144</v>
      </c>
      <c r="BK196" s="205">
        <f>SUM(BK197:BK241)</f>
        <v>0</v>
      </c>
    </row>
    <row r="197" s="2" customFormat="1" ht="21.75" customHeight="1">
      <c r="A197" s="41"/>
      <c r="B197" s="42"/>
      <c r="C197" s="208" t="s">
        <v>326</v>
      </c>
      <c r="D197" s="208" t="s">
        <v>146</v>
      </c>
      <c r="E197" s="209" t="s">
        <v>327</v>
      </c>
      <c r="F197" s="210" t="s">
        <v>328</v>
      </c>
      <c r="G197" s="211" t="s">
        <v>214</v>
      </c>
      <c r="H197" s="212">
        <v>1</v>
      </c>
      <c r="I197" s="213"/>
      <c r="J197" s="214">
        <f>ROUND(I197*H197,2)</f>
        <v>0</v>
      </c>
      <c r="K197" s="215"/>
      <c r="L197" s="47"/>
      <c r="M197" s="216" t="s">
        <v>19</v>
      </c>
      <c r="N197" s="217" t="s">
        <v>49</v>
      </c>
      <c r="O197" s="87"/>
      <c r="P197" s="218">
        <f>O197*H197</f>
        <v>0</v>
      </c>
      <c r="Q197" s="218">
        <v>0.0045900000000000003</v>
      </c>
      <c r="R197" s="218">
        <f>Q197*H197</f>
        <v>0.0045900000000000003</v>
      </c>
      <c r="S197" s="218">
        <v>0</v>
      </c>
      <c r="T197" s="219">
        <f>S197*H197</f>
        <v>0</v>
      </c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R197" s="220" t="s">
        <v>150</v>
      </c>
      <c r="AT197" s="220" t="s">
        <v>146</v>
      </c>
      <c r="AU197" s="220" t="s">
        <v>88</v>
      </c>
      <c r="AY197" s="20" t="s">
        <v>144</v>
      </c>
      <c r="BE197" s="221">
        <f>IF(N197="základní",J197,0)</f>
        <v>0</v>
      </c>
      <c r="BF197" s="221">
        <f>IF(N197="snížená",J197,0)</f>
        <v>0</v>
      </c>
      <c r="BG197" s="221">
        <f>IF(N197="zákl. přenesená",J197,0)</f>
        <v>0</v>
      </c>
      <c r="BH197" s="221">
        <f>IF(N197="sníž. přenesená",J197,0)</f>
        <v>0</v>
      </c>
      <c r="BI197" s="221">
        <f>IF(N197="nulová",J197,0)</f>
        <v>0</v>
      </c>
      <c r="BJ197" s="20" t="s">
        <v>86</v>
      </c>
      <c r="BK197" s="221">
        <f>ROUND(I197*H197,2)</f>
        <v>0</v>
      </c>
      <c r="BL197" s="20" t="s">
        <v>150</v>
      </c>
      <c r="BM197" s="220" t="s">
        <v>329</v>
      </c>
    </row>
    <row r="198" s="2" customFormat="1">
      <c r="A198" s="41"/>
      <c r="B198" s="42"/>
      <c r="C198" s="43"/>
      <c r="D198" s="222" t="s">
        <v>152</v>
      </c>
      <c r="E198" s="43"/>
      <c r="F198" s="223" t="s">
        <v>330</v>
      </c>
      <c r="G198" s="43"/>
      <c r="H198" s="43"/>
      <c r="I198" s="224"/>
      <c r="J198" s="43"/>
      <c r="K198" s="43"/>
      <c r="L198" s="47"/>
      <c r="M198" s="225"/>
      <c r="N198" s="226"/>
      <c r="O198" s="87"/>
      <c r="P198" s="87"/>
      <c r="Q198" s="87"/>
      <c r="R198" s="87"/>
      <c r="S198" s="87"/>
      <c r="T198" s="88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T198" s="20" t="s">
        <v>152</v>
      </c>
      <c r="AU198" s="20" t="s">
        <v>88</v>
      </c>
    </row>
    <row r="199" s="2" customFormat="1" ht="16.5" customHeight="1">
      <c r="A199" s="41"/>
      <c r="B199" s="42"/>
      <c r="C199" s="260" t="s">
        <v>331</v>
      </c>
      <c r="D199" s="260" t="s">
        <v>218</v>
      </c>
      <c r="E199" s="261" t="s">
        <v>332</v>
      </c>
      <c r="F199" s="262" t="s">
        <v>333</v>
      </c>
      <c r="G199" s="263" t="s">
        <v>334</v>
      </c>
      <c r="H199" s="264">
        <v>34.039999999999999</v>
      </c>
      <c r="I199" s="265"/>
      <c r="J199" s="266">
        <f>ROUND(I199*H199,2)</f>
        <v>0</v>
      </c>
      <c r="K199" s="267"/>
      <c r="L199" s="268"/>
      <c r="M199" s="269" t="s">
        <v>19</v>
      </c>
      <c r="N199" s="270" t="s">
        <v>49</v>
      </c>
      <c r="O199" s="87"/>
      <c r="P199" s="218">
        <f>O199*H199</f>
        <v>0</v>
      </c>
      <c r="Q199" s="218">
        <v>0.001</v>
      </c>
      <c r="R199" s="218">
        <f>Q199*H199</f>
        <v>0.034040000000000001</v>
      </c>
      <c r="S199" s="218">
        <v>0</v>
      </c>
      <c r="T199" s="219">
        <f>S199*H199</f>
        <v>0</v>
      </c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R199" s="220" t="s">
        <v>196</v>
      </c>
      <c r="AT199" s="220" t="s">
        <v>218</v>
      </c>
      <c r="AU199" s="220" t="s">
        <v>88</v>
      </c>
      <c r="AY199" s="20" t="s">
        <v>144</v>
      </c>
      <c r="BE199" s="221">
        <f>IF(N199="základní",J199,0)</f>
        <v>0</v>
      </c>
      <c r="BF199" s="221">
        <f>IF(N199="snížená",J199,0)</f>
        <v>0</v>
      </c>
      <c r="BG199" s="221">
        <f>IF(N199="zákl. přenesená",J199,0)</f>
        <v>0</v>
      </c>
      <c r="BH199" s="221">
        <f>IF(N199="sníž. přenesená",J199,0)</f>
        <v>0</v>
      </c>
      <c r="BI199" s="221">
        <f>IF(N199="nulová",J199,0)</f>
        <v>0</v>
      </c>
      <c r="BJ199" s="20" t="s">
        <v>86</v>
      </c>
      <c r="BK199" s="221">
        <f>ROUND(I199*H199,2)</f>
        <v>0</v>
      </c>
      <c r="BL199" s="20" t="s">
        <v>150</v>
      </c>
      <c r="BM199" s="220" t="s">
        <v>335</v>
      </c>
    </row>
    <row r="200" s="14" customFormat="1">
      <c r="A200" s="14"/>
      <c r="B200" s="238"/>
      <c r="C200" s="239"/>
      <c r="D200" s="229" t="s">
        <v>154</v>
      </c>
      <c r="E200" s="240" t="s">
        <v>19</v>
      </c>
      <c r="F200" s="241" t="s">
        <v>336</v>
      </c>
      <c r="G200" s="239"/>
      <c r="H200" s="242">
        <v>34.039999999999999</v>
      </c>
      <c r="I200" s="243"/>
      <c r="J200" s="239"/>
      <c r="K200" s="239"/>
      <c r="L200" s="244"/>
      <c r="M200" s="245"/>
      <c r="N200" s="246"/>
      <c r="O200" s="246"/>
      <c r="P200" s="246"/>
      <c r="Q200" s="246"/>
      <c r="R200" s="246"/>
      <c r="S200" s="246"/>
      <c r="T200" s="247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48" t="s">
        <v>154</v>
      </c>
      <c r="AU200" s="248" t="s">
        <v>88</v>
      </c>
      <c r="AV200" s="14" t="s">
        <v>88</v>
      </c>
      <c r="AW200" s="14" t="s">
        <v>37</v>
      </c>
      <c r="AX200" s="14" t="s">
        <v>86</v>
      </c>
      <c r="AY200" s="248" t="s">
        <v>144</v>
      </c>
    </row>
    <row r="201" s="2" customFormat="1" ht="24.15" customHeight="1">
      <c r="A201" s="41"/>
      <c r="B201" s="42"/>
      <c r="C201" s="208" t="s">
        <v>337</v>
      </c>
      <c r="D201" s="208" t="s">
        <v>146</v>
      </c>
      <c r="E201" s="209" t="s">
        <v>338</v>
      </c>
      <c r="F201" s="210" t="s">
        <v>339</v>
      </c>
      <c r="G201" s="211" t="s">
        <v>214</v>
      </c>
      <c r="H201" s="212">
        <v>126</v>
      </c>
      <c r="I201" s="213"/>
      <c r="J201" s="214">
        <f>ROUND(I201*H201,2)</f>
        <v>0</v>
      </c>
      <c r="K201" s="215"/>
      <c r="L201" s="47"/>
      <c r="M201" s="216" t="s">
        <v>19</v>
      </c>
      <c r="N201" s="217" t="s">
        <v>49</v>
      </c>
      <c r="O201" s="87"/>
      <c r="P201" s="218">
        <f>O201*H201</f>
        <v>0</v>
      </c>
      <c r="Q201" s="218">
        <v>1.0000000000000001E-05</v>
      </c>
      <c r="R201" s="218">
        <f>Q201*H201</f>
        <v>0.0012600000000000001</v>
      </c>
      <c r="S201" s="218">
        <v>0</v>
      </c>
      <c r="T201" s="219">
        <f>S201*H201</f>
        <v>0</v>
      </c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R201" s="220" t="s">
        <v>150</v>
      </c>
      <c r="AT201" s="220" t="s">
        <v>146</v>
      </c>
      <c r="AU201" s="220" t="s">
        <v>88</v>
      </c>
      <c r="AY201" s="20" t="s">
        <v>144</v>
      </c>
      <c r="BE201" s="221">
        <f>IF(N201="základní",J201,0)</f>
        <v>0</v>
      </c>
      <c r="BF201" s="221">
        <f>IF(N201="snížená",J201,0)</f>
        <v>0</v>
      </c>
      <c r="BG201" s="221">
        <f>IF(N201="zákl. přenesená",J201,0)</f>
        <v>0</v>
      </c>
      <c r="BH201" s="221">
        <f>IF(N201="sníž. přenesená",J201,0)</f>
        <v>0</v>
      </c>
      <c r="BI201" s="221">
        <f>IF(N201="nulová",J201,0)</f>
        <v>0</v>
      </c>
      <c r="BJ201" s="20" t="s">
        <v>86</v>
      </c>
      <c r="BK201" s="221">
        <f>ROUND(I201*H201,2)</f>
        <v>0</v>
      </c>
      <c r="BL201" s="20" t="s">
        <v>150</v>
      </c>
      <c r="BM201" s="220" t="s">
        <v>340</v>
      </c>
    </row>
    <row r="202" s="2" customFormat="1">
      <c r="A202" s="41"/>
      <c r="B202" s="42"/>
      <c r="C202" s="43"/>
      <c r="D202" s="222" t="s">
        <v>152</v>
      </c>
      <c r="E202" s="43"/>
      <c r="F202" s="223" t="s">
        <v>341</v>
      </c>
      <c r="G202" s="43"/>
      <c r="H202" s="43"/>
      <c r="I202" s="224"/>
      <c r="J202" s="43"/>
      <c r="K202" s="43"/>
      <c r="L202" s="47"/>
      <c r="M202" s="225"/>
      <c r="N202" s="226"/>
      <c r="O202" s="87"/>
      <c r="P202" s="87"/>
      <c r="Q202" s="87"/>
      <c r="R202" s="87"/>
      <c r="S202" s="87"/>
      <c r="T202" s="88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T202" s="20" t="s">
        <v>152</v>
      </c>
      <c r="AU202" s="20" t="s">
        <v>88</v>
      </c>
    </row>
    <row r="203" s="13" customFormat="1">
      <c r="A203" s="13"/>
      <c r="B203" s="227"/>
      <c r="C203" s="228"/>
      <c r="D203" s="229" t="s">
        <v>154</v>
      </c>
      <c r="E203" s="230" t="s">
        <v>19</v>
      </c>
      <c r="F203" s="231" t="s">
        <v>155</v>
      </c>
      <c r="G203" s="228"/>
      <c r="H203" s="230" t="s">
        <v>19</v>
      </c>
      <c r="I203" s="232"/>
      <c r="J203" s="228"/>
      <c r="K203" s="228"/>
      <c r="L203" s="233"/>
      <c r="M203" s="234"/>
      <c r="N203" s="235"/>
      <c r="O203" s="235"/>
      <c r="P203" s="235"/>
      <c r="Q203" s="235"/>
      <c r="R203" s="235"/>
      <c r="S203" s="235"/>
      <c r="T203" s="236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7" t="s">
        <v>154</v>
      </c>
      <c r="AU203" s="237" t="s">
        <v>88</v>
      </c>
      <c r="AV203" s="13" t="s">
        <v>86</v>
      </c>
      <c r="AW203" s="13" t="s">
        <v>37</v>
      </c>
      <c r="AX203" s="13" t="s">
        <v>78</v>
      </c>
      <c r="AY203" s="237" t="s">
        <v>144</v>
      </c>
    </row>
    <row r="204" s="14" customFormat="1">
      <c r="A204" s="14"/>
      <c r="B204" s="238"/>
      <c r="C204" s="239"/>
      <c r="D204" s="229" t="s">
        <v>154</v>
      </c>
      <c r="E204" s="240" t="s">
        <v>19</v>
      </c>
      <c r="F204" s="241" t="s">
        <v>342</v>
      </c>
      <c r="G204" s="239"/>
      <c r="H204" s="242">
        <v>88</v>
      </c>
      <c r="I204" s="243"/>
      <c r="J204" s="239"/>
      <c r="K204" s="239"/>
      <c r="L204" s="244"/>
      <c r="M204" s="245"/>
      <c r="N204" s="246"/>
      <c r="O204" s="246"/>
      <c r="P204" s="246"/>
      <c r="Q204" s="246"/>
      <c r="R204" s="246"/>
      <c r="S204" s="246"/>
      <c r="T204" s="247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48" t="s">
        <v>154</v>
      </c>
      <c r="AU204" s="248" t="s">
        <v>88</v>
      </c>
      <c r="AV204" s="14" t="s">
        <v>88</v>
      </c>
      <c r="AW204" s="14" t="s">
        <v>37</v>
      </c>
      <c r="AX204" s="14" t="s">
        <v>78</v>
      </c>
      <c r="AY204" s="248" t="s">
        <v>144</v>
      </c>
    </row>
    <row r="205" s="13" customFormat="1">
      <c r="A205" s="13"/>
      <c r="B205" s="227"/>
      <c r="C205" s="228"/>
      <c r="D205" s="229" t="s">
        <v>154</v>
      </c>
      <c r="E205" s="230" t="s">
        <v>19</v>
      </c>
      <c r="F205" s="231" t="s">
        <v>343</v>
      </c>
      <c r="G205" s="228"/>
      <c r="H205" s="230" t="s">
        <v>19</v>
      </c>
      <c r="I205" s="232"/>
      <c r="J205" s="228"/>
      <c r="K205" s="228"/>
      <c r="L205" s="233"/>
      <c r="M205" s="234"/>
      <c r="N205" s="235"/>
      <c r="O205" s="235"/>
      <c r="P205" s="235"/>
      <c r="Q205" s="235"/>
      <c r="R205" s="235"/>
      <c r="S205" s="235"/>
      <c r="T205" s="236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7" t="s">
        <v>154</v>
      </c>
      <c r="AU205" s="237" t="s">
        <v>88</v>
      </c>
      <c r="AV205" s="13" t="s">
        <v>86</v>
      </c>
      <c r="AW205" s="13" t="s">
        <v>37</v>
      </c>
      <c r="AX205" s="13" t="s">
        <v>78</v>
      </c>
      <c r="AY205" s="237" t="s">
        <v>144</v>
      </c>
    </row>
    <row r="206" s="14" customFormat="1">
      <c r="A206" s="14"/>
      <c r="B206" s="238"/>
      <c r="C206" s="239"/>
      <c r="D206" s="229" t="s">
        <v>154</v>
      </c>
      <c r="E206" s="240" t="s">
        <v>19</v>
      </c>
      <c r="F206" s="241" t="s">
        <v>344</v>
      </c>
      <c r="G206" s="239"/>
      <c r="H206" s="242">
        <v>14</v>
      </c>
      <c r="I206" s="243"/>
      <c r="J206" s="239"/>
      <c r="K206" s="239"/>
      <c r="L206" s="244"/>
      <c r="M206" s="245"/>
      <c r="N206" s="246"/>
      <c r="O206" s="246"/>
      <c r="P206" s="246"/>
      <c r="Q206" s="246"/>
      <c r="R206" s="246"/>
      <c r="S206" s="246"/>
      <c r="T206" s="247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48" t="s">
        <v>154</v>
      </c>
      <c r="AU206" s="248" t="s">
        <v>88</v>
      </c>
      <c r="AV206" s="14" t="s">
        <v>88</v>
      </c>
      <c r="AW206" s="14" t="s">
        <v>37</v>
      </c>
      <c r="AX206" s="14" t="s">
        <v>78</v>
      </c>
      <c r="AY206" s="248" t="s">
        <v>144</v>
      </c>
    </row>
    <row r="207" s="14" customFormat="1">
      <c r="A207" s="14"/>
      <c r="B207" s="238"/>
      <c r="C207" s="239"/>
      <c r="D207" s="229" t="s">
        <v>154</v>
      </c>
      <c r="E207" s="240" t="s">
        <v>19</v>
      </c>
      <c r="F207" s="241" t="s">
        <v>345</v>
      </c>
      <c r="G207" s="239"/>
      <c r="H207" s="242">
        <v>24</v>
      </c>
      <c r="I207" s="243"/>
      <c r="J207" s="239"/>
      <c r="K207" s="239"/>
      <c r="L207" s="244"/>
      <c r="M207" s="245"/>
      <c r="N207" s="246"/>
      <c r="O207" s="246"/>
      <c r="P207" s="246"/>
      <c r="Q207" s="246"/>
      <c r="R207" s="246"/>
      <c r="S207" s="246"/>
      <c r="T207" s="247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48" t="s">
        <v>154</v>
      </c>
      <c r="AU207" s="248" t="s">
        <v>88</v>
      </c>
      <c r="AV207" s="14" t="s">
        <v>88</v>
      </c>
      <c r="AW207" s="14" t="s">
        <v>37</v>
      </c>
      <c r="AX207" s="14" t="s">
        <v>78</v>
      </c>
      <c r="AY207" s="248" t="s">
        <v>144</v>
      </c>
    </row>
    <row r="208" s="15" customFormat="1">
      <c r="A208" s="15"/>
      <c r="B208" s="249"/>
      <c r="C208" s="250"/>
      <c r="D208" s="229" t="s">
        <v>154</v>
      </c>
      <c r="E208" s="251" t="s">
        <v>19</v>
      </c>
      <c r="F208" s="252" t="s">
        <v>188</v>
      </c>
      <c r="G208" s="250"/>
      <c r="H208" s="253">
        <v>126</v>
      </c>
      <c r="I208" s="254"/>
      <c r="J208" s="250"/>
      <c r="K208" s="250"/>
      <c r="L208" s="255"/>
      <c r="M208" s="256"/>
      <c r="N208" s="257"/>
      <c r="O208" s="257"/>
      <c r="P208" s="257"/>
      <c r="Q208" s="257"/>
      <c r="R208" s="257"/>
      <c r="S208" s="257"/>
      <c r="T208" s="258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T208" s="259" t="s">
        <v>154</v>
      </c>
      <c r="AU208" s="259" t="s">
        <v>88</v>
      </c>
      <c r="AV208" s="15" t="s">
        <v>150</v>
      </c>
      <c r="AW208" s="15" t="s">
        <v>37</v>
      </c>
      <c r="AX208" s="15" t="s">
        <v>86</v>
      </c>
      <c r="AY208" s="259" t="s">
        <v>144</v>
      </c>
    </row>
    <row r="209" s="2" customFormat="1" ht="21.75" customHeight="1">
      <c r="A209" s="41"/>
      <c r="B209" s="42"/>
      <c r="C209" s="208" t="s">
        <v>346</v>
      </c>
      <c r="D209" s="208" t="s">
        <v>146</v>
      </c>
      <c r="E209" s="209" t="s">
        <v>347</v>
      </c>
      <c r="F209" s="210" t="s">
        <v>348</v>
      </c>
      <c r="G209" s="211" t="s">
        <v>214</v>
      </c>
      <c r="H209" s="212">
        <v>126</v>
      </c>
      <c r="I209" s="213"/>
      <c r="J209" s="214">
        <f>ROUND(I209*H209,2)</f>
        <v>0</v>
      </c>
      <c r="K209" s="215"/>
      <c r="L209" s="47"/>
      <c r="M209" s="216" t="s">
        <v>19</v>
      </c>
      <c r="N209" s="217" t="s">
        <v>49</v>
      </c>
      <c r="O209" s="87"/>
      <c r="P209" s="218">
        <f>O209*H209</f>
        <v>0</v>
      </c>
      <c r="Q209" s="218">
        <v>0.00012999999999999999</v>
      </c>
      <c r="R209" s="218">
        <f>Q209*H209</f>
        <v>0.016379999999999999</v>
      </c>
      <c r="S209" s="218">
        <v>0</v>
      </c>
      <c r="T209" s="219">
        <f>S209*H209</f>
        <v>0</v>
      </c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R209" s="220" t="s">
        <v>150</v>
      </c>
      <c r="AT209" s="220" t="s">
        <v>146</v>
      </c>
      <c r="AU209" s="220" t="s">
        <v>88</v>
      </c>
      <c r="AY209" s="20" t="s">
        <v>144</v>
      </c>
      <c r="BE209" s="221">
        <f>IF(N209="základní",J209,0)</f>
        <v>0</v>
      </c>
      <c r="BF209" s="221">
        <f>IF(N209="snížená",J209,0)</f>
        <v>0</v>
      </c>
      <c r="BG209" s="221">
        <f>IF(N209="zákl. přenesená",J209,0)</f>
        <v>0</v>
      </c>
      <c r="BH209" s="221">
        <f>IF(N209="sníž. přenesená",J209,0)</f>
        <v>0</v>
      </c>
      <c r="BI209" s="221">
        <f>IF(N209="nulová",J209,0)</f>
        <v>0</v>
      </c>
      <c r="BJ209" s="20" t="s">
        <v>86</v>
      </c>
      <c r="BK209" s="221">
        <f>ROUND(I209*H209,2)</f>
        <v>0</v>
      </c>
      <c r="BL209" s="20" t="s">
        <v>150</v>
      </c>
      <c r="BM209" s="220" t="s">
        <v>349</v>
      </c>
    </row>
    <row r="210" s="2" customFormat="1">
      <c r="A210" s="41"/>
      <c r="B210" s="42"/>
      <c r="C210" s="43"/>
      <c r="D210" s="222" t="s">
        <v>152</v>
      </c>
      <c r="E210" s="43"/>
      <c r="F210" s="223" t="s">
        <v>350</v>
      </c>
      <c r="G210" s="43"/>
      <c r="H210" s="43"/>
      <c r="I210" s="224"/>
      <c r="J210" s="43"/>
      <c r="K210" s="43"/>
      <c r="L210" s="47"/>
      <c r="M210" s="225"/>
      <c r="N210" s="226"/>
      <c r="O210" s="87"/>
      <c r="P210" s="87"/>
      <c r="Q210" s="87"/>
      <c r="R210" s="87"/>
      <c r="S210" s="87"/>
      <c r="T210" s="88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T210" s="20" t="s">
        <v>152</v>
      </c>
      <c r="AU210" s="20" t="s">
        <v>88</v>
      </c>
    </row>
    <row r="211" s="2" customFormat="1" ht="16.5" customHeight="1">
      <c r="A211" s="41"/>
      <c r="B211" s="42"/>
      <c r="C211" s="208" t="s">
        <v>351</v>
      </c>
      <c r="D211" s="208" t="s">
        <v>146</v>
      </c>
      <c r="E211" s="209" t="s">
        <v>352</v>
      </c>
      <c r="F211" s="210" t="s">
        <v>353</v>
      </c>
      <c r="G211" s="211" t="s">
        <v>214</v>
      </c>
      <c r="H211" s="212">
        <v>25</v>
      </c>
      <c r="I211" s="213"/>
      <c r="J211" s="214">
        <f>ROUND(I211*H211,2)</f>
        <v>0</v>
      </c>
      <c r="K211" s="215"/>
      <c r="L211" s="47"/>
      <c r="M211" s="216" t="s">
        <v>19</v>
      </c>
      <c r="N211" s="217" t="s">
        <v>49</v>
      </c>
      <c r="O211" s="87"/>
      <c r="P211" s="218">
        <f>O211*H211</f>
        <v>0</v>
      </c>
      <c r="Q211" s="218">
        <v>0</v>
      </c>
      <c r="R211" s="218">
        <f>Q211*H211</f>
        <v>0</v>
      </c>
      <c r="S211" s="218">
        <v>0.087999999999999995</v>
      </c>
      <c r="T211" s="219">
        <f>S211*H211</f>
        <v>2.1999999999999997</v>
      </c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R211" s="220" t="s">
        <v>150</v>
      </c>
      <c r="AT211" s="220" t="s">
        <v>146</v>
      </c>
      <c r="AU211" s="220" t="s">
        <v>88</v>
      </c>
      <c r="AY211" s="20" t="s">
        <v>144</v>
      </c>
      <c r="BE211" s="221">
        <f>IF(N211="základní",J211,0)</f>
        <v>0</v>
      </c>
      <c r="BF211" s="221">
        <f>IF(N211="snížená",J211,0)</f>
        <v>0</v>
      </c>
      <c r="BG211" s="221">
        <f>IF(N211="zákl. přenesená",J211,0)</f>
        <v>0</v>
      </c>
      <c r="BH211" s="221">
        <f>IF(N211="sníž. přenesená",J211,0)</f>
        <v>0</v>
      </c>
      <c r="BI211" s="221">
        <f>IF(N211="nulová",J211,0)</f>
        <v>0</v>
      </c>
      <c r="BJ211" s="20" t="s">
        <v>86</v>
      </c>
      <c r="BK211" s="221">
        <f>ROUND(I211*H211,2)</f>
        <v>0</v>
      </c>
      <c r="BL211" s="20" t="s">
        <v>150</v>
      </c>
      <c r="BM211" s="220" t="s">
        <v>354</v>
      </c>
    </row>
    <row r="212" s="2" customFormat="1">
      <c r="A212" s="41"/>
      <c r="B212" s="42"/>
      <c r="C212" s="43"/>
      <c r="D212" s="222" t="s">
        <v>152</v>
      </c>
      <c r="E212" s="43"/>
      <c r="F212" s="223" t="s">
        <v>355</v>
      </c>
      <c r="G212" s="43"/>
      <c r="H212" s="43"/>
      <c r="I212" s="224"/>
      <c r="J212" s="43"/>
      <c r="K212" s="43"/>
      <c r="L212" s="47"/>
      <c r="M212" s="225"/>
      <c r="N212" s="226"/>
      <c r="O212" s="87"/>
      <c r="P212" s="87"/>
      <c r="Q212" s="87"/>
      <c r="R212" s="87"/>
      <c r="S212" s="87"/>
      <c r="T212" s="88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T212" s="20" t="s">
        <v>152</v>
      </c>
      <c r="AU212" s="20" t="s">
        <v>88</v>
      </c>
    </row>
    <row r="213" s="2" customFormat="1" ht="21.75" customHeight="1">
      <c r="A213" s="41"/>
      <c r="B213" s="42"/>
      <c r="C213" s="208" t="s">
        <v>356</v>
      </c>
      <c r="D213" s="208" t="s">
        <v>146</v>
      </c>
      <c r="E213" s="209" t="s">
        <v>357</v>
      </c>
      <c r="F213" s="210" t="s">
        <v>358</v>
      </c>
      <c r="G213" s="211" t="s">
        <v>214</v>
      </c>
      <c r="H213" s="212">
        <v>25</v>
      </c>
      <c r="I213" s="213"/>
      <c r="J213" s="214">
        <f>ROUND(I213*H213,2)</f>
        <v>0</v>
      </c>
      <c r="K213" s="215"/>
      <c r="L213" s="47"/>
      <c r="M213" s="216" t="s">
        <v>19</v>
      </c>
      <c r="N213" s="217" t="s">
        <v>49</v>
      </c>
      <c r="O213" s="87"/>
      <c r="P213" s="218">
        <f>O213*H213</f>
        <v>0</v>
      </c>
      <c r="Q213" s="218">
        <v>0</v>
      </c>
      <c r="R213" s="218">
        <f>Q213*H213</f>
        <v>0</v>
      </c>
      <c r="S213" s="218">
        <v>0.16500000000000001</v>
      </c>
      <c r="T213" s="219">
        <f>S213*H213</f>
        <v>4.125</v>
      </c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R213" s="220" t="s">
        <v>150</v>
      </c>
      <c r="AT213" s="220" t="s">
        <v>146</v>
      </c>
      <c r="AU213" s="220" t="s">
        <v>88</v>
      </c>
      <c r="AY213" s="20" t="s">
        <v>144</v>
      </c>
      <c r="BE213" s="221">
        <f>IF(N213="základní",J213,0)</f>
        <v>0</v>
      </c>
      <c r="BF213" s="221">
        <f>IF(N213="snížená",J213,0)</f>
        <v>0</v>
      </c>
      <c r="BG213" s="221">
        <f>IF(N213="zákl. přenesená",J213,0)</f>
        <v>0</v>
      </c>
      <c r="BH213" s="221">
        <f>IF(N213="sníž. přenesená",J213,0)</f>
        <v>0</v>
      </c>
      <c r="BI213" s="221">
        <f>IF(N213="nulová",J213,0)</f>
        <v>0</v>
      </c>
      <c r="BJ213" s="20" t="s">
        <v>86</v>
      </c>
      <c r="BK213" s="221">
        <f>ROUND(I213*H213,2)</f>
        <v>0</v>
      </c>
      <c r="BL213" s="20" t="s">
        <v>150</v>
      </c>
      <c r="BM213" s="220" t="s">
        <v>359</v>
      </c>
    </row>
    <row r="214" s="2" customFormat="1">
      <c r="A214" s="41"/>
      <c r="B214" s="42"/>
      <c r="C214" s="43"/>
      <c r="D214" s="222" t="s">
        <v>152</v>
      </c>
      <c r="E214" s="43"/>
      <c r="F214" s="223" t="s">
        <v>360</v>
      </c>
      <c r="G214" s="43"/>
      <c r="H214" s="43"/>
      <c r="I214" s="224"/>
      <c r="J214" s="43"/>
      <c r="K214" s="43"/>
      <c r="L214" s="47"/>
      <c r="M214" s="225"/>
      <c r="N214" s="226"/>
      <c r="O214" s="87"/>
      <c r="P214" s="87"/>
      <c r="Q214" s="87"/>
      <c r="R214" s="87"/>
      <c r="S214" s="87"/>
      <c r="T214" s="88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T214" s="20" t="s">
        <v>152</v>
      </c>
      <c r="AU214" s="20" t="s">
        <v>88</v>
      </c>
    </row>
    <row r="215" s="14" customFormat="1">
      <c r="A215" s="14"/>
      <c r="B215" s="238"/>
      <c r="C215" s="239"/>
      <c r="D215" s="229" t="s">
        <v>154</v>
      </c>
      <c r="E215" s="240" t="s">
        <v>19</v>
      </c>
      <c r="F215" s="241" t="s">
        <v>361</v>
      </c>
      <c r="G215" s="239"/>
      <c r="H215" s="242">
        <v>25</v>
      </c>
      <c r="I215" s="243"/>
      <c r="J215" s="239"/>
      <c r="K215" s="239"/>
      <c r="L215" s="244"/>
      <c r="M215" s="245"/>
      <c r="N215" s="246"/>
      <c r="O215" s="246"/>
      <c r="P215" s="246"/>
      <c r="Q215" s="246"/>
      <c r="R215" s="246"/>
      <c r="S215" s="246"/>
      <c r="T215" s="247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48" t="s">
        <v>154</v>
      </c>
      <c r="AU215" s="248" t="s">
        <v>88</v>
      </c>
      <c r="AV215" s="14" t="s">
        <v>88</v>
      </c>
      <c r="AW215" s="14" t="s">
        <v>37</v>
      </c>
      <c r="AX215" s="14" t="s">
        <v>86</v>
      </c>
      <c r="AY215" s="248" t="s">
        <v>144</v>
      </c>
    </row>
    <row r="216" s="2" customFormat="1" ht="16.5" customHeight="1">
      <c r="A216" s="41"/>
      <c r="B216" s="42"/>
      <c r="C216" s="208" t="s">
        <v>362</v>
      </c>
      <c r="D216" s="208" t="s">
        <v>146</v>
      </c>
      <c r="E216" s="209" t="s">
        <v>363</v>
      </c>
      <c r="F216" s="210" t="s">
        <v>364</v>
      </c>
      <c r="G216" s="211" t="s">
        <v>234</v>
      </c>
      <c r="H216" s="212">
        <v>50</v>
      </c>
      <c r="I216" s="213"/>
      <c r="J216" s="214">
        <f>ROUND(I216*H216,2)</f>
        <v>0</v>
      </c>
      <c r="K216" s="215"/>
      <c r="L216" s="47"/>
      <c r="M216" s="216" t="s">
        <v>19</v>
      </c>
      <c r="N216" s="217" t="s">
        <v>49</v>
      </c>
      <c r="O216" s="87"/>
      <c r="P216" s="218">
        <f>O216*H216</f>
        <v>0</v>
      </c>
      <c r="Q216" s="218">
        <v>0</v>
      </c>
      <c r="R216" s="218">
        <f>Q216*H216</f>
        <v>0</v>
      </c>
      <c r="S216" s="218">
        <v>0.00198</v>
      </c>
      <c r="T216" s="219">
        <f>S216*H216</f>
        <v>0.099000000000000005</v>
      </c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R216" s="220" t="s">
        <v>150</v>
      </c>
      <c r="AT216" s="220" t="s">
        <v>146</v>
      </c>
      <c r="AU216" s="220" t="s">
        <v>88</v>
      </c>
      <c r="AY216" s="20" t="s">
        <v>144</v>
      </c>
      <c r="BE216" s="221">
        <f>IF(N216="základní",J216,0)</f>
        <v>0</v>
      </c>
      <c r="BF216" s="221">
        <f>IF(N216="snížená",J216,0)</f>
        <v>0</v>
      </c>
      <c r="BG216" s="221">
        <f>IF(N216="zákl. přenesená",J216,0)</f>
        <v>0</v>
      </c>
      <c r="BH216" s="221">
        <f>IF(N216="sníž. přenesená",J216,0)</f>
        <v>0</v>
      </c>
      <c r="BI216" s="221">
        <f>IF(N216="nulová",J216,0)</f>
        <v>0</v>
      </c>
      <c r="BJ216" s="20" t="s">
        <v>86</v>
      </c>
      <c r="BK216" s="221">
        <f>ROUND(I216*H216,2)</f>
        <v>0</v>
      </c>
      <c r="BL216" s="20" t="s">
        <v>150</v>
      </c>
      <c r="BM216" s="220" t="s">
        <v>365</v>
      </c>
    </row>
    <row r="217" s="2" customFormat="1">
      <c r="A217" s="41"/>
      <c r="B217" s="42"/>
      <c r="C217" s="43"/>
      <c r="D217" s="222" t="s">
        <v>152</v>
      </c>
      <c r="E217" s="43"/>
      <c r="F217" s="223" t="s">
        <v>366</v>
      </c>
      <c r="G217" s="43"/>
      <c r="H217" s="43"/>
      <c r="I217" s="224"/>
      <c r="J217" s="43"/>
      <c r="K217" s="43"/>
      <c r="L217" s="47"/>
      <c r="M217" s="225"/>
      <c r="N217" s="226"/>
      <c r="O217" s="87"/>
      <c r="P217" s="87"/>
      <c r="Q217" s="87"/>
      <c r="R217" s="87"/>
      <c r="S217" s="87"/>
      <c r="T217" s="88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T217" s="20" t="s">
        <v>152</v>
      </c>
      <c r="AU217" s="20" t="s">
        <v>88</v>
      </c>
    </row>
    <row r="218" s="2" customFormat="1" ht="16.5" customHeight="1">
      <c r="A218" s="41"/>
      <c r="B218" s="42"/>
      <c r="C218" s="208" t="s">
        <v>367</v>
      </c>
      <c r="D218" s="208" t="s">
        <v>146</v>
      </c>
      <c r="E218" s="209" t="s">
        <v>368</v>
      </c>
      <c r="F218" s="210" t="s">
        <v>369</v>
      </c>
      <c r="G218" s="211" t="s">
        <v>192</v>
      </c>
      <c r="H218" s="212">
        <v>1.0720000000000001</v>
      </c>
      <c r="I218" s="213"/>
      <c r="J218" s="214">
        <f>ROUND(I218*H218,2)</f>
        <v>0</v>
      </c>
      <c r="K218" s="215"/>
      <c r="L218" s="47"/>
      <c r="M218" s="216" t="s">
        <v>19</v>
      </c>
      <c r="N218" s="217" t="s">
        <v>49</v>
      </c>
      <c r="O218" s="87"/>
      <c r="P218" s="218">
        <f>O218*H218</f>
        <v>0</v>
      </c>
      <c r="Q218" s="218">
        <v>0</v>
      </c>
      <c r="R218" s="218">
        <f>Q218*H218</f>
        <v>0</v>
      </c>
      <c r="S218" s="218">
        <v>0.25</v>
      </c>
      <c r="T218" s="219">
        <f>S218*H218</f>
        <v>0.26800000000000002</v>
      </c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R218" s="220" t="s">
        <v>150</v>
      </c>
      <c r="AT218" s="220" t="s">
        <v>146</v>
      </c>
      <c r="AU218" s="220" t="s">
        <v>88</v>
      </c>
      <c r="AY218" s="20" t="s">
        <v>144</v>
      </c>
      <c r="BE218" s="221">
        <f>IF(N218="základní",J218,0)</f>
        <v>0</v>
      </c>
      <c r="BF218" s="221">
        <f>IF(N218="snížená",J218,0)</f>
        <v>0</v>
      </c>
      <c r="BG218" s="221">
        <f>IF(N218="zákl. přenesená",J218,0)</f>
        <v>0</v>
      </c>
      <c r="BH218" s="221">
        <f>IF(N218="sníž. přenesená",J218,0)</f>
        <v>0</v>
      </c>
      <c r="BI218" s="221">
        <f>IF(N218="nulová",J218,0)</f>
        <v>0</v>
      </c>
      <c r="BJ218" s="20" t="s">
        <v>86</v>
      </c>
      <c r="BK218" s="221">
        <f>ROUND(I218*H218,2)</f>
        <v>0</v>
      </c>
      <c r="BL218" s="20" t="s">
        <v>150</v>
      </c>
      <c r="BM218" s="220" t="s">
        <v>370</v>
      </c>
    </row>
    <row r="219" s="2" customFormat="1">
      <c r="A219" s="41"/>
      <c r="B219" s="42"/>
      <c r="C219" s="43"/>
      <c r="D219" s="222" t="s">
        <v>152</v>
      </c>
      <c r="E219" s="43"/>
      <c r="F219" s="223" t="s">
        <v>371</v>
      </c>
      <c r="G219" s="43"/>
      <c r="H219" s="43"/>
      <c r="I219" s="224"/>
      <c r="J219" s="43"/>
      <c r="K219" s="43"/>
      <c r="L219" s="47"/>
      <c r="M219" s="225"/>
      <c r="N219" s="226"/>
      <c r="O219" s="87"/>
      <c r="P219" s="87"/>
      <c r="Q219" s="87"/>
      <c r="R219" s="87"/>
      <c r="S219" s="87"/>
      <c r="T219" s="88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T219" s="20" t="s">
        <v>152</v>
      </c>
      <c r="AU219" s="20" t="s">
        <v>88</v>
      </c>
    </row>
    <row r="220" s="13" customFormat="1">
      <c r="A220" s="13"/>
      <c r="B220" s="227"/>
      <c r="C220" s="228"/>
      <c r="D220" s="229" t="s">
        <v>154</v>
      </c>
      <c r="E220" s="230" t="s">
        <v>19</v>
      </c>
      <c r="F220" s="231" t="s">
        <v>372</v>
      </c>
      <c r="G220" s="228"/>
      <c r="H220" s="230" t="s">
        <v>19</v>
      </c>
      <c r="I220" s="232"/>
      <c r="J220" s="228"/>
      <c r="K220" s="228"/>
      <c r="L220" s="233"/>
      <c r="M220" s="234"/>
      <c r="N220" s="235"/>
      <c r="O220" s="235"/>
      <c r="P220" s="235"/>
      <c r="Q220" s="235"/>
      <c r="R220" s="235"/>
      <c r="S220" s="235"/>
      <c r="T220" s="236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7" t="s">
        <v>154</v>
      </c>
      <c r="AU220" s="237" t="s">
        <v>88</v>
      </c>
      <c r="AV220" s="13" t="s">
        <v>86</v>
      </c>
      <c r="AW220" s="13" t="s">
        <v>37</v>
      </c>
      <c r="AX220" s="13" t="s">
        <v>78</v>
      </c>
      <c r="AY220" s="237" t="s">
        <v>144</v>
      </c>
    </row>
    <row r="221" s="14" customFormat="1">
      <c r="A221" s="14"/>
      <c r="B221" s="238"/>
      <c r="C221" s="239"/>
      <c r="D221" s="229" t="s">
        <v>154</v>
      </c>
      <c r="E221" s="240" t="s">
        <v>19</v>
      </c>
      <c r="F221" s="241" t="s">
        <v>373</v>
      </c>
      <c r="G221" s="239"/>
      <c r="H221" s="242">
        <v>1.0720000000000001</v>
      </c>
      <c r="I221" s="243"/>
      <c r="J221" s="239"/>
      <c r="K221" s="239"/>
      <c r="L221" s="244"/>
      <c r="M221" s="245"/>
      <c r="N221" s="246"/>
      <c r="O221" s="246"/>
      <c r="P221" s="246"/>
      <c r="Q221" s="246"/>
      <c r="R221" s="246"/>
      <c r="S221" s="246"/>
      <c r="T221" s="247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48" t="s">
        <v>154</v>
      </c>
      <c r="AU221" s="248" t="s">
        <v>88</v>
      </c>
      <c r="AV221" s="14" t="s">
        <v>88</v>
      </c>
      <c r="AW221" s="14" t="s">
        <v>37</v>
      </c>
      <c r="AX221" s="14" t="s">
        <v>86</v>
      </c>
      <c r="AY221" s="248" t="s">
        <v>144</v>
      </c>
    </row>
    <row r="222" s="2" customFormat="1" ht="24.15" customHeight="1">
      <c r="A222" s="41"/>
      <c r="B222" s="42"/>
      <c r="C222" s="208" t="s">
        <v>374</v>
      </c>
      <c r="D222" s="208" t="s">
        <v>146</v>
      </c>
      <c r="E222" s="209" t="s">
        <v>375</v>
      </c>
      <c r="F222" s="210" t="s">
        <v>376</v>
      </c>
      <c r="G222" s="211" t="s">
        <v>149</v>
      </c>
      <c r="H222" s="212">
        <v>0.22500000000000001</v>
      </c>
      <c r="I222" s="213"/>
      <c r="J222" s="214">
        <f>ROUND(I222*H222,2)</f>
        <v>0</v>
      </c>
      <c r="K222" s="215"/>
      <c r="L222" s="47"/>
      <c r="M222" s="216" t="s">
        <v>19</v>
      </c>
      <c r="N222" s="217" t="s">
        <v>49</v>
      </c>
      <c r="O222" s="87"/>
      <c r="P222" s="218">
        <f>O222*H222</f>
        <v>0</v>
      </c>
      <c r="Q222" s="218">
        <v>0</v>
      </c>
      <c r="R222" s="218">
        <f>Q222*H222</f>
        <v>0</v>
      </c>
      <c r="S222" s="218">
        <v>2.3999999999999999</v>
      </c>
      <c r="T222" s="219">
        <f>S222*H222</f>
        <v>0.54000000000000004</v>
      </c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R222" s="220" t="s">
        <v>150</v>
      </c>
      <c r="AT222" s="220" t="s">
        <v>146</v>
      </c>
      <c r="AU222" s="220" t="s">
        <v>88</v>
      </c>
      <c r="AY222" s="20" t="s">
        <v>144</v>
      </c>
      <c r="BE222" s="221">
        <f>IF(N222="základní",J222,0)</f>
        <v>0</v>
      </c>
      <c r="BF222" s="221">
        <f>IF(N222="snížená",J222,0)</f>
        <v>0</v>
      </c>
      <c r="BG222" s="221">
        <f>IF(N222="zákl. přenesená",J222,0)</f>
        <v>0</v>
      </c>
      <c r="BH222" s="221">
        <f>IF(N222="sníž. přenesená",J222,0)</f>
        <v>0</v>
      </c>
      <c r="BI222" s="221">
        <f>IF(N222="nulová",J222,0)</f>
        <v>0</v>
      </c>
      <c r="BJ222" s="20" t="s">
        <v>86</v>
      </c>
      <c r="BK222" s="221">
        <f>ROUND(I222*H222,2)</f>
        <v>0</v>
      </c>
      <c r="BL222" s="20" t="s">
        <v>150</v>
      </c>
      <c r="BM222" s="220" t="s">
        <v>377</v>
      </c>
    </row>
    <row r="223" s="2" customFormat="1">
      <c r="A223" s="41"/>
      <c r="B223" s="42"/>
      <c r="C223" s="43"/>
      <c r="D223" s="222" t="s">
        <v>152</v>
      </c>
      <c r="E223" s="43"/>
      <c r="F223" s="223" t="s">
        <v>378</v>
      </c>
      <c r="G223" s="43"/>
      <c r="H223" s="43"/>
      <c r="I223" s="224"/>
      <c r="J223" s="43"/>
      <c r="K223" s="43"/>
      <c r="L223" s="47"/>
      <c r="M223" s="225"/>
      <c r="N223" s="226"/>
      <c r="O223" s="87"/>
      <c r="P223" s="87"/>
      <c r="Q223" s="87"/>
      <c r="R223" s="87"/>
      <c r="S223" s="87"/>
      <c r="T223" s="88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T223" s="20" t="s">
        <v>152</v>
      </c>
      <c r="AU223" s="20" t="s">
        <v>88</v>
      </c>
    </row>
    <row r="224" s="13" customFormat="1">
      <c r="A224" s="13"/>
      <c r="B224" s="227"/>
      <c r="C224" s="228"/>
      <c r="D224" s="229" t="s">
        <v>154</v>
      </c>
      <c r="E224" s="230" t="s">
        <v>19</v>
      </c>
      <c r="F224" s="231" t="s">
        <v>343</v>
      </c>
      <c r="G224" s="228"/>
      <c r="H224" s="230" t="s">
        <v>19</v>
      </c>
      <c r="I224" s="232"/>
      <c r="J224" s="228"/>
      <c r="K224" s="228"/>
      <c r="L224" s="233"/>
      <c r="M224" s="234"/>
      <c r="N224" s="235"/>
      <c r="O224" s="235"/>
      <c r="P224" s="235"/>
      <c r="Q224" s="235"/>
      <c r="R224" s="235"/>
      <c r="S224" s="235"/>
      <c r="T224" s="236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7" t="s">
        <v>154</v>
      </c>
      <c r="AU224" s="237" t="s">
        <v>88</v>
      </c>
      <c r="AV224" s="13" t="s">
        <v>86</v>
      </c>
      <c r="AW224" s="13" t="s">
        <v>37</v>
      </c>
      <c r="AX224" s="13" t="s">
        <v>78</v>
      </c>
      <c r="AY224" s="237" t="s">
        <v>144</v>
      </c>
    </row>
    <row r="225" s="14" customFormat="1">
      <c r="A225" s="14"/>
      <c r="B225" s="238"/>
      <c r="C225" s="239"/>
      <c r="D225" s="229" t="s">
        <v>154</v>
      </c>
      <c r="E225" s="240" t="s">
        <v>19</v>
      </c>
      <c r="F225" s="241" t="s">
        <v>379</v>
      </c>
      <c r="G225" s="239"/>
      <c r="H225" s="242">
        <v>0.22500000000000001</v>
      </c>
      <c r="I225" s="243"/>
      <c r="J225" s="239"/>
      <c r="K225" s="239"/>
      <c r="L225" s="244"/>
      <c r="M225" s="245"/>
      <c r="N225" s="246"/>
      <c r="O225" s="246"/>
      <c r="P225" s="246"/>
      <c r="Q225" s="246"/>
      <c r="R225" s="246"/>
      <c r="S225" s="246"/>
      <c r="T225" s="247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48" t="s">
        <v>154</v>
      </c>
      <c r="AU225" s="248" t="s">
        <v>88</v>
      </c>
      <c r="AV225" s="14" t="s">
        <v>88</v>
      </c>
      <c r="AW225" s="14" t="s">
        <v>37</v>
      </c>
      <c r="AX225" s="14" t="s">
        <v>86</v>
      </c>
      <c r="AY225" s="248" t="s">
        <v>144</v>
      </c>
    </row>
    <row r="226" s="2" customFormat="1" ht="24.15" customHeight="1">
      <c r="A226" s="41"/>
      <c r="B226" s="42"/>
      <c r="C226" s="208" t="s">
        <v>380</v>
      </c>
      <c r="D226" s="208" t="s">
        <v>146</v>
      </c>
      <c r="E226" s="209" t="s">
        <v>381</v>
      </c>
      <c r="F226" s="210" t="s">
        <v>382</v>
      </c>
      <c r="G226" s="211" t="s">
        <v>234</v>
      </c>
      <c r="H226" s="212">
        <v>0.91000000000000003</v>
      </c>
      <c r="I226" s="213"/>
      <c r="J226" s="214">
        <f>ROUND(I226*H226,2)</f>
        <v>0</v>
      </c>
      <c r="K226" s="215"/>
      <c r="L226" s="47"/>
      <c r="M226" s="216" t="s">
        <v>19</v>
      </c>
      <c r="N226" s="217" t="s">
        <v>49</v>
      </c>
      <c r="O226" s="87"/>
      <c r="P226" s="218">
        <f>O226*H226</f>
        <v>0</v>
      </c>
      <c r="Q226" s="218">
        <v>0.0061999999999999998</v>
      </c>
      <c r="R226" s="218">
        <f>Q226*H226</f>
        <v>0.0056420000000000003</v>
      </c>
      <c r="S226" s="218">
        <v>0.34999999999999998</v>
      </c>
      <c r="T226" s="219">
        <f>S226*H226</f>
        <v>0.31850000000000001</v>
      </c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R226" s="220" t="s">
        <v>150</v>
      </c>
      <c r="AT226" s="220" t="s">
        <v>146</v>
      </c>
      <c r="AU226" s="220" t="s">
        <v>88</v>
      </c>
      <c r="AY226" s="20" t="s">
        <v>144</v>
      </c>
      <c r="BE226" s="221">
        <f>IF(N226="základní",J226,0)</f>
        <v>0</v>
      </c>
      <c r="BF226" s="221">
        <f>IF(N226="snížená",J226,0)</f>
        <v>0</v>
      </c>
      <c r="BG226" s="221">
        <f>IF(N226="zákl. přenesená",J226,0)</f>
        <v>0</v>
      </c>
      <c r="BH226" s="221">
        <f>IF(N226="sníž. přenesená",J226,0)</f>
        <v>0</v>
      </c>
      <c r="BI226" s="221">
        <f>IF(N226="nulová",J226,0)</f>
        <v>0</v>
      </c>
      <c r="BJ226" s="20" t="s">
        <v>86</v>
      </c>
      <c r="BK226" s="221">
        <f>ROUND(I226*H226,2)</f>
        <v>0</v>
      </c>
      <c r="BL226" s="20" t="s">
        <v>150</v>
      </c>
      <c r="BM226" s="220" t="s">
        <v>383</v>
      </c>
    </row>
    <row r="227" s="2" customFormat="1">
      <c r="A227" s="41"/>
      <c r="B227" s="42"/>
      <c r="C227" s="43"/>
      <c r="D227" s="222" t="s">
        <v>152</v>
      </c>
      <c r="E227" s="43"/>
      <c r="F227" s="223" t="s">
        <v>384</v>
      </c>
      <c r="G227" s="43"/>
      <c r="H227" s="43"/>
      <c r="I227" s="224"/>
      <c r="J227" s="43"/>
      <c r="K227" s="43"/>
      <c r="L227" s="47"/>
      <c r="M227" s="225"/>
      <c r="N227" s="226"/>
      <c r="O227" s="87"/>
      <c r="P227" s="87"/>
      <c r="Q227" s="87"/>
      <c r="R227" s="87"/>
      <c r="S227" s="87"/>
      <c r="T227" s="88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T227" s="20" t="s">
        <v>152</v>
      </c>
      <c r="AU227" s="20" t="s">
        <v>88</v>
      </c>
    </row>
    <row r="228" s="13" customFormat="1">
      <c r="A228" s="13"/>
      <c r="B228" s="227"/>
      <c r="C228" s="228"/>
      <c r="D228" s="229" t="s">
        <v>154</v>
      </c>
      <c r="E228" s="230" t="s">
        <v>19</v>
      </c>
      <c r="F228" s="231" t="s">
        <v>385</v>
      </c>
      <c r="G228" s="228"/>
      <c r="H228" s="230" t="s">
        <v>19</v>
      </c>
      <c r="I228" s="232"/>
      <c r="J228" s="228"/>
      <c r="K228" s="228"/>
      <c r="L228" s="233"/>
      <c r="M228" s="234"/>
      <c r="N228" s="235"/>
      <c r="O228" s="235"/>
      <c r="P228" s="235"/>
      <c r="Q228" s="235"/>
      <c r="R228" s="235"/>
      <c r="S228" s="235"/>
      <c r="T228" s="236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7" t="s">
        <v>154</v>
      </c>
      <c r="AU228" s="237" t="s">
        <v>88</v>
      </c>
      <c r="AV228" s="13" t="s">
        <v>86</v>
      </c>
      <c r="AW228" s="13" t="s">
        <v>37</v>
      </c>
      <c r="AX228" s="13" t="s">
        <v>78</v>
      </c>
      <c r="AY228" s="237" t="s">
        <v>144</v>
      </c>
    </row>
    <row r="229" s="14" customFormat="1">
      <c r="A229" s="14"/>
      <c r="B229" s="238"/>
      <c r="C229" s="239"/>
      <c r="D229" s="229" t="s">
        <v>154</v>
      </c>
      <c r="E229" s="240" t="s">
        <v>19</v>
      </c>
      <c r="F229" s="241" t="s">
        <v>386</v>
      </c>
      <c r="G229" s="239"/>
      <c r="H229" s="242">
        <v>0.5</v>
      </c>
      <c r="I229" s="243"/>
      <c r="J229" s="239"/>
      <c r="K229" s="239"/>
      <c r="L229" s="244"/>
      <c r="M229" s="245"/>
      <c r="N229" s="246"/>
      <c r="O229" s="246"/>
      <c r="P229" s="246"/>
      <c r="Q229" s="246"/>
      <c r="R229" s="246"/>
      <c r="S229" s="246"/>
      <c r="T229" s="247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48" t="s">
        <v>154</v>
      </c>
      <c r="AU229" s="248" t="s">
        <v>88</v>
      </c>
      <c r="AV229" s="14" t="s">
        <v>88</v>
      </c>
      <c r="AW229" s="14" t="s">
        <v>37</v>
      </c>
      <c r="AX229" s="14" t="s">
        <v>78</v>
      </c>
      <c r="AY229" s="248" t="s">
        <v>144</v>
      </c>
    </row>
    <row r="230" s="13" customFormat="1">
      <c r="A230" s="13"/>
      <c r="B230" s="227"/>
      <c r="C230" s="228"/>
      <c r="D230" s="229" t="s">
        <v>154</v>
      </c>
      <c r="E230" s="230" t="s">
        <v>19</v>
      </c>
      <c r="F230" s="231" t="s">
        <v>372</v>
      </c>
      <c r="G230" s="228"/>
      <c r="H230" s="230" t="s">
        <v>19</v>
      </c>
      <c r="I230" s="232"/>
      <c r="J230" s="228"/>
      <c r="K230" s="228"/>
      <c r="L230" s="233"/>
      <c r="M230" s="234"/>
      <c r="N230" s="235"/>
      <c r="O230" s="235"/>
      <c r="P230" s="235"/>
      <c r="Q230" s="235"/>
      <c r="R230" s="235"/>
      <c r="S230" s="235"/>
      <c r="T230" s="236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7" t="s">
        <v>154</v>
      </c>
      <c r="AU230" s="237" t="s">
        <v>88</v>
      </c>
      <c r="AV230" s="13" t="s">
        <v>86</v>
      </c>
      <c r="AW230" s="13" t="s">
        <v>37</v>
      </c>
      <c r="AX230" s="13" t="s">
        <v>78</v>
      </c>
      <c r="AY230" s="237" t="s">
        <v>144</v>
      </c>
    </row>
    <row r="231" s="14" customFormat="1">
      <c r="A231" s="14"/>
      <c r="B231" s="238"/>
      <c r="C231" s="239"/>
      <c r="D231" s="229" t="s">
        <v>154</v>
      </c>
      <c r="E231" s="240" t="s">
        <v>19</v>
      </c>
      <c r="F231" s="241" t="s">
        <v>387</v>
      </c>
      <c r="G231" s="239"/>
      <c r="H231" s="242">
        <v>0.40999999999999998</v>
      </c>
      <c r="I231" s="243"/>
      <c r="J231" s="239"/>
      <c r="K231" s="239"/>
      <c r="L231" s="244"/>
      <c r="M231" s="245"/>
      <c r="N231" s="246"/>
      <c r="O231" s="246"/>
      <c r="P231" s="246"/>
      <c r="Q231" s="246"/>
      <c r="R231" s="246"/>
      <c r="S231" s="246"/>
      <c r="T231" s="247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48" t="s">
        <v>154</v>
      </c>
      <c r="AU231" s="248" t="s">
        <v>88</v>
      </c>
      <c r="AV231" s="14" t="s">
        <v>88</v>
      </c>
      <c r="AW231" s="14" t="s">
        <v>37</v>
      </c>
      <c r="AX231" s="14" t="s">
        <v>78</v>
      </c>
      <c r="AY231" s="248" t="s">
        <v>144</v>
      </c>
    </row>
    <row r="232" s="15" customFormat="1">
      <c r="A232" s="15"/>
      <c r="B232" s="249"/>
      <c r="C232" s="250"/>
      <c r="D232" s="229" t="s">
        <v>154</v>
      </c>
      <c r="E232" s="251" t="s">
        <v>19</v>
      </c>
      <c r="F232" s="252" t="s">
        <v>188</v>
      </c>
      <c r="G232" s="250"/>
      <c r="H232" s="253">
        <v>0.90999999999999992</v>
      </c>
      <c r="I232" s="254"/>
      <c r="J232" s="250"/>
      <c r="K232" s="250"/>
      <c r="L232" s="255"/>
      <c r="M232" s="256"/>
      <c r="N232" s="257"/>
      <c r="O232" s="257"/>
      <c r="P232" s="257"/>
      <c r="Q232" s="257"/>
      <c r="R232" s="257"/>
      <c r="S232" s="257"/>
      <c r="T232" s="258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T232" s="259" t="s">
        <v>154</v>
      </c>
      <c r="AU232" s="259" t="s">
        <v>88</v>
      </c>
      <c r="AV232" s="15" t="s">
        <v>150</v>
      </c>
      <c r="AW232" s="15" t="s">
        <v>37</v>
      </c>
      <c r="AX232" s="15" t="s">
        <v>86</v>
      </c>
      <c r="AY232" s="259" t="s">
        <v>144</v>
      </c>
    </row>
    <row r="233" s="2" customFormat="1" ht="24.15" customHeight="1">
      <c r="A233" s="41"/>
      <c r="B233" s="42"/>
      <c r="C233" s="208" t="s">
        <v>388</v>
      </c>
      <c r="D233" s="208" t="s">
        <v>146</v>
      </c>
      <c r="E233" s="209" t="s">
        <v>389</v>
      </c>
      <c r="F233" s="210" t="s">
        <v>390</v>
      </c>
      <c r="G233" s="211" t="s">
        <v>234</v>
      </c>
      <c r="H233" s="212">
        <v>3.1000000000000001</v>
      </c>
      <c r="I233" s="213"/>
      <c r="J233" s="214">
        <f>ROUND(I233*H233,2)</f>
        <v>0</v>
      </c>
      <c r="K233" s="215"/>
      <c r="L233" s="47"/>
      <c r="M233" s="216" t="s">
        <v>19</v>
      </c>
      <c r="N233" s="217" t="s">
        <v>49</v>
      </c>
      <c r="O233" s="87"/>
      <c r="P233" s="218">
        <f>O233*H233</f>
        <v>0</v>
      </c>
      <c r="Q233" s="218">
        <v>0.00020000000000000001</v>
      </c>
      <c r="R233" s="218">
        <f>Q233*H233</f>
        <v>0.00062</v>
      </c>
      <c r="S233" s="218">
        <v>0</v>
      </c>
      <c r="T233" s="219">
        <f>S233*H233</f>
        <v>0</v>
      </c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R233" s="220" t="s">
        <v>150</v>
      </c>
      <c r="AT233" s="220" t="s">
        <v>146</v>
      </c>
      <c r="AU233" s="220" t="s">
        <v>88</v>
      </c>
      <c r="AY233" s="20" t="s">
        <v>144</v>
      </c>
      <c r="BE233" s="221">
        <f>IF(N233="základní",J233,0)</f>
        <v>0</v>
      </c>
      <c r="BF233" s="221">
        <f>IF(N233="snížená",J233,0)</f>
        <v>0</v>
      </c>
      <c r="BG233" s="221">
        <f>IF(N233="zákl. přenesená",J233,0)</f>
        <v>0</v>
      </c>
      <c r="BH233" s="221">
        <f>IF(N233="sníž. přenesená",J233,0)</f>
        <v>0</v>
      </c>
      <c r="BI233" s="221">
        <f>IF(N233="nulová",J233,0)</f>
        <v>0</v>
      </c>
      <c r="BJ233" s="20" t="s">
        <v>86</v>
      </c>
      <c r="BK233" s="221">
        <f>ROUND(I233*H233,2)</f>
        <v>0</v>
      </c>
      <c r="BL233" s="20" t="s">
        <v>150</v>
      </c>
      <c r="BM233" s="220" t="s">
        <v>391</v>
      </c>
    </row>
    <row r="234" s="2" customFormat="1">
      <c r="A234" s="41"/>
      <c r="B234" s="42"/>
      <c r="C234" s="43"/>
      <c r="D234" s="222" t="s">
        <v>152</v>
      </c>
      <c r="E234" s="43"/>
      <c r="F234" s="223" t="s">
        <v>392</v>
      </c>
      <c r="G234" s="43"/>
      <c r="H234" s="43"/>
      <c r="I234" s="224"/>
      <c r="J234" s="43"/>
      <c r="K234" s="43"/>
      <c r="L234" s="47"/>
      <c r="M234" s="225"/>
      <c r="N234" s="226"/>
      <c r="O234" s="87"/>
      <c r="P234" s="87"/>
      <c r="Q234" s="87"/>
      <c r="R234" s="87"/>
      <c r="S234" s="87"/>
      <c r="T234" s="88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T234" s="20" t="s">
        <v>152</v>
      </c>
      <c r="AU234" s="20" t="s">
        <v>88</v>
      </c>
    </row>
    <row r="235" s="13" customFormat="1">
      <c r="A235" s="13"/>
      <c r="B235" s="227"/>
      <c r="C235" s="228"/>
      <c r="D235" s="229" t="s">
        <v>154</v>
      </c>
      <c r="E235" s="230" t="s">
        <v>19</v>
      </c>
      <c r="F235" s="231" t="s">
        <v>343</v>
      </c>
      <c r="G235" s="228"/>
      <c r="H235" s="230" t="s">
        <v>19</v>
      </c>
      <c r="I235" s="232"/>
      <c r="J235" s="228"/>
      <c r="K235" s="228"/>
      <c r="L235" s="233"/>
      <c r="M235" s="234"/>
      <c r="N235" s="235"/>
      <c r="O235" s="235"/>
      <c r="P235" s="235"/>
      <c r="Q235" s="235"/>
      <c r="R235" s="235"/>
      <c r="S235" s="235"/>
      <c r="T235" s="236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37" t="s">
        <v>154</v>
      </c>
      <c r="AU235" s="237" t="s">
        <v>88</v>
      </c>
      <c r="AV235" s="13" t="s">
        <v>86</v>
      </c>
      <c r="AW235" s="13" t="s">
        <v>37</v>
      </c>
      <c r="AX235" s="13" t="s">
        <v>78</v>
      </c>
      <c r="AY235" s="237" t="s">
        <v>144</v>
      </c>
    </row>
    <row r="236" s="14" customFormat="1">
      <c r="A236" s="14"/>
      <c r="B236" s="238"/>
      <c r="C236" s="239"/>
      <c r="D236" s="229" t="s">
        <v>154</v>
      </c>
      <c r="E236" s="240" t="s">
        <v>19</v>
      </c>
      <c r="F236" s="241" t="s">
        <v>393</v>
      </c>
      <c r="G236" s="239"/>
      <c r="H236" s="242">
        <v>3</v>
      </c>
      <c r="I236" s="243"/>
      <c r="J236" s="239"/>
      <c r="K236" s="239"/>
      <c r="L236" s="244"/>
      <c r="M236" s="245"/>
      <c r="N236" s="246"/>
      <c r="O236" s="246"/>
      <c r="P236" s="246"/>
      <c r="Q236" s="246"/>
      <c r="R236" s="246"/>
      <c r="S236" s="246"/>
      <c r="T236" s="247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48" t="s">
        <v>154</v>
      </c>
      <c r="AU236" s="248" t="s">
        <v>88</v>
      </c>
      <c r="AV236" s="14" t="s">
        <v>88</v>
      </c>
      <c r="AW236" s="14" t="s">
        <v>37</v>
      </c>
      <c r="AX236" s="14" t="s">
        <v>78</v>
      </c>
      <c r="AY236" s="248" t="s">
        <v>144</v>
      </c>
    </row>
    <row r="237" s="13" customFormat="1">
      <c r="A237" s="13"/>
      <c r="B237" s="227"/>
      <c r="C237" s="228"/>
      <c r="D237" s="229" t="s">
        <v>154</v>
      </c>
      <c r="E237" s="230" t="s">
        <v>19</v>
      </c>
      <c r="F237" s="231" t="s">
        <v>372</v>
      </c>
      <c r="G237" s="228"/>
      <c r="H237" s="230" t="s">
        <v>19</v>
      </c>
      <c r="I237" s="232"/>
      <c r="J237" s="228"/>
      <c r="K237" s="228"/>
      <c r="L237" s="233"/>
      <c r="M237" s="234"/>
      <c r="N237" s="235"/>
      <c r="O237" s="235"/>
      <c r="P237" s="235"/>
      <c r="Q237" s="235"/>
      <c r="R237" s="235"/>
      <c r="S237" s="235"/>
      <c r="T237" s="236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7" t="s">
        <v>154</v>
      </c>
      <c r="AU237" s="237" t="s">
        <v>88</v>
      </c>
      <c r="AV237" s="13" t="s">
        <v>86</v>
      </c>
      <c r="AW237" s="13" t="s">
        <v>37</v>
      </c>
      <c r="AX237" s="13" t="s">
        <v>78</v>
      </c>
      <c r="AY237" s="237" t="s">
        <v>144</v>
      </c>
    </row>
    <row r="238" s="14" customFormat="1">
      <c r="A238" s="14"/>
      <c r="B238" s="238"/>
      <c r="C238" s="239"/>
      <c r="D238" s="229" t="s">
        <v>154</v>
      </c>
      <c r="E238" s="240" t="s">
        <v>19</v>
      </c>
      <c r="F238" s="241" t="s">
        <v>394</v>
      </c>
      <c r="G238" s="239"/>
      <c r="H238" s="242">
        <v>0.10000000000000001</v>
      </c>
      <c r="I238" s="243"/>
      <c r="J238" s="239"/>
      <c r="K238" s="239"/>
      <c r="L238" s="244"/>
      <c r="M238" s="245"/>
      <c r="N238" s="246"/>
      <c r="O238" s="246"/>
      <c r="P238" s="246"/>
      <c r="Q238" s="246"/>
      <c r="R238" s="246"/>
      <c r="S238" s="246"/>
      <c r="T238" s="247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48" t="s">
        <v>154</v>
      </c>
      <c r="AU238" s="248" t="s">
        <v>88</v>
      </c>
      <c r="AV238" s="14" t="s">
        <v>88</v>
      </c>
      <c r="AW238" s="14" t="s">
        <v>37</v>
      </c>
      <c r="AX238" s="14" t="s">
        <v>78</v>
      </c>
      <c r="AY238" s="248" t="s">
        <v>144</v>
      </c>
    </row>
    <row r="239" s="15" customFormat="1">
      <c r="A239" s="15"/>
      <c r="B239" s="249"/>
      <c r="C239" s="250"/>
      <c r="D239" s="229" t="s">
        <v>154</v>
      </c>
      <c r="E239" s="251" t="s">
        <v>19</v>
      </c>
      <c r="F239" s="252" t="s">
        <v>188</v>
      </c>
      <c r="G239" s="250"/>
      <c r="H239" s="253">
        <v>3.1000000000000001</v>
      </c>
      <c r="I239" s="254"/>
      <c r="J239" s="250"/>
      <c r="K239" s="250"/>
      <c r="L239" s="255"/>
      <c r="M239" s="256"/>
      <c r="N239" s="257"/>
      <c r="O239" s="257"/>
      <c r="P239" s="257"/>
      <c r="Q239" s="257"/>
      <c r="R239" s="257"/>
      <c r="S239" s="257"/>
      <c r="T239" s="258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T239" s="259" t="s">
        <v>154</v>
      </c>
      <c r="AU239" s="259" t="s">
        <v>88</v>
      </c>
      <c r="AV239" s="15" t="s">
        <v>150</v>
      </c>
      <c r="AW239" s="15" t="s">
        <v>37</v>
      </c>
      <c r="AX239" s="15" t="s">
        <v>86</v>
      </c>
      <c r="AY239" s="259" t="s">
        <v>144</v>
      </c>
    </row>
    <row r="240" s="2" customFormat="1" ht="16.5" customHeight="1">
      <c r="A240" s="41"/>
      <c r="B240" s="42"/>
      <c r="C240" s="208" t="s">
        <v>395</v>
      </c>
      <c r="D240" s="208" t="s">
        <v>146</v>
      </c>
      <c r="E240" s="209" t="s">
        <v>396</v>
      </c>
      <c r="F240" s="210" t="s">
        <v>397</v>
      </c>
      <c r="G240" s="211" t="s">
        <v>398</v>
      </c>
      <c r="H240" s="212">
        <v>1</v>
      </c>
      <c r="I240" s="213"/>
      <c r="J240" s="214">
        <f>ROUND(I240*H240,2)</f>
        <v>0</v>
      </c>
      <c r="K240" s="215"/>
      <c r="L240" s="47"/>
      <c r="M240" s="216" t="s">
        <v>19</v>
      </c>
      <c r="N240" s="217" t="s">
        <v>49</v>
      </c>
      <c r="O240" s="87"/>
      <c r="P240" s="218">
        <f>O240*H240</f>
        <v>0</v>
      </c>
      <c r="Q240" s="218">
        <v>0</v>
      </c>
      <c r="R240" s="218">
        <f>Q240*H240</f>
        <v>0</v>
      </c>
      <c r="S240" s="218">
        <v>0</v>
      </c>
      <c r="T240" s="219">
        <f>S240*H240</f>
        <v>0</v>
      </c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R240" s="220" t="s">
        <v>150</v>
      </c>
      <c r="AT240" s="220" t="s">
        <v>146</v>
      </c>
      <c r="AU240" s="220" t="s">
        <v>88</v>
      </c>
      <c r="AY240" s="20" t="s">
        <v>144</v>
      </c>
      <c r="BE240" s="221">
        <f>IF(N240="základní",J240,0)</f>
        <v>0</v>
      </c>
      <c r="BF240" s="221">
        <f>IF(N240="snížená",J240,0)</f>
        <v>0</v>
      </c>
      <c r="BG240" s="221">
        <f>IF(N240="zákl. přenesená",J240,0)</f>
        <v>0</v>
      </c>
      <c r="BH240" s="221">
        <f>IF(N240="sníž. přenesená",J240,0)</f>
        <v>0</v>
      </c>
      <c r="BI240" s="221">
        <f>IF(N240="nulová",J240,0)</f>
        <v>0</v>
      </c>
      <c r="BJ240" s="20" t="s">
        <v>86</v>
      </c>
      <c r="BK240" s="221">
        <f>ROUND(I240*H240,2)</f>
        <v>0</v>
      </c>
      <c r="BL240" s="20" t="s">
        <v>150</v>
      </c>
      <c r="BM240" s="220" t="s">
        <v>399</v>
      </c>
    </row>
    <row r="241" s="2" customFormat="1" ht="16.5" customHeight="1">
      <c r="A241" s="41"/>
      <c r="B241" s="42"/>
      <c r="C241" s="208" t="s">
        <v>400</v>
      </c>
      <c r="D241" s="208" t="s">
        <v>146</v>
      </c>
      <c r="E241" s="209" t="s">
        <v>401</v>
      </c>
      <c r="F241" s="210" t="s">
        <v>402</v>
      </c>
      <c r="G241" s="211" t="s">
        <v>214</v>
      </c>
      <c r="H241" s="212">
        <v>1</v>
      </c>
      <c r="I241" s="213"/>
      <c r="J241" s="214">
        <f>ROUND(I241*H241,2)</f>
        <v>0</v>
      </c>
      <c r="K241" s="215"/>
      <c r="L241" s="47"/>
      <c r="M241" s="216" t="s">
        <v>19</v>
      </c>
      <c r="N241" s="217" t="s">
        <v>49</v>
      </c>
      <c r="O241" s="87"/>
      <c r="P241" s="218">
        <f>O241*H241</f>
        <v>0</v>
      </c>
      <c r="Q241" s="218">
        <v>0</v>
      </c>
      <c r="R241" s="218">
        <f>Q241*H241</f>
        <v>0</v>
      </c>
      <c r="S241" s="218">
        <v>0</v>
      </c>
      <c r="T241" s="219">
        <f>S241*H241</f>
        <v>0</v>
      </c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R241" s="220" t="s">
        <v>150</v>
      </c>
      <c r="AT241" s="220" t="s">
        <v>146</v>
      </c>
      <c r="AU241" s="220" t="s">
        <v>88</v>
      </c>
      <c r="AY241" s="20" t="s">
        <v>144</v>
      </c>
      <c r="BE241" s="221">
        <f>IF(N241="základní",J241,0)</f>
        <v>0</v>
      </c>
      <c r="BF241" s="221">
        <f>IF(N241="snížená",J241,0)</f>
        <v>0</v>
      </c>
      <c r="BG241" s="221">
        <f>IF(N241="zákl. přenesená",J241,0)</f>
        <v>0</v>
      </c>
      <c r="BH241" s="221">
        <f>IF(N241="sníž. přenesená",J241,0)</f>
        <v>0</v>
      </c>
      <c r="BI241" s="221">
        <f>IF(N241="nulová",J241,0)</f>
        <v>0</v>
      </c>
      <c r="BJ241" s="20" t="s">
        <v>86</v>
      </c>
      <c r="BK241" s="221">
        <f>ROUND(I241*H241,2)</f>
        <v>0</v>
      </c>
      <c r="BL241" s="20" t="s">
        <v>150</v>
      </c>
      <c r="BM241" s="220" t="s">
        <v>403</v>
      </c>
    </row>
    <row r="242" s="12" customFormat="1" ht="22.8" customHeight="1">
      <c r="A242" s="12"/>
      <c r="B242" s="192"/>
      <c r="C242" s="193"/>
      <c r="D242" s="194" t="s">
        <v>77</v>
      </c>
      <c r="E242" s="206" t="s">
        <v>404</v>
      </c>
      <c r="F242" s="206" t="s">
        <v>405</v>
      </c>
      <c r="G242" s="193"/>
      <c r="H242" s="193"/>
      <c r="I242" s="196"/>
      <c r="J242" s="207">
        <f>BK242</f>
        <v>0</v>
      </c>
      <c r="K242" s="193"/>
      <c r="L242" s="198"/>
      <c r="M242" s="199"/>
      <c r="N242" s="200"/>
      <c r="O242" s="200"/>
      <c r="P242" s="201">
        <f>SUM(P243:P251)</f>
        <v>0</v>
      </c>
      <c r="Q242" s="200"/>
      <c r="R242" s="201">
        <f>SUM(R243:R251)</f>
        <v>0</v>
      </c>
      <c r="S242" s="200"/>
      <c r="T242" s="202">
        <f>SUM(T243:T251)</f>
        <v>0</v>
      </c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R242" s="203" t="s">
        <v>86</v>
      </c>
      <c r="AT242" s="204" t="s">
        <v>77</v>
      </c>
      <c r="AU242" s="204" t="s">
        <v>86</v>
      </c>
      <c r="AY242" s="203" t="s">
        <v>144</v>
      </c>
      <c r="BK242" s="205">
        <f>SUM(BK243:BK251)</f>
        <v>0</v>
      </c>
    </row>
    <row r="243" s="2" customFormat="1" ht="24.15" customHeight="1">
      <c r="A243" s="41"/>
      <c r="B243" s="42"/>
      <c r="C243" s="208" t="s">
        <v>406</v>
      </c>
      <c r="D243" s="208" t="s">
        <v>146</v>
      </c>
      <c r="E243" s="209" t="s">
        <v>407</v>
      </c>
      <c r="F243" s="210" t="s">
        <v>408</v>
      </c>
      <c r="G243" s="211" t="s">
        <v>166</v>
      </c>
      <c r="H243" s="212">
        <v>7.5510000000000002</v>
      </c>
      <c r="I243" s="213"/>
      <c r="J243" s="214">
        <f>ROUND(I243*H243,2)</f>
        <v>0</v>
      </c>
      <c r="K243" s="215"/>
      <c r="L243" s="47"/>
      <c r="M243" s="216" t="s">
        <v>19</v>
      </c>
      <c r="N243" s="217" t="s">
        <v>49</v>
      </c>
      <c r="O243" s="87"/>
      <c r="P243" s="218">
        <f>O243*H243</f>
        <v>0</v>
      </c>
      <c r="Q243" s="218">
        <v>0</v>
      </c>
      <c r="R243" s="218">
        <f>Q243*H243</f>
        <v>0</v>
      </c>
      <c r="S243" s="218">
        <v>0</v>
      </c>
      <c r="T243" s="219">
        <f>S243*H243</f>
        <v>0</v>
      </c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R243" s="220" t="s">
        <v>150</v>
      </c>
      <c r="AT243" s="220" t="s">
        <v>146</v>
      </c>
      <c r="AU243" s="220" t="s">
        <v>88</v>
      </c>
      <c r="AY243" s="20" t="s">
        <v>144</v>
      </c>
      <c r="BE243" s="221">
        <f>IF(N243="základní",J243,0)</f>
        <v>0</v>
      </c>
      <c r="BF243" s="221">
        <f>IF(N243="snížená",J243,0)</f>
        <v>0</v>
      </c>
      <c r="BG243" s="221">
        <f>IF(N243="zákl. přenesená",J243,0)</f>
        <v>0</v>
      </c>
      <c r="BH243" s="221">
        <f>IF(N243="sníž. přenesená",J243,0)</f>
        <v>0</v>
      </c>
      <c r="BI243" s="221">
        <f>IF(N243="nulová",J243,0)</f>
        <v>0</v>
      </c>
      <c r="BJ243" s="20" t="s">
        <v>86</v>
      </c>
      <c r="BK243" s="221">
        <f>ROUND(I243*H243,2)</f>
        <v>0</v>
      </c>
      <c r="BL243" s="20" t="s">
        <v>150</v>
      </c>
      <c r="BM243" s="220" t="s">
        <v>409</v>
      </c>
    </row>
    <row r="244" s="2" customFormat="1">
      <c r="A244" s="41"/>
      <c r="B244" s="42"/>
      <c r="C244" s="43"/>
      <c r="D244" s="222" t="s">
        <v>152</v>
      </c>
      <c r="E244" s="43"/>
      <c r="F244" s="223" t="s">
        <v>410</v>
      </c>
      <c r="G244" s="43"/>
      <c r="H244" s="43"/>
      <c r="I244" s="224"/>
      <c r="J244" s="43"/>
      <c r="K244" s="43"/>
      <c r="L244" s="47"/>
      <c r="M244" s="225"/>
      <c r="N244" s="226"/>
      <c r="O244" s="87"/>
      <c r="P244" s="87"/>
      <c r="Q244" s="87"/>
      <c r="R244" s="87"/>
      <c r="S244" s="87"/>
      <c r="T244" s="88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T244" s="20" t="s">
        <v>152</v>
      </c>
      <c r="AU244" s="20" t="s">
        <v>88</v>
      </c>
    </row>
    <row r="245" s="2" customFormat="1" ht="21.75" customHeight="1">
      <c r="A245" s="41"/>
      <c r="B245" s="42"/>
      <c r="C245" s="208" t="s">
        <v>411</v>
      </c>
      <c r="D245" s="208" t="s">
        <v>146</v>
      </c>
      <c r="E245" s="209" t="s">
        <v>412</v>
      </c>
      <c r="F245" s="210" t="s">
        <v>413</v>
      </c>
      <c r="G245" s="211" t="s">
        <v>166</v>
      </c>
      <c r="H245" s="212">
        <v>7.5510000000000002</v>
      </c>
      <c r="I245" s="213"/>
      <c r="J245" s="214">
        <f>ROUND(I245*H245,2)</f>
        <v>0</v>
      </c>
      <c r="K245" s="215"/>
      <c r="L245" s="47"/>
      <c r="M245" s="216" t="s">
        <v>19</v>
      </c>
      <c r="N245" s="217" t="s">
        <v>49</v>
      </c>
      <c r="O245" s="87"/>
      <c r="P245" s="218">
        <f>O245*H245</f>
        <v>0</v>
      </c>
      <c r="Q245" s="218">
        <v>0</v>
      </c>
      <c r="R245" s="218">
        <f>Q245*H245</f>
        <v>0</v>
      </c>
      <c r="S245" s="218">
        <v>0</v>
      </c>
      <c r="T245" s="219">
        <f>S245*H245</f>
        <v>0</v>
      </c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R245" s="220" t="s">
        <v>150</v>
      </c>
      <c r="AT245" s="220" t="s">
        <v>146</v>
      </c>
      <c r="AU245" s="220" t="s">
        <v>88</v>
      </c>
      <c r="AY245" s="20" t="s">
        <v>144</v>
      </c>
      <c r="BE245" s="221">
        <f>IF(N245="základní",J245,0)</f>
        <v>0</v>
      </c>
      <c r="BF245" s="221">
        <f>IF(N245="snížená",J245,0)</f>
        <v>0</v>
      </c>
      <c r="BG245" s="221">
        <f>IF(N245="zákl. přenesená",J245,0)</f>
        <v>0</v>
      </c>
      <c r="BH245" s="221">
        <f>IF(N245="sníž. přenesená",J245,0)</f>
        <v>0</v>
      </c>
      <c r="BI245" s="221">
        <f>IF(N245="nulová",J245,0)</f>
        <v>0</v>
      </c>
      <c r="BJ245" s="20" t="s">
        <v>86</v>
      </c>
      <c r="BK245" s="221">
        <f>ROUND(I245*H245,2)</f>
        <v>0</v>
      </c>
      <c r="BL245" s="20" t="s">
        <v>150</v>
      </c>
      <c r="BM245" s="220" t="s">
        <v>414</v>
      </c>
    </row>
    <row r="246" s="2" customFormat="1">
      <c r="A246" s="41"/>
      <c r="B246" s="42"/>
      <c r="C246" s="43"/>
      <c r="D246" s="222" t="s">
        <v>152</v>
      </c>
      <c r="E246" s="43"/>
      <c r="F246" s="223" t="s">
        <v>415</v>
      </c>
      <c r="G246" s="43"/>
      <c r="H246" s="43"/>
      <c r="I246" s="224"/>
      <c r="J246" s="43"/>
      <c r="K246" s="43"/>
      <c r="L246" s="47"/>
      <c r="M246" s="225"/>
      <c r="N246" s="226"/>
      <c r="O246" s="87"/>
      <c r="P246" s="87"/>
      <c r="Q246" s="87"/>
      <c r="R246" s="87"/>
      <c r="S246" s="87"/>
      <c r="T246" s="88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T246" s="20" t="s">
        <v>152</v>
      </c>
      <c r="AU246" s="20" t="s">
        <v>88</v>
      </c>
    </row>
    <row r="247" s="2" customFormat="1" ht="24.15" customHeight="1">
      <c r="A247" s="41"/>
      <c r="B247" s="42"/>
      <c r="C247" s="208" t="s">
        <v>416</v>
      </c>
      <c r="D247" s="208" t="s">
        <v>146</v>
      </c>
      <c r="E247" s="209" t="s">
        <v>417</v>
      </c>
      <c r="F247" s="210" t="s">
        <v>418</v>
      </c>
      <c r="G247" s="211" t="s">
        <v>166</v>
      </c>
      <c r="H247" s="212">
        <v>67.959000000000003</v>
      </c>
      <c r="I247" s="213"/>
      <c r="J247" s="214">
        <f>ROUND(I247*H247,2)</f>
        <v>0</v>
      </c>
      <c r="K247" s="215"/>
      <c r="L247" s="47"/>
      <c r="M247" s="216" t="s">
        <v>19</v>
      </c>
      <c r="N247" s="217" t="s">
        <v>49</v>
      </c>
      <c r="O247" s="87"/>
      <c r="P247" s="218">
        <f>O247*H247</f>
        <v>0</v>
      </c>
      <c r="Q247" s="218">
        <v>0</v>
      </c>
      <c r="R247" s="218">
        <f>Q247*H247</f>
        <v>0</v>
      </c>
      <c r="S247" s="218">
        <v>0</v>
      </c>
      <c r="T247" s="219">
        <f>S247*H247</f>
        <v>0</v>
      </c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R247" s="220" t="s">
        <v>150</v>
      </c>
      <c r="AT247" s="220" t="s">
        <v>146</v>
      </c>
      <c r="AU247" s="220" t="s">
        <v>88</v>
      </c>
      <c r="AY247" s="20" t="s">
        <v>144</v>
      </c>
      <c r="BE247" s="221">
        <f>IF(N247="základní",J247,0)</f>
        <v>0</v>
      </c>
      <c r="BF247" s="221">
        <f>IF(N247="snížená",J247,0)</f>
        <v>0</v>
      </c>
      <c r="BG247" s="221">
        <f>IF(N247="zákl. přenesená",J247,0)</f>
        <v>0</v>
      </c>
      <c r="BH247" s="221">
        <f>IF(N247="sníž. přenesená",J247,0)</f>
        <v>0</v>
      </c>
      <c r="BI247" s="221">
        <f>IF(N247="nulová",J247,0)</f>
        <v>0</v>
      </c>
      <c r="BJ247" s="20" t="s">
        <v>86</v>
      </c>
      <c r="BK247" s="221">
        <f>ROUND(I247*H247,2)</f>
        <v>0</v>
      </c>
      <c r="BL247" s="20" t="s">
        <v>150</v>
      </c>
      <c r="BM247" s="220" t="s">
        <v>419</v>
      </c>
    </row>
    <row r="248" s="2" customFormat="1">
      <c r="A248" s="41"/>
      <c r="B248" s="42"/>
      <c r="C248" s="43"/>
      <c r="D248" s="222" t="s">
        <v>152</v>
      </c>
      <c r="E248" s="43"/>
      <c r="F248" s="223" t="s">
        <v>420</v>
      </c>
      <c r="G248" s="43"/>
      <c r="H248" s="43"/>
      <c r="I248" s="224"/>
      <c r="J248" s="43"/>
      <c r="K248" s="43"/>
      <c r="L248" s="47"/>
      <c r="M248" s="225"/>
      <c r="N248" s="226"/>
      <c r="O248" s="87"/>
      <c r="P248" s="87"/>
      <c r="Q248" s="87"/>
      <c r="R248" s="87"/>
      <c r="S248" s="87"/>
      <c r="T248" s="88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T248" s="20" t="s">
        <v>152</v>
      </c>
      <c r="AU248" s="20" t="s">
        <v>88</v>
      </c>
    </row>
    <row r="249" s="14" customFormat="1">
      <c r="A249" s="14"/>
      <c r="B249" s="238"/>
      <c r="C249" s="239"/>
      <c r="D249" s="229" t="s">
        <v>154</v>
      </c>
      <c r="E249" s="240" t="s">
        <v>19</v>
      </c>
      <c r="F249" s="241" t="s">
        <v>421</v>
      </c>
      <c r="G249" s="239"/>
      <c r="H249" s="242">
        <v>67.959000000000003</v>
      </c>
      <c r="I249" s="243"/>
      <c r="J249" s="239"/>
      <c r="K249" s="239"/>
      <c r="L249" s="244"/>
      <c r="M249" s="245"/>
      <c r="N249" s="246"/>
      <c r="O249" s="246"/>
      <c r="P249" s="246"/>
      <c r="Q249" s="246"/>
      <c r="R249" s="246"/>
      <c r="S249" s="246"/>
      <c r="T249" s="247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48" t="s">
        <v>154</v>
      </c>
      <c r="AU249" s="248" t="s">
        <v>88</v>
      </c>
      <c r="AV249" s="14" t="s">
        <v>88</v>
      </c>
      <c r="AW249" s="14" t="s">
        <v>37</v>
      </c>
      <c r="AX249" s="14" t="s">
        <v>86</v>
      </c>
      <c r="AY249" s="248" t="s">
        <v>144</v>
      </c>
    </row>
    <row r="250" s="2" customFormat="1" ht="24.15" customHeight="1">
      <c r="A250" s="41"/>
      <c r="B250" s="42"/>
      <c r="C250" s="208" t="s">
        <v>422</v>
      </c>
      <c r="D250" s="208" t="s">
        <v>146</v>
      </c>
      <c r="E250" s="209" t="s">
        <v>423</v>
      </c>
      <c r="F250" s="210" t="s">
        <v>424</v>
      </c>
      <c r="G250" s="211" t="s">
        <v>166</v>
      </c>
      <c r="H250" s="212">
        <v>7.5510000000000002</v>
      </c>
      <c r="I250" s="213"/>
      <c r="J250" s="214">
        <f>ROUND(I250*H250,2)</f>
        <v>0</v>
      </c>
      <c r="K250" s="215"/>
      <c r="L250" s="47"/>
      <c r="M250" s="216" t="s">
        <v>19</v>
      </c>
      <c r="N250" s="217" t="s">
        <v>49</v>
      </c>
      <c r="O250" s="87"/>
      <c r="P250" s="218">
        <f>O250*H250</f>
        <v>0</v>
      </c>
      <c r="Q250" s="218">
        <v>0</v>
      </c>
      <c r="R250" s="218">
        <f>Q250*H250</f>
        <v>0</v>
      </c>
      <c r="S250" s="218">
        <v>0</v>
      </c>
      <c r="T250" s="219">
        <f>S250*H250</f>
        <v>0</v>
      </c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R250" s="220" t="s">
        <v>150</v>
      </c>
      <c r="AT250" s="220" t="s">
        <v>146</v>
      </c>
      <c r="AU250" s="220" t="s">
        <v>88</v>
      </c>
      <c r="AY250" s="20" t="s">
        <v>144</v>
      </c>
      <c r="BE250" s="221">
        <f>IF(N250="základní",J250,0)</f>
        <v>0</v>
      </c>
      <c r="BF250" s="221">
        <f>IF(N250="snížená",J250,0)</f>
        <v>0</v>
      </c>
      <c r="BG250" s="221">
        <f>IF(N250="zákl. přenesená",J250,0)</f>
        <v>0</v>
      </c>
      <c r="BH250" s="221">
        <f>IF(N250="sníž. přenesená",J250,0)</f>
        <v>0</v>
      </c>
      <c r="BI250" s="221">
        <f>IF(N250="nulová",J250,0)</f>
        <v>0</v>
      </c>
      <c r="BJ250" s="20" t="s">
        <v>86</v>
      </c>
      <c r="BK250" s="221">
        <f>ROUND(I250*H250,2)</f>
        <v>0</v>
      </c>
      <c r="BL250" s="20" t="s">
        <v>150</v>
      </c>
      <c r="BM250" s="220" t="s">
        <v>425</v>
      </c>
    </row>
    <row r="251" s="2" customFormat="1">
      <c r="A251" s="41"/>
      <c r="B251" s="42"/>
      <c r="C251" s="43"/>
      <c r="D251" s="222" t="s">
        <v>152</v>
      </c>
      <c r="E251" s="43"/>
      <c r="F251" s="223" t="s">
        <v>426</v>
      </c>
      <c r="G251" s="43"/>
      <c r="H251" s="43"/>
      <c r="I251" s="224"/>
      <c r="J251" s="43"/>
      <c r="K251" s="43"/>
      <c r="L251" s="47"/>
      <c r="M251" s="225"/>
      <c r="N251" s="226"/>
      <c r="O251" s="87"/>
      <c r="P251" s="87"/>
      <c r="Q251" s="87"/>
      <c r="R251" s="87"/>
      <c r="S251" s="87"/>
      <c r="T251" s="88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T251" s="20" t="s">
        <v>152</v>
      </c>
      <c r="AU251" s="20" t="s">
        <v>88</v>
      </c>
    </row>
    <row r="252" s="12" customFormat="1" ht="22.8" customHeight="1">
      <c r="A252" s="12"/>
      <c r="B252" s="192"/>
      <c r="C252" s="193"/>
      <c r="D252" s="194" t="s">
        <v>77</v>
      </c>
      <c r="E252" s="206" t="s">
        <v>427</v>
      </c>
      <c r="F252" s="206" t="s">
        <v>428</v>
      </c>
      <c r="G252" s="193"/>
      <c r="H252" s="193"/>
      <c r="I252" s="196"/>
      <c r="J252" s="207">
        <f>BK252</f>
        <v>0</v>
      </c>
      <c r="K252" s="193"/>
      <c r="L252" s="198"/>
      <c r="M252" s="199"/>
      <c r="N252" s="200"/>
      <c r="O252" s="200"/>
      <c r="P252" s="201">
        <f>SUM(P253:P254)</f>
        <v>0</v>
      </c>
      <c r="Q252" s="200"/>
      <c r="R252" s="201">
        <f>SUM(R253:R254)</f>
        <v>0</v>
      </c>
      <c r="S252" s="200"/>
      <c r="T252" s="202">
        <f>SUM(T253:T254)</f>
        <v>0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203" t="s">
        <v>86</v>
      </c>
      <c r="AT252" s="204" t="s">
        <v>77</v>
      </c>
      <c r="AU252" s="204" t="s">
        <v>86</v>
      </c>
      <c r="AY252" s="203" t="s">
        <v>144</v>
      </c>
      <c r="BK252" s="205">
        <f>SUM(BK253:BK254)</f>
        <v>0</v>
      </c>
    </row>
    <row r="253" s="2" customFormat="1" ht="24.15" customHeight="1">
      <c r="A253" s="41"/>
      <c r="B253" s="42"/>
      <c r="C253" s="208" t="s">
        <v>429</v>
      </c>
      <c r="D253" s="208" t="s">
        <v>146</v>
      </c>
      <c r="E253" s="209" t="s">
        <v>430</v>
      </c>
      <c r="F253" s="210" t="s">
        <v>431</v>
      </c>
      <c r="G253" s="211" t="s">
        <v>166</v>
      </c>
      <c r="H253" s="212">
        <v>18.718</v>
      </c>
      <c r="I253" s="213"/>
      <c r="J253" s="214">
        <f>ROUND(I253*H253,2)</f>
        <v>0</v>
      </c>
      <c r="K253" s="215"/>
      <c r="L253" s="47"/>
      <c r="M253" s="216" t="s">
        <v>19</v>
      </c>
      <c r="N253" s="217" t="s">
        <v>49</v>
      </c>
      <c r="O253" s="87"/>
      <c r="P253" s="218">
        <f>O253*H253</f>
        <v>0</v>
      </c>
      <c r="Q253" s="218">
        <v>0</v>
      </c>
      <c r="R253" s="218">
        <f>Q253*H253</f>
        <v>0</v>
      </c>
      <c r="S253" s="218">
        <v>0</v>
      </c>
      <c r="T253" s="219">
        <f>S253*H253</f>
        <v>0</v>
      </c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R253" s="220" t="s">
        <v>150</v>
      </c>
      <c r="AT253" s="220" t="s">
        <v>146</v>
      </c>
      <c r="AU253" s="220" t="s">
        <v>88</v>
      </c>
      <c r="AY253" s="20" t="s">
        <v>144</v>
      </c>
      <c r="BE253" s="221">
        <f>IF(N253="základní",J253,0)</f>
        <v>0</v>
      </c>
      <c r="BF253" s="221">
        <f>IF(N253="snížená",J253,0)</f>
        <v>0</v>
      </c>
      <c r="BG253" s="221">
        <f>IF(N253="zákl. přenesená",J253,0)</f>
        <v>0</v>
      </c>
      <c r="BH253" s="221">
        <f>IF(N253="sníž. přenesená",J253,0)</f>
        <v>0</v>
      </c>
      <c r="BI253" s="221">
        <f>IF(N253="nulová",J253,0)</f>
        <v>0</v>
      </c>
      <c r="BJ253" s="20" t="s">
        <v>86</v>
      </c>
      <c r="BK253" s="221">
        <f>ROUND(I253*H253,2)</f>
        <v>0</v>
      </c>
      <c r="BL253" s="20" t="s">
        <v>150</v>
      </c>
      <c r="BM253" s="220" t="s">
        <v>432</v>
      </c>
    </row>
    <row r="254" s="2" customFormat="1">
      <c r="A254" s="41"/>
      <c r="B254" s="42"/>
      <c r="C254" s="43"/>
      <c r="D254" s="222" t="s">
        <v>152</v>
      </c>
      <c r="E254" s="43"/>
      <c r="F254" s="223" t="s">
        <v>433</v>
      </c>
      <c r="G254" s="43"/>
      <c r="H254" s="43"/>
      <c r="I254" s="224"/>
      <c r="J254" s="43"/>
      <c r="K254" s="43"/>
      <c r="L254" s="47"/>
      <c r="M254" s="225"/>
      <c r="N254" s="226"/>
      <c r="O254" s="87"/>
      <c r="P254" s="87"/>
      <c r="Q254" s="87"/>
      <c r="R254" s="87"/>
      <c r="S254" s="87"/>
      <c r="T254" s="88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T254" s="20" t="s">
        <v>152</v>
      </c>
      <c r="AU254" s="20" t="s">
        <v>88</v>
      </c>
    </row>
    <row r="255" s="12" customFormat="1" ht="25.92" customHeight="1">
      <c r="A255" s="12"/>
      <c r="B255" s="192"/>
      <c r="C255" s="193"/>
      <c r="D255" s="194" t="s">
        <v>77</v>
      </c>
      <c r="E255" s="195" t="s">
        <v>434</v>
      </c>
      <c r="F255" s="195" t="s">
        <v>435</v>
      </c>
      <c r="G255" s="193"/>
      <c r="H255" s="193"/>
      <c r="I255" s="196"/>
      <c r="J255" s="197">
        <f>BK255</f>
        <v>0</v>
      </c>
      <c r="K255" s="193"/>
      <c r="L255" s="198"/>
      <c r="M255" s="199"/>
      <c r="N255" s="200"/>
      <c r="O255" s="200"/>
      <c r="P255" s="201">
        <f>P256+P262</f>
        <v>0</v>
      </c>
      <c r="Q255" s="200"/>
      <c r="R255" s="201">
        <f>R256+R262</f>
        <v>0.95584000000000002</v>
      </c>
      <c r="S255" s="200"/>
      <c r="T255" s="202">
        <f>T256+T262</f>
        <v>0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203" t="s">
        <v>88</v>
      </c>
      <c r="AT255" s="204" t="s">
        <v>77</v>
      </c>
      <c r="AU255" s="204" t="s">
        <v>78</v>
      </c>
      <c r="AY255" s="203" t="s">
        <v>144</v>
      </c>
      <c r="BK255" s="205">
        <f>BK256+BK262</f>
        <v>0</v>
      </c>
    </row>
    <row r="256" s="12" customFormat="1" ht="22.8" customHeight="1">
      <c r="A256" s="12"/>
      <c r="B256" s="192"/>
      <c r="C256" s="193"/>
      <c r="D256" s="194" t="s">
        <v>77</v>
      </c>
      <c r="E256" s="206" t="s">
        <v>436</v>
      </c>
      <c r="F256" s="206" t="s">
        <v>437</v>
      </c>
      <c r="G256" s="193"/>
      <c r="H256" s="193"/>
      <c r="I256" s="196"/>
      <c r="J256" s="207">
        <f>BK256</f>
        <v>0</v>
      </c>
      <c r="K256" s="193"/>
      <c r="L256" s="198"/>
      <c r="M256" s="199"/>
      <c r="N256" s="200"/>
      <c r="O256" s="200"/>
      <c r="P256" s="201">
        <f>SUM(P257:P261)</f>
        <v>0</v>
      </c>
      <c r="Q256" s="200"/>
      <c r="R256" s="201">
        <f>SUM(R257:R261)</f>
        <v>0.020760000000000001</v>
      </c>
      <c r="S256" s="200"/>
      <c r="T256" s="202">
        <f>SUM(T257:T261)</f>
        <v>0</v>
      </c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R256" s="203" t="s">
        <v>88</v>
      </c>
      <c r="AT256" s="204" t="s">
        <v>77</v>
      </c>
      <c r="AU256" s="204" t="s">
        <v>86</v>
      </c>
      <c r="AY256" s="203" t="s">
        <v>144</v>
      </c>
      <c r="BK256" s="205">
        <f>SUM(BK257:BK261)</f>
        <v>0</v>
      </c>
    </row>
    <row r="257" s="2" customFormat="1" ht="16.5" customHeight="1">
      <c r="A257" s="41"/>
      <c r="B257" s="42"/>
      <c r="C257" s="208" t="s">
        <v>438</v>
      </c>
      <c r="D257" s="208" t="s">
        <v>146</v>
      </c>
      <c r="E257" s="209" t="s">
        <v>439</v>
      </c>
      <c r="F257" s="210" t="s">
        <v>440</v>
      </c>
      <c r="G257" s="211" t="s">
        <v>214</v>
      </c>
      <c r="H257" s="212">
        <v>2</v>
      </c>
      <c r="I257" s="213"/>
      <c r="J257" s="214">
        <f>ROUND(I257*H257,2)</f>
        <v>0</v>
      </c>
      <c r="K257" s="215"/>
      <c r="L257" s="47"/>
      <c r="M257" s="216" t="s">
        <v>19</v>
      </c>
      <c r="N257" s="217" t="s">
        <v>49</v>
      </c>
      <c r="O257" s="87"/>
      <c r="P257" s="218">
        <f>O257*H257</f>
        <v>0</v>
      </c>
      <c r="Q257" s="218">
        <v>0.00038000000000000002</v>
      </c>
      <c r="R257" s="218">
        <f>Q257*H257</f>
        <v>0.00076000000000000004</v>
      </c>
      <c r="S257" s="218">
        <v>0</v>
      </c>
      <c r="T257" s="219">
        <f>S257*H257</f>
        <v>0</v>
      </c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R257" s="220" t="s">
        <v>243</v>
      </c>
      <c r="AT257" s="220" t="s">
        <v>146</v>
      </c>
      <c r="AU257" s="220" t="s">
        <v>88</v>
      </c>
      <c r="AY257" s="20" t="s">
        <v>144</v>
      </c>
      <c r="BE257" s="221">
        <f>IF(N257="základní",J257,0)</f>
        <v>0</v>
      </c>
      <c r="BF257" s="221">
        <f>IF(N257="snížená",J257,0)</f>
        <v>0</v>
      </c>
      <c r="BG257" s="221">
        <f>IF(N257="zákl. přenesená",J257,0)</f>
        <v>0</v>
      </c>
      <c r="BH257" s="221">
        <f>IF(N257="sníž. přenesená",J257,0)</f>
        <v>0</v>
      </c>
      <c r="BI257" s="221">
        <f>IF(N257="nulová",J257,0)</f>
        <v>0</v>
      </c>
      <c r="BJ257" s="20" t="s">
        <v>86</v>
      </c>
      <c r="BK257" s="221">
        <f>ROUND(I257*H257,2)</f>
        <v>0</v>
      </c>
      <c r="BL257" s="20" t="s">
        <v>243</v>
      </c>
      <c r="BM257" s="220" t="s">
        <v>441</v>
      </c>
    </row>
    <row r="258" s="14" customFormat="1">
      <c r="A258" s="14"/>
      <c r="B258" s="238"/>
      <c r="C258" s="239"/>
      <c r="D258" s="229" t="s">
        <v>154</v>
      </c>
      <c r="E258" s="240" t="s">
        <v>19</v>
      </c>
      <c r="F258" s="241" t="s">
        <v>297</v>
      </c>
      <c r="G258" s="239"/>
      <c r="H258" s="242">
        <v>2</v>
      </c>
      <c r="I258" s="243"/>
      <c r="J258" s="239"/>
      <c r="K258" s="239"/>
      <c r="L258" s="244"/>
      <c r="M258" s="245"/>
      <c r="N258" s="246"/>
      <c r="O258" s="246"/>
      <c r="P258" s="246"/>
      <c r="Q258" s="246"/>
      <c r="R258" s="246"/>
      <c r="S258" s="246"/>
      <c r="T258" s="247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48" t="s">
        <v>154</v>
      </c>
      <c r="AU258" s="248" t="s">
        <v>88</v>
      </c>
      <c r="AV258" s="14" t="s">
        <v>88</v>
      </c>
      <c r="AW258" s="14" t="s">
        <v>37</v>
      </c>
      <c r="AX258" s="14" t="s">
        <v>86</v>
      </c>
      <c r="AY258" s="248" t="s">
        <v>144</v>
      </c>
    </row>
    <row r="259" s="2" customFormat="1" ht="16.5" customHeight="1">
      <c r="A259" s="41"/>
      <c r="B259" s="42"/>
      <c r="C259" s="260" t="s">
        <v>442</v>
      </c>
      <c r="D259" s="260" t="s">
        <v>218</v>
      </c>
      <c r="E259" s="261" t="s">
        <v>443</v>
      </c>
      <c r="F259" s="262" t="s">
        <v>444</v>
      </c>
      <c r="G259" s="263" t="s">
        <v>445</v>
      </c>
      <c r="H259" s="264">
        <v>2</v>
      </c>
      <c r="I259" s="265"/>
      <c r="J259" s="266">
        <f>ROUND(I259*H259,2)</f>
        <v>0</v>
      </c>
      <c r="K259" s="267"/>
      <c r="L259" s="268"/>
      <c r="M259" s="269" t="s">
        <v>19</v>
      </c>
      <c r="N259" s="270" t="s">
        <v>49</v>
      </c>
      <c r="O259" s="87"/>
      <c r="P259" s="218">
        <f>O259*H259</f>
        <v>0</v>
      </c>
      <c r="Q259" s="218">
        <v>0.01</v>
      </c>
      <c r="R259" s="218">
        <f>Q259*H259</f>
        <v>0.02</v>
      </c>
      <c r="S259" s="218">
        <v>0</v>
      </c>
      <c r="T259" s="219">
        <f>S259*H259</f>
        <v>0</v>
      </c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R259" s="220" t="s">
        <v>331</v>
      </c>
      <c r="AT259" s="220" t="s">
        <v>218</v>
      </c>
      <c r="AU259" s="220" t="s">
        <v>88</v>
      </c>
      <c r="AY259" s="20" t="s">
        <v>144</v>
      </c>
      <c r="BE259" s="221">
        <f>IF(N259="základní",J259,0)</f>
        <v>0</v>
      </c>
      <c r="BF259" s="221">
        <f>IF(N259="snížená",J259,0)</f>
        <v>0</v>
      </c>
      <c r="BG259" s="221">
        <f>IF(N259="zákl. přenesená",J259,0)</f>
        <v>0</v>
      </c>
      <c r="BH259" s="221">
        <f>IF(N259="sníž. přenesená",J259,0)</f>
        <v>0</v>
      </c>
      <c r="BI259" s="221">
        <f>IF(N259="nulová",J259,0)</f>
        <v>0</v>
      </c>
      <c r="BJ259" s="20" t="s">
        <v>86</v>
      </c>
      <c r="BK259" s="221">
        <f>ROUND(I259*H259,2)</f>
        <v>0</v>
      </c>
      <c r="BL259" s="20" t="s">
        <v>243</v>
      </c>
      <c r="BM259" s="220" t="s">
        <v>446</v>
      </c>
    </row>
    <row r="260" s="2" customFormat="1" ht="33" customHeight="1">
      <c r="A260" s="41"/>
      <c r="B260" s="42"/>
      <c r="C260" s="208" t="s">
        <v>447</v>
      </c>
      <c r="D260" s="208" t="s">
        <v>146</v>
      </c>
      <c r="E260" s="209" t="s">
        <v>448</v>
      </c>
      <c r="F260" s="210" t="s">
        <v>449</v>
      </c>
      <c r="G260" s="211" t="s">
        <v>166</v>
      </c>
      <c r="H260" s="212">
        <v>0.021000000000000001</v>
      </c>
      <c r="I260" s="213"/>
      <c r="J260" s="214">
        <f>ROUND(I260*H260,2)</f>
        <v>0</v>
      </c>
      <c r="K260" s="215"/>
      <c r="L260" s="47"/>
      <c r="M260" s="216" t="s">
        <v>19</v>
      </c>
      <c r="N260" s="217" t="s">
        <v>49</v>
      </c>
      <c r="O260" s="87"/>
      <c r="P260" s="218">
        <f>O260*H260</f>
        <v>0</v>
      </c>
      <c r="Q260" s="218">
        <v>0</v>
      </c>
      <c r="R260" s="218">
        <f>Q260*H260</f>
        <v>0</v>
      </c>
      <c r="S260" s="218">
        <v>0</v>
      </c>
      <c r="T260" s="219">
        <f>S260*H260</f>
        <v>0</v>
      </c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R260" s="220" t="s">
        <v>243</v>
      </c>
      <c r="AT260" s="220" t="s">
        <v>146</v>
      </c>
      <c r="AU260" s="220" t="s">
        <v>88</v>
      </c>
      <c r="AY260" s="20" t="s">
        <v>144</v>
      </c>
      <c r="BE260" s="221">
        <f>IF(N260="základní",J260,0)</f>
        <v>0</v>
      </c>
      <c r="BF260" s="221">
        <f>IF(N260="snížená",J260,0)</f>
        <v>0</v>
      </c>
      <c r="BG260" s="221">
        <f>IF(N260="zákl. přenesená",J260,0)</f>
        <v>0</v>
      </c>
      <c r="BH260" s="221">
        <f>IF(N260="sníž. přenesená",J260,0)</f>
        <v>0</v>
      </c>
      <c r="BI260" s="221">
        <f>IF(N260="nulová",J260,0)</f>
        <v>0</v>
      </c>
      <c r="BJ260" s="20" t="s">
        <v>86</v>
      </c>
      <c r="BK260" s="221">
        <f>ROUND(I260*H260,2)</f>
        <v>0</v>
      </c>
      <c r="BL260" s="20" t="s">
        <v>243</v>
      </c>
      <c r="BM260" s="220" t="s">
        <v>450</v>
      </c>
    </row>
    <row r="261" s="2" customFormat="1">
      <c r="A261" s="41"/>
      <c r="B261" s="42"/>
      <c r="C261" s="43"/>
      <c r="D261" s="222" t="s">
        <v>152</v>
      </c>
      <c r="E261" s="43"/>
      <c r="F261" s="223" t="s">
        <v>451</v>
      </c>
      <c r="G261" s="43"/>
      <c r="H261" s="43"/>
      <c r="I261" s="224"/>
      <c r="J261" s="43"/>
      <c r="K261" s="43"/>
      <c r="L261" s="47"/>
      <c r="M261" s="225"/>
      <c r="N261" s="226"/>
      <c r="O261" s="87"/>
      <c r="P261" s="87"/>
      <c r="Q261" s="87"/>
      <c r="R261" s="87"/>
      <c r="S261" s="87"/>
      <c r="T261" s="88"/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T261" s="20" t="s">
        <v>152</v>
      </c>
      <c r="AU261" s="20" t="s">
        <v>88</v>
      </c>
    </row>
    <row r="262" s="12" customFormat="1" ht="22.8" customHeight="1">
      <c r="A262" s="12"/>
      <c r="B262" s="192"/>
      <c r="C262" s="193"/>
      <c r="D262" s="194" t="s">
        <v>77</v>
      </c>
      <c r="E262" s="206" t="s">
        <v>452</v>
      </c>
      <c r="F262" s="206" t="s">
        <v>453</v>
      </c>
      <c r="G262" s="193"/>
      <c r="H262" s="193"/>
      <c r="I262" s="196"/>
      <c r="J262" s="207">
        <f>BK262</f>
        <v>0</v>
      </c>
      <c r="K262" s="193"/>
      <c r="L262" s="198"/>
      <c r="M262" s="199"/>
      <c r="N262" s="200"/>
      <c r="O262" s="200"/>
      <c r="P262" s="201">
        <f>SUM(P263:P276)</f>
        <v>0</v>
      </c>
      <c r="Q262" s="200"/>
      <c r="R262" s="201">
        <f>SUM(R263:R276)</f>
        <v>0.93508000000000002</v>
      </c>
      <c r="S262" s="200"/>
      <c r="T262" s="202">
        <f>SUM(T263:T276)</f>
        <v>0</v>
      </c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R262" s="203" t="s">
        <v>88</v>
      </c>
      <c r="AT262" s="204" t="s">
        <v>77</v>
      </c>
      <c r="AU262" s="204" t="s">
        <v>86</v>
      </c>
      <c r="AY262" s="203" t="s">
        <v>144</v>
      </c>
      <c r="BK262" s="205">
        <f>SUM(BK263:BK276)</f>
        <v>0</v>
      </c>
    </row>
    <row r="263" s="2" customFormat="1" ht="16.5" customHeight="1">
      <c r="A263" s="41"/>
      <c r="B263" s="42"/>
      <c r="C263" s="208" t="s">
        <v>454</v>
      </c>
      <c r="D263" s="208" t="s">
        <v>146</v>
      </c>
      <c r="E263" s="209" t="s">
        <v>455</v>
      </c>
      <c r="F263" s="210" t="s">
        <v>456</v>
      </c>
      <c r="G263" s="211" t="s">
        <v>334</v>
      </c>
      <c r="H263" s="212">
        <v>147.80000000000001</v>
      </c>
      <c r="I263" s="213"/>
      <c r="J263" s="214">
        <f>ROUND(I263*H263,2)</f>
        <v>0</v>
      </c>
      <c r="K263" s="215"/>
      <c r="L263" s="47"/>
      <c r="M263" s="216" t="s">
        <v>19</v>
      </c>
      <c r="N263" s="217" t="s">
        <v>49</v>
      </c>
      <c r="O263" s="87"/>
      <c r="P263" s="218">
        <f>O263*H263</f>
        <v>0</v>
      </c>
      <c r="Q263" s="218">
        <v>5.0000000000000002E-05</v>
      </c>
      <c r="R263" s="218">
        <f>Q263*H263</f>
        <v>0.0073900000000000007</v>
      </c>
      <c r="S263" s="218">
        <v>0</v>
      </c>
      <c r="T263" s="219">
        <f>S263*H263</f>
        <v>0</v>
      </c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R263" s="220" t="s">
        <v>243</v>
      </c>
      <c r="AT263" s="220" t="s">
        <v>146</v>
      </c>
      <c r="AU263" s="220" t="s">
        <v>88</v>
      </c>
      <c r="AY263" s="20" t="s">
        <v>144</v>
      </c>
      <c r="BE263" s="221">
        <f>IF(N263="základní",J263,0)</f>
        <v>0</v>
      </c>
      <c r="BF263" s="221">
        <f>IF(N263="snížená",J263,0)</f>
        <v>0</v>
      </c>
      <c r="BG263" s="221">
        <f>IF(N263="zákl. přenesená",J263,0)</f>
        <v>0</v>
      </c>
      <c r="BH263" s="221">
        <f>IF(N263="sníž. přenesená",J263,0)</f>
        <v>0</v>
      </c>
      <c r="BI263" s="221">
        <f>IF(N263="nulová",J263,0)</f>
        <v>0</v>
      </c>
      <c r="BJ263" s="20" t="s">
        <v>86</v>
      </c>
      <c r="BK263" s="221">
        <f>ROUND(I263*H263,2)</f>
        <v>0</v>
      </c>
      <c r="BL263" s="20" t="s">
        <v>243</v>
      </c>
      <c r="BM263" s="220" t="s">
        <v>457</v>
      </c>
    </row>
    <row r="264" s="2" customFormat="1">
      <c r="A264" s="41"/>
      <c r="B264" s="42"/>
      <c r="C264" s="43"/>
      <c r="D264" s="222" t="s">
        <v>152</v>
      </c>
      <c r="E264" s="43"/>
      <c r="F264" s="223" t="s">
        <v>458</v>
      </c>
      <c r="G264" s="43"/>
      <c r="H264" s="43"/>
      <c r="I264" s="224"/>
      <c r="J264" s="43"/>
      <c r="K264" s="43"/>
      <c r="L264" s="47"/>
      <c r="M264" s="225"/>
      <c r="N264" s="226"/>
      <c r="O264" s="87"/>
      <c r="P264" s="87"/>
      <c r="Q264" s="87"/>
      <c r="R264" s="87"/>
      <c r="S264" s="87"/>
      <c r="T264" s="88"/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T264" s="20" t="s">
        <v>152</v>
      </c>
      <c r="AU264" s="20" t="s">
        <v>88</v>
      </c>
    </row>
    <row r="265" s="14" customFormat="1">
      <c r="A265" s="14"/>
      <c r="B265" s="238"/>
      <c r="C265" s="239"/>
      <c r="D265" s="229" t="s">
        <v>154</v>
      </c>
      <c r="E265" s="240" t="s">
        <v>19</v>
      </c>
      <c r="F265" s="241" t="s">
        <v>459</v>
      </c>
      <c r="G265" s="239"/>
      <c r="H265" s="242">
        <v>147.80000000000001</v>
      </c>
      <c r="I265" s="243"/>
      <c r="J265" s="239"/>
      <c r="K265" s="239"/>
      <c r="L265" s="244"/>
      <c r="M265" s="245"/>
      <c r="N265" s="246"/>
      <c r="O265" s="246"/>
      <c r="P265" s="246"/>
      <c r="Q265" s="246"/>
      <c r="R265" s="246"/>
      <c r="S265" s="246"/>
      <c r="T265" s="247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48" t="s">
        <v>154</v>
      </c>
      <c r="AU265" s="248" t="s">
        <v>88</v>
      </c>
      <c r="AV265" s="14" t="s">
        <v>88</v>
      </c>
      <c r="AW265" s="14" t="s">
        <v>37</v>
      </c>
      <c r="AX265" s="14" t="s">
        <v>86</v>
      </c>
      <c r="AY265" s="248" t="s">
        <v>144</v>
      </c>
    </row>
    <row r="266" s="2" customFormat="1" ht="16.5" customHeight="1">
      <c r="A266" s="41"/>
      <c r="B266" s="42"/>
      <c r="C266" s="260" t="s">
        <v>460</v>
      </c>
      <c r="D266" s="260" t="s">
        <v>218</v>
      </c>
      <c r="E266" s="261" t="s">
        <v>461</v>
      </c>
      <c r="F266" s="262" t="s">
        <v>462</v>
      </c>
      <c r="G266" s="263" t="s">
        <v>334</v>
      </c>
      <c r="H266" s="264">
        <v>174.56999999999999</v>
      </c>
      <c r="I266" s="265"/>
      <c r="J266" s="266">
        <f>ROUND(I266*H266,2)</f>
        <v>0</v>
      </c>
      <c r="K266" s="267"/>
      <c r="L266" s="268"/>
      <c r="M266" s="269" t="s">
        <v>19</v>
      </c>
      <c r="N266" s="270" t="s">
        <v>49</v>
      </c>
      <c r="O266" s="87"/>
      <c r="P266" s="218">
        <f>O266*H266</f>
        <v>0</v>
      </c>
      <c r="Q266" s="218">
        <v>0.001</v>
      </c>
      <c r="R266" s="218">
        <f>Q266*H266</f>
        <v>0.17457</v>
      </c>
      <c r="S266" s="218">
        <v>0</v>
      </c>
      <c r="T266" s="219">
        <f>S266*H266</f>
        <v>0</v>
      </c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R266" s="220" t="s">
        <v>331</v>
      </c>
      <c r="AT266" s="220" t="s">
        <v>218</v>
      </c>
      <c r="AU266" s="220" t="s">
        <v>88</v>
      </c>
      <c r="AY266" s="20" t="s">
        <v>144</v>
      </c>
      <c r="BE266" s="221">
        <f>IF(N266="základní",J266,0)</f>
        <v>0</v>
      </c>
      <c r="BF266" s="221">
        <f>IF(N266="snížená",J266,0)</f>
        <v>0</v>
      </c>
      <c r="BG266" s="221">
        <f>IF(N266="zákl. přenesená",J266,0)</f>
        <v>0</v>
      </c>
      <c r="BH266" s="221">
        <f>IF(N266="sníž. přenesená",J266,0)</f>
        <v>0</v>
      </c>
      <c r="BI266" s="221">
        <f>IF(N266="nulová",J266,0)</f>
        <v>0</v>
      </c>
      <c r="BJ266" s="20" t="s">
        <v>86</v>
      </c>
      <c r="BK266" s="221">
        <f>ROUND(I266*H266,2)</f>
        <v>0</v>
      </c>
      <c r="BL266" s="20" t="s">
        <v>243</v>
      </c>
      <c r="BM266" s="220" t="s">
        <v>463</v>
      </c>
    </row>
    <row r="267" s="14" customFormat="1">
      <c r="A267" s="14"/>
      <c r="B267" s="238"/>
      <c r="C267" s="239"/>
      <c r="D267" s="229" t="s">
        <v>154</v>
      </c>
      <c r="E267" s="240" t="s">
        <v>19</v>
      </c>
      <c r="F267" s="241" t="s">
        <v>464</v>
      </c>
      <c r="G267" s="239"/>
      <c r="H267" s="242">
        <v>174.56999999999999</v>
      </c>
      <c r="I267" s="243"/>
      <c r="J267" s="239"/>
      <c r="K267" s="239"/>
      <c r="L267" s="244"/>
      <c r="M267" s="245"/>
      <c r="N267" s="246"/>
      <c r="O267" s="246"/>
      <c r="P267" s="246"/>
      <c r="Q267" s="246"/>
      <c r="R267" s="246"/>
      <c r="S267" s="246"/>
      <c r="T267" s="247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48" t="s">
        <v>154</v>
      </c>
      <c r="AU267" s="248" t="s">
        <v>88</v>
      </c>
      <c r="AV267" s="14" t="s">
        <v>88</v>
      </c>
      <c r="AW267" s="14" t="s">
        <v>37</v>
      </c>
      <c r="AX267" s="14" t="s">
        <v>86</v>
      </c>
      <c r="AY267" s="248" t="s">
        <v>144</v>
      </c>
    </row>
    <row r="268" s="2" customFormat="1" ht="16.5" customHeight="1">
      <c r="A268" s="41"/>
      <c r="B268" s="42"/>
      <c r="C268" s="208" t="s">
        <v>465</v>
      </c>
      <c r="D268" s="208" t="s">
        <v>146</v>
      </c>
      <c r="E268" s="209" t="s">
        <v>466</v>
      </c>
      <c r="F268" s="210" t="s">
        <v>467</v>
      </c>
      <c r="G268" s="211" t="s">
        <v>334</v>
      </c>
      <c r="H268" s="212">
        <v>627.60000000000002</v>
      </c>
      <c r="I268" s="213"/>
      <c r="J268" s="214">
        <f>ROUND(I268*H268,2)</f>
        <v>0</v>
      </c>
      <c r="K268" s="215"/>
      <c r="L268" s="47"/>
      <c r="M268" s="216" t="s">
        <v>19</v>
      </c>
      <c r="N268" s="217" t="s">
        <v>49</v>
      </c>
      <c r="O268" s="87"/>
      <c r="P268" s="218">
        <f>O268*H268</f>
        <v>0</v>
      </c>
      <c r="Q268" s="218">
        <v>5.0000000000000002E-05</v>
      </c>
      <c r="R268" s="218">
        <f>Q268*H268</f>
        <v>0.031380000000000005</v>
      </c>
      <c r="S268" s="218">
        <v>0</v>
      </c>
      <c r="T268" s="219">
        <f>S268*H268</f>
        <v>0</v>
      </c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R268" s="220" t="s">
        <v>243</v>
      </c>
      <c r="AT268" s="220" t="s">
        <v>146</v>
      </c>
      <c r="AU268" s="220" t="s">
        <v>88</v>
      </c>
      <c r="AY268" s="20" t="s">
        <v>144</v>
      </c>
      <c r="BE268" s="221">
        <f>IF(N268="základní",J268,0)</f>
        <v>0</v>
      </c>
      <c r="BF268" s="221">
        <f>IF(N268="snížená",J268,0)</f>
        <v>0</v>
      </c>
      <c r="BG268" s="221">
        <f>IF(N268="zákl. přenesená",J268,0)</f>
        <v>0</v>
      </c>
      <c r="BH268" s="221">
        <f>IF(N268="sníž. přenesená",J268,0)</f>
        <v>0</v>
      </c>
      <c r="BI268" s="221">
        <f>IF(N268="nulová",J268,0)</f>
        <v>0</v>
      </c>
      <c r="BJ268" s="20" t="s">
        <v>86</v>
      </c>
      <c r="BK268" s="221">
        <f>ROUND(I268*H268,2)</f>
        <v>0</v>
      </c>
      <c r="BL268" s="20" t="s">
        <v>243</v>
      </c>
      <c r="BM268" s="220" t="s">
        <v>468</v>
      </c>
    </row>
    <row r="269" s="2" customFormat="1">
      <c r="A269" s="41"/>
      <c r="B269" s="42"/>
      <c r="C269" s="43"/>
      <c r="D269" s="222" t="s">
        <v>152</v>
      </c>
      <c r="E269" s="43"/>
      <c r="F269" s="223" t="s">
        <v>469</v>
      </c>
      <c r="G269" s="43"/>
      <c r="H269" s="43"/>
      <c r="I269" s="224"/>
      <c r="J269" s="43"/>
      <c r="K269" s="43"/>
      <c r="L269" s="47"/>
      <c r="M269" s="225"/>
      <c r="N269" s="226"/>
      <c r="O269" s="87"/>
      <c r="P269" s="87"/>
      <c r="Q269" s="87"/>
      <c r="R269" s="87"/>
      <c r="S269" s="87"/>
      <c r="T269" s="88"/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T269" s="20" t="s">
        <v>152</v>
      </c>
      <c r="AU269" s="20" t="s">
        <v>88</v>
      </c>
    </row>
    <row r="270" s="14" customFormat="1">
      <c r="A270" s="14"/>
      <c r="B270" s="238"/>
      <c r="C270" s="239"/>
      <c r="D270" s="229" t="s">
        <v>154</v>
      </c>
      <c r="E270" s="240" t="s">
        <v>19</v>
      </c>
      <c r="F270" s="241" t="s">
        <v>470</v>
      </c>
      <c r="G270" s="239"/>
      <c r="H270" s="242">
        <v>627.60000000000002</v>
      </c>
      <c r="I270" s="243"/>
      <c r="J270" s="239"/>
      <c r="K270" s="239"/>
      <c r="L270" s="244"/>
      <c r="M270" s="245"/>
      <c r="N270" s="246"/>
      <c r="O270" s="246"/>
      <c r="P270" s="246"/>
      <c r="Q270" s="246"/>
      <c r="R270" s="246"/>
      <c r="S270" s="246"/>
      <c r="T270" s="247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48" t="s">
        <v>154</v>
      </c>
      <c r="AU270" s="248" t="s">
        <v>88</v>
      </c>
      <c r="AV270" s="14" t="s">
        <v>88</v>
      </c>
      <c r="AW270" s="14" t="s">
        <v>37</v>
      </c>
      <c r="AX270" s="14" t="s">
        <v>86</v>
      </c>
      <c r="AY270" s="248" t="s">
        <v>144</v>
      </c>
    </row>
    <row r="271" s="2" customFormat="1" ht="16.5" customHeight="1">
      <c r="A271" s="41"/>
      <c r="B271" s="42"/>
      <c r="C271" s="260" t="s">
        <v>471</v>
      </c>
      <c r="D271" s="260" t="s">
        <v>218</v>
      </c>
      <c r="E271" s="261" t="s">
        <v>472</v>
      </c>
      <c r="F271" s="262" t="s">
        <v>473</v>
      </c>
      <c r="G271" s="263" t="s">
        <v>334</v>
      </c>
      <c r="H271" s="264">
        <v>390.31</v>
      </c>
      <c r="I271" s="265"/>
      <c r="J271" s="266">
        <f>ROUND(I271*H271,2)</f>
        <v>0</v>
      </c>
      <c r="K271" s="267"/>
      <c r="L271" s="268"/>
      <c r="M271" s="269" t="s">
        <v>19</v>
      </c>
      <c r="N271" s="270" t="s">
        <v>49</v>
      </c>
      <c r="O271" s="87"/>
      <c r="P271" s="218">
        <f>O271*H271</f>
        <v>0</v>
      </c>
      <c r="Q271" s="218">
        <v>0.001</v>
      </c>
      <c r="R271" s="218">
        <f>Q271*H271</f>
        <v>0.39030999999999999</v>
      </c>
      <c r="S271" s="218">
        <v>0</v>
      </c>
      <c r="T271" s="219">
        <f>S271*H271</f>
        <v>0</v>
      </c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R271" s="220" t="s">
        <v>331</v>
      </c>
      <c r="AT271" s="220" t="s">
        <v>218</v>
      </c>
      <c r="AU271" s="220" t="s">
        <v>88</v>
      </c>
      <c r="AY271" s="20" t="s">
        <v>144</v>
      </c>
      <c r="BE271" s="221">
        <f>IF(N271="základní",J271,0)</f>
        <v>0</v>
      </c>
      <c r="BF271" s="221">
        <f>IF(N271="snížená",J271,0)</f>
        <v>0</v>
      </c>
      <c r="BG271" s="221">
        <f>IF(N271="zákl. přenesená",J271,0)</f>
        <v>0</v>
      </c>
      <c r="BH271" s="221">
        <f>IF(N271="sníž. přenesená",J271,0)</f>
        <v>0</v>
      </c>
      <c r="BI271" s="221">
        <f>IF(N271="nulová",J271,0)</f>
        <v>0</v>
      </c>
      <c r="BJ271" s="20" t="s">
        <v>86</v>
      </c>
      <c r="BK271" s="221">
        <f>ROUND(I271*H271,2)</f>
        <v>0</v>
      </c>
      <c r="BL271" s="20" t="s">
        <v>243</v>
      </c>
      <c r="BM271" s="220" t="s">
        <v>474</v>
      </c>
    </row>
    <row r="272" s="14" customFormat="1">
      <c r="A272" s="14"/>
      <c r="B272" s="238"/>
      <c r="C272" s="239"/>
      <c r="D272" s="229" t="s">
        <v>154</v>
      </c>
      <c r="E272" s="240" t="s">
        <v>19</v>
      </c>
      <c r="F272" s="241" t="s">
        <v>475</v>
      </c>
      <c r="G272" s="239"/>
      <c r="H272" s="242">
        <v>390.31</v>
      </c>
      <c r="I272" s="243"/>
      <c r="J272" s="239"/>
      <c r="K272" s="239"/>
      <c r="L272" s="244"/>
      <c r="M272" s="245"/>
      <c r="N272" s="246"/>
      <c r="O272" s="246"/>
      <c r="P272" s="246"/>
      <c r="Q272" s="246"/>
      <c r="R272" s="246"/>
      <c r="S272" s="246"/>
      <c r="T272" s="247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48" t="s">
        <v>154</v>
      </c>
      <c r="AU272" s="248" t="s">
        <v>88</v>
      </c>
      <c r="AV272" s="14" t="s">
        <v>88</v>
      </c>
      <c r="AW272" s="14" t="s">
        <v>37</v>
      </c>
      <c r="AX272" s="14" t="s">
        <v>86</v>
      </c>
      <c r="AY272" s="248" t="s">
        <v>144</v>
      </c>
    </row>
    <row r="273" s="2" customFormat="1" ht="16.5" customHeight="1">
      <c r="A273" s="41"/>
      <c r="B273" s="42"/>
      <c r="C273" s="260" t="s">
        <v>476</v>
      </c>
      <c r="D273" s="260" t="s">
        <v>218</v>
      </c>
      <c r="E273" s="261" t="s">
        <v>477</v>
      </c>
      <c r="F273" s="262" t="s">
        <v>478</v>
      </c>
      <c r="G273" s="263" t="s">
        <v>334</v>
      </c>
      <c r="H273" s="264">
        <v>331.43000000000001</v>
      </c>
      <c r="I273" s="265"/>
      <c r="J273" s="266">
        <f>ROUND(I273*H273,2)</f>
        <v>0</v>
      </c>
      <c r="K273" s="267"/>
      <c r="L273" s="268"/>
      <c r="M273" s="269" t="s">
        <v>19</v>
      </c>
      <c r="N273" s="270" t="s">
        <v>49</v>
      </c>
      <c r="O273" s="87"/>
      <c r="P273" s="218">
        <f>O273*H273</f>
        <v>0</v>
      </c>
      <c r="Q273" s="218">
        <v>0.001</v>
      </c>
      <c r="R273" s="218">
        <f>Q273*H273</f>
        <v>0.33143</v>
      </c>
      <c r="S273" s="218">
        <v>0</v>
      </c>
      <c r="T273" s="219">
        <f>S273*H273</f>
        <v>0</v>
      </c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R273" s="220" t="s">
        <v>331</v>
      </c>
      <c r="AT273" s="220" t="s">
        <v>218</v>
      </c>
      <c r="AU273" s="220" t="s">
        <v>88</v>
      </c>
      <c r="AY273" s="20" t="s">
        <v>144</v>
      </c>
      <c r="BE273" s="221">
        <f>IF(N273="základní",J273,0)</f>
        <v>0</v>
      </c>
      <c r="BF273" s="221">
        <f>IF(N273="snížená",J273,0)</f>
        <v>0</v>
      </c>
      <c r="BG273" s="221">
        <f>IF(N273="zákl. přenesená",J273,0)</f>
        <v>0</v>
      </c>
      <c r="BH273" s="221">
        <f>IF(N273="sníž. přenesená",J273,0)</f>
        <v>0</v>
      </c>
      <c r="BI273" s="221">
        <f>IF(N273="nulová",J273,0)</f>
        <v>0</v>
      </c>
      <c r="BJ273" s="20" t="s">
        <v>86</v>
      </c>
      <c r="BK273" s="221">
        <f>ROUND(I273*H273,2)</f>
        <v>0</v>
      </c>
      <c r="BL273" s="20" t="s">
        <v>243</v>
      </c>
      <c r="BM273" s="220" t="s">
        <v>479</v>
      </c>
    </row>
    <row r="274" s="14" customFormat="1">
      <c r="A274" s="14"/>
      <c r="B274" s="238"/>
      <c r="C274" s="239"/>
      <c r="D274" s="229" t="s">
        <v>154</v>
      </c>
      <c r="E274" s="240" t="s">
        <v>19</v>
      </c>
      <c r="F274" s="241" t="s">
        <v>480</v>
      </c>
      <c r="G274" s="239"/>
      <c r="H274" s="242">
        <v>331.43000000000001</v>
      </c>
      <c r="I274" s="243"/>
      <c r="J274" s="239"/>
      <c r="K274" s="239"/>
      <c r="L274" s="244"/>
      <c r="M274" s="245"/>
      <c r="N274" s="246"/>
      <c r="O274" s="246"/>
      <c r="P274" s="246"/>
      <c r="Q274" s="246"/>
      <c r="R274" s="246"/>
      <c r="S274" s="246"/>
      <c r="T274" s="247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48" t="s">
        <v>154</v>
      </c>
      <c r="AU274" s="248" t="s">
        <v>88</v>
      </c>
      <c r="AV274" s="14" t="s">
        <v>88</v>
      </c>
      <c r="AW274" s="14" t="s">
        <v>37</v>
      </c>
      <c r="AX274" s="14" t="s">
        <v>86</v>
      </c>
      <c r="AY274" s="248" t="s">
        <v>144</v>
      </c>
    </row>
    <row r="275" s="2" customFormat="1" ht="24.15" customHeight="1">
      <c r="A275" s="41"/>
      <c r="B275" s="42"/>
      <c r="C275" s="208" t="s">
        <v>481</v>
      </c>
      <c r="D275" s="208" t="s">
        <v>146</v>
      </c>
      <c r="E275" s="209" t="s">
        <v>482</v>
      </c>
      <c r="F275" s="210" t="s">
        <v>483</v>
      </c>
      <c r="G275" s="211" t="s">
        <v>166</v>
      </c>
      <c r="H275" s="212">
        <v>0.93500000000000005</v>
      </c>
      <c r="I275" s="213"/>
      <c r="J275" s="214">
        <f>ROUND(I275*H275,2)</f>
        <v>0</v>
      </c>
      <c r="K275" s="215"/>
      <c r="L275" s="47"/>
      <c r="M275" s="216" t="s">
        <v>19</v>
      </c>
      <c r="N275" s="217" t="s">
        <v>49</v>
      </c>
      <c r="O275" s="87"/>
      <c r="P275" s="218">
        <f>O275*H275</f>
        <v>0</v>
      </c>
      <c r="Q275" s="218">
        <v>0</v>
      </c>
      <c r="R275" s="218">
        <f>Q275*H275</f>
        <v>0</v>
      </c>
      <c r="S275" s="218">
        <v>0</v>
      </c>
      <c r="T275" s="219">
        <f>S275*H275</f>
        <v>0</v>
      </c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R275" s="220" t="s">
        <v>243</v>
      </c>
      <c r="AT275" s="220" t="s">
        <v>146</v>
      </c>
      <c r="AU275" s="220" t="s">
        <v>88</v>
      </c>
      <c r="AY275" s="20" t="s">
        <v>144</v>
      </c>
      <c r="BE275" s="221">
        <f>IF(N275="základní",J275,0)</f>
        <v>0</v>
      </c>
      <c r="BF275" s="221">
        <f>IF(N275="snížená",J275,0)</f>
        <v>0</v>
      </c>
      <c r="BG275" s="221">
        <f>IF(N275="zákl. přenesená",J275,0)</f>
        <v>0</v>
      </c>
      <c r="BH275" s="221">
        <f>IF(N275="sníž. přenesená",J275,0)</f>
        <v>0</v>
      </c>
      <c r="BI275" s="221">
        <f>IF(N275="nulová",J275,0)</f>
        <v>0</v>
      </c>
      <c r="BJ275" s="20" t="s">
        <v>86</v>
      </c>
      <c r="BK275" s="221">
        <f>ROUND(I275*H275,2)</f>
        <v>0</v>
      </c>
      <c r="BL275" s="20" t="s">
        <v>243</v>
      </c>
      <c r="BM275" s="220" t="s">
        <v>484</v>
      </c>
    </row>
    <row r="276" s="2" customFormat="1">
      <c r="A276" s="41"/>
      <c r="B276" s="42"/>
      <c r="C276" s="43"/>
      <c r="D276" s="222" t="s">
        <v>152</v>
      </c>
      <c r="E276" s="43"/>
      <c r="F276" s="223" t="s">
        <v>485</v>
      </c>
      <c r="G276" s="43"/>
      <c r="H276" s="43"/>
      <c r="I276" s="224"/>
      <c r="J276" s="43"/>
      <c r="K276" s="43"/>
      <c r="L276" s="47"/>
      <c r="M276" s="225"/>
      <c r="N276" s="226"/>
      <c r="O276" s="87"/>
      <c r="P276" s="87"/>
      <c r="Q276" s="87"/>
      <c r="R276" s="87"/>
      <c r="S276" s="87"/>
      <c r="T276" s="88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T276" s="20" t="s">
        <v>152</v>
      </c>
      <c r="AU276" s="20" t="s">
        <v>88</v>
      </c>
    </row>
    <row r="277" s="12" customFormat="1" ht="25.92" customHeight="1">
      <c r="A277" s="12"/>
      <c r="B277" s="192"/>
      <c r="C277" s="193"/>
      <c r="D277" s="194" t="s">
        <v>77</v>
      </c>
      <c r="E277" s="195" t="s">
        <v>218</v>
      </c>
      <c r="F277" s="195" t="s">
        <v>486</v>
      </c>
      <c r="G277" s="193"/>
      <c r="H277" s="193"/>
      <c r="I277" s="196"/>
      <c r="J277" s="197">
        <f>BK277</f>
        <v>0</v>
      </c>
      <c r="K277" s="193"/>
      <c r="L277" s="198"/>
      <c r="M277" s="199"/>
      <c r="N277" s="200"/>
      <c r="O277" s="200"/>
      <c r="P277" s="201">
        <f>P278+P322</f>
        <v>0</v>
      </c>
      <c r="Q277" s="200"/>
      <c r="R277" s="201">
        <f>R278+R322</f>
        <v>5.2492207000000004</v>
      </c>
      <c r="S277" s="200"/>
      <c r="T277" s="202">
        <f>T278+T322</f>
        <v>0</v>
      </c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R277" s="203" t="s">
        <v>163</v>
      </c>
      <c r="AT277" s="204" t="s">
        <v>77</v>
      </c>
      <c r="AU277" s="204" t="s">
        <v>78</v>
      </c>
      <c r="AY277" s="203" t="s">
        <v>144</v>
      </c>
      <c r="BK277" s="205">
        <f>BK278+BK322</f>
        <v>0</v>
      </c>
    </row>
    <row r="278" s="12" customFormat="1" ht="22.8" customHeight="1">
      <c r="A278" s="12"/>
      <c r="B278" s="192"/>
      <c r="C278" s="193"/>
      <c r="D278" s="194" t="s">
        <v>77</v>
      </c>
      <c r="E278" s="206" t="s">
        <v>487</v>
      </c>
      <c r="F278" s="206" t="s">
        <v>488</v>
      </c>
      <c r="G278" s="193"/>
      <c r="H278" s="193"/>
      <c r="I278" s="196"/>
      <c r="J278" s="207">
        <f>BK278</f>
        <v>0</v>
      </c>
      <c r="K278" s="193"/>
      <c r="L278" s="198"/>
      <c r="M278" s="199"/>
      <c r="N278" s="200"/>
      <c r="O278" s="200"/>
      <c r="P278" s="201">
        <f>SUM(P279:P321)</f>
        <v>0</v>
      </c>
      <c r="Q278" s="200"/>
      <c r="R278" s="201">
        <f>SUM(R279:R321)</f>
        <v>5.2487807000000002</v>
      </c>
      <c r="S278" s="200"/>
      <c r="T278" s="202">
        <f>SUM(T279:T321)</f>
        <v>0</v>
      </c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R278" s="203" t="s">
        <v>163</v>
      </c>
      <c r="AT278" s="204" t="s">
        <v>77</v>
      </c>
      <c r="AU278" s="204" t="s">
        <v>86</v>
      </c>
      <c r="AY278" s="203" t="s">
        <v>144</v>
      </c>
      <c r="BK278" s="205">
        <f>SUM(BK279:BK321)</f>
        <v>0</v>
      </c>
    </row>
    <row r="279" s="2" customFormat="1" ht="16.5" customHeight="1">
      <c r="A279" s="41"/>
      <c r="B279" s="42"/>
      <c r="C279" s="208" t="s">
        <v>489</v>
      </c>
      <c r="D279" s="208" t="s">
        <v>146</v>
      </c>
      <c r="E279" s="209" t="s">
        <v>490</v>
      </c>
      <c r="F279" s="210" t="s">
        <v>491</v>
      </c>
      <c r="G279" s="211" t="s">
        <v>334</v>
      </c>
      <c r="H279" s="212">
        <v>517.79999999999995</v>
      </c>
      <c r="I279" s="213"/>
      <c r="J279" s="214">
        <f>ROUND(I279*H279,2)</f>
        <v>0</v>
      </c>
      <c r="K279" s="215"/>
      <c r="L279" s="47"/>
      <c r="M279" s="216" t="s">
        <v>19</v>
      </c>
      <c r="N279" s="217" t="s">
        <v>49</v>
      </c>
      <c r="O279" s="87"/>
      <c r="P279" s="218">
        <f>O279*H279</f>
        <v>0</v>
      </c>
      <c r="Q279" s="218">
        <v>8.0000000000000007E-05</v>
      </c>
      <c r="R279" s="218">
        <f>Q279*H279</f>
        <v>0.041424000000000002</v>
      </c>
      <c r="S279" s="218">
        <v>0</v>
      </c>
      <c r="T279" s="219">
        <f>S279*H279</f>
        <v>0</v>
      </c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R279" s="220" t="s">
        <v>492</v>
      </c>
      <c r="AT279" s="220" t="s">
        <v>146</v>
      </c>
      <c r="AU279" s="220" t="s">
        <v>88</v>
      </c>
      <c r="AY279" s="20" t="s">
        <v>144</v>
      </c>
      <c r="BE279" s="221">
        <f>IF(N279="základní",J279,0)</f>
        <v>0</v>
      </c>
      <c r="BF279" s="221">
        <f>IF(N279="snížená",J279,0)</f>
        <v>0</v>
      </c>
      <c r="BG279" s="221">
        <f>IF(N279="zákl. přenesená",J279,0)</f>
        <v>0</v>
      </c>
      <c r="BH279" s="221">
        <f>IF(N279="sníž. přenesená",J279,0)</f>
        <v>0</v>
      </c>
      <c r="BI279" s="221">
        <f>IF(N279="nulová",J279,0)</f>
        <v>0</v>
      </c>
      <c r="BJ279" s="20" t="s">
        <v>86</v>
      </c>
      <c r="BK279" s="221">
        <f>ROUND(I279*H279,2)</f>
        <v>0</v>
      </c>
      <c r="BL279" s="20" t="s">
        <v>492</v>
      </c>
      <c r="BM279" s="220" t="s">
        <v>493</v>
      </c>
    </row>
    <row r="280" s="2" customFormat="1">
      <c r="A280" s="41"/>
      <c r="B280" s="42"/>
      <c r="C280" s="43"/>
      <c r="D280" s="222" t="s">
        <v>152</v>
      </c>
      <c r="E280" s="43"/>
      <c r="F280" s="223" t="s">
        <v>494</v>
      </c>
      <c r="G280" s="43"/>
      <c r="H280" s="43"/>
      <c r="I280" s="224"/>
      <c r="J280" s="43"/>
      <c r="K280" s="43"/>
      <c r="L280" s="47"/>
      <c r="M280" s="225"/>
      <c r="N280" s="226"/>
      <c r="O280" s="87"/>
      <c r="P280" s="87"/>
      <c r="Q280" s="87"/>
      <c r="R280" s="87"/>
      <c r="S280" s="87"/>
      <c r="T280" s="88"/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T280" s="20" t="s">
        <v>152</v>
      </c>
      <c r="AU280" s="20" t="s">
        <v>88</v>
      </c>
    </row>
    <row r="281" s="13" customFormat="1">
      <c r="A281" s="13"/>
      <c r="B281" s="227"/>
      <c r="C281" s="228"/>
      <c r="D281" s="229" t="s">
        <v>154</v>
      </c>
      <c r="E281" s="230" t="s">
        <v>19</v>
      </c>
      <c r="F281" s="231" t="s">
        <v>155</v>
      </c>
      <c r="G281" s="228"/>
      <c r="H281" s="230" t="s">
        <v>19</v>
      </c>
      <c r="I281" s="232"/>
      <c r="J281" s="228"/>
      <c r="K281" s="228"/>
      <c r="L281" s="233"/>
      <c r="M281" s="234"/>
      <c r="N281" s="235"/>
      <c r="O281" s="235"/>
      <c r="P281" s="235"/>
      <c r="Q281" s="235"/>
      <c r="R281" s="235"/>
      <c r="S281" s="235"/>
      <c r="T281" s="236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37" t="s">
        <v>154</v>
      </c>
      <c r="AU281" s="237" t="s">
        <v>88</v>
      </c>
      <c r="AV281" s="13" t="s">
        <v>86</v>
      </c>
      <c r="AW281" s="13" t="s">
        <v>37</v>
      </c>
      <c r="AX281" s="13" t="s">
        <v>78</v>
      </c>
      <c r="AY281" s="237" t="s">
        <v>144</v>
      </c>
    </row>
    <row r="282" s="14" customFormat="1">
      <c r="A282" s="14"/>
      <c r="B282" s="238"/>
      <c r="C282" s="239"/>
      <c r="D282" s="229" t="s">
        <v>154</v>
      </c>
      <c r="E282" s="240" t="s">
        <v>19</v>
      </c>
      <c r="F282" s="241" t="s">
        <v>495</v>
      </c>
      <c r="G282" s="239"/>
      <c r="H282" s="242">
        <v>484</v>
      </c>
      <c r="I282" s="243"/>
      <c r="J282" s="239"/>
      <c r="K282" s="239"/>
      <c r="L282" s="244"/>
      <c r="M282" s="245"/>
      <c r="N282" s="246"/>
      <c r="O282" s="246"/>
      <c r="P282" s="246"/>
      <c r="Q282" s="246"/>
      <c r="R282" s="246"/>
      <c r="S282" s="246"/>
      <c r="T282" s="247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48" t="s">
        <v>154</v>
      </c>
      <c r="AU282" s="248" t="s">
        <v>88</v>
      </c>
      <c r="AV282" s="14" t="s">
        <v>88</v>
      </c>
      <c r="AW282" s="14" t="s">
        <v>37</v>
      </c>
      <c r="AX282" s="14" t="s">
        <v>78</v>
      </c>
      <c r="AY282" s="248" t="s">
        <v>144</v>
      </c>
    </row>
    <row r="283" s="13" customFormat="1">
      <c r="A283" s="13"/>
      <c r="B283" s="227"/>
      <c r="C283" s="228"/>
      <c r="D283" s="229" t="s">
        <v>154</v>
      </c>
      <c r="E283" s="230" t="s">
        <v>19</v>
      </c>
      <c r="F283" s="231" t="s">
        <v>372</v>
      </c>
      <c r="G283" s="228"/>
      <c r="H283" s="230" t="s">
        <v>19</v>
      </c>
      <c r="I283" s="232"/>
      <c r="J283" s="228"/>
      <c r="K283" s="228"/>
      <c r="L283" s="233"/>
      <c r="M283" s="234"/>
      <c r="N283" s="235"/>
      <c r="O283" s="235"/>
      <c r="P283" s="235"/>
      <c r="Q283" s="235"/>
      <c r="R283" s="235"/>
      <c r="S283" s="235"/>
      <c r="T283" s="236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37" t="s">
        <v>154</v>
      </c>
      <c r="AU283" s="237" t="s">
        <v>88</v>
      </c>
      <c r="AV283" s="13" t="s">
        <v>86</v>
      </c>
      <c r="AW283" s="13" t="s">
        <v>37</v>
      </c>
      <c r="AX283" s="13" t="s">
        <v>78</v>
      </c>
      <c r="AY283" s="237" t="s">
        <v>144</v>
      </c>
    </row>
    <row r="284" s="14" customFormat="1">
      <c r="A284" s="14"/>
      <c r="B284" s="238"/>
      <c r="C284" s="239"/>
      <c r="D284" s="229" t="s">
        <v>154</v>
      </c>
      <c r="E284" s="240" t="s">
        <v>19</v>
      </c>
      <c r="F284" s="241" t="s">
        <v>496</v>
      </c>
      <c r="G284" s="239"/>
      <c r="H284" s="242">
        <v>10</v>
      </c>
      <c r="I284" s="243"/>
      <c r="J284" s="239"/>
      <c r="K284" s="239"/>
      <c r="L284" s="244"/>
      <c r="M284" s="245"/>
      <c r="N284" s="246"/>
      <c r="O284" s="246"/>
      <c r="P284" s="246"/>
      <c r="Q284" s="246"/>
      <c r="R284" s="246"/>
      <c r="S284" s="246"/>
      <c r="T284" s="247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48" t="s">
        <v>154</v>
      </c>
      <c r="AU284" s="248" t="s">
        <v>88</v>
      </c>
      <c r="AV284" s="14" t="s">
        <v>88</v>
      </c>
      <c r="AW284" s="14" t="s">
        <v>37</v>
      </c>
      <c r="AX284" s="14" t="s">
        <v>78</v>
      </c>
      <c r="AY284" s="248" t="s">
        <v>144</v>
      </c>
    </row>
    <row r="285" s="14" customFormat="1">
      <c r="A285" s="14"/>
      <c r="B285" s="238"/>
      <c r="C285" s="239"/>
      <c r="D285" s="229" t="s">
        <v>154</v>
      </c>
      <c r="E285" s="240" t="s">
        <v>19</v>
      </c>
      <c r="F285" s="241" t="s">
        <v>497</v>
      </c>
      <c r="G285" s="239"/>
      <c r="H285" s="242">
        <v>23.800000000000001</v>
      </c>
      <c r="I285" s="243"/>
      <c r="J285" s="239"/>
      <c r="K285" s="239"/>
      <c r="L285" s="244"/>
      <c r="M285" s="245"/>
      <c r="N285" s="246"/>
      <c r="O285" s="246"/>
      <c r="P285" s="246"/>
      <c r="Q285" s="246"/>
      <c r="R285" s="246"/>
      <c r="S285" s="246"/>
      <c r="T285" s="247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48" t="s">
        <v>154</v>
      </c>
      <c r="AU285" s="248" t="s">
        <v>88</v>
      </c>
      <c r="AV285" s="14" t="s">
        <v>88</v>
      </c>
      <c r="AW285" s="14" t="s">
        <v>37</v>
      </c>
      <c r="AX285" s="14" t="s">
        <v>78</v>
      </c>
      <c r="AY285" s="248" t="s">
        <v>144</v>
      </c>
    </row>
    <row r="286" s="15" customFormat="1">
      <c r="A286" s="15"/>
      <c r="B286" s="249"/>
      <c r="C286" s="250"/>
      <c r="D286" s="229" t="s">
        <v>154</v>
      </c>
      <c r="E286" s="251" t="s">
        <v>19</v>
      </c>
      <c r="F286" s="252" t="s">
        <v>188</v>
      </c>
      <c r="G286" s="250"/>
      <c r="H286" s="253">
        <v>517.79999999999995</v>
      </c>
      <c r="I286" s="254"/>
      <c r="J286" s="250"/>
      <c r="K286" s="250"/>
      <c r="L286" s="255"/>
      <c r="M286" s="256"/>
      <c r="N286" s="257"/>
      <c r="O286" s="257"/>
      <c r="P286" s="257"/>
      <c r="Q286" s="257"/>
      <c r="R286" s="257"/>
      <c r="S286" s="257"/>
      <c r="T286" s="258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T286" s="259" t="s">
        <v>154</v>
      </c>
      <c r="AU286" s="259" t="s">
        <v>88</v>
      </c>
      <c r="AV286" s="15" t="s">
        <v>150</v>
      </c>
      <c r="AW286" s="15" t="s">
        <v>37</v>
      </c>
      <c r="AX286" s="15" t="s">
        <v>86</v>
      </c>
      <c r="AY286" s="259" t="s">
        <v>144</v>
      </c>
    </row>
    <row r="287" s="2" customFormat="1" ht="16.5" customHeight="1">
      <c r="A287" s="41"/>
      <c r="B287" s="42"/>
      <c r="C287" s="260" t="s">
        <v>498</v>
      </c>
      <c r="D287" s="260" t="s">
        <v>218</v>
      </c>
      <c r="E287" s="261" t="s">
        <v>499</v>
      </c>
      <c r="F287" s="262" t="s">
        <v>500</v>
      </c>
      <c r="G287" s="263" t="s">
        <v>334</v>
      </c>
      <c r="H287" s="264">
        <v>595.47000000000003</v>
      </c>
      <c r="I287" s="265"/>
      <c r="J287" s="266">
        <f>ROUND(I287*H287,2)</f>
        <v>0</v>
      </c>
      <c r="K287" s="267"/>
      <c r="L287" s="268"/>
      <c r="M287" s="269" t="s">
        <v>19</v>
      </c>
      <c r="N287" s="270" t="s">
        <v>49</v>
      </c>
      <c r="O287" s="87"/>
      <c r="P287" s="218">
        <f>O287*H287</f>
        <v>0</v>
      </c>
      <c r="Q287" s="218">
        <v>0</v>
      </c>
      <c r="R287" s="218">
        <f>Q287*H287</f>
        <v>0</v>
      </c>
      <c r="S287" s="218">
        <v>0</v>
      </c>
      <c r="T287" s="219">
        <f>S287*H287</f>
        <v>0</v>
      </c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R287" s="220" t="s">
        <v>501</v>
      </c>
      <c r="AT287" s="220" t="s">
        <v>218</v>
      </c>
      <c r="AU287" s="220" t="s">
        <v>88</v>
      </c>
      <c r="AY287" s="20" t="s">
        <v>144</v>
      </c>
      <c r="BE287" s="221">
        <f>IF(N287="základní",J287,0)</f>
        <v>0</v>
      </c>
      <c r="BF287" s="221">
        <f>IF(N287="snížená",J287,0)</f>
        <v>0</v>
      </c>
      <c r="BG287" s="221">
        <f>IF(N287="zákl. přenesená",J287,0)</f>
        <v>0</v>
      </c>
      <c r="BH287" s="221">
        <f>IF(N287="sníž. přenesená",J287,0)</f>
        <v>0</v>
      </c>
      <c r="BI287" s="221">
        <f>IF(N287="nulová",J287,0)</f>
        <v>0</v>
      </c>
      <c r="BJ287" s="20" t="s">
        <v>86</v>
      </c>
      <c r="BK287" s="221">
        <f>ROUND(I287*H287,2)</f>
        <v>0</v>
      </c>
      <c r="BL287" s="20" t="s">
        <v>492</v>
      </c>
      <c r="BM287" s="220" t="s">
        <v>502</v>
      </c>
    </row>
    <row r="288" s="14" customFormat="1">
      <c r="A288" s="14"/>
      <c r="B288" s="238"/>
      <c r="C288" s="239"/>
      <c r="D288" s="229" t="s">
        <v>154</v>
      </c>
      <c r="E288" s="240" t="s">
        <v>19</v>
      </c>
      <c r="F288" s="241" t="s">
        <v>503</v>
      </c>
      <c r="G288" s="239"/>
      <c r="H288" s="242">
        <v>595.47000000000003</v>
      </c>
      <c r="I288" s="243"/>
      <c r="J288" s="239"/>
      <c r="K288" s="239"/>
      <c r="L288" s="244"/>
      <c r="M288" s="245"/>
      <c r="N288" s="246"/>
      <c r="O288" s="246"/>
      <c r="P288" s="246"/>
      <c r="Q288" s="246"/>
      <c r="R288" s="246"/>
      <c r="S288" s="246"/>
      <c r="T288" s="247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48" t="s">
        <v>154</v>
      </c>
      <c r="AU288" s="248" t="s">
        <v>88</v>
      </c>
      <c r="AV288" s="14" t="s">
        <v>88</v>
      </c>
      <c r="AW288" s="14" t="s">
        <v>37</v>
      </c>
      <c r="AX288" s="14" t="s">
        <v>86</v>
      </c>
      <c r="AY288" s="248" t="s">
        <v>144</v>
      </c>
    </row>
    <row r="289" s="2" customFormat="1" ht="16.5" customHeight="1">
      <c r="A289" s="41"/>
      <c r="B289" s="42"/>
      <c r="C289" s="208" t="s">
        <v>504</v>
      </c>
      <c r="D289" s="208" t="s">
        <v>146</v>
      </c>
      <c r="E289" s="209" t="s">
        <v>505</v>
      </c>
      <c r="F289" s="210" t="s">
        <v>506</v>
      </c>
      <c r="G289" s="211" t="s">
        <v>234</v>
      </c>
      <c r="H289" s="212">
        <v>20</v>
      </c>
      <c r="I289" s="213"/>
      <c r="J289" s="214">
        <f>ROUND(I289*H289,2)</f>
        <v>0</v>
      </c>
      <c r="K289" s="215"/>
      <c r="L289" s="47"/>
      <c r="M289" s="216" t="s">
        <v>19</v>
      </c>
      <c r="N289" s="217" t="s">
        <v>49</v>
      </c>
      <c r="O289" s="87"/>
      <c r="P289" s="218">
        <f>O289*H289</f>
        <v>0</v>
      </c>
      <c r="Q289" s="218">
        <v>0</v>
      </c>
      <c r="R289" s="218">
        <f>Q289*H289</f>
        <v>0</v>
      </c>
      <c r="S289" s="218">
        <v>0</v>
      </c>
      <c r="T289" s="219">
        <f>S289*H289</f>
        <v>0</v>
      </c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R289" s="220" t="s">
        <v>492</v>
      </c>
      <c r="AT289" s="220" t="s">
        <v>146</v>
      </c>
      <c r="AU289" s="220" t="s">
        <v>88</v>
      </c>
      <c r="AY289" s="20" t="s">
        <v>144</v>
      </c>
      <c r="BE289" s="221">
        <f>IF(N289="základní",J289,0)</f>
        <v>0</v>
      </c>
      <c r="BF289" s="221">
        <f>IF(N289="snížená",J289,0)</f>
        <v>0</v>
      </c>
      <c r="BG289" s="221">
        <f>IF(N289="zákl. přenesená",J289,0)</f>
        <v>0</v>
      </c>
      <c r="BH289" s="221">
        <f>IF(N289="sníž. přenesená",J289,0)</f>
        <v>0</v>
      </c>
      <c r="BI289" s="221">
        <f>IF(N289="nulová",J289,0)</f>
        <v>0</v>
      </c>
      <c r="BJ289" s="20" t="s">
        <v>86</v>
      </c>
      <c r="BK289" s="221">
        <f>ROUND(I289*H289,2)</f>
        <v>0</v>
      </c>
      <c r="BL289" s="20" t="s">
        <v>492</v>
      </c>
      <c r="BM289" s="220" t="s">
        <v>507</v>
      </c>
    </row>
    <row r="290" s="2" customFormat="1">
      <c r="A290" s="41"/>
      <c r="B290" s="42"/>
      <c r="C290" s="43"/>
      <c r="D290" s="222" t="s">
        <v>152</v>
      </c>
      <c r="E290" s="43"/>
      <c r="F290" s="223" t="s">
        <v>508</v>
      </c>
      <c r="G290" s="43"/>
      <c r="H290" s="43"/>
      <c r="I290" s="224"/>
      <c r="J290" s="43"/>
      <c r="K290" s="43"/>
      <c r="L290" s="47"/>
      <c r="M290" s="225"/>
      <c r="N290" s="226"/>
      <c r="O290" s="87"/>
      <c r="P290" s="87"/>
      <c r="Q290" s="87"/>
      <c r="R290" s="87"/>
      <c r="S290" s="87"/>
      <c r="T290" s="88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T290" s="20" t="s">
        <v>152</v>
      </c>
      <c r="AU290" s="20" t="s">
        <v>88</v>
      </c>
    </row>
    <row r="291" s="2" customFormat="1" ht="16.5" customHeight="1">
      <c r="A291" s="41"/>
      <c r="B291" s="42"/>
      <c r="C291" s="208" t="s">
        <v>509</v>
      </c>
      <c r="D291" s="208" t="s">
        <v>146</v>
      </c>
      <c r="E291" s="209" t="s">
        <v>510</v>
      </c>
      <c r="F291" s="210" t="s">
        <v>511</v>
      </c>
      <c r="G291" s="211" t="s">
        <v>234</v>
      </c>
      <c r="H291" s="212">
        <v>132</v>
      </c>
      <c r="I291" s="213"/>
      <c r="J291" s="214">
        <f>ROUND(I291*H291,2)</f>
        <v>0</v>
      </c>
      <c r="K291" s="215"/>
      <c r="L291" s="47"/>
      <c r="M291" s="216" t="s">
        <v>19</v>
      </c>
      <c r="N291" s="217" t="s">
        <v>49</v>
      </c>
      <c r="O291" s="87"/>
      <c r="P291" s="218">
        <f>O291*H291</f>
        <v>0</v>
      </c>
      <c r="Q291" s="218">
        <v>0</v>
      </c>
      <c r="R291" s="218">
        <f>Q291*H291</f>
        <v>0</v>
      </c>
      <c r="S291" s="218">
        <v>0</v>
      </c>
      <c r="T291" s="219">
        <f>S291*H291</f>
        <v>0</v>
      </c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R291" s="220" t="s">
        <v>492</v>
      </c>
      <c r="AT291" s="220" t="s">
        <v>146</v>
      </c>
      <c r="AU291" s="220" t="s">
        <v>88</v>
      </c>
      <c r="AY291" s="20" t="s">
        <v>144</v>
      </c>
      <c r="BE291" s="221">
        <f>IF(N291="základní",J291,0)</f>
        <v>0</v>
      </c>
      <c r="BF291" s="221">
        <f>IF(N291="snížená",J291,0)</f>
        <v>0</v>
      </c>
      <c r="BG291" s="221">
        <f>IF(N291="zákl. přenesená",J291,0)</f>
        <v>0</v>
      </c>
      <c r="BH291" s="221">
        <f>IF(N291="sníž. přenesená",J291,0)</f>
        <v>0</v>
      </c>
      <c r="BI291" s="221">
        <f>IF(N291="nulová",J291,0)</f>
        <v>0</v>
      </c>
      <c r="BJ291" s="20" t="s">
        <v>86</v>
      </c>
      <c r="BK291" s="221">
        <f>ROUND(I291*H291,2)</f>
        <v>0</v>
      </c>
      <c r="BL291" s="20" t="s">
        <v>492</v>
      </c>
      <c r="BM291" s="220" t="s">
        <v>512</v>
      </c>
    </row>
    <row r="292" s="2" customFormat="1">
      <c r="A292" s="41"/>
      <c r="B292" s="42"/>
      <c r="C292" s="43"/>
      <c r="D292" s="222" t="s">
        <v>152</v>
      </c>
      <c r="E292" s="43"/>
      <c r="F292" s="223" t="s">
        <v>513</v>
      </c>
      <c r="G292" s="43"/>
      <c r="H292" s="43"/>
      <c r="I292" s="224"/>
      <c r="J292" s="43"/>
      <c r="K292" s="43"/>
      <c r="L292" s="47"/>
      <c r="M292" s="225"/>
      <c r="N292" s="226"/>
      <c r="O292" s="87"/>
      <c r="P292" s="87"/>
      <c r="Q292" s="87"/>
      <c r="R292" s="87"/>
      <c r="S292" s="87"/>
      <c r="T292" s="88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T292" s="20" t="s">
        <v>152</v>
      </c>
      <c r="AU292" s="20" t="s">
        <v>88</v>
      </c>
    </row>
    <row r="293" s="2" customFormat="1" ht="16.5" customHeight="1">
      <c r="A293" s="41"/>
      <c r="B293" s="42"/>
      <c r="C293" s="208" t="s">
        <v>514</v>
      </c>
      <c r="D293" s="208" t="s">
        <v>146</v>
      </c>
      <c r="E293" s="209" t="s">
        <v>515</v>
      </c>
      <c r="F293" s="210" t="s">
        <v>516</v>
      </c>
      <c r="G293" s="211" t="s">
        <v>234</v>
      </c>
      <c r="H293" s="212">
        <v>4.0999999999999996</v>
      </c>
      <c r="I293" s="213"/>
      <c r="J293" s="214">
        <f>ROUND(I293*H293,2)</f>
        <v>0</v>
      </c>
      <c r="K293" s="215"/>
      <c r="L293" s="47"/>
      <c r="M293" s="216" t="s">
        <v>19</v>
      </c>
      <c r="N293" s="217" t="s">
        <v>49</v>
      </c>
      <c r="O293" s="87"/>
      <c r="P293" s="218">
        <f>O293*H293</f>
        <v>0</v>
      </c>
      <c r="Q293" s="218">
        <v>0</v>
      </c>
      <c r="R293" s="218">
        <f>Q293*H293</f>
        <v>0</v>
      </c>
      <c r="S293" s="218">
        <v>0</v>
      </c>
      <c r="T293" s="219">
        <f>S293*H293</f>
        <v>0</v>
      </c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R293" s="220" t="s">
        <v>492</v>
      </c>
      <c r="AT293" s="220" t="s">
        <v>146</v>
      </c>
      <c r="AU293" s="220" t="s">
        <v>88</v>
      </c>
      <c r="AY293" s="20" t="s">
        <v>144</v>
      </c>
      <c r="BE293" s="221">
        <f>IF(N293="základní",J293,0)</f>
        <v>0</v>
      </c>
      <c r="BF293" s="221">
        <f>IF(N293="snížená",J293,0)</f>
        <v>0</v>
      </c>
      <c r="BG293" s="221">
        <f>IF(N293="zákl. přenesená",J293,0)</f>
        <v>0</v>
      </c>
      <c r="BH293" s="221">
        <f>IF(N293="sníž. přenesená",J293,0)</f>
        <v>0</v>
      </c>
      <c r="BI293" s="221">
        <f>IF(N293="nulová",J293,0)</f>
        <v>0</v>
      </c>
      <c r="BJ293" s="20" t="s">
        <v>86</v>
      </c>
      <c r="BK293" s="221">
        <f>ROUND(I293*H293,2)</f>
        <v>0</v>
      </c>
      <c r="BL293" s="20" t="s">
        <v>492</v>
      </c>
      <c r="BM293" s="220" t="s">
        <v>517</v>
      </c>
    </row>
    <row r="294" s="2" customFormat="1">
      <c r="A294" s="41"/>
      <c r="B294" s="42"/>
      <c r="C294" s="43"/>
      <c r="D294" s="222" t="s">
        <v>152</v>
      </c>
      <c r="E294" s="43"/>
      <c r="F294" s="223" t="s">
        <v>518</v>
      </c>
      <c r="G294" s="43"/>
      <c r="H294" s="43"/>
      <c r="I294" s="224"/>
      <c r="J294" s="43"/>
      <c r="K294" s="43"/>
      <c r="L294" s="47"/>
      <c r="M294" s="225"/>
      <c r="N294" s="226"/>
      <c r="O294" s="87"/>
      <c r="P294" s="87"/>
      <c r="Q294" s="87"/>
      <c r="R294" s="87"/>
      <c r="S294" s="87"/>
      <c r="T294" s="88"/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T294" s="20" t="s">
        <v>152</v>
      </c>
      <c r="AU294" s="20" t="s">
        <v>88</v>
      </c>
    </row>
    <row r="295" s="13" customFormat="1">
      <c r="A295" s="13"/>
      <c r="B295" s="227"/>
      <c r="C295" s="228"/>
      <c r="D295" s="229" t="s">
        <v>154</v>
      </c>
      <c r="E295" s="230" t="s">
        <v>19</v>
      </c>
      <c r="F295" s="231" t="s">
        <v>372</v>
      </c>
      <c r="G295" s="228"/>
      <c r="H295" s="230" t="s">
        <v>19</v>
      </c>
      <c r="I295" s="232"/>
      <c r="J295" s="228"/>
      <c r="K295" s="228"/>
      <c r="L295" s="233"/>
      <c r="M295" s="234"/>
      <c r="N295" s="235"/>
      <c r="O295" s="235"/>
      <c r="P295" s="235"/>
      <c r="Q295" s="235"/>
      <c r="R295" s="235"/>
      <c r="S295" s="235"/>
      <c r="T295" s="236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37" t="s">
        <v>154</v>
      </c>
      <c r="AU295" s="237" t="s">
        <v>88</v>
      </c>
      <c r="AV295" s="13" t="s">
        <v>86</v>
      </c>
      <c r="AW295" s="13" t="s">
        <v>37</v>
      </c>
      <c r="AX295" s="13" t="s">
        <v>78</v>
      </c>
      <c r="AY295" s="237" t="s">
        <v>144</v>
      </c>
    </row>
    <row r="296" s="14" customFormat="1">
      <c r="A296" s="14"/>
      <c r="B296" s="238"/>
      <c r="C296" s="239"/>
      <c r="D296" s="229" t="s">
        <v>154</v>
      </c>
      <c r="E296" s="240" t="s">
        <v>19</v>
      </c>
      <c r="F296" s="241" t="s">
        <v>519</v>
      </c>
      <c r="G296" s="239"/>
      <c r="H296" s="242">
        <v>4.0999999999999996</v>
      </c>
      <c r="I296" s="243"/>
      <c r="J296" s="239"/>
      <c r="K296" s="239"/>
      <c r="L296" s="244"/>
      <c r="M296" s="245"/>
      <c r="N296" s="246"/>
      <c r="O296" s="246"/>
      <c r="P296" s="246"/>
      <c r="Q296" s="246"/>
      <c r="R296" s="246"/>
      <c r="S296" s="246"/>
      <c r="T296" s="247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48" t="s">
        <v>154</v>
      </c>
      <c r="AU296" s="248" t="s">
        <v>88</v>
      </c>
      <c r="AV296" s="14" t="s">
        <v>88</v>
      </c>
      <c r="AW296" s="14" t="s">
        <v>37</v>
      </c>
      <c r="AX296" s="14" t="s">
        <v>86</v>
      </c>
      <c r="AY296" s="248" t="s">
        <v>144</v>
      </c>
    </row>
    <row r="297" s="2" customFormat="1" ht="16.5" customHeight="1">
      <c r="A297" s="41"/>
      <c r="B297" s="42"/>
      <c r="C297" s="260" t="s">
        <v>520</v>
      </c>
      <c r="D297" s="260" t="s">
        <v>218</v>
      </c>
      <c r="E297" s="261" t="s">
        <v>521</v>
      </c>
      <c r="F297" s="262" t="s">
        <v>522</v>
      </c>
      <c r="G297" s="263" t="s">
        <v>234</v>
      </c>
      <c r="H297" s="264">
        <v>4.5099999999999998</v>
      </c>
      <c r="I297" s="265"/>
      <c r="J297" s="266">
        <f>ROUND(I297*H297,2)</f>
        <v>0</v>
      </c>
      <c r="K297" s="267"/>
      <c r="L297" s="268"/>
      <c r="M297" s="269" t="s">
        <v>19</v>
      </c>
      <c r="N297" s="270" t="s">
        <v>49</v>
      </c>
      <c r="O297" s="87"/>
      <c r="P297" s="218">
        <f>O297*H297</f>
        <v>0</v>
      </c>
      <c r="Q297" s="218">
        <v>0.034770000000000002</v>
      </c>
      <c r="R297" s="218">
        <f>Q297*H297</f>
        <v>0.1568127</v>
      </c>
      <c r="S297" s="218">
        <v>0</v>
      </c>
      <c r="T297" s="219">
        <f>S297*H297</f>
        <v>0</v>
      </c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R297" s="220" t="s">
        <v>501</v>
      </c>
      <c r="AT297" s="220" t="s">
        <v>218</v>
      </c>
      <c r="AU297" s="220" t="s">
        <v>88</v>
      </c>
      <c r="AY297" s="20" t="s">
        <v>144</v>
      </c>
      <c r="BE297" s="221">
        <f>IF(N297="základní",J297,0)</f>
        <v>0</v>
      </c>
      <c r="BF297" s="221">
        <f>IF(N297="snížená",J297,0)</f>
        <v>0</v>
      </c>
      <c r="BG297" s="221">
        <f>IF(N297="zákl. přenesená",J297,0)</f>
        <v>0</v>
      </c>
      <c r="BH297" s="221">
        <f>IF(N297="sníž. přenesená",J297,0)</f>
        <v>0</v>
      </c>
      <c r="BI297" s="221">
        <f>IF(N297="nulová",J297,0)</f>
        <v>0</v>
      </c>
      <c r="BJ297" s="20" t="s">
        <v>86</v>
      </c>
      <c r="BK297" s="221">
        <f>ROUND(I297*H297,2)</f>
        <v>0</v>
      </c>
      <c r="BL297" s="20" t="s">
        <v>492</v>
      </c>
      <c r="BM297" s="220" t="s">
        <v>523</v>
      </c>
    </row>
    <row r="298" s="14" customFormat="1">
      <c r="A298" s="14"/>
      <c r="B298" s="238"/>
      <c r="C298" s="239"/>
      <c r="D298" s="229" t="s">
        <v>154</v>
      </c>
      <c r="E298" s="240" t="s">
        <v>19</v>
      </c>
      <c r="F298" s="241" t="s">
        <v>524</v>
      </c>
      <c r="G298" s="239"/>
      <c r="H298" s="242">
        <v>4.5099999999999998</v>
      </c>
      <c r="I298" s="243"/>
      <c r="J298" s="239"/>
      <c r="K298" s="239"/>
      <c r="L298" s="244"/>
      <c r="M298" s="245"/>
      <c r="N298" s="246"/>
      <c r="O298" s="246"/>
      <c r="P298" s="246"/>
      <c r="Q298" s="246"/>
      <c r="R298" s="246"/>
      <c r="S298" s="246"/>
      <c r="T298" s="247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48" t="s">
        <v>154</v>
      </c>
      <c r="AU298" s="248" t="s">
        <v>88</v>
      </c>
      <c r="AV298" s="14" t="s">
        <v>88</v>
      </c>
      <c r="AW298" s="14" t="s">
        <v>37</v>
      </c>
      <c r="AX298" s="14" t="s">
        <v>86</v>
      </c>
      <c r="AY298" s="248" t="s">
        <v>144</v>
      </c>
    </row>
    <row r="299" s="2" customFormat="1" ht="16.5" customHeight="1">
      <c r="A299" s="41"/>
      <c r="B299" s="42"/>
      <c r="C299" s="208" t="s">
        <v>492</v>
      </c>
      <c r="D299" s="208" t="s">
        <v>146</v>
      </c>
      <c r="E299" s="209" t="s">
        <v>525</v>
      </c>
      <c r="F299" s="210" t="s">
        <v>526</v>
      </c>
      <c r="G299" s="211" t="s">
        <v>234</v>
      </c>
      <c r="H299" s="212">
        <v>132</v>
      </c>
      <c r="I299" s="213"/>
      <c r="J299" s="214">
        <f>ROUND(I299*H299,2)</f>
        <v>0</v>
      </c>
      <c r="K299" s="215"/>
      <c r="L299" s="47"/>
      <c r="M299" s="216" t="s">
        <v>19</v>
      </c>
      <c r="N299" s="217" t="s">
        <v>49</v>
      </c>
      <c r="O299" s="87"/>
      <c r="P299" s="218">
        <f>O299*H299</f>
        <v>0</v>
      </c>
      <c r="Q299" s="218">
        <v>1.0000000000000001E-05</v>
      </c>
      <c r="R299" s="218">
        <f>Q299*H299</f>
        <v>0.0013200000000000002</v>
      </c>
      <c r="S299" s="218">
        <v>0</v>
      </c>
      <c r="T299" s="219">
        <f>S299*H299</f>
        <v>0</v>
      </c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R299" s="220" t="s">
        <v>492</v>
      </c>
      <c r="AT299" s="220" t="s">
        <v>146</v>
      </c>
      <c r="AU299" s="220" t="s">
        <v>88</v>
      </c>
      <c r="AY299" s="20" t="s">
        <v>144</v>
      </c>
      <c r="BE299" s="221">
        <f>IF(N299="základní",J299,0)</f>
        <v>0</v>
      </c>
      <c r="BF299" s="221">
        <f>IF(N299="snížená",J299,0)</f>
        <v>0</v>
      </c>
      <c r="BG299" s="221">
        <f>IF(N299="zákl. přenesená",J299,0)</f>
        <v>0</v>
      </c>
      <c r="BH299" s="221">
        <f>IF(N299="sníž. přenesená",J299,0)</f>
        <v>0</v>
      </c>
      <c r="BI299" s="221">
        <f>IF(N299="nulová",J299,0)</f>
        <v>0</v>
      </c>
      <c r="BJ299" s="20" t="s">
        <v>86</v>
      </c>
      <c r="BK299" s="221">
        <f>ROUND(I299*H299,2)</f>
        <v>0</v>
      </c>
      <c r="BL299" s="20" t="s">
        <v>492</v>
      </c>
      <c r="BM299" s="220" t="s">
        <v>527</v>
      </c>
    </row>
    <row r="300" s="2" customFormat="1">
      <c r="A300" s="41"/>
      <c r="B300" s="42"/>
      <c r="C300" s="43"/>
      <c r="D300" s="222" t="s">
        <v>152</v>
      </c>
      <c r="E300" s="43"/>
      <c r="F300" s="223" t="s">
        <v>528</v>
      </c>
      <c r="G300" s="43"/>
      <c r="H300" s="43"/>
      <c r="I300" s="224"/>
      <c r="J300" s="43"/>
      <c r="K300" s="43"/>
      <c r="L300" s="47"/>
      <c r="M300" s="225"/>
      <c r="N300" s="226"/>
      <c r="O300" s="87"/>
      <c r="P300" s="87"/>
      <c r="Q300" s="87"/>
      <c r="R300" s="87"/>
      <c r="S300" s="87"/>
      <c r="T300" s="88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T300" s="20" t="s">
        <v>152</v>
      </c>
      <c r="AU300" s="20" t="s">
        <v>88</v>
      </c>
    </row>
    <row r="301" s="2" customFormat="1" ht="16.5" customHeight="1">
      <c r="A301" s="41"/>
      <c r="B301" s="42"/>
      <c r="C301" s="260" t="s">
        <v>529</v>
      </c>
      <c r="D301" s="260" t="s">
        <v>218</v>
      </c>
      <c r="E301" s="261" t="s">
        <v>530</v>
      </c>
      <c r="F301" s="262" t="s">
        <v>531</v>
      </c>
      <c r="G301" s="263" t="s">
        <v>234</v>
      </c>
      <c r="H301" s="264">
        <v>145.19999999999999</v>
      </c>
      <c r="I301" s="265"/>
      <c r="J301" s="266">
        <f>ROUND(I301*H301,2)</f>
        <v>0</v>
      </c>
      <c r="K301" s="267"/>
      <c r="L301" s="268"/>
      <c r="M301" s="269" t="s">
        <v>19</v>
      </c>
      <c r="N301" s="270" t="s">
        <v>49</v>
      </c>
      <c r="O301" s="87"/>
      <c r="P301" s="218">
        <f>O301*H301</f>
        <v>0</v>
      </c>
      <c r="Q301" s="218">
        <v>0.034770000000000002</v>
      </c>
      <c r="R301" s="218">
        <f>Q301*H301</f>
        <v>5.0486040000000001</v>
      </c>
      <c r="S301" s="218">
        <v>0</v>
      </c>
      <c r="T301" s="219">
        <f>S301*H301</f>
        <v>0</v>
      </c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R301" s="220" t="s">
        <v>501</v>
      </c>
      <c r="AT301" s="220" t="s">
        <v>218</v>
      </c>
      <c r="AU301" s="220" t="s">
        <v>88</v>
      </c>
      <c r="AY301" s="20" t="s">
        <v>144</v>
      </c>
      <c r="BE301" s="221">
        <f>IF(N301="základní",J301,0)</f>
        <v>0</v>
      </c>
      <c r="BF301" s="221">
        <f>IF(N301="snížená",J301,0)</f>
        <v>0</v>
      </c>
      <c r="BG301" s="221">
        <f>IF(N301="zákl. přenesená",J301,0)</f>
        <v>0</v>
      </c>
      <c r="BH301" s="221">
        <f>IF(N301="sníž. přenesená",J301,0)</f>
        <v>0</v>
      </c>
      <c r="BI301" s="221">
        <f>IF(N301="nulová",J301,0)</f>
        <v>0</v>
      </c>
      <c r="BJ301" s="20" t="s">
        <v>86</v>
      </c>
      <c r="BK301" s="221">
        <f>ROUND(I301*H301,2)</f>
        <v>0</v>
      </c>
      <c r="BL301" s="20" t="s">
        <v>492</v>
      </c>
      <c r="BM301" s="220" t="s">
        <v>532</v>
      </c>
    </row>
    <row r="302" s="14" customFormat="1">
      <c r="A302" s="14"/>
      <c r="B302" s="238"/>
      <c r="C302" s="239"/>
      <c r="D302" s="229" t="s">
        <v>154</v>
      </c>
      <c r="E302" s="240" t="s">
        <v>19</v>
      </c>
      <c r="F302" s="241" t="s">
        <v>533</v>
      </c>
      <c r="G302" s="239"/>
      <c r="H302" s="242">
        <v>145.19999999999999</v>
      </c>
      <c r="I302" s="243"/>
      <c r="J302" s="239"/>
      <c r="K302" s="239"/>
      <c r="L302" s="244"/>
      <c r="M302" s="245"/>
      <c r="N302" s="246"/>
      <c r="O302" s="246"/>
      <c r="P302" s="246"/>
      <c r="Q302" s="246"/>
      <c r="R302" s="246"/>
      <c r="S302" s="246"/>
      <c r="T302" s="247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48" t="s">
        <v>154</v>
      </c>
      <c r="AU302" s="248" t="s">
        <v>88</v>
      </c>
      <c r="AV302" s="14" t="s">
        <v>88</v>
      </c>
      <c r="AW302" s="14" t="s">
        <v>37</v>
      </c>
      <c r="AX302" s="14" t="s">
        <v>86</v>
      </c>
      <c r="AY302" s="248" t="s">
        <v>144</v>
      </c>
    </row>
    <row r="303" s="2" customFormat="1" ht="16.5" customHeight="1">
      <c r="A303" s="41"/>
      <c r="B303" s="42"/>
      <c r="C303" s="208" t="s">
        <v>534</v>
      </c>
      <c r="D303" s="208" t="s">
        <v>146</v>
      </c>
      <c r="E303" s="209" t="s">
        <v>535</v>
      </c>
      <c r="F303" s="210" t="s">
        <v>536</v>
      </c>
      <c r="G303" s="211" t="s">
        <v>214</v>
      </c>
      <c r="H303" s="212">
        <v>7</v>
      </c>
      <c r="I303" s="213"/>
      <c r="J303" s="214">
        <f>ROUND(I303*H303,2)</f>
        <v>0</v>
      </c>
      <c r="K303" s="215"/>
      <c r="L303" s="47"/>
      <c r="M303" s="216" t="s">
        <v>19</v>
      </c>
      <c r="N303" s="217" t="s">
        <v>49</v>
      </c>
      <c r="O303" s="87"/>
      <c r="P303" s="218">
        <f>O303*H303</f>
        <v>0</v>
      </c>
      <c r="Q303" s="218">
        <v>2.0000000000000002E-05</v>
      </c>
      <c r="R303" s="218">
        <f>Q303*H303</f>
        <v>0.00014000000000000002</v>
      </c>
      <c r="S303" s="218">
        <v>0</v>
      </c>
      <c r="T303" s="219">
        <f>S303*H303</f>
        <v>0</v>
      </c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R303" s="220" t="s">
        <v>492</v>
      </c>
      <c r="AT303" s="220" t="s">
        <v>146</v>
      </c>
      <c r="AU303" s="220" t="s">
        <v>88</v>
      </c>
      <c r="AY303" s="20" t="s">
        <v>144</v>
      </c>
      <c r="BE303" s="221">
        <f>IF(N303="základní",J303,0)</f>
        <v>0</v>
      </c>
      <c r="BF303" s="221">
        <f>IF(N303="snížená",J303,0)</f>
        <v>0</v>
      </c>
      <c r="BG303" s="221">
        <f>IF(N303="zákl. přenesená",J303,0)</f>
        <v>0</v>
      </c>
      <c r="BH303" s="221">
        <f>IF(N303="sníž. přenesená",J303,0)</f>
        <v>0</v>
      </c>
      <c r="BI303" s="221">
        <f>IF(N303="nulová",J303,0)</f>
        <v>0</v>
      </c>
      <c r="BJ303" s="20" t="s">
        <v>86</v>
      </c>
      <c r="BK303" s="221">
        <f>ROUND(I303*H303,2)</f>
        <v>0</v>
      </c>
      <c r="BL303" s="20" t="s">
        <v>492</v>
      </c>
      <c r="BM303" s="220" t="s">
        <v>537</v>
      </c>
    </row>
    <row r="304" s="2" customFormat="1">
      <c r="A304" s="41"/>
      <c r="B304" s="42"/>
      <c r="C304" s="43"/>
      <c r="D304" s="222" t="s">
        <v>152</v>
      </c>
      <c r="E304" s="43"/>
      <c r="F304" s="223" t="s">
        <v>538</v>
      </c>
      <c r="G304" s="43"/>
      <c r="H304" s="43"/>
      <c r="I304" s="224"/>
      <c r="J304" s="43"/>
      <c r="K304" s="43"/>
      <c r="L304" s="47"/>
      <c r="M304" s="225"/>
      <c r="N304" s="226"/>
      <c r="O304" s="87"/>
      <c r="P304" s="87"/>
      <c r="Q304" s="87"/>
      <c r="R304" s="87"/>
      <c r="S304" s="87"/>
      <c r="T304" s="88"/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T304" s="20" t="s">
        <v>152</v>
      </c>
      <c r="AU304" s="20" t="s">
        <v>88</v>
      </c>
    </row>
    <row r="305" s="14" customFormat="1">
      <c r="A305" s="14"/>
      <c r="B305" s="238"/>
      <c r="C305" s="239"/>
      <c r="D305" s="229" t="s">
        <v>154</v>
      </c>
      <c r="E305" s="240" t="s">
        <v>19</v>
      </c>
      <c r="F305" s="241" t="s">
        <v>539</v>
      </c>
      <c r="G305" s="239"/>
      <c r="H305" s="242">
        <v>7</v>
      </c>
      <c r="I305" s="243"/>
      <c r="J305" s="239"/>
      <c r="K305" s="239"/>
      <c r="L305" s="244"/>
      <c r="M305" s="245"/>
      <c r="N305" s="246"/>
      <c r="O305" s="246"/>
      <c r="P305" s="246"/>
      <c r="Q305" s="246"/>
      <c r="R305" s="246"/>
      <c r="S305" s="246"/>
      <c r="T305" s="247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48" t="s">
        <v>154</v>
      </c>
      <c r="AU305" s="248" t="s">
        <v>88</v>
      </c>
      <c r="AV305" s="14" t="s">
        <v>88</v>
      </c>
      <c r="AW305" s="14" t="s">
        <v>37</v>
      </c>
      <c r="AX305" s="14" t="s">
        <v>86</v>
      </c>
      <c r="AY305" s="248" t="s">
        <v>144</v>
      </c>
    </row>
    <row r="306" s="2" customFormat="1" ht="16.5" customHeight="1">
      <c r="A306" s="41"/>
      <c r="B306" s="42"/>
      <c r="C306" s="260" t="s">
        <v>540</v>
      </c>
      <c r="D306" s="260" t="s">
        <v>218</v>
      </c>
      <c r="E306" s="261" t="s">
        <v>541</v>
      </c>
      <c r="F306" s="262" t="s">
        <v>542</v>
      </c>
      <c r="G306" s="263" t="s">
        <v>214</v>
      </c>
      <c r="H306" s="264">
        <v>2</v>
      </c>
      <c r="I306" s="265"/>
      <c r="J306" s="266">
        <f>ROUND(I306*H306,2)</f>
        <v>0</v>
      </c>
      <c r="K306" s="267"/>
      <c r="L306" s="268"/>
      <c r="M306" s="269" t="s">
        <v>19</v>
      </c>
      <c r="N306" s="270" t="s">
        <v>49</v>
      </c>
      <c r="O306" s="87"/>
      <c r="P306" s="218">
        <f>O306*H306</f>
        <v>0</v>
      </c>
      <c r="Q306" s="218">
        <v>0</v>
      </c>
      <c r="R306" s="218">
        <f>Q306*H306</f>
        <v>0</v>
      </c>
      <c r="S306" s="218">
        <v>0</v>
      </c>
      <c r="T306" s="219">
        <f>S306*H306</f>
        <v>0</v>
      </c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R306" s="220" t="s">
        <v>501</v>
      </c>
      <c r="AT306" s="220" t="s">
        <v>218</v>
      </c>
      <c r="AU306" s="220" t="s">
        <v>88</v>
      </c>
      <c r="AY306" s="20" t="s">
        <v>144</v>
      </c>
      <c r="BE306" s="221">
        <f>IF(N306="základní",J306,0)</f>
        <v>0</v>
      </c>
      <c r="BF306" s="221">
        <f>IF(N306="snížená",J306,0)</f>
        <v>0</v>
      </c>
      <c r="BG306" s="221">
        <f>IF(N306="zákl. přenesená",J306,0)</f>
        <v>0</v>
      </c>
      <c r="BH306" s="221">
        <f>IF(N306="sníž. přenesená",J306,0)</f>
        <v>0</v>
      </c>
      <c r="BI306" s="221">
        <f>IF(N306="nulová",J306,0)</f>
        <v>0</v>
      </c>
      <c r="BJ306" s="20" t="s">
        <v>86</v>
      </c>
      <c r="BK306" s="221">
        <f>ROUND(I306*H306,2)</f>
        <v>0</v>
      </c>
      <c r="BL306" s="20" t="s">
        <v>492</v>
      </c>
      <c r="BM306" s="220" t="s">
        <v>543</v>
      </c>
    </row>
    <row r="307" s="2" customFormat="1" ht="16.5" customHeight="1">
      <c r="A307" s="41"/>
      <c r="B307" s="42"/>
      <c r="C307" s="260" t="s">
        <v>544</v>
      </c>
      <c r="D307" s="260" t="s">
        <v>218</v>
      </c>
      <c r="E307" s="261" t="s">
        <v>545</v>
      </c>
      <c r="F307" s="262" t="s">
        <v>546</v>
      </c>
      <c r="G307" s="263" t="s">
        <v>214</v>
      </c>
      <c r="H307" s="264">
        <v>1</v>
      </c>
      <c r="I307" s="265"/>
      <c r="J307" s="266">
        <f>ROUND(I307*H307,2)</f>
        <v>0</v>
      </c>
      <c r="K307" s="267"/>
      <c r="L307" s="268"/>
      <c r="M307" s="269" t="s">
        <v>19</v>
      </c>
      <c r="N307" s="270" t="s">
        <v>49</v>
      </c>
      <c r="O307" s="87"/>
      <c r="P307" s="218">
        <f>O307*H307</f>
        <v>0</v>
      </c>
      <c r="Q307" s="218">
        <v>0</v>
      </c>
      <c r="R307" s="218">
        <f>Q307*H307</f>
        <v>0</v>
      </c>
      <c r="S307" s="218">
        <v>0</v>
      </c>
      <c r="T307" s="219">
        <f>S307*H307</f>
        <v>0</v>
      </c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R307" s="220" t="s">
        <v>501</v>
      </c>
      <c r="AT307" s="220" t="s">
        <v>218</v>
      </c>
      <c r="AU307" s="220" t="s">
        <v>88</v>
      </c>
      <c r="AY307" s="20" t="s">
        <v>144</v>
      </c>
      <c r="BE307" s="221">
        <f>IF(N307="základní",J307,0)</f>
        <v>0</v>
      </c>
      <c r="BF307" s="221">
        <f>IF(N307="snížená",J307,0)</f>
        <v>0</v>
      </c>
      <c r="BG307" s="221">
        <f>IF(N307="zákl. přenesená",J307,0)</f>
        <v>0</v>
      </c>
      <c r="BH307" s="221">
        <f>IF(N307="sníž. přenesená",J307,0)</f>
        <v>0</v>
      </c>
      <c r="BI307" s="221">
        <f>IF(N307="nulová",J307,0)</f>
        <v>0</v>
      </c>
      <c r="BJ307" s="20" t="s">
        <v>86</v>
      </c>
      <c r="BK307" s="221">
        <f>ROUND(I307*H307,2)</f>
        <v>0</v>
      </c>
      <c r="BL307" s="20" t="s">
        <v>492</v>
      </c>
      <c r="BM307" s="220" t="s">
        <v>547</v>
      </c>
    </row>
    <row r="308" s="2" customFormat="1" ht="16.5" customHeight="1">
      <c r="A308" s="41"/>
      <c r="B308" s="42"/>
      <c r="C308" s="260" t="s">
        <v>548</v>
      </c>
      <c r="D308" s="260" t="s">
        <v>218</v>
      </c>
      <c r="E308" s="261" t="s">
        <v>549</v>
      </c>
      <c r="F308" s="262" t="s">
        <v>550</v>
      </c>
      <c r="G308" s="263" t="s">
        <v>214</v>
      </c>
      <c r="H308" s="264">
        <v>4</v>
      </c>
      <c r="I308" s="265"/>
      <c r="J308" s="266">
        <f>ROUND(I308*H308,2)</f>
        <v>0</v>
      </c>
      <c r="K308" s="267"/>
      <c r="L308" s="268"/>
      <c r="M308" s="269" t="s">
        <v>19</v>
      </c>
      <c r="N308" s="270" t="s">
        <v>49</v>
      </c>
      <c r="O308" s="87"/>
      <c r="P308" s="218">
        <f>O308*H308</f>
        <v>0</v>
      </c>
      <c r="Q308" s="218">
        <v>0</v>
      </c>
      <c r="R308" s="218">
        <f>Q308*H308</f>
        <v>0</v>
      </c>
      <c r="S308" s="218">
        <v>0</v>
      </c>
      <c r="T308" s="219">
        <f>S308*H308</f>
        <v>0</v>
      </c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R308" s="220" t="s">
        <v>501</v>
      </c>
      <c r="AT308" s="220" t="s">
        <v>218</v>
      </c>
      <c r="AU308" s="220" t="s">
        <v>88</v>
      </c>
      <c r="AY308" s="20" t="s">
        <v>144</v>
      </c>
      <c r="BE308" s="221">
        <f>IF(N308="základní",J308,0)</f>
        <v>0</v>
      </c>
      <c r="BF308" s="221">
        <f>IF(N308="snížená",J308,0)</f>
        <v>0</v>
      </c>
      <c r="BG308" s="221">
        <f>IF(N308="zákl. přenesená",J308,0)</f>
        <v>0</v>
      </c>
      <c r="BH308" s="221">
        <f>IF(N308="sníž. přenesená",J308,0)</f>
        <v>0</v>
      </c>
      <c r="BI308" s="221">
        <f>IF(N308="nulová",J308,0)</f>
        <v>0</v>
      </c>
      <c r="BJ308" s="20" t="s">
        <v>86</v>
      </c>
      <c r="BK308" s="221">
        <f>ROUND(I308*H308,2)</f>
        <v>0</v>
      </c>
      <c r="BL308" s="20" t="s">
        <v>492</v>
      </c>
      <c r="BM308" s="220" t="s">
        <v>551</v>
      </c>
    </row>
    <row r="309" s="2" customFormat="1" ht="16.5" customHeight="1">
      <c r="A309" s="41"/>
      <c r="B309" s="42"/>
      <c r="C309" s="208" t="s">
        <v>552</v>
      </c>
      <c r="D309" s="208" t="s">
        <v>146</v>
      </c>
      <c r="E309" s="209" t="s">
        <v>553</v>
      </c>
      <c r="F309" s="210" t="s">
        <v>554</v>
      </c>
      <c r="G309" s="211" t="s">
        <v>214</v>
      </c>
      <c r="H309" s="212">
        <v>12</v>
      </c>
      <c r="I309" s="213"/>
      <c r="J309" s="214">
        <f>ROUND(I309*H309,2)</f>
        <v>0</v>
      </c>
      <c r="K309" s="215"/>
      <c r="L309" s="47"/>
      <c r="M309" s="216" t="s">
        <v>19</v>
      </c>
      <c r="N309" s="217" t="s">
        <v>49</v>
      </c>
      <c r="O309" s="87"/>
      <c r="P309" s="218">
        <f>O309*H309</f>
        <v>0</v>
      </c>
      <c r="Q309" s="218">
        <v>4.0000000000000003E-05</v>
      </c>
      <c r="R309" s="218">
        <f>Q309*H309</f>
        <v>0.00048000000000000007</v>
      </c>
      <c r="S309" s="218">
        <v>0</v>
      </c>
      <c r="T309" s="219">
        <f>S309*H309</f>
        <v>0</v>
      </c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R309" s="220" t="s">
        <v>492</v>
      </c>
      <c r="AT309" s="220" t="s">
        <v>146</v>
      </c>
      <c r="AU309" s="220" t="s">
        <v>88</v>
      </c>
      <c r="AY309" s="20" t="s">
        <v>144</v>
      </c>
      <c r="BE309" s="221">
        <f>IF(N309="základní",J309,0)</f>
        <v>0</v>
      </c>
      <c r="BF309" s="221">
        <f>IF(N309="snížená",J309,0)</f>
        <v>0</v>
      </c>
      <c r="BG309" s="221">
        <f>IF(N309="zákl. přenesená",J309,0)</f>
        <v>0</v>
      </c>
      <c r="BH309" s="221">
        <f>IF(N309="sníž. přenesená",J309,0)</f>
        <v>0</v>
      </c>
      <c r="BI309" s="221">
        <f>IF(N309="nulová",J309,0)</f>
        <v>0</v>
      </c>
      <c r="BJ309" s="20" t="s">
        <v>86</v>
      </c>
      <c r="BK309" s="221">
        <f>ROUND(I309*H309,2)</f>
        <v>0</v>
      </c>
      <c r="BL309" s="20" t="s">
        <v>492</v>
      </c>
      <c r="BM309" s="220" t="s">
        <v>555</v>
      </c>
    </row>
    <row r="310" s="2" customFormat="1">
      <c r="A310" s="41"/>
      <c r="B310" s="42"/>
      <c r="C310" s="43"/>
      <c r="D310" s="222" t="s">
        <v>152</v>
      </c>
      <c r="E310" s="43"/>
      <c r="F310" s="223" t="s">
        <v>556</v>
      </c>
      <c r="G310" s="43"/>
      <c r="H310" s="43"/>
      <c r="I310" s="224"/>
      <c r="J310" s="43"/>
      <c r="K310" s="43"/>
      <c r="L310" s="47"/>
      <c r="M310" s="225"/>
      <c r="N310" s="226"/>
      <c r="O310" s="87"/>
      <c r="P310" s="87"/>
      <c r="Q310" s="87"/>
      <c r="R310" s="87"/>
      <c r="S310" s="87"/>
      <c r="T310" s="88"/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T310" s="20" t="s">
        <v>152</v>
      </c>
      <c r="AU310" s="20" t="s">
        <v>88</v>
      </c>
    </row>
    <row r="311" s="14" customFormat="1">
      <c r="A311" s="14"/>
      <c r="B311" s="238"/>
      <c r="C311" s="239"/>
      <c r="D311" s="229" t="s">
        <v>154</v>
      </c>
      <c r="E311" s="240" t="s">
        <v>19</v>
      </c>
      <c r="F311" s="241" t="s">
        <v>557</v>
      </c>
      <c r="G311" s="239"/>
      <c r="H311" s="242">
        <v>12</v>
      </c>
      <c r="I311" s="243"/>
      <c r="J311" s="239"/>
      <c r="K311" s="239"/>
      <c r="L311" s="244"/>
      <c r="M311" s="245"/>
      <c r="N311" s="246"/>
      <c r="O311" s="246"/>
      <c r="P311" s="246"/>
      <c r="Q311" s="246"/>
      <c r="R311" s="246"/>
      <c r="S311" s="246"/>
      <c r="T311" s="247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48" t="s">
        <v>154</v>
      </c>
      <c r="AU311" s="248" t="s">
        <v>88</v>
      </c>
      <c r="AV311" s="14" t="s">
        <v>88</v>
      </c>
      <c r="AW311" s="14" t="s">
        <v>37</v>
      </c>
      <c r="AX311" s="14" t="s">
        <v>86</v>
      </c>
      <c r="AY311" s="248" t="s">
        <v>144</v>
      </c>
    </row>
    <row r="312" s="2" customFormat="1" ht="16.5" customHeight="1">
      <c r="A312" s="41"/>
      <c r="B312" s="42"/>
      <c r="C312" s="260" t="s">
        <v>558</v>
      </c>
      <c r="D312" s="260" t="s">
        <v>218</v>
      </c>
      <c r="E312" s="261" t="s">
        <v>559</v>
      </c>
      <c r="F312" s="262" t="s">
        <v>560</v>
      </c>
      <c r="G312" s="263" t="s">
        <v>214</v>
      </c>
      <c r="H312" s="264">
        <v>10</v>
      </c>
      <c r="I312" s="265"/>
      <c r="J312" s="266">
        <f>ROUND(I312*H312,2)</f>
        <v>0</v>
      </c>
      <c r="K312" s="267"/>
      <c r="L312" s="268"/>
      <c r="M312" s="269" t="s">
        <v>19</v>
      </c>
      <c r="N312" s="270" t="s">
        <v>49</v>
      </c>
      <c r="O312" s="87"/>
      <c r="P312" s="218">
        <f>O312*H312</f>
        <v>0</v>
      </c>
      <c r="Q312" s="218">
        <v>0</v>
      </c>
      <c r="R312" s="218">
        <f>Q312*H312</f>
        <v>0</v>
      </c>
      <c r="S312" s="218">
        <v>0</v>
      </c>
      <c r="T312" s="219">
        <f>S312*H312</f>
        <v>0</v>
      </c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R312" s="220" t="s">
        <v>501</v>
      </c>
      <c r="AT312" s="220" t="s">
        <v>218</v>
      </c>
      <c r="AU312" s="220" t="s">
        <v>88</v>
      </c>
      <c r="AY312" s="20" t="s">
        <v>144</v>
      </c>
      <c r="BE312" s="221">
        <f>IF(N312="základní",J312,0)</f>
        <v>0</v>
      </c>
      <c r="BF312" s="221">
        <f>IF(N312="snížená",J312,0)</f>
        <v>0</v>
      </c>
      <c r="BG312" s="221">
        <f>IF(N312="zákl. přenesená",J312,0)</f>
        <v>0</v>
      </c>
      <c r="BH312" s="221">
        <f>IF(N312="sníž. přenesená",J312,0)</f>
        <v>0</v>
      </c>
      <c r="BI312" s="221">
        <f>IF(N312="nulová",J312,0)</f>
        <v>0</v>
      </c>
      <c r="BJ312" s="20" t="s">
        <v>86</v>
      </c>
      <c r="BK312" s="221">
        <f>ROUND(I312*H312,2)</f>
        <v>0</v>
      </c>
      <c r="BL312" s="20" t="s">
        <v>492</v>
      </c>
      <c r="BM312" s="220" t="s">
        <v>561</v>
      </c>
    </row>
    <row r="313" s="2" customFormat="1" ht="16.5" customHeight="1">
      <c r="A313" s="41"/>
      <c r="B313" s="42"/>
      <c r="C313" s="260" t="s">
        <v>562</v>
      </c>
      <c r="D313" s="260" t="s">
        <v>218</v>
      </c>
      <c r="E313" s="261" t="s">
        <v>563</v>
      </c>
      <c r="F313" s="262" t="s">
        <v>560</v>
      </c>
      <c r="G313" s="263" t="s">
        <v>214</v>
      </c>
      <c r="H313" s="264">
        <v>2</v>
      </c>
      <c r="I313" s="265"/>
      <c r="J313" s="266">
        <f>ROUND(I313*H313,2)</f>
        <v>0</v>
      </c>
      <c r="K313" s="267"/>
      <c r="L313" s="268"/>
      <c r="M313" s="269" t="s">
        <v>19</v>
      </c>
      <c r="N313" s="270" t="s">
        <v>49</v>
      </c>
      <c r="O313" s="87"/>
      <c r="P313" s="218">
        <f>O313*H313</f>
        <v>0</v>
      </c>
      <c r="Q313" s="218">
        <v>0</v>
      </c>
      <c r="R313" s="218">
        <f>Q313*H313</f>
        <v>0</v>
      </c>
      <c r="S313" s="218">
        <v>0</v>
      </c>
      <c r="T313" s="219">
        <f>S313*H313</f>
        <v>0</v>
      </c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R313" s="220" t="s">
        <v>501</v>
      </c>
      <c r="AT313" s="220" t="s">
        <v>218</v>
      </c>
      <c r="AU313" s="220" t="s">
        <v>88</v>
      </c>
      <c r="AY313" s="20" t="s">
        <v>144</v>
      </c>
      <c r="BE313" s="221">
        <f>IF(N313="základní",J313,0)</f>
        <v>0</v>
      </c>
      <c r="BF313" s="221">
        <f>IF(N313="snížená",J313,0)</f>
        <v>0</v>
      </c>
      <c r="BG313" s="221">
        <f>IF(N313="zákl. přenesená",J313,0)</f>
        <v>0</v>
      </c>
      <c r="BH313" s="221">
        <f>IF(N313="sníž. přenesená",J313,0)</f>
        <v>0</v>
      </c>
      <c r="BI313" s="221">
        <f>IF(N313="nulová",J313,0)</f>
        <v>0</v>
      </c>
      <c r="BJ313" s="20" t="s">
        <v>86</v>
      </c>
      <c r="BK313" s="221">
        <f>ROUND(I313*H313,2)</f>
        <v>0</v>
      </c>
      <c r="BL313" s="20" t="s">
        <v>492</v>
      </c>
      <c r="BM313" s="220" t="s">
        <v>564</v>
      </c>
    </row>
    <row r="314" s="2" customFormat="1" ht="16.5" customHeight="1">
      <c r="A314" s="41"/>
      <c r="B314" s="42"/>
      <c r="C314" s="208" t="s">
        <v>565</v>
      </c>
      <c r="D314" s="208" t="s">
        <v>146</v>
      </c>
      <c r="E314" s="209" t="s">
        <v>566</v>
      </c>
      <c r="F314" s="210" t="s">
        <v>567</v>
      </c>
      <c r="G314" s="211" t="s">
        <v>568</v>
      </c>
      <c r="H314" s="212">
        <v>1</v>
      </c>
      <c r="I314" s="213"/>
      <c r="J314" s="214">
        <f>ROUND(I314*H314,2)</f>
        <v>0</v>
      </c>
      <c r="K314" s="215"/>
      <c r="L314" s="47"/>
      <c r="M314" s="216" t="s">
        <v>19</v>
      </c>
      <c r="N314" s="217" t="s">
        <v>49</v>
      </c>
      <c r="O314" s="87"/>
      <c r="P314" s="218">
        <f>O314*H314</f>
        <v>0</v>
      </c>
      <c r="Q314" s="218">
        <v>0</v>
      </c>
      <c r="R314" s="218">
        <f>Q314*H314</f>
        <v>0</v>
      </c>
      <c r="S314" s="218">
        <v>0</v>
      </c>
      <c r="T314" s="219">
        <f>S314*H314</f>
        <v>0</v>
      </c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R314" s="220" t="s">
        <v>492</v>
      </c>
      <c r="AT314" s="220" t="s">
        <v>146</v>
      </c>
      <c r="AU314" s="220" t="s">
        <v>88</v>
      </c>
      <c r="AY314" s="20" t="s">
        <v>144</v>
      </c>
      <c r="BE314" s="221">
        <f>IF(N314="základní",J314,0)</f>
        <v>0</v>
      </c>
      <c r="BF314" s="221">
        <f>IF(N314="snížená",J314,0)</f>
        <v>0</v>
      </c>
      <c r="BG314" s="221">
        <f>IF(N314="zákl. přenesená",J314,0)</f>
        <v>0</v>
      </c>
      <c r="BH314" s="221">
        <f>IF(N314="sníž. přenesená",J314,0)</f>
        <v>0</v>
      </c>
      <c r="BI314" s="221">
        <f>IF(N314="nulová",J314,0)</f>
        <v>0</v>
      </c>
      <c r="BJ314" s="20" t="s">
        <v>86</v>
      </c>
      <c r="BK314" s="221">
        <f>ROUND(I314*H314,2)</f>
        <v>0</v>
      </c>
      <c r="BL314" s="20" t="s">
        <v>492</v>
      </c>
      <c r="BM314" s="220" t="s">
        <v>569</v>
      </c>
    </row>
    <row r="315" s="2" customFormat="1">
      <c r="A315" s="41"/>
      <c r="B315" s="42"/>
      <c r="C315" s="43"/>
      <c r="D315" s="222" t="s">
        <v>152</v>
      </c>
      <c r="E315" s="43"/>
      <c r="F315" s="223" t="s">
        <v>570</v>
      </c>
      <c r="G315" s="43"/>
      <c r="H315" s="43"/>
      <c r="I315" s="224"/>
      <c r="J315" s="43"/>
      <c r="K315" s="43"/>
      <c r="L315" s="47"/>
      <c r="M315" s="225"/>
      <c r="N315" s="226"/>
      <c r="O315" s="87"/>
      <c r="P315" s="87"/>
      <c r="Q315" s="87"/>
      <c r="R315" s="87"/>
      <c r="S315" s="87"/>
      <c r="T315" s="88"/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T315" s="20" t="s">
        <v>152</v>
      </c>
      <c r="AU315" s="20" t="s">
        <v>88</v>
      </c>
    </row>
    <row r="316" s="2" customFormat="1" ht="16.5" customHeight="1">
      <c r="A316" s="41"/>
      <c r="B316" s="42"/>
      <c r="C316" s="208" t="s">
        <v>571</v>
      </c>
      <c r="D316" s="208" t="s">
        <v>146</v>
      </c>
      <c r="E316" s="209" t="s">
        <v>572</v>
      </c>
      <c r="F316" s="210" t="s">
        <v>573</v>
      </c>
      <c r="G316" s="211" t="s">
        <v>568</v>
      </c>
      <c r="H316" s="212">
        <v>1</v>
      </c>
      <c r="I316" s="213"/>
      <c r="J316" s="214">
        <f>ROUND(I316*H316,2)</f>
        <v>0</v>
      </c>
      <c r="K316" s="215"/>
      <c r="L316" s="47"/>
      <c r="M316" s="216" t="s">
        <v>19</v>
      </c>
      <c r="N316" s="217" t="s">
        <v>49</v>
      </c>
      <c r="O316" s="87"/>
      <c r="P316" s="218">
        <f>O316*H316</f>
        <v>0</v>
      </c>
      <c r="Q316" s="218">
        <v>0</v>
      </c>
      <c r="R316" s="218">
        <f>Q316*H316</f>
        <v>0</v>
      </c>
      <c r="S316" s="218">
        <v>0</v>
      </c>
      <c r="T316" s="219">
        <f>S316*H316</f>
        <v>0</v>
      </c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R316" s="220" t="s">
        <v>492</v>
      </c>
      <c r="AT316" s="220" t="s">
        <v>146</v>
      </c>
      <c r="AU316" s="220" t="s">
        <v>88</v>
      </c>
      <c r="AY316" s="20" t="s">
        <v>144</v>
      </c>
      <c r="BE316" s="221">
        <f>IF(N316="základní",J316,0)</f>
        <v>0</v>
      </c>
      <c r="BF316" s="221">
        <f>IF(N316="snížená",J316,0)</f>
        <v>0</v>
      </c>
      <c r="BG316" s="221">
        <f>IF(N316="zákl. přenesená",J316,0)</f>
        <v>0</v>
      </c>
      <c r="BH316" s="221">
        <f>IF(N316="sníž. přenesená",J316,0)</f>
        <v>0</v>
      </c>
      <c r="BI316" s="221">
        <f>IF(N316="nulová",J316,0)</f>
        <v>0</v>
      </c>
      <c r="BJ316" s="20" t="s">
        <v>86</v>
      </c>
      <c r="BK316" s="221">
        <f>ROUND(I316*H316,2)</f>
        <v>0</v>
      </c>
      <c r="BL316" s="20" t="s">
        <v>492</v>
      </c>
      <c r="BM316" s="220" t="s">
        <v>574</v>
      </c>
    </row>
    <row r="317" s="2" customFormat="1">
      <c r="A317" s="41"/>
      <c r="B317" s="42"/>
      <c r="C317" s="43"/>
      <c r="D317" s="222" t="s">
        <v>152</v>
      </c>
      <c r="E317" s="43"/>
      <c r="F317" s="223" t="s">
        <v>575</v>
      </c>
      <c r="G317" s="43"/>
      <c r="H317" s="43"/>
      <c r="I317" s="224"/>
      <c r="J317" s="43"/>
      <c r="K317" s="43"/>
      <c r="L317" s="47"/>
      <c r="M317" s="225"/>
      <c r="N317" s="226"/>
      <c r="O317" s="87"/>
      <c r="P317" s="87"/>
      <c r="Q317" s="87"/>
      <c r="R317" s="87"/>
      <c r="S317" s="87"/>
      <c r="T317" s="88"/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T317" s="20" t="s">
        <v>152</v>
      </c>
      <c r="AU317" s="20" t="s">
        <v>88</v>
      </c>
    </row>
    <row r="318" s="2" customFormat="1" ht="16.5" customHeight="1">
      <c r="A318" s="41"/>
      <c r="B318" s="42"/>
      <c r="C318" s="208" t="s">
        <v>576</v>
      </c>
      <c r="D318" s="208" t="s">
        <v>146</v>
      </c>
      <c r="E318" s="209" t="s">
        <v>577</v>
      </c>
      <c r="F318" s="210" t="s">
        <v>578</v>
      </c>
      <c r="G318" s="211" t="s">
        <v>234</v>
      </c>
      <c r="H318" s="212">
        <v>20</v>
      </c>
      <c r="I318" s="213"/>
      <c r="J318" s="214">
        <f>ROUND(I318*H318,2)</f>
        <v>0</v>
      </c>
      <c r="K318" s="215"/>
      <c r="L318" s="47"/>
      <c r="M318" s="216" t="s">
        <v>19</v>
      </c>
      <c r="N318" s="217" t="s">
        <v>49</v>
      </c>
      <c r="O318" s="87"/>
      <c r="P318" s="218">
        <f>O318*H318</f>
        <v>0</v>
      </c>
      <c r="Q318" s="218">
        <v>0</v>
      </c>
      <c r="R318" s="218">
        <f>Q318*H318</f>
        <v>0</v>
      </c>
      <c r="S318" s="218">
        <v>0</v>
      </c>
      <c r="T318" s="219">
        <f>S318*H318</f>
        <v>0</v>
      </c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R318" s="220" t="s">
        <v>492</v>
      </c>
      <c r="AT318" s="220" t="s">
        <v>146</v>
      </c>
      <c r="AU318" s="220" t="s">
        <v>88</v>
      </c>
      <c r="AY318" s="20" t="s">
        <v>144</v>
      </c>
      <c r="BE318" s="221">
        <f>IF(N318="základní",J318,0)</f>
        <v>0</v>
      </c>
      <c r="BF318" s="221">
        <f>IF(N318="snížená",J318,0)</f>
        <v>0</v>
      </c>
      <c r="BG318" s="221">
        <f>IF(N318="zákl. přenesená",J318,0)</f>
        <v>0</v>
      </c>
      <c r="BH318" s="221">
        <f>IF(N318="sníž. přenesená",J318,0)</f>
        <v>0</v>
      </c>
      <c r="BI318" s="221">
        <f>IF(N318="nulová",J318,0)</f>
        <v>0</v>
      </c>
      <c r="BJ318" s="20" t="s">
        <v>86</v>
      </c>
      <c r="BK318" s="221">
        <f>ROUND(I318*H318,2)</f>
        <v>0</v>
      </c>
      <c r="BL318" s="20" t="s">
        <v>492</v>
      </c>
      <c r="BM318" s="220" t="s">
        <v>579</v>
      </c>
    </row>
    <row r="319" s="2" customFormat="1">
      <c r="A319" s="41"/>
      <c r="B319" s="42"/>
      <c r="C319" s="43"/>
      <c r="D319" s="222" t="s">
        <v>152</v>
      </c>
      <c r="E319" s="43"/>
      <c r="F319" s="223" t="s">
        <v>580</v>
      </c>
      <c r="G319" s="43"/>
      <c r="H319" s="43"/>
      <c r="I319" s="224"/>
      <c r="J319" s="43"/>
      <c r="K319" s="43"/>
      <c r="L319" s="47"/>
      <c r="M319" s="225"/>
      <c r="N319" s="226"/>
      <c r="O319" s="87"/>
      <c r="P319" s="87"/>
      <c r="Q319" s="87"/>
      <c r="R319" s="87"/>
      <c r="S319" s="87"/>
      <c r="T319" s="88"/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T319" s="20" t="s">
        <v>152</v>
      </c>
      <c r="AU319" s="20" t="s">
        <v>88</v>
      </c>
    </row>
    <row r="320" s="2" customFormat="1" ht="16.5" customHeight="1">
      <c r="A320" s="41"/>
      <c r="B320" s="42"/>
      <c r="C320" s="208" t="s">
        <v>581</v>
      </c>
      <c r="D320" s="208" t="s">
        <v>146</v>
      </c>
      <c r="E320" s="209" t="s">
        <v>582</v>
      </c>
      <c r="F320" s="210" t="s">
        <v>583</v>
      </c>
      <c r="G320" s="211" t="s">
        <v>234</v>
      </c>
      <c r="H320" s="212">
        <v>132</v>
      </c>
      <c r="I320" s="213"/>
      <c r="J320" s="214">
        <f>ROUND(I320*H320,2)</f>
        <v>0</v>
      </c>
      <c r="K320" s="215"/>
      <c r="L320" s="47"/>
      <c r="M320" s="216" t="s">
        <v>19</v>
      </c>
      <c r="N320" s="217" t="s">
        <v>49</v>
      </c>
      <c r="O320" s="87"/>
      <c r="P320" s="218">
        <f>O320*H320</f>
        <v>0</v>
      </c>
      <c r="Q320" s="218">
        <v>0</v>
      </c>
      <c r="R320" s="218">
        <f>Q320*H320</f>
        <v>0</v>
      </c>
      <c r="S320" s="218">
        <v>0</v>
      </c>
      <c r="T320" s="219">
        <f>S320*H320</f>
        <v>0</v>
      </c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R320" s="220" t="s">
        <v>492</v>
      </c>
      <c r="AT320" s="220" t="s">
        <v>146</v>
      </c>
      <c r="AU320" s="220" t="s">
        <v>88</v>
      </c>
      <c r="AY320" s="20" t="s">
        <v>144</v>
      </c>
      <c r="BE320" s="221">
        <f>IF(N320="základní",J320,0)</f>
        <v>0</v>
      </c>
      <c r="BF320" s="221">
        <f>IF(N320="snížená",J320,0)</f>
        <v>0</v>
      </c>
      <c r="BG320" s="221">
        <f>IF(N320="zákl. přenesená",J320,0)</f>
        <v>0</v>
      </c>
      <c r="BH320" s="221">
        <f>IF(N320="sníž. přenesená",J320,0)</f>
        <v>0</v>
      </c>
      <c r="BI320" s="221">
        <f>IF(N320="nulová",J320,0)</f>
        <v>0</v>
      </c>
      <c r="BJ320" s="20" t="s">
        <v>86</v>
      </c>
      <c r="BK320" s="221">
        <f>ROUND(I320*H320,2)</f>
        <v>0</v>
      </c>
      <c r="BL320" s="20" t="s">
        <v>492</v>
      </c>
      <c r="BM320" s="220" t="s">
        <v>584</v>
      </c>
    </row>
    <row r="321" s="2" customFormat="1">
      <c r="A321" s="41"/>
      <c r="B321" s="42"/>
      <c r="C321" s="43"/>
      <c r="D321" s="222" t="s">
        <v>152</v>
      </c>
      <c r="E321" s="43"/>
      <c r="F321" s="223" t="s">
        <v>585</v>
      </c>
      <c r="G321" s="43"/>
      <c r="H321" s="43"/>
      <c r="I321" s="224"/>
      <c r="J321" s="43"/>
      <c r="K321" s="43"/>
      <c r="L321" s="47"/>
      <c r="M321" s="225"/>
      <c r="N321" s="226"/>
      <c r="O321" s="87"/>
      <c r="P321" s="87"/>
      <c r="Q321" s="87"/>
      <c r="R321" s="87"/>
      <c r="S321" s="87"/>
      <c r="T321" s="88"/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T321" s="20" t="s">
        <v>152</v>
      </c>
      <c r="AU321" s="20" t="s">
        <v>88</v>
      </c>
    </row>
    <row r="322" s="12" customFormat="1" ht="22.8" customHeight="1">
      <c r="A322" s="12"/>
      <c r="B322" s="192"/>
      <c r="C322" s="193"/>
      <c r="D322" s="194" t="s">
        <v>77</v>
      </c>
      <c r="E322" s="206" t="s">
        <v>586</v>
      </c>
      <c r="F322" s="206" t="s">
        <v>587</v>
      </c>
      <c r="G322" s="193"/>
      <c r="H322" s="193"/>
      <c r="I322" s="196"/>
      <c r="J322" s="207">
        <f>BK322</f>
        <v>0</v>
      </c>
      <c r="K322" s="193"/>
      <c r="L322" s="198"/>
      <c r="M322" s="199"/>
      <c r="N322" s="200"/>
      <c r="O322" s="200"/>
      <c r="P322" s="201">
        <f>SUM(P323:P325)</f>
        <v>0</v>
      </c>
      <c r="Q322" s="200"/>
      <c r="R322" s="201">
        <f>SUM(R323:R325)</f>
        <v>0.00044000000000000002</v>
      </c>
      <c r="S322" s="200"/>
      <c r="T322" s="202">
        <f>SUM(T323:T325)</f>
        <v>0</v>
      </c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R322" s="203" t="s">
        <v>163</v>
      </c>
      <c r="AT322" s="204" t="s">
        <v>77</v>
      </c>
      <c r="AU322" s="204" t="s">
        <v>86</v>
      </c>
      <c r="AY322" s="203" t="s">
        <v>144</v>
      </c>
      <c r="BK322" s="205">
        <f>SUM(BK323:BK325)</f>
        <v>0</v>
      </c>
    </row>
    <row r="323" s="2" customFormat="1" ht="24.15" customHeight="1">
      <c r="A323" s="41"/>
      <c r="B323" s="42"/>
      <c r="C323" s="208" t="s">
        <v>588</v>
      </c>
      <c r="D323" s="208" t="s">
        <v>146</v>
      </c>
      <c r="E323" s="209" t="s">
        <v>589</v>
      </c>
      <c r="F323" s="210" t="s">
        <v>590</v>
      </c>
      <c r="G323" s="211" t="s">
        <v>214</v>
      </c>
      <c r="H323" s="212">
        <v>1</v>
      </c>
      <c r="I323" s="213"/>
      <c r="J323" s="214">
        <f>ROUND(I323*H323,2)</f>
        <v>0</v>
      </c>
      <c r="K323" s="215"/>
      <c r="L323" s="47"/>
      <c r="M323" s="216" t="s">
        <v>19</v>
      </c>
      <c r="N323" s="217" t="s">
        <v>49</v>
      </c>
      <c r="O323" s="87"/>
      <c r="P323" s="218">
        <f>O323*H323</f>
        <v>0</v>
      </c>
      <c r="Q323" s="218">
        <v>0.00044000000000000002</v>
      </c>
      <c r="R323" s="218">
        <f>Q323*H323</f>
        <v>0.00044000000000000002</v>
      </c>
      <c r="S323" s="218">
        <v>0</v>
      </c>
      <c r="T323" s="219">
        <f>S323*H323</f>
        <v>0</v>
      </c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  <c r="AR323" s="220" t="s">
        <v>492</v>
      </c>
      <c r="AT323" s="220" t="s">
        <v>146</v>
      </c>
      <c r="AU323" s="220" t="s">
        <v>88</v>
      </c>
      <c r="AY323" s="20" t="s">
        <v>144</v>
      </c>
      <c r="BE323" s="221">
        <f>IF(N323="základní",J323,0)</f>
        <v>0</v>
      </c>
      <c r="BF323" s="221">
        <f>IF(N323="snížená",J323,0)</f>
        <v>0</v>
      </c>
      <c r="BG323" s="221">
        <f>IF(N323="zákl. přenesená",J323,0)</f>
        <v>0</v>
      </c>
      <c r="BH323" s="221">
        <f>IF(N323="sníž. přenesená",J323,0)</f>
        <v>0</v>
      </c>
      <c r="BI323" s="221">
        <f>IF(N323="nulová",J323,0)</f>
        <v>0</v>
      </c>
      <c r="BJ323" s="20" t="s">
        <v>86</v>
      </c>
      <c r="BK323" s="221">
        <f>ROUND(I323*H323,2)</f>
        <v>0</v>
      </c>
      <c r="BL323" s="20" t="s">
        <v>492</v>
      </c>
      <c r="BM323" s="220" t="s">
        <v>591</v>
      </c>
    </row>
    <row r="324" s="2" customFormat="1" ht="16.5" customHeight="1">
      <c r="A324" s="41"/>
      <c r="B324" s="42"/>
      <c r="C324" s="260" t="s">
        <v>592</v>
      </c>
      <c r="D324" s="260" t="s">
        <v>218</v>
      </c>
      <c r="E324" s="261" t="s">
        <v>593</v>
      </c>
      <c r="F324" s="262" t="s">
        <v>594</v>
      </c>
      <c r="G324" s="263" t="s">
        <v>334</v>
      </c>
      <c r="H324" s="264">
        <v>220.743</v>
      </c>
      <c r="I324" s="265"/>
      <c r="J324" s="266">
        <f>ROUND(I324*H324,2)</f>
        <v>0</v>
      </c>
      <c r="K324" s="267"/>
      <c r="L324" s="268"/>
      <c r="M324" s="269" t="s">
        <v>19</v>
      </c>
      <c r="N324" s="270" t="s">
        <v>49</v>
      </c>
      <c r="O324" s="87"/>
      <c r="P324" s="218">
        <f>O324*H324</f>
        <v>0</v>
      </c>
      <c r="Q324" s="218">
        <v>0</v>
      </c>
      <c r="R324" s="218">
        <f>Q324*H324</f>
        <v>0</v>
      </c>
      <c r="S324" s="218">
        <v>0</v>
      </c>
      <c r="T324" s="219">
        <f>S324*H324</f>
        <v>0</v>
      </c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R324" s="220" t="s">
        <v>501</v>
      </c>
      <c r="AT324" s="220" t="s">
        <v>218</v>
      </c>
      <c r="AU324" s="220" t="s">
        <v>88</v>
      </c>
      <c r="AY324" s="20" t="s">
        <v>144</v>
      </c>
      <c r="BE324" s="221">
        <f>IF(N324="základní",J324,0)</f>
        <v>0</v>
      </c>
      <c r="BF324" s="221">
        <f>IF(N324="snížená",J324,0)</f>
        <v>0</v>
      </c>
      <c r="BG324" s="221">
        <f>IF(N324="zákl. přenesená",J324,0)</f>
        <v>0</v>
      </c>
      <c r="BH324" s="221">
        <f>IF(N324="sníž. přenesená",J324,0)</f>
        <v>0</v>
      </c>
      <c r="BI324" s="221">
        <f>IF(N324="nulová",J324,0)</f>
        <v>0</v>
      </c>
      <c r="BJ324" s="20" t="s">
        <v>86</v>
      </c>
      <c r="BK324" s="221">
        <f>ROUND(I324*H324,2)</f>
        <v>0</v>
      </c>
      <c r="BL324" s="20" t="s">
        <v>492</v>
      </c>
      <c r="BM324" s="220" t="s">
        <v>595</v>
      </c>
    </row>
    <row r="325" s="14" customFormat="1">
      <c r="A325" s="14"/>
      <c r="B325" s="238"/>
      <c r="C325" s="239"/>
      <c r="D325" s="229" t="s">
        <v>154</v>
      </c>
      <c r="E325" s="240" t="s">
        <v>19</v>
      </c>
      <c r="F325" s="241" t="s">
        <v>596</v>
      </c>
      <c r="G325" s="239"/>
      <c r="H325" s="242">
        <v>220.743</v>
      </c>
      <c r="I325" s="243"/>
      <c r="J325" s="239"/>
      <c r="K325" s="239"/>
      <c r="L325" s="244"/>
      <c r="M325" s="271"/>
      <c r="N325" s="272"/>
      <c r="O325" s="272"/>
      <c r="P325" s="272"/>
      <c r="Q325" s="272"/>
      <c r="R325" s="272"/>
      <c r="S325" s="272"/>
      <c r="T325" s="273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48" t="s">
        <v>154</v>
      </c>
      <c r="AU325" s="248" t="s">
        <v>88</v>
      </c>
      <c r="AV325" s="14" t="s">
        <v>88</v>
      </c>
      <c r="AW325" s="14" t="s">
        <v>37</v>
      </c>
      <c r="AX325" s="14" t="s">
        <v>86</v>
      </c>
      <c r="AY325" s="248" t="s">
        <v>144</v>
      </c>
    </row>
    <row r="326" s="2" customFormat="1" ht="6.96" customHeight="1">
      <c r="A326" s="41"/>
      <c r="B326" s="62"/>
      <c r="C326" s="63"/>
      <c r="D326" s="63"/>
      <c r="E326" s="63"/>
      <c r="F326" s="63"/>
      <c r="G326" s="63"/>
      <c r="H326" s="63"/>
      <c r="I326" s="63"/>
      <c r="J326" s="63"/>
      <c r="K326" s="63"/>
      <c r="L326" s="47"/>
      <c r="M326" s="41"/>
      <c r="O326" s="41"/>
      <c r="P326" s="41"/>
      <c r="Q326" s="41"/>
      <c r="R326" s="41"/>
      <c r="S326" s="41"/>
      <c r="T326" s="41"/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</row>
  </sheetData>
  <sheetProtection sheet="1" autoFilter="0" formatColumns="0" formatRows="0" objects="1" scenarios="1" spinCount="100000" saltValue="1S9ejwy5M5qOdhUewoldrdxIZcvZGuHO32G43R00WsHdpC0SDy3XbOrTl/kpPxoetzb6WuWYE/AO8V0oqGZchA==" hashValue="vBw9JRgAXIpcunwiIdG474r/PQspUt83NTanrZs26AKRdqReHStr9rFUUnKaT6LzV8m2/+RZJkUidKu73iaR7w==" algorithmName="SHA-512" password="CC35"/>
  <autoFilter ref="C94:K325"/>
  <mergeCells count="9">
    <mergeCell ref="E7:H7"/>
    <mergeCell ref="E9:H9"/>
    <mergeCell ref="E18:H18"/>
    <mergeCell ref="E27:H27"/>
    <mergeCell ref="E48:H48"/>
    <mergeCell ref="E50:H50"/>
    <mergeCell ref="E85:H85"/>
    <mergeCell ref="E87:H87"/>
    <mergeCell ref="L2:V2"/>
  </mergeCells>
  <hyperlinks>
    <hyperlink ref="F99" r:id="rId1" display="https://podminky.urs.cz/item/CS_URS_2024_02/133212811"/>
    <hyperlink ref="F104" r:id="rId2" display="https://podminky.urs.cz/item/CS_URS_2024_02/162751117"/>
    <hyperlink ref="F107" r:id="rId3" display="https://podminky.urs.cz/item/CS_URS_2024_02/171201231"/>
    <hyperlink ref="F110" r:id="rId4" display="https://podminky.urs.cz/item/CS_URS_2024_02/171251201"/>
    <hyperlink ref="F112" r:id="rId5" display="https://podminky.urs.cz/item/CS_URS_2024_02/174151101"/>
    <hyperlink ref="F118" r:id="rId6" display="https://podminky.urs.cz/item/CS_URS_2024_02/275321611"/>
    <hyperlink ref="F125" r:id="rId7" display="https://podminky.urs.cz/item/CS_URS_2024_02/275351121"/>
    <hyperlink ref="F130" r:id="rId8" display="https://podminky.urs.cz/item/CS_URS_2024_02/275351122"/>
    <hyperlink ref="F132" r:id="rId9" display="https://podminky.urs.cz/item/CS_URS_2024_02/275362021"/>
    <hyperlink ref="F141" r:id="rId10" display="https://podminky.urs.cz/item/CS_URS_2024_02/338171113"/>
    <hyperlink ref="F144" r:id="rId11" display="https://podminky.urs.cz/item/CS_URS_2024_02/348121211"/>
    <hyperlink ref="F148" r:id="rId12" display="https://podminky.urs.cz/item/CS_URS_2024_02/348401120"/>
    <hyperlink ref="F153" r:id="rId13" display="https://podminky.urs.cz/item/CS_URS_2024_02/411388621"/>
    <hyperlink ref="F156" r:id="rId14" display="https://podminky.urs.cz/item/CS_URS_2024_02/452323172"/>
    <hyperlink ref="F160" r:id="rId15" display="https://podminky.urs.cz/item/CS_URS_2024_02/452353111"/>
    <hyperlink ref="F164" r:id="rId16" display="https://podminky.urs.cz/item/CS_URS_2024_02/452353112"/>
    <hyperlink ref="F166" r:id="rId17" display="https://podminky.urs.cz/item/CS_URS_2024_02/452368211"/>
    <hyperlink ref="F175" r:id="rId18" display="https://podminky.urs.cz/item/CS_URS_2024_02/564760101"/>
    <hyperlink ref="F179" r:id="rId19" display="https://podminky.urs.cz/item/CS_URS_2024_02/596212210"/>
    <hyperlink ref="F184" r:id="rId20" display="https://podminky.urs.cz/item/CS_URS_2024_02/857381131"/>
    <hyperlink ref="F188" r:id="rId21" display="https://podminky.urs.cz/item/CS_URS_2024_02/891352122"/>
    <hyperlink ref="F194" r:id="rId22" display="https://podminky.urs.cz/item/CS_URS_2024_02/891384121"/>
    <hyperlink ref="F198" r:id="rId23" display="https://podminky.urs.cz/item/CS_URS_2024_02/953171021"/>
    <hyperlink ref="F202" r:id="rId24" display="https://podminky.urs.cz/item/CS_URS_2024_02/953961113"/>
    <hyperlink ref="F210" r:id="rId25" display="https://podminky.urs.cz/item/CS_URS_2024_02/953965121"/>
    <hyperlink ref="F212" r:id="rId26" display="https://podminky.urs.cz/item/CS_URS_2024_02/966049831"/>
    <hyperlink ref="F214" r:id="rId27" display="https://podminky.urs.cz/item/CS_URS_2024_02/966071711"/>
    <hyperlink ref="F217" r:id="rId28" display="https://podminky.urs.cz/item/CS_URS_2024_02/966071821"/>
    <hyperlink ref="F219" r:id="rId29" display="https://podminky.urs.cz/item/CS_URS_2024_02/967042712"/>
    <hyperlink ref="F223" r:id="rId30" display="https://podminky.urs.cz/item/CS_URS_2024_02/972054491"/>
    <hyperlink ref="F227" r:id="rId31" display="https://podminky.urs.cz/item/CS_URS_2024_02/977151132"/>
    <hyperlink ref="F234" r:id="rId32" display="https://podminky.urs.cz/item/CS_URS_2024_02/977211112"/>
    <hyperlink ref="F244" r:id="rId33" display="https://podminky.urs.cz/item/CS_URS_2024_02/997013151"/>
    <hyperlink ref="F246" r:id="rId34" display="https://podminky.urs.cz/item/CS_URS_2024_02/997013501"/>
    <hyperlink ref="F248" r:id="rId35" display="https://podminky.urs.cz/item/CS_URS_2024_02/997013509"/>
    <hyperlink ref="F251" r:id="rId36" display="https://podminky.urs.cz/item/CS_URS_2024_02/997013871"/>
    <hyperlink ref="F254" r:id="rId37" display="https://podminky.urs.cz/item/CS_URS_2024_02/998272201"/>
    <hyperlink ref="F261" r:id="rId38" display="https://podminky.urs.cz/item/CS_URS_2024_02/998711111"/>
    <hyperlink ref="F264" r:id="rId39" display="https://podminky.urs.cz/item/CS_URS_2024_02/767995115"/>
    <hyperlink ref="F269" r:id="rId40" display="https://podminky.urs.cz/item/CS_URS_2024_02/767995117"/>
    <hyperlink ref="F276" r:id="rId41" display="https://podminky.urs.cz/item/CS_URS_2024_02/998767111"/>
    <hyperlink ref="F280" r:id="rId42" display="https://podminky.urs.cz/item/CS_URS_2024_02/230050031"/>
    <hyperlink ref="F290" r:id="rId43" display="https://podminky.urs.cz/item/CS_URS_2024_02/230120049"/>
    <hyperlink ref="F292" r:id="rId44" display="https://podminky.urs.cz/item/CS_URS_2024_02/230120052"/>
    <hyperlink ref="F294" r:id="rId45" display="https://podminky.urs.cz/item/CS_URS_2024_02/230140080"/>
    <hyperlink ref="F300" r:id="rId46" display="https://podminky.urs.cz/item/CS_URS_2024_02/230140107"/>
    <hyperlink ref="F304" r:id="rId47" display="https://podminky.urs.cz/item/CS_URS_2024_02/230140210"/>
    <hyperlink ref="F310" r:id="rId48" display="https://podminky.urs.cz/item/CS_URS_2024_02/230140237"/>
    <hyperlink ref="F315" r:id="rId49" display="https://podminky.urs.cz/item/CS_URS_2024_02/230170004"/>
    <hyperlink ref="F317" r:id="rId50" display="https://podminky.urs.cz/item/CS_URS_2024_02/230170005"/>
    <hyperlink ref="F319" r:id="rId51" display="https://podminky.urs.cz/item/CS_URS_2024_02/230170014"/>
    <hyperlink ref="F321" r:id="rId52" display="https://podminky.urs.cz/item/CS_URS_2024_02/230170015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53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91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88</v>
      </c>
    </row>
    <row r="4" s="1" customFormat="1" ht="24.96" customHeight="1">
      <c r="B4" s="23"/>
      <c r="D4" s="133" t="s">
        <v>106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ČOV-rekonstrukce nátokového kanálu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107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597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11. 12. 2024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27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28</v>
      </c>
      <c r="F15" s="41"/>
      <c r="G15" s="41"/>
      <c r="H15" s="41"/>
      <c r="I15" s="135" t="s">
        <v>29</v>
      </c>
      <c r="J15" s="139" t="s">
        <v>30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31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29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33</v>
      </c>
      <c r="E20" s="41"/>
      <c r="F20" s="41"/>
      <c r="G20" s="41"/>
      <c r="H20" s="41"/>
      <c r="I20" s="135" t="s">
        <v>26</v>
      </c>
      <c r="J20" s="139" t="s">
        <v>34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35</v>
      </c>
      <c r="F21" s="41"/>
      <c r="G21" s="41"/>
      <c r="H21" s="41"/>
      <c r="I21" s="135" t="s">
        <v>29</v>
      </c>
      <c r="J21" s="139" t="s">
        <v>36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38</v>
      </c>
      <c r="E23" s="41"/>
      <c r="F23" s="41"/>
      <c r="G23" s="41"/>
      <c r="H23" s="41"/>
      <c r="I23" s="135" t="s">
        <v>26</v>
      </c>
      <c r="J23" s="139" t="s">
        <v>39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40</v>
      </c>
      <c r="F24" s="41"/>
      <c r="G24" s="41"/>
      <c r="H24" s="41"/>
      <c r="I24" s="135" t="s">
        <v>29</v>
      </c>
      <c r="J24" s="139" t="s">
        <v>41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42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44</v>
      </c>
      <c r="E30" s="41"/>
      <c r="F30" s="41"/>
      <c r="G30" s="41"/>
      <c r="H30" s="41"/>
      <c r="I30" s="41"/>
      <c r="J30" s="147">
        <f>ROUND(J86,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46</v>
      </c>
      <c r="G32" s="41"/>
      <c r="H32" s="41"/>
      <c r="I32" s="148" t="s">
        <v>45</v>
      </c>
      <c r="J32" s="148" t="s">
        <v>47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48</v>
      </c>
      <c r="E33" s="135" t="s">
        <v>49</v>
      </c>
      <c r="F33" s="150">
        <f>ROUND((SUM(BE86:BE199)),  2)</f>
        <v>0</v>
      </c>
      <c r="G33" s="41"/>
      <c r="H33" s="41"/>
      <c r="I33" s="151">
        <v>0.20999999999999999</v>
      </c>
      <c r="J33" s="150">
        <f>ROUND(((SUM(BE86:BE199))*I33),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50</v>
      </c>
      <c r="F34" s="150">
        <f>ROUND((SUM(BF86:BF199)),  2)</f>
        <v>0</v>
      </c>
      <c r="G34" s="41"/>
      <c r="H34" s="41"/>
      <c r="I34" s="151">
        <v>0.12</v>
      </c>
      <c r="J34" s="150">
        <f>ROUND(((SUM(BF86:BF199))*I34),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51</v>
      </c>
      <c r="F35" s="150">
        <f>ROUND((SUM(BG86:BG199)),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52</v>
      </c>
      <c r="F36" s="150">
        <f>ROUND((SUM(BH86:BH199)),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53</v>
      </c>
      <c r="F37" s="150">
        <f>ROUND((SUM(BI86:BI199)),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54</v>
      </c>
      <c r="E39" s="154"/>
      <c r="F39" s="154"/>
      <c r="G39" s="155" t="s">
        <v>55</v>
      </c>
      <c r="H39" s="156" t="s">
        <v>56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109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ČOV-rekonstrukce nátokového kanálu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107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 02 - Oprava stěn nátokového kanálu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Sokolov</v>
      </c>
      <c r="G52" s="43"/>
      <c r="H52" s="43"/>
      <c r="I52" s="35" t="s">
        <v>23</v>
      </c>
      <c r="J52" s="75" t="str">
        <f>IF(J12="","",J12)</f>
        <v>11. 12. 2024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40.05" customHeight="1">
      <c r="A54" s="41"/>
      <c r="B54" s="42"/>
      <c r="C54" s="35" t="s">
        <v>25</v>
      </c>
      <c r="D54" s="43"/>
      <c r="E54" s="43"/>
      <c r="F54" s="30" t="str">
        <f>E15</f>
        <v xml:space="preserve">Město Sokolov,Rokycanova 1929 356 01  Sokolov</v>
      </c>
      <c r="G54" s="43"/>
      <c r="H54" s="43"/>
      <c r="I54" s="35" t="s">
        <v>33</v>
      </c>
      <c r="J54" s="39" t="str">
        <f>E21</f>
        <v>Ing.Jan Šinták-I.P.R.E.,KOlová 2.362 14 Kolová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25.6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38</v>
      </c>
      <c r="J55" s="39" t="str">
        <f>E24</f>
        <v>Ing.Jana Handšuhová Smutná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110</v>
      </c>
      <c r="D57" s="165"/>
      <c r="E57" s="165"/>
      <c r="F57" s="165"/>
      <c r="G57" s="165"/>
      <c r="H57" s="165"/>
      <c r="I57" s="165"/>
      <c r="J57" s="166" t="s">
        <v>111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76</v>
      </c>
      <c r="D59" s="43"/>
      <c r="E59" s="43"/>
      <c r="F59" s="43"/>
      <c r="G59" s="43"/>
      <c r="H59" s="43"/>
      <c r="I59" s="43"/>
      <c r="J59" s="105">
        <f>J86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112</v>
      </c>
    </row>
    <row r="60" s="9" customFormat="1" ht="24.96" customHeight="1">
      <c r="A60" s="9"/>
      <c r="B60" s="168"/>
      <c r="C60" s="169"/>
      <c r="D60" s="170" t="s">
        <v>113</v>
      </c>
      <c r="E60" s="171"/>
      <c r="F60" s="171"/>
      <c r="G60" s="171"/>
      <c r="H60" s="171"/>
      <c r="I60" s="171"/>
      <c r="J60" s="172">
        <f>J87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120</v>
      </c>
      <c r="E61" s="177"/>
      <c r="F61" s="177"/>
      <c r="G61" s="177"/>
      <c r="H61" s="177"/>
      <c r="I61" s="177"/>
      <c r="J61" s="178">
        <f>J88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121</v>
      </c>
      <c r="E62" s="177"/>
      <c r="F62" s="177"/>
      <c r="G62" s="177"/>
      <c r="H62" s="177"/>
      <c r="I62" s="177"/>
      <c r="J62" s="178">
        <f>J148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9" customFormat="1" ht="24.96" customHeight="1">
      <c r="A63" s="9"/>
      <c r="B63" s="168"/>
      <c r="C63" s="169"/>
      <c r="D63" s="170" t="s">
        <v>123</v>
      </c>
      <c r="E63" s="171"/>
      <c r="F63" s="171"/>
      <c r="G63" s="171"/>
      <c r="H63" s="171"/>
      <c r="I63" s="171"/>
      <c r="J63" s="172">
        <f>J158</f>
        <v>0</v>
      </c>
      <c r="K63" s="169"/>
      <c r="L63" s="173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10" customFormat="1" ht="19.92" customHeight="1">
      <c r="A64" s="10"/>
      <c r="B64" s="174"/>
      <c r="C64" s="175"/>
      <c r="D64" s="176" t="s">
        <v>124</v>
      </c>
      <c r="E64" s="177"/>
      <c r="F64" s="177"/>
      <c r="G64" s="177"/>
      <c r="H64" s="177"/>
      <c r="I64" s="177"/>
      <c r="J64" s="178">
        <f>J159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9" customFormat="1" ht="24.96" customHeight="1">
      <c r="A65" s="9"/>
      <c r="B65" s="168"/>
      <c r="C65" s="169"/>
      <c r="D65" s="170" t="s">
        <v>126</v>
      </c>
      <c r="E65" s="171"/>
      <c r="F65" s="171"/>
      <c r="G65" s="171"/>
      <c r="H65" s="171"/>
      <c r="I65" s="171"/>
      <c r="J65" s="172">
        <f>J196</f>
        <v>0</v>
      </c>
      <c r="K65" s="169"/>
      <c r="L65" s="173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10" customFormat="1" ht="19.92" customHeight="1">
      <c r="A66" s="10"/>
      <c r="B66" s="174"/>
      <c r="C66" s="175"/>
      <c r="D66" s="176" t="s">
        <v>128</v>
      </c>
      <c r="E66" s="177"/>
      <c r="F66" s="177"/>
      <c r="G66" s="177"/>
      <c r="H66" s="177"/>
      <c r="I66" s="177"/>
      <c r="J66" s="178">
        <f>J197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41"/>
      <c r="B67" s="42"/>
      <c r="C67" s="43"/>
      <c r="D67" s="43"/>
      <c r="E67" s="43"/>
      <c r="F67" s="43"/>
      <c r="G67" s="43"/>
      <c r="H67" s="43"/>
      <c r="I67" s="43"/>
      <c r="J67" s="43"/>
      <c r="K67" s="43"/>
      <c r="L67" s="13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68" s="2" customFormat="1" ht="6.96" customHeight="1">
      <c r="A68" s="41"/>
      <c r="B68" s="62"/>
      <c r="C68" s="63"/>
      <c r="D68" s="63"/>
      <c r="E68" s="63"/>
      <c r="F68" s="63"/>
      <c r="G68" s="63"/>
      <c r="H68" s="63"/>
      <c r="I68" s="63"/>
      <c r="J68" s="63"/>
      <c r="K68" s="63"/>
      <c r="L68" s="13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72" s="2" customFormat="1" ht="6.96" customHeight="1">
      <c r="A72" s="41"/>
      <c r="B72" s="64"/>
      <c r="C72" s="65"/>
      <c r="D72" s="65"/>
      <c r="E72" s="65"/>
      <c r="F72" s="65"/>
      <c r="G72" s="65"/>
      <c r="H72" s="65"/>
      <c r="I72" s="65"/>
      <c r="J72" s="65"/>
      <c r="K72" s="65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24.96" customHeight="1">
      <c r="A73" s="41"/>
      <c r="B73" s="42"/>
      <c r="C73" s="26" t="s">
        <v>129</v>
      </c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6.96" customHeight="1">
      <c r="A74" s="41"/>
      <c r="B74" s="42"/>
      <c r="C74" s="43"/>
      <c r="D74" s="43"/>
      <c r="E74" s="43"/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2" customHeight="1">
      <c r="A75" s="41"/>
      <c r="B75" s="42"/>
      <c r="C75" s="35" t="s">
        <v>16</v>
      </c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6.5" customHeight="1">
      <c r="A76" s="41"/>
      <c r="B76" s="42"/>
      <c r="C76" s="43"/>
      <c r="D76" s="43"/>
      <c r="E76" s="163" t="str">
        <f>E7</f>
        <v>ČOV-rekonstrukce nátokového kanálu</v>
      </c>
      <c r="F76" s="35"/>
      <c r="G76" s="35"/>
      <c r="H76" s="35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2" customHeight="1">
      <c r="A77" s="41"/>
      <c r="B77" s="42"/>
      <c r="C77" s="35" t="s">
        <v>107</v>
      </c>
      <c r="D77" s="43"/>
      <c r="E77" s="43"/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6.5" customHeight="1">
      <c r="A78" s="41"/>
      <c r="B78" s="42"/>
      <c r="C78" s="43"/>
      <c r="D78" s="43"/>
      <c r="E78" s="72" t="str">
        <f>E9</f>
        <v>SO 02 - Oprava stěn nátokového kanálu</v>
      </c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2" customHeight="1">
      <c r="A80" s="41"/>
      <c r="B80" s="42"/>
      <c r="C80" s="35" t="s">
        <v>21</v>
      </c>
      <c r="D80" s="43"/>
      <c r="E80" s="43"/>
      <c r="F80" s="30" t="str">
        <f>F12</f>
        <v>Sokolov</v>
      </c>
      <c r="G80" s="43"/>
      <c r="H80" s="43"/>
      <c r="I80" s="35" t="s">
        <v>23</v>
      </c>
      <c r="J80" s="75" t="str">
        <f>IF(J12="","",J12)</f>
        <v>11. 12. 2024</v>
      </c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6.96" customHeight="1">
      <c r="A81" s="41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40.05" customHeight="1">
      <c r="A82" s="41"/>
      <c r="B82" s="42"/>
      <c r="C82" s="35" t="s">
        <v>25</v>
      </c>
      <c r="D82" s="43"/>
      <c r="E82" s="43"/>
      <c r="F82" s="30" t="str">
        <f>E15</f>
        <v xml:space="preserve">Město Sokolov,Rokycanova 1929 356 01  Sokolov</v>
      </c>
      <c r="G82" s="43"/>
      <c r="H82" s="43"/>
      <c r="I82" s="35" t="s">
        <v>33</v>
      </c>
      <c r="J82" s="39" t="str">
        <f>E21</f>
        <v>Ing.Jan Šinták-I.P.R.E.,KOlová 2.362 14 Kolová</v>
      </c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25.65" customHeight="1">
      <c r="A83" s="41"/>
      <c r="B83" s="42"/>
      <c r="C83" s="35" t="s">
        <v>31</v>
      </c>
      <c r="D83" s="43"/>
      <c r="E83" s="43"/>
      <c r="F83" s="30" t="str">
        <f>IF(E18="","",E18)</f>
        <v>Vyplň údaj</v>
      </c>
      <c r="G83" s="43"/>
      <c r="H83" s="43"/>
      <c r="I83" s="35" t="s">
        <v>38</v>
      </c>
      <c r="J83" s="39" t="str">
        <f>E24</f>
        <v>Ing.Jana Handšuhová Smutná</v>
      </c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0.32" customHeight="1">
      <c r="A84" s="41"/>
      <c r="B84" s="42"/>
      <c r="C84" s="43"/>
      <c r="D84" s="43"/>
      <c r="E84" s="43"/>
      <c r="F84" s="43"/>
      <c r="G84" s="43"/>
      <c r="H84" s="43"/>
      <c r="I84" s="43"/>
      <c r="J84" s="43"/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11" customFormat="1" ht="29.28" customHeight="1">
      <c r="A85" s="180"/>
      <c r="B85" s="181"/>
      <c r="C85" s="182" t="s">
        <v>130</v>
      </c>
      <c r="D85" s="183" t="s">
        <v>63</v>
      </c>
      <c r="E85" s="183" t="s">
        <v>59</v>
      </c>
      <c r="F85" s="183" t="s">
        <v>60</v>
      </c>
      <c r="G85" s="183" t="s">
        <v>131</v>
      </c>
      <c r="H85" s="183" t="s">
        <v>132</v>
      </c>
      <c r="I85" s="183" t="s">
        <v>133</v>
      </c>
      <c r="J85" s="184" t="s">
        <v>111</v>
      </c>
      <c r="K85" s="185" t="s">
        <v>134</v>
      </c>
      <c r="L85" s="186"/>
      <c r="M85" s="95" t="s">
        <v>19</v>
      </c>
      <c r="N85" s="96" t="s">
        <v>48</v>
      </c>
      <c r="O85" s="96" t="s">
        <v>135</v>
      </c>
      <c r="P85" s="96" t="s">
        <v>136</v>
      </c>
      <c r="Q85" s="96" t="s">
        <v>137</v>
      </c>
      <c r="R85" s="96" t="s">
        <v>138</v>
      </c>
      <c r="S85" s="96" t="s">
        <v>139</v>
      </c>
      <c r="T85" s="97" t="s">
        <v>140</v>
      </c>
      <c r="U85" s="180"/>
      <c r="V85" s="180"/>
      <c r="W85" s="180"/>
      <c r="X85" s="180"/>
      <c r="Y85" s="180"/>
      <c r="Z85" s="180"/>
      <c r="AA85" s="180"/>
      <c r="AB85" s="180"/>
      <c r="AC85" s="180"/>
      <c r="AD85" s="180"/>
      <c r="AE85" s="180"/>
    </row>
    <row r="86" s="2" customFormat="1" ht="22.8" customHeight="1">
      <c r="A86" s="41"/>
      <c r="B86" s="42"/>
      <c r="C86" s="102" t="s">
        <v>141</v>
      </c>
      <c r="D86" s="43"/>
      <c r="E86" s="43"/>
      <c r="F86" s="43"/>
      <c r="G86" s="43"/>
      <c r="H86" s="43"/>
      <c r="I86" s="43"/>
      <c r="J86" s="187">
        <f>BK86</f>
        <v>0</v>
      </c>
      <c r="K86" s="43"/>
      <c r="L86" s="47"/>
      <c r="M86" s="98"/>
      <c r="N86" s="188"/>
      <c r="O86" s="99"/>
      <c r="P86" s="189">
        <f>P87+P158+P196</f>
        <v>0</v>
      </c>
      <c r="Q86" s="99"/>
      <c r="R86" s="189">
        <f>R87+R158+R196</f>
        <v>54.988392000000012</v>
      </c>
      <c r="S86" s="99"/>
      <c r="T86" s="190">
        <f>T87+T158+T196</f>
        <v>89.077020000000005</v>
      </c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T86" s="20" t="s">
        <v>77</v>
      </c>
      <c r="AU86" s="20" t="s">
        <v>112</v>
      </c>
      <c r="BK86" s="191">
        <f>BK87+BK158+BK196</f>
        <v>0</v>
      </c>
    </row>
    <row r="87" s="12" customFormat="1" ht="25.92" customHeight="1">
      <c r="A87" s="12"/>
      <c r="B87" s="192"/>
      <c r="C87" s="193"/>
      <c r="D87" s="194" t="s">
        <v>77</v>
      </c>
      <c r="E87" s="195" t="s">
        <v>142</v>
      </c>
      <c r="F87" s="195" t="s">
        <v>143</v>
      </c>
      <c r="G87" s="193"/>
      <c r="H87" s="193"/>
      <c r="I87" s="196"/>
      <c r="J87" s="197">
        <f>BK87</f>
        <v>0</v>
      </c>
      <c r="K87" s="193"/>
      <c r="L87" s="198"/>
      <c r="M87" s="199"/>
      <c r="N87" s="200"/>
      <c r="O87" s="200"/>
      <c r="P87" s="201">
        <f>P88+P148</f>
        <v>0</v>
      </c>
      <c r="Q87" s="200"/>
      <c r="R87" s="201">
        <f>R88+R148</f>
        <v>53.126789000000009</v>
      </c>
      <c r="S87" s="200"/>
      <c r="T87" s="202">
        <f>T88+T148</f>
        <v>89.077020000000005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3" t="s">
        <v>86</v>
      </c>
      <c r="AT87" s="204" t="s">
        <v>77</v>
      </c>
      <c r="AU87" s="204" t="s">
        <v>78</v>
      </c>
      <c r="AY87" s="203" t="s">
        <v>144</v>
      </c>
      <c r="BK87" s="205">
        <f>BK88+BK148</f>
        <v>0</v>
      </c>
    </row>
    <row r="88" s="12" customFormat="1" ht="22.8" customHeight="1">
      <c r="A88" s="12"/>
      <c r="B88" s="192"/>
      <c r="C88" s="193"/>
      <c r="D88" s="194" t="s">
        <v>77</v>
      </c>
      <c r="E88" s="206" t="s">
        <v>201</v>
      </c>
      <c r="F88" s="206" t="s">
        <v>325</v>
      </c>
      <c r="G88" s="193"/>
      <c r="H88" s="193"/>
      <c r="I88" s="196"/>
      <c r="J88" s="207">
        <f>BK88</f>
        <v>0</v>
      </c>
      <c r="K88" s="193"/>
      <c r="L88" s="198"/>
      <c r="M88" s="199"/>
      <c r="N88" s="200"/>
      <c r="O88" s="200"/>
      <c r="P88" s="201">
        <f>SUM(P89:P147)</f>
        <v>0</v>
      </c>
      <c r="Q88" s="200"/>
      <c r="R88" s="201">
        <f>SUM(R89:R147)</f>
        <v>53.126789000000009</v>
      </c>
      <c r="S88" s="200"/>
      <c r="T88" s="202">
        <f>SUM(T89:T147)</f>
        <v>89.077020000000005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3" t="s">
        <v>86</v>
      </c>
      <c r="AT88" s="204" t="s">
        <v>77</v>
      </c>
      <c r="AU88" s="204" t="s">
        <v>86</v>
      </c>
      <c r="AY88" s="203" t="s">
        <v>144</v>
      </c>
      <c r="BK88" s="205">
        <f>SUM(BK89:BK147)</f>
        <v>0</v>
      </c>
    </row>
    <row r="89" s="2" customFormat="1" ht="16.5" customHeight="1">
      <c r="A89" s="41"/>
      <c r="B89" s="42"/>
      <c r="C89" s="208" t="s">
        <v>86</v>
      </c>
      <c r="D89" s="208" t="s">
        <v>146</v>
      </c>
      <c r="E89" s="209" t="s">
        <v>598</v>
      </c>
      <c r="F89" s="210" t="s">
        <v>599</v>
      </c>
      <c r="G89" s="211" t="s">
        <v>234</v>
      </c>
      <c r="H89" s="212">
        <v>57</v>
      </c>
      <c r="I89" s="213"/>
      <c r="J89" s="214">
        <f>ROUND(I89*H89,2)</f>
        <v>0</v>
      </c>
      <c r="K89" s="215"/>
      <c r="L89" s="47"/>
      <c r="M89" s="216" t="s">
        <v>19</v>
      </c>
      <c r="N89" s="217" t="s">
        <v>49</v>
      </c>
      <c r="O89" s="87"/>
      <c r="P89" s="218">
        <f>O89*H89</f>
        <v>0</v>
      </c>
      <c r="Q89" s="218">
        <v>0</v>
      </c>
      <c r="R89" s="218">
        <f>Q89*H89</f>
        <v>0</v>
      </c>
      <c r="S89" s="218">
        <v>0</v>
      </c>
      <c r="T89" s="219">
        <f>S89*H89</f>
        <v>0</v>
      </c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R89" s="220" t="s">
        <v>150</v>
      </c>
      <c r="AT89" s="220" t="s">
        <v>146</v>
      </c>
      <c r="AU89" s="220" t="s">
        <v>88</v>
      </c>
      <c r="AY89" s="20" t="s">
        <v>144</v>
      </c>
      <c r="BE89" s="221">
        <f>IF(N89="základní",J89,0)</f>
        <v>0</v>
      </c>
      <c r="BF89" s="221">
        <f>IF(N89="snížená",J89,0)</f>
        <v>0</v>
      </c>
      <c r="BG89" s="221">
        <f>IF(N89="zákl. přenesená",J89,0)</f>
        <v>0</v>
      </c>
      <c r="BH89" s="221">
        <f>IF(N89="sníž. přenesená",J89,0)</f>
        <v>0</v>
      </c>
      <c r="BI89" s="221">
        <f>IF(N89="nulová",J89,0)</f>
        <v>0</v>
      </c>
      <c r="BJ89" s="20" t="s">
        <v>86</v>
      </c>
      <c r="BK89" s="221">
        <f>ROUND(I89*H89,2)</f>
        <v>0</v>
      </c>
      <c r="BL89" s="20" t="s">
        <v>150</v>
      </c>
      <c r="BM89" s="220" t="s">
        <v>600</v>
      </c>
    </row>
    <row r="90" s="2" customFormat="1" ht="16.5" customHeight="1">
      <c r="A90" s="41"/>
      <c r="B90" s="42"/>
      <c r="C90" s="208" t="s">
        <v>88</v>
      </c>
      <c r="D90" s="208" t="s">
        <v>146</v>
      </c>
      <c r="E90" s="209" t="s">
        <v>601</v>
      </c>
      <c r="F90" s="210" t="s">
        <v>602</v>
      </c>
      <c r="G90" s="211" t="s">
        <v>234</v>
      </c>
      <c r="H90" s="212">
        <v>57</v>
      </c>
      <c r="I90" s="213"/>
      <c r="J90" s="214">
        <f>ROUND(I90*H90,2)</f>
        <v>0</v>
      </c>
      <c r="K90" s="215"/>
      <c r="L90" s="47"/>
      <c r="M90" s="216" t="s">
        <v>19</v>
      </c>
      <c r="N90" s="217" t="s">
        <v>49</v>
      </c>
      <c r="O90" s="87"/>
      <c r="P90" s="218">
        <f>O90*H90</f>
        <v>0</v>
      </c>
      <c r="Q90" s="218">
        <v>0.0235</v>
      </c>
      <c r="R90" s="218">
        <f>Q90*H90</f>
        <v>1.3394999999999999</v>
      </c>
      <c r="S90" s="218">
        <v>0</v>
      </c>
      <c r="T90" s="219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20" t="s">
        <v>150</v>
      </c>
      <c r="AT90" s="220" t="s">
        <v>146</v>
      </c>
      <c r="AU90" s="220" t="s">
        <v>88</v>
      </c>
      <c r="AY90" s="20" t="s">
        <v>144</v>
      </c>
      <c r="BE90" s="221">
        <f>IF(N90="základní",J90,0)</f>
        <v>0</v>
      </c>
      <c r="BF90" s="221">
        <f>IF(N90="snížená",J90,0)</f>
        <v>0</v>
      </c>
      <c r="BG90" s="221">
        <f>IF(N90="zákl. přenesená",J90,0)</f>
        <v>0</v>
      </c>
      <c r="BH90" s="221">
        <f>IF(N90="sníž. přenesená",J90,0)</f>
        <v>0</v>
      </c>
      <c r="BI90" s="221">
        <f>IF(N90="nulová",J90,0)</f>
        <v>0</v>
      </c>
      <c r="BJ90" s="20" t="s">
        <v>86</v>
      </c>
      <c r="BK90" s="221">
        <f>ROUND(I90*H90,2)</f>
        <v>0</v>
      </c>
      <c r="BL90" s="20" t="s">
        <v>150</v>
      </c>
      <c r="BM90" s="220" t="s">
        <v>603</v>
      </c>
    </row>
    <row r="91" s="13" customFormat="1">
      <c r="A91" s="13"/>
      <c r="B91" s="227"/>
      <c r="C91" s="228"/>
      <c r="D91" s="229" t="s">
        <v>154</v>
      </c>
      <c r="E91" s="230" t="s">
        <v>19</v>
      </c>
      <c r="F91" s="231" t="s">
        <v>604</v>
      </c>
      <c r="G91" s="228"/>
      <c r="H91" s="230" t="s">
        <v>19</v>
      </c>
      <c r="I91" s="232"/>
      <c r="J91" s="228"/>
      <c r="K91" s="228"/>
      <c r="L91" s="233"/>
      <c r="M91" s="234"/>
      <c r="N91" s="235"/>
      <c r="O91" s="235"/>
      <c r="P91" s="235"/>
      <c r="Q91" s="235"/>
      <c r="R91" s="235"/>
      <c r="S91" s="235"/>
      <c r="T91" s="236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37" t="s">
        <v>154</v>
      </c>
      <c r="AU91" s="237" t="s">
        <v>88</v>
      </c>
      <c r="AV91" s="13" t="s">
        <v>86</v>
      </c>
      <c r="AW91" s="13" t="s">
        <v>37</v>
      </c>
      <c r="AX91" s="13" t="s">
        <v>78</v>
      </c>
      <c r="AY91" s="237" t="s">
        <v>144</v>
      </c>
    </row>
    <row r="92" s="14" customFormat="1">
      <c r="A92" s="14"/>
      <c r="B92" s="238"/>
      <c r="C92" s="239"/>
      <c r="D92" s="229" t="s">
        <v>154</v>
      </c>
      <c r="E92" s="240" t="s">
        <v>19</v>
      </c>
      <c r="F92" s="241" t="s">
        <v>605</v>
      </c>
      <c r="G92" s="239"/>
      <c r="H92" s="242">
        <v>57</v>
      </c>
      <c r="I92" s="243"/>
      <c r="J92" s="239"/>
      <c r="K92" s="239"/>
      <c r="L92" s="244"/>
      <c r="M92" s="245"/>
      <c r="N92" s="246"/>
      <c r="O92" s="246"/>
      <c r="P92" s="246"/>
      <c r="Q92" s="246"/>
      <c r="R92" s="246"/>
      <c r="S92" s="246"/>
      <c r="T92" s="247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T92" s="248" t="s">
        <v>154</v>
      </c>
      <c r="AU92" s="248" t="s">
        <v>88</v>
      </c>
      <c r="AV92" s="14" t="s">
        <v>88</v>
      </c>
      <c r="AW92" s="14" t="s">
        <v>37</v>
      </c>
      <c r="AX92" s="14" t="s">
        <v>86</v>
      </c>
      <c r="AY92" s="248" t="s">
        <v>144</v>
      </c>
    </row>
    <row r="93" s="2" customFormat="1" ht="21.75" customHeight="1">
      <c r="A93" s="41"/>
      <c r="B93" s="42"/>
      <c r="C93" s="208" t="s">
        <v>163</v>
      </c>
      <c r="D93" s="208" t="s">
        <v>146</v>
      </c>
      <c r="E93" s="209" t="s">
        <v>606</v>
      </c>
      <c r="F93" s="210" t="s">
        <v>607</v>
      </c>
      <c r="G93" s="211" t="s">
        <v>192</v>
      </c>
      <c r="H93" s="212">
        <v>188.465</v>
      </c>
      <c r="I93" s="213"/>
      <c r="J93" s="214">
        <f>ROUND(I93*H93,2)</f>
        <v>0</v>
      </c>
      <c r="K93" s="215"/>
      <c r="L93" s="47"/>
      <c r="M93" s="216" t="s">
        <v>19</v>
      </c>
      <c r="N93" s="217" t="s">
        <v>49</v>
      </c>
      <c r="O93" s="87"/>
      <c r="P93" s="218">
        <f>O93*H93</f>
        <v>0</v>
      </c>
      <c r="Q93" s="218">
        <v>1.0000000000000001E-05</v>
      </c>
      <c r="R93" s="218">
        <f>Q93*H93</f>
        <v>0.0018846500000000001</v>
      </c>
      <c r="S93" s="218">
        <v>0</v>
      </c>
      <c r="T93" s="219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20" t="s">
        <v>150</v>
      </c>
      <c r="AT93" s="220" t="s">
        <v>146</v>
      </c>
      <c r="AU93" s="220" t="s">
        <v>88</v>
      </c>
      <c r="AY93" s="20" t="s">
        <v>144</v>
      </c>
      <c r="BE93" s="221">
        <f>IF(N93="základní",J93,0)</f>
        <v>0</v>
      </c>
      <c r="BF93" s="221">
        <f>IF(N93="snížená",J93,0)</f>
        <v>0</v>
      </c>
      <c r="BG93" s="221">
        <f>IF(N93="zákl. přenesená",J93,0)</f>
        <v>0</v>
      </c>
      <c r="BH93" s="221">
        <f>IF(N93="sníž. přenesená",J93,0)</f>
        <v>0</v>
      </c>
      <c r="BI93" s="221">
        <f>IF(N93="nulová",J93,0)</f>
        <v>0</v>
      </c>
      <c r="BJ93" s="20" t="s">
        <v>86</v>
      </c>
      <c r="BK93" s="221">
        <f>ROUND(I93*H93,2)</f>
        <v>0</v>
      </c>
      <c r="BL93" s="20" t="s">
        <v>150</v>
      </c>
      <c r="BM93" s="220" t="s">
        <v>608</v>
      </c>
    </row>
    <row r="94" s="2" customFormat="1">
      <c r="A94" s="41"/>
      <c r="B94" s="42"/>
      <c r="C94" s="43"/>
      <c r="D94" s="222" t="s">
        <v>152</v>
      </c>
      <c r="E94" s="43"/>
      <c r="F94" s="223" t="s">
        <v>609</v>
      </c>
      <c r="G94" s="43"/>
      <c r="H94" s="43"/>
      <c r="I94" s="224"/>
      <c r="J94" s="43"/>
      <c r="K94" s="43"/>
      <c r="L94" s="47"/>
      <c r="M94" s="225"/>
      <c r="N94" s="226"/>
      <c r="O94" s="87"/>
      <c r="P94" s="87"/>
      <c r="Q94" s="87"/>
      <c r="R94" s="87"/>
      <c r="S94" s="87"/>
      <c r="T94" s="88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20" t="s">
        <v>152</v>
      </c>
      <c r="AU94" s="20" t="s">
        <v>88</v>
      </c>
    </row>
    <row r="95" s="2" customFormat="1" ht="21.75" customHeight="1">
      <c r="A95" s="41"/>
      <c r="B95" s="42"/>
      <c r="C95" s="208" t="s">
        <v>150</v>
      </c>
      <c r="D95" s="208" t="s">
        <v>146</v>
      </c>
      <c r="E95" s="209" t="s">
        <v>610</v>
      </c>
      <c r="F95" s="210" t="s">
        <v>611</v>
      </c>
      <c r="G95" s="211" t="s">
        <v>192</v>
      </c>
      <c r="H95" s="212">
        <v>754.88999999999999</v>
      </c>
      <c r="I95" s="213"/>
      <c r="J95" s="214">
        <f>ROUND(I95*H95,2)</f>
        <v>0</v>
      </c>
      <c r="K95" s="215"/>
      <c r="L95" s="47"/>
      <c r="M95" s="216" t="s">
        <v>19</v>
      </c>
      <c r="N95" s="217" t="s">
        <v>49</v>
      </c>
      <c r="O95" s="87"/>
      <c r="P95" s="218">
        <f>O95*H95</f>
        <v>0</v>
      </c>
      <c r="Q95" s="218">
        <v>0</v>
      </c>
      <c r="R95" s="218">
        <f>Q95*H95</f>
        <v>0</v>
      </c>
      <c r="S95" s="218">
        <v>0.070000000000000007</v>
      </c>
      <c r="T95" s="219">
        <f>S95*H95</f>
        <v>52.842300000000002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20" t="s">
        <v>150</v>
      </c>
      <c r="AT95" s="220" t="s">
        <v>146</v>
      </c>
      <c r="AU95" s="220" t="s">
        <v>88</v>
      </c>
      <c r="AY95" s="20" t="s">
        <v>144</v>
      </c>
      <c r="BE95" s="221">
        <f>IF(N95="základní",J95,0)</f>
        <v>0</v>
      </c>
      <c r="BF95" s="221">
        <f>IF(N95="snížená",J95,0)</f>
        <v>0</v>
      </c>
      <c r="BG95" s="221">
        <f>IF(N95="zákl. přenesená",J95,0)</f>
        <v>0</v>
      </c>
      <c r="BH95" s="221">
        <f>IF(N95="sníž. přenesená",J95,0)</f>
        <v>0</v>
      </c>
      <c r="BI95" s="221">
        <f>IF(N95="nulová",J95,0)</f>
        <v>0</v>
      </c>
      <c r="BJ95" s="20" t="s">
        <v>86</v>
      </c>
      <c r="BK95" s="221">
        <f>ROUND(I95*H95,2)</f>
        <v>0</v>
      </c>
      <c r="BL95" s="20" t="s">
        <v>150</v>
      </c>
      <c r="BM95" s="220" t="s">
        <v>612</v>
      </c>
    </row>
    <row r="96" s="2" customFormat="1">
      <c r="A96" s="41"/>
      <c r="B96" s="42"/>
      <c r="C96" s="43"/>
      <c r="D96" s="222" t="s">
        <v>152</v>
      </c>
      <c r="E96" s="43"/>
      <c r="F96" s="223" t="s">
        <v>613</v>
      </c>
      <c r="G96" s="43"/>
      <c r="H96" s="43"/>
      <c r="I96" s="224"/>
      <c r="J96" s="43"/>
      <c r="K96" s="43"/>
      <c r="L96" s="47"/>
      <c r="M96" s="225"/>
      <c r="N96" s="226"/>
      <c r="O96" s="87"/>
      <c r="P96" s="87"/>
      <c r="Q96" s="87"/>
      <c r="R96" s="87"/>
      <c r="S96" s="87"/>
      <c r="T96" s="88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20" t="s">
        <v>152</v>
      </c>
      <c r="AU96" s="20" t="s">
        <v>88</v>
      </c>
    </row>
    <row r="97" s="13" customFormat="1">
      <c r="A97" s="13"/>
      <c r="B97" s="227"/>
      <c r="C97" s="228"/>
      <c r="D97" s="229" t="s">
        <v>154</v>
      </c>
      <c r="E97" s="230" t="s">
        <v>19</v>
      </c>
      <c r="F97" s="231" t="s">
        <v>604</v>
      </c>
      <c r="G97" s="228"/>
      <c r="H97" s="230" t="s">
        <v>19</v>
      </c>
      <c r="I97" s="232"/>
      <c r="J97" s="228"/>
      <c r="K97" s="228"/>
      <c r="L97" s="233"/>
      <c r="M97" s="234"/>
      <c r="N97" s="235"/>
      <c r="O97" s="235"/>
      <c r="P97" s="235"/>
      <c r="Q97" s="235"/>
      <c r="R97" s="235"/>
      <c r="S97" s="235"/>
      <c r="T97" s="236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7" t="s">
        <v>154</v>
      </c>
      <c r="AU97" s="237" t="s">
        <v>88</v>
      </c>
      <c r="AV97" s="13" t="s">
        <v>86</v>
      </c>
      <c r="AW97" s="13" t="s">
        <v>37</v>
      </c>
      <c r="AX97" s="13" t="s">
        <v>78</v>
      </c>
      <c r="AY97" s="237" t="s">
        <v>144</v>
      </c>
    </row>
    <row r="98" s="14" customFormat="1">
      <c r="A98" s="14"/>
      <c r="B98" s="238"/>
      <c r="C98" s="239"/>
      <c r="D98" s="229" t="s">
        <v>154</v>
      </c>
      <c r="E98" s="240" t="s">
        <v>19</v>
      </c>
      <c r="F98" s="241" t="s">
        <v>614</v>
      </c>
      <c r="G98" s="239"/>
      <c r="H98" s="242">
        <v>18.645</v>
      </c>
      <c r="I98" s="243"/>
      <c r="J98" s="239"/>
      <c r="K98" s="239"/>
      <c r="L98" s="244"/>
      <c r="M98" s="245"/>
      <c r="N98" s="246"/>
      <c r="O98" s="246"/>
      <c r="P98" s="246"/>
      <c r="Q98" s="246"/>
      <c r="R98" s="246"/>
      <c r="S98" s="246"/>
      <c r="T98" s="247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48" t="s">
        <v>154</v>
      </c>
      <c r="AU98" s="248" t="s">
        <v>88</v>
      </c>
      <c r="AV98" s="14" t="s">
        <v>88</v>
      </c>
      <c r="AW98" s="14" t="s">
        <v>37</v>
      </c>
      <c r="AX98" s="14" t="s">
        <v>78</v>
      </c>
      <c r="AY98" s="248" t="s">
        <v>144</v>
      </c>
    </row>
    <row r="99" s="14" customFormat="1">
      <c r="A99" s="14"/>
      <c r="B99" s="238"/>
      <c r="C99" s="239"/>
      <c r="D99" s="229" t="s">
        <v>154</v>
      </c>
      <c r="E99" s="240" t="s">
        <v>19</v>
      </c>
      <c r="F99" s="241" t="s">
        <v>615</v>
      </c>
      <c r="G99" s="239"/>
      <c r="H99" s="242">
        <v>6.7800000000000002</v>
      </c>
      <c r="I99" s="243"/>
      <c r="J99" s="239"/>
      <c r="K99" s="239"/>
      <c r="L99" s="244"/>
      <c r="M99" s="245"/>
      <c r="N99" s="246"/>
      <c r="O99" s="246"/>
      <c r="P99" s="246"/>
      <c r="Q99" s="246"/>
      <c r="R99" s="246"/>
      <c r="S99" s="246"/>
      <c r="T99" s="247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48" t="s">
        <v>154</v>
      </c>
      <c r="AU99" s="248" t="s">
        <v>88</v>
      </c>
      <c r="AV99" s="14" t="s">
        <v>88</v>
      </c>
      <c r="AW99" s="14" t="s">
        <v>37</v>
      </c>
      <c r="AX99" s="14" t="s">
        <v>78</v>
      </c>
      <c r="AY99" s="248" t="s">
        <v>144</v>
      </c>
    </row>
    <row r="100" s="14" customFormat="1">
      <c r="A100" s="14"/>
      <c r="B100" s="238"/>
      <c r="C100" s="239"/>
      <c r="D100" s="229" t="s">
        <v>154</v>
      </c>
      <c r="E100" s="240" t="s">
        <v>19</v>
      </c>
      <c r="F100" s="241" t="s">
        <v>616</v>
      </c>
      <c r="G100" s="239"/>
      <c r="H100" s="242">
        <v>11.6</v>
      </c>
      <c r="I100" s="243"/>
      <c r="J100" s="239"/>
      <c r="K100" s="239"/>
      <c r="L100" s="244"/>
      <c r="M100" s="245"/>
      <c r="N100" s="246"/>
      <c r="O100" s="246"/>
      <c r="P100" s="246"/>
      <c r="Q100" s="246"/>
      <c r="R100" s="246"/>
      <c r="S100" s="246"/>
      <c r="T100" s="247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48" t="s">
        <v>154</v>
      </c>
      <c r="AU100" s="248" t="s">
        <v>88</v>
      </c>
      <c r="AV100" s="14" t="s">
        <v>88</v>
      </c>
      <c r="AW100" s="14" t="s">
        <v>37</v>
      </c>
      <c r="AX100" s="14" t="s">
        <v>78</v>
      </c>
      <c r="AY100" s="248" t="s">
        <v>144</v>
      </c>
    </row>
    <row r="101" s="14" customFormat="1">
      <c r="A101" s="14"/>
      <c r="B101" s="238"/>
      <c r="C101" s="239"/>
      <c r="D101" s="229" t="s">
        <v>154</v>
      </c>
      <c r="E101" s="240" t="s">
        <v>19</v>
      </c>
      <c r="F101" s="241" t="s">
        <v>617</v>
      </c>
      <c r="G101" s="239"/>
      <c r="H101" s="242">
        <v>3</v>
      </c>
      <c r="I101" s="243"/>
      <c r="J101" s="239"/>
      <c r="K101" s="239"/>
      <c r="L101" s="244"/>
      <c r="M101" s="245"/>
      <c r="N101" s="246"/>
      <c r="O101" s="246"/>
      <c r="P101" s="246"/>
      <c r="Q101" s="246"/>
      <c r="R101" s="246"/>
      <c r="S101" s="246"/>
      <c r="T101" s="247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48" t="s">
        <v>154</v>
      </c>
      <c r="AU101" s="248" t="s">
        <v>88</v>
      </c>
      <c r="AV101" s="14" t="s">
        <v>88</v>
      </c>
      <c r="AW101" s="14" t="s">
        <v>37</v>
      </c>
      <c r="AX101" s="14" t="s">
        <v>78</v>
      </c>
      <c r="AY101" s="248" t="s">
        <v>144</v>
      </c>
    </row>
    <row r="102" s="14" customFormat="1">
      <c r="A102" s="14"/>
      <c r="B102" s="238"/>
      <c r="C102" s="239"/>
      <c r="D102" s="229" t="s">
        <v>154</v>
      </c>
      <c r="E102" s="240" t="s">
        <v>19</v>
      </c>
      <c r="F102" s="241" t="s">
        <v>618</v>
      </c>
      <c r="G102" s="239"/>
      <c r="H102" s="242">
        <v>125.40000000000001</v>
      </c>
      <c r="I102" s="243"/>
      <c r="J102" s="239"/>
      <c r="K102" s="239"/>
      <c r="L102" s="244"/>
      <c r="M102" s="245"/>
      <c r="N102" s="246"/>
      <c r="O102" s="246"/>
      <c r="P102" s="246"/>
      <c r="Q102" s="246"/>
      <c r="R102" s="246"/>
      <c r="S102" s="246"/>
      <c r="T102" s="247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48" t="s">
        <v>154</v>
      </c>
      <c r="AU102" s="248" t="s">
        <v>88</v>
      </c>
      <c r="AV102" s="14" t="s">
        <v>88</v>
      </c>
      <c r="AW102" s="14" t="s">
        <v>37</v>
      </c>
      <c r="AX102" s="14" t="s">
        <v>78</v>
      </c>
      <c r="AY102" s="248" t="s">
        <v>144</v>
      </c>
    </row>
    <row r="103" s="14" customFormat="1">
      <c r="A103" s="14"/>
      <c r="B103" s="238"/>
      <c r="C103" s="239"/>
      <c r="D103" s="229" t="s">
        <v>154</v>
      </c>
      <c r="E103" s="240" t="s">
        <v>19</v>
      </c>
      <c r="F103" s="241" t="s">
        <v>619</v>
      </c>
      <c r="G103" s="239"/>
      <c r="H103" s="242">
        <v>6.8399999999999999</v>
      </c>
      <c r="I103" s="243"/>
      <c r="J103" s="239"/>
      <c r="K103" s="239"/>
      <c r="L103" s="244"/>
      <c r="M103" s="245"/>
      <c r="N103" s="246"/>
      <c r="O103" s="246"/>
      <c r="P103" s="246"/>
      <c r="Q103" s="246"/>
      <c r="R103" s="246"/>
      <c r="S103" s="246"/>
      <c r="T103" s="247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8" t="s">
        <v>154</v>
      </c>
      <c r="AU103" s="248" t="s">
        <v>88</v>
      </c>
      <c r="AV103" s="14" t="s">
        <v>88</v>
      </c>
      <c r="AW103" s="14" t="s">
        <v>37</v>
      </c>
      <c r="AX103" s="14" t="s">
        <v>78</v>
      </c>
      <c r="AY103" s="248" t="s">
        <v>144</v>
      </c>
    </row>
    <row r="104" s="14" customFormat="1">
      <c r="A104" s="14"/>
      <c r="B104" s="238"/>
      <c r="C104" s="239"/>
      <c r="D104" s="229" t="s">
        <v>154</v>
      </c>
      <c r="E104" s="240" t="s">
        <v>19</v>
      </c>
      <c r="F104" s="241" t="s">
        <v>620</v>
      </c>
      <c r="G104" s="239"/>
      <c r="H104" s="242">
        <v>36.479999999999997</v>
      </c>
      <c r="I104" s="243"/>
      <c r="J104" s="239"/>
      <c r="K104" s="239"/>
      <c r="L104" s="244"/>
      <c r="M104" s="245"/>
      <c r="N104" s="246"/>
      <c r="O104" s="246"/>
      <c r="P104" s="246"/>
      <c r="Q104" s="246"/>
      <c r="R104" s="246"/>
      <c r="S104" s="246"/>
      <c r="T104" s="247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48" t="s">
        <v>154</v>
      </c>
      <c r="AU104" s="248" t="s">
        <v>88</v>
      </c>
      <c r="AV104" s="14" t="s">
        <v>88</v>
      </c>
      <c r="AW104" s="14" t="s">
        <v>37</v>
      </c>
      <c r="AX104" s="14" t="s">
        <v>78</v>
      </c>
      <c r="AY104" s="248" t="s">
        <v>144</v>
      </c>
    </row>
    <row r="105" s="14" customFormat="1">
      <c r="A105" s="14"/>
      <c r="B105" s="238"/>
      <c r="C105" s="239"/>
      <c r="D105" s="229" t="s">
        <v>154</v>
      </c>
      <c r="E105" s="240" t="s">
        <v>19</v>
      </c>
      <c r="F105" s="241" t="s">
        <v>621</v>
      </c>
      <c r="G105" s="239"/>
      <c r="H105" s="242">
        <v>90.209999999999994</v>
      </c>
      <c r="I105" s="243"/>
      <c r="J105" s="239"/>
      <c r="K105" s="239"/>
      <c r="L105" s="244"/>
      <c r="M105" s="245"/>
      <c r="N105" s="246"/>
      <c r="O105" s="246"/>
      <c r="P105" s="246"/>
      <c r="Q105" s="246"/>
      <c r="R105" s="246"/>
      <c r="S105" s="246"/>
      <c r="T105" s="247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8" t="s">
        <v>154</v>
      </c>
      <c r="AU105" s="248" t="s">
        <v>88</v>
      </c>
      <c r="AV105" s="14" t="s">
        <v>88</v>
      </c>
      <c r="AW105" s="14" t="s">
        <v>37</v>
      </c>
      <c r="AX105" s="14" t="s">
        <v>78</v>
      </c>
      <c r="AY105" s="248" t="s">
        <v>144</v>
      </c>
    </row>
    <row r="106" s="14" customFormat="1">
      <c r="A106" s="14"/>
      <c r="B106" s="238"/>
      <c r="C106" s="239"/>
      <c r="D106" s="229" t="s">
        <v>154</v>
      </c>
      <c r="E106" s="240" t="s">
        <v>19</v>
      </c>
      <c r="F106" s="241" t="s">
        <v>622</v>
      </c>
      <c r="G106" s="239"/>
      <c r="H106" s="242">
        <v>84.150000000000006</v>
      </c>
      <c r="I106" s="243"/>
      <c r="J106" s="239"/>
      <c r="K106" s="239"/>
      <c r="L106" s="244"/>
      <c r="M106" s="245"/>
      <c r="N106" s="246"/>
      <c r="O106" s="246"/>
      <c r="P106" s="246"/>
      <c r="Q106" s="246"/>
      <c r="R106" s="246"/>
      <c r="S106" s="246"/>
      <c r="T106" s="247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48" t="s">
        <v>154</v>
      </c>
      <c r="AU106" s="248" t="s">
        <v>88</v>
      </c>
      <c r="AV106" s="14" t="s">
        <v>88</v>
      </c>
      <c r="AW106" s="14" t="s">
        <v>37</v>
      </c>
      <c r="AX106" s="14" t="s">
        <v>78</v>
      </c>
      <c r="AY106" s="248" t="s">
        <v>144</v>
      </c>
    </row>
    <row r="107" s="14" customFormat="1">
      <c r="A107" s="14"/>
      <c r="B107" s="238"/>
      <c r="C107" s="239"/>
      <c r="D107" s="229" t="s">
        <v>154</v>
      </c>
      <c r="E107" s="240" t="s">
        <v>19</v>
      </c>
      <c r="F107" s="241" t="s">
        <v>623</v>
      </c>
      <c r="G107" s="239"/>
      <c r="H107" s="242">
        <v>52.25</v>
      </c>
      <c r="I107" s="243"/>
      <c r="J107" s="239"/>
      <c r="K107" s="239"/>
      <c r="L107" s="244"/>
      <c r="M107" s="245"/>
      <c r="N107" s="246"/>
      <c r="O107" s="246"/>
      <c r="P107" s="246"/>
      <c r="Q107" s="246"/>
      <c r="R107" s="246"/>
      <c r="S107" s="246"/>
      <c r="T107" s="247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8" t="s">
        <v>154</v>
      </c>
      <c r="AU107" s="248" t="s">
        <v>88</v>
      </c>
      <c r="AV107" s="14" t="s">
        <v>88</v>
      </c>
      <c r="AW107" s="14" t="s">
        <v>37</v>
      </c>
      <c r="AX107" s="14" t="s">
        <v>78</v>
      </c>
      <c r="AY107" s="248" t="s">
        <v>144</v>
      </c>
    </row>
    <row r="108" s="14" customFormat="1">
      <c r="A108" s="14"/>
      <c r="B108" s="238"/>
      <c r="C108" s="239"/>
      <c r="D108" s="229" t="s">
        <v>154</v>
      </c>
      <c r="E108" s="240" t="s">
        <v>19</v>
      </c>
      <c r="F108" s="241" t="s">
        <v>624</v>
      </c>
      <c r="G108" s="239"/>
      <c r="H108" s="242">
        <v>9</v>
      </c>
      <c r="I108" s="243"/>
      <c r="J108" s="239"/>
      <c r="K108" s="239"/>
      <c r="L108" s="244"/>
      <c r="M108" s="245"/>
      <c r="N108" s="246"/>
      <c r="O108" s="246"/>
      <c r="P108" s="246"/>
      <c r="Q108" s="246"/>
      <c r="R108" s="246"/>
      <c r="S108" s="246"/>
      <c r="T108" s="247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8" t="s">
        <v>154</v>
      </c>
      <c r="AU108" s="248" t="s">
        <v>88</v>
      </c>
      <c r="AV108" s="14" t="s">
        <v>88</v>
      </c>
      <c r="AW108" s="14" t="s">
        <v>37</v>
      </c>
      <c r="AX108" s="14" t="s">
        <v>78</v>
      </c>
      <c r="AY108" s="248" t="s">
        <v>144</v>
      </c>
    </row>
    <row r="109" s="14" customFormat="1">
      <c r="A109" s="14"/>
      <c r="B109" s="238"/>
      <c r="C109" s="239"/>
      <c r="D109" s="229" t="s">
        <v>154</v>
      </c>
      <c r="E109" s="240" t="s">
        <v>19</v>
      </c>
      <c r="F109" s="241" t="s">
        <v>625</v>
      </c>
      <c r="G109" s="239"/>
      <c r="H109" s="242">
        <v>86.135000000000005</v>
      </c>
      <c r="I109" s="243"/>
      <c r="J109" s="239"/>
      <c r="K109" s="239"/>
      <c r="L109" s="244"/>
      <c r="M109" s="245"/>
      <c r="N109" s="246"/>
      <c r="O109" s="246"/>
      <c r="P109" s="246"/>
      <c r="Q109" s="246"/>
      <c r="R109" s="246"/>
      <c r="S109" s="246"/>
      <c r="T109" s="247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48" t="s">
        <v>154</v>
      </c>
      <c r="AU109" s="248" t="s">
        <v>88</v>
      </c>
      <c r="AV109" s="14" t="s">
        <v>88</v>
      </c>
      <c r="AW109" s="14" t="s">
        <v>37</v>
      </c>
      <c r="AX109" s="14" t="s">
        <v>78</v>
      </c>
      <c r="AY109" s="248" t="s">
        <v>144</v>
      </c>
    </row>
    <row r="110" s="16" customFormat="1">
      <c r="A110" s="16"/>
      <c r="B110" s="274"/>
      <c r="C110" s="275"/>
      <c r="D110" s="229" t="s">
        <v>154</v>
      </c>
      <c r="E110" s="276" t="s">
        <v>19</v>
      </c>
      <c r="F110" s="277" t="s">
        <v>626</v>
      </c>
      <c r="G110" s="275"/>
      <c r="H110" s="278">
        <v>530.49000000000001</v>
      </c>
      <c r="I110" s="279"/>
      <c r="J110" s="275"/>
      <c r="K110" s="275"/>
      <c r="L110" s="280"/>
      <c r="M110" s="281"/>
      <c r="N110" s="282"/>
      <c r="O110" s="282"/>
      <c r="P110" s="282"/>
      <c r="Q110" s="282"/>
      <c r="R110" s="282"/>
      <c r="S110" s="282"/>
      <c r="T110" s="283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T110" s="284" t="s">
        <v>154</v>
      </c>
      <c r="AU110" s="284" t="s">
        <v>88</v>
      </c>
      <c r="AV110" s="16" t="s">
        <v>163</v>
      </c>
      <c r="AW110" s="16" t="s">
        <v>37</v>
      </c>
      <c r="AX110" s="16" t="s">
        <v>78</v>
      </c>
      <c r="AY110" s="284" t="s">
        <v>144</v>
      </c>
    </row>
    <row r="111" s="13" customFormat="1">
      <c r="A111" s="13"/>
      <c r="B111" s="227"/>
      <c r="C111" s="228"/>
      <c r="D111" s="229" t="s">
        <v>154</v>
      </c>
      <c r="E111" s="230" t="s">
        <v>19</v>
      </c>
      <c r="F111" s="231" t="s">
        <v>627</v>
      </c>
      <c r="G111" s="228"/>
      <c r="H111" s="230" t="s">
        <v>19</v>
      </c>
      <c r="I111" s="232"/>
      <c r="J111" s="228"/>
      <c r="K111" s="228"/>
      <c r="L111" s="233"/>
      <c r="M111" s="234"/>
      <c r="N111" s="235"/>
      <c r="O111" s="235"/>
      <c r="P111" s="235"/>
      <c r="Q111" s="235"/>
      <c r="R111" s="235"/>
      <c r="S111" s="235"/>
      <c r="T111" s="236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7" t="s">
        <v>154</v>
      </c>
      <c r="AU111" s="237" t="s">
        <v>88</v>
      </c>
      <c r="AV111" s="13" t="s">
        <v>86</v>
      </c>
      <c r="AW111" s="13" t="s">
        <v>37</v>
      </c>
      <c r="AX111" s="13" t="s">
        <v>78</v>
      </c>
      <c r="AY111" s="237" t="s">
        <v>144</v>
      </c>
    </row>
    <row r="112" s="14" customFormat="1">
      <c r="A112" s="14"/>
      <c r="B112" s="238"/>
      <c r="C112" s="239"/>
      <c r="D112" s="229" t="s">
        <v>154</v>
      </c>
      <c r="E112" s="240" t="s">
        <v>19</v>
      </c>
      <c r="F112" s="241" t="s">
        <v>628</v>
      </c>
      <c r="G112" s="239"/>
      <c r="H112" s="242">
        <v>224.40000000000001</v>
      </c>
      <c r="I112" s="243"/>
      <c r="J112" s="239"/>
      <c r="K112" s="239"/>
      <c r="L112" s="244"/>
      <c r="M112" s="245"/>
      <c r="N112" s="246"/>
      <c r="O112" s="246"/>
      <c r="P112" s="246"/>
      <c r="Q112" s="246"/>
      <c r="R112" s="246"/>
      <c r="S112" s="246"/>
      <c r="T112" s="247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48" t="s">
        <v>154</v>
      </c>
      <c r="AU112" s="248" t="s">
        <v>88</v>
      </c>
      <c r="AV112" s="14" t="s">
        <v>88</v>
      </c>
      <c r="AW112" s="14" t="s">
        <v>37</v>
      </c>
      <c r="AX112" s="14" t="s">
        <v>78</v>
      </c>
      <c r="AY112" s="248" t="s">
        <v>144</v>
      </c>
    </row>
    <row r="113" s="16" customFormat="1">
      <c r="A113" s="16"/>
      <c r="B113" s="274"/>
      <c r="C113" s="275"/>
      <c r="D113" s="229" t="s">
        <v>154</v>
      </c>
      <c r="E113" s="276" t="s">
        <v>19</v>
      </c>
      <c r="F113" s="277" t="s">
        <v>626</v>
      </c>
      <c r="G113" s="275"/>
      <c r="H113" s="278">
        <v>224.40000000000001</v>
      </c>
      <c r="I113" s="279"/>
      <c r="J113" s="275"/>
      <c r="K113" s="275"/>
      <c r="L113" s="280"/>
      <c r="M113" s="281"/>
      <c r="N113" s="282"/>
      <c r="O113" s="282"/>
      <c r="P113" s="282"/>
      <c r="Q113" s="282"/>
      <c r="R113" s="282"/>
      <c r="S113" s="282"/>
      <c r="T113" s="283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T113" s="284" t="s">
        <v>154</v>
      </c>
      <c r="AU113" s="284" t="s">
        <v>88</v>
      </c>
      <c r="AV113" s="16" t="s">
        <v>163</v>
      </c>
      <c r="AW113" s="16" t="s">
        <v>37</v>
      </c>
      <c r="AX113" s="16" t="s">
        <v>78</v>
      </c>
      <c r="AY113" s="284" t="s">
        <v>144</v>
      </c>
    </row>
    <row r="114" s="15" customFormat="1">
      <c r="A114" s="15"/>
      <c r="B114" s="249"/>
      <c r="C114" s="250"/>
      <c r="D114" s="229" t="s">
        <v>154</v>
      </c>
      <c r="E114" s="251" t="s">
        <v>19</v>
      </c>
      <c r="F114" s="252" t="s">
        <v>188</v>
      </c>
      <c r="G114" s="250"/>
      <c r="H114" s="253">
        <v>754.88999999999999</v>
      </c>
      <c r="I114" s="254"/>
      <c r="J114" s="250"/>
      <c r="K114" s="250"/>
      <c r="L114" s="255"/>
      <c r="M114" s="256"/>
      <c r="N114" s="257"/>
      <c r="O114" s="257"/>
      <c r="P114" s="257"/>
      <c r="Q114" s="257"/>
      <c r="R114" s="257"/>
      <c r="S114" s="257"/>
      <c r="T114" s="258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T114" s="259" t="s">
        <v>154</v>
      </c>
      <c r="AU114" s="259" t="s">
        <v>88</v>
      </c>
      <c r="AV114" s="15" t="s">
        <v>150</v>
      </c>
      <c r="AW114" s="15" t="s">
        <v>37</v>
      </c>
      <c r="AX114" s="15" t="s">
        <v>86</v>
      </c>
      <c r="AY114" s="259" t="s">
        <v>144</v>
      </c>
    </row>
    <row r="115" s="2" customFormat="1" ht="16.5" customHeight="1">
      <c r="A115" s="41"/>
      <c r="B115" s="42"/>
      <c r="C115" s="208" t="s">
        <v>174</v>
      </c>
      <c r="D115" s="208" t="s">
        <v>146</v>
      </c>
      <c r="E115" s="209" t="s">
        <v>629</v>
      </c>
      <c r="F115" s="210" t="s">
        <v>630</v>
      </c>
      <c r="G115" s="211" t="s">
        <v>192</v>
      </c>
      <c r="H115" s="212">
        <v>754.88999999999999</v>
      </c>
      <c r="I115" s="213"/>
      <c r="J115" s="214">
        <f>ROUND(I115*H115,2)</f>
        <v>0</v>
      </c>
      <c r="K115" s="215"/>
      <c r="L115" s="47"/>
      <c r="M115" s="216" t="s">
        <v>19</v>
      </c>
      <c r="N115" s="217" t="s">
        <v>49</v>
      </c>
      <c r="O115" s="87"/>
      <c r="P115" s="218">
        <f>O115*H115</f>
        <v>0</v>
      </c>
      <c r="Q115" s="218">
        <v>0.048000000000000001</v>
      </c>
      <c r="R115" s="218">
        <f>Q115*H115</f>
        <v>36.234720000000003</v>
      </c>
      <c r="S115" s="218">
        <v>0.048000000000000001</v>
      </c>
      <c r="T115" s="219">
        <f>S115*H115</f>
        <v>36.234720000000003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20" t="s">
        <v>150</v>
      </c>
      <c r="AT115" s="220" t="s">
        <v>146</v>
      </c>
      <c r="AU115" s="220" t="s">
        <v>88</v>
      </c>
      <c r="AY115" s="20" t="s">
        <v>144</v>
      </c>
      <c r="BE115" s="221">
        <f>IF(N115="základní",J115,0)</f>
        <v>0</v>
      </c>
      <c r="BF115" s="221">
        <f>IF(N115="snížená",J115,0)</f>
        <v>0</v>
      </c>
      <c r="BG115" s="221">
        <f>IF(N115="zákl. přenesená",J115,0)</f>
        <v>0</v>
      </c>
      <c r="BH115" s="221">
        <f>IF(N115="sníž. přenesená",J115,0)</f>
        <v>0</v>
      </c>
      <c r="BI115" s="221">
        <f>IF(N115="nulová",J115,0)</f>
        <v>0</v>
      </c>
      <c r="BJ115" s="20" t="s">
        <v>86</v>
      </c>
      <c r="BK115" s="221">
        <f>ROUND(I115*H115,2)</f>
        <v>0</v>
      </c>
      <c r="BL115" s="20" t="s">
        <v>150</v>
      </c>
      <c r="BM115" s="220" t="s">
        <v>631</v>
      </c>
    </row>
    <row r="116" s="2" customFormat="1">
      <c r="A116" s="41"/>
      <c r="B116" s="42"/>
      <c r="C116" s="43"/>
      <c r="D116" s="222" t="s">
        <v>152</v>
      </c>
      <c r="E116" s="43"/>
      <c r="F116" s="223" t="s">
        <v>632</v>
      </c>
      <c r="G116" s="43"/>
      <c r="H116" s="43"/>
      <c r="I116" s="224"/>
      <c r="J116" s="43"/>
      <c r="K116" s="43"/>
      <c r="L116" s="47"/>
      <c r="M116" s="225"/>
      <c r="N116" s="226"/>
      <c r="O116" s="87"/>
      <c r="P116" s="87"/>
      <c r="Q116" s="87"/>
      <c r="R116" s="87"/>
      <c r="S116" s="87"/>
      <c r="T116" s="88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20" t="s">
        <v>152</v>
      </c>
      <c r="AU116" s="20" t="s">
        <v>88</v>
      </c>
    </row>
    <row r="117" s="2" customFormat="1" ht="16.5" customHeight="1">
      <c r="A117" s="41"/>
      <c r="B117" s="42"/>
      <c r="C117" s="208" t="s">
        <v>181</v>
      </c>
      <c r="D117" s="208" t="s">
        <v>146</v>
      </c>
      <c r="E117" s="209" t="s">
        <v>633</v>
      </c>
      <c r="F117" s="210" t="s">
        <v>634</v>
      </c>
      <c r="G117" s="211" t="s">
        <v>192</v>
      </c>
      <c r="H117" s="212">
        <v>530.49000000000001</v>
      </c>
      <c r="I117" s="213"/>
      <c r="J117" s="214">
        <f>ROUND(I117*H117,2)</f>
        <v>0</v>
      </c>
      <c r="K117" s="215"/>
      <c r="L117" s="47"/>
      <c r="M117" s="216" t="s">
        <v>19</v>
      </c>
      <c r="N117" s="217" t="s">
        <v>49</v>
      </c>
      <c r="O117" s="87"/>
      <c r="P117" s="218">
        <f>O117*H117</f>
        <v>0</v>
      </c>
      <c r="Q117" s="218">
        <v>0</v>
      </c>
      <c r="R117" s="218">
        <f>Q117*H117</f>
        <v>0</v>
      </c>
      <c r="S117" s="218">
        <v>0</v>
      </c>
      <c r="T117" s="219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20" t="s">
        <v>150</v>
      </c>
      <c r="AT117" s="220" t="s">
        <v>146</v>
      </c>
      <c r="AU117" s="220" t="s">
        <v>88</v>
      </c>
      <c r="AY117" s="20" t="s">
        <v>144</v>
      </c>
      <c r="BE117" s="221">
        <f>IF(N117="základní",J117,0)</f>
        <v>0</v>
      </c>
      <c r="BF117" s="221">
        <f>IF(N117="snížená",J117,0)</f>
        <v>0</v>
      </c>
      <c r="BG117" s="221">
        <f>IF(N117="zákl. přenesená",J117,0)</f>
        <v>0</v>
      </c>
      <c r="BH117" s="221">
        <f>IF(N117="sníž. přenesená",J117,0)</f>
        <v>0</v>
      </c>
      <c r="BI117" s="221">
        <f>IF(N117="nulová",J117,0)</f>
        <v>0</v>
      </c>
      <c r="BJ117" s="20" t="s">
        <v>86</v>
      </c>
      <c r="BK117" s="221">
        <f>ROUND(I117*H117,2)</f>
        <v>0</v>
      </c>
      <c r="BL117" s="20" t="s">
        <v>150</v>
      </c>
      <c r="BM117" s="220" t="s">
        <v>635</v>
      </c>
    </row>
    <row r="118" s="2" customFormat="1">
      <c r="A118" s="41"/>
      <c r="B118" s="42"/>
      <c r="C118" s="43"/>
      <c r="D118" s="222" t="s">
        <v>152</v>
      </c>
      <c r="E118" s="43"/>
      <c r="F118" s="223" t="s">
        <v>636</v>
      </c>
      <c r="G118" s="43"/>
      <c r="H118" s="43"/>
      <c r="I118" s="224"/>
      <c r="J118" s="43"/>
      <c r="K118" s="43"/>
      <c r="L118" s="47"/>
      <c r="M118" s="225"/>
      <c r="N118" s="226"/>
      <c r="O118" s="87"/>
      <c r="P118" s="87"/>
      <c r="Q118" s="87"/>
      <c r="R118" s="87"/>
      <c r="S118" s="87"/>
      <c r="T118" s="88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20" t="s">
        <v>152</v>
      </c>
      <c r="AU118" s="20" t="s">
        <v>88</v>
      </c>
    </row>
    <row r="119" s="2" customFormat="1" ht="16.5" customHeight="1">
      <c r="A119" s="41"/>
      <c r="B119" s="42"/>
      <c r="C119" s="208" t="s">
        <v>189</v>
      </c>
      <c r="D119" s="208" t="s">
        <v>146</v>
      </c>
      <c r="E119" s="209" t="s">
        <v>637</v>
      </c>
      <c r="F119" s="210" t="s">
        <v>638</v>
      </c>
      <c r="G119" s="211" t="s">
        <v>192</v>
      </c>
      <c r="H119" s="212">
        <v>530.49000000000001</v>
      </c>
      <c r="I119" s="213"/>
      <c r="J119" s="214">
        <f>ROUND(I119*H119,2)</f>
        <v>0</v>
      </c>
      <c r="K119" s="215"/>
      <c r="L119" s="47"/>
      <c r="M119" s="216" t="s">
        <v>19</v>
      </c>
      <c r="N119" s="217" t="s">
        <v>49</v>
      </c>
      <c r="O119" s="87"/>
      <c r="P119" s="218">
        <f>O119*H119</f>
        <v>0</v>
      </c>
      <c r="Q119" s="218">
        <v>0.020140000000000002</v>
      </c>
      <c r="R119" s="218">
        <f>Q119*H119</f>
        <v>10.684068600000002</v>
      </c>
      <c r="S119" s="218">
        <v>0</v>
      </c>
      <c r="T119" s="219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20" t="s">
        <v>150</v>
      </c>
      <c r="AT119" s="220" t="s">
        <v>146</v>
      </c>
      <c r="AU119" s="220" t="s">
        <v>88</v>
      </c>
      <c r="AY119" s="20" t="s">
        <v>144</v>
      </c>
      <c r="BE119" s="221">
        <f>IF(N119="základní",J119,0)</f>
        <v>0</v>
      </c>
      <c r="BF119" s="221">
        <f>IF(N119="snížená",J119,0)</f>
        <v>0</v>
      </c>
      <c r="BG119" s="221">
        <f>IF(N119="zákl. přenesená",J119,0)</f>
        <v>0</v>
      </c>
      <c r="BH119" s="221">
        <f>IF(N119="sníž. přenesená",J119,0)</f>
        <v>0</v>
      </c>
      <c r="BI119" s="221">
        <f>IF(N119="nulová",J119,0)</f>
        <v>0</v>
      </c>
      <c r="BJ119" s="20" t="s">
        <v>86</v>
      </c>
      <c r="BK119" s="221">
        <f>ROUND(I119*H119,2)</f>
        <v>0</v>
      </c>
      <c r="BL119" s="20" t="s">
        <v>150</v>
      </c>
      <c r="BM119" s="220" t="s">
        <v>639</v>
      </c>
    </row>
    <row r="120" s="2" customFormat="1">
      <c r="A120" s="41"/>
      <c r="B120" s="42"/>
      <c r="C120" s="43"/>
      <c r="D120" s="222" t="s">
        <v>152</v>
      </c>
      <c r="E120" s="43"/>
      <c r="F120" s="223" t="s">
        <v>640</v>
      </c>
      <c r="G120" s="43"/>
      <c r="H120" s="43"/>
      <c r="I120" s="224"/>
      <c r="J120" s="43"/>
      <c r="K120" s="43"/>
      <c r="L120" s="47"/>
      <c r="M120" s="225"/>
      <c r="N120" s="226"/>
      <c r="O120" s="87"/>
      <c r="P120" s="87"/>
      <c r="Q120" s="87"/>
      <c r="R120" s="87"/>
      <c r="S120" s="87"/>
      <c r="T120" s="88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20" t="s">
        <v>152</v>
      </c>
      <c r="AU120" s="20" t="s">
        <v>88</v>
      </c>
    </row>
    <row r="121" s="13" customFormat="1">
      <c r="A121" s="13"/>
      <c r="B121" s="227"/>
      <c r="C121" s="228"/>
      <c r="D121" s="229" t="s">
        <v>154</v>
      </c>
      <c r="E121" s="230" t="s">
        <v>19</v>
      </c>
      <c r="F121" s="231" t="s">
        <v>604</v>
      </c>
      <c r="G121" s="228"/>
      <c r="H121" s="230" t="s">
        <v>19</v>
      </c>
      <c r="I121" s="232"/>
      <c r="J121" s="228"/>
      <c r="K121" s="228"/>
      <c r="L121" s="233"/>
      <c r="M121" s="234"/>
      <c r="N121" s="235"/>
      <c r="O121" s="235"/>
      <c r="P121" s="235"/>
      <c r="Q121" s="235"/>
      <c r="R121" s="235"/>
      <c r="S121" s="235"/>
      <c r="T121" s="236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7" t="s">
        <v>154</v>
      </c>
      <c r="AU121" s="237" t="s">
        <v>88</v>
      </c>
      <c r="AV121" s="13" t="s">
        <v>86</v>
      </c>
      <c r="AW121" s="13" t="s">
        <v>37</v>
      </c>
      <c r="AX121" s="13" t="s">
        <v>78</v>
      </c>
      <c r="AY121" s="237" t="s">
        <v>144</v>
      </c>
    </row>
    <row r="122" s="14" customFormat="1">
      <c r="A122" s="14"/>
      <c r="B122" s="238"/>
      <c r="C122" s="239"/>
      <c r="D122" s="229" t="s">
        <v>154</v>
      </c>
      <c r="E122" s="240" t="s">
        <v>19</v>
      </c>
      <c r="F122" s="241" t="s">
        <v>614</v>
      </c>
      <c r="G122" s="239"/>
      <c r="H122" s="242">
        <v>18.645</v>
      </c>
      <c r="I122" s="243"/>
      <c r="J122" s="239"/>
      <c r="K122" s="239"/>
      <c r="L122" s="244"/>
      <c r="M122" s="245"/>
      <c r="N122" s="246"/>
      <c r="O122" s="246"/>
      <c r="P122" s="246"/>
      <c r="Q122" s="246"/>
      <c r="R122" s="246"/>
      <c r="S122" s="246"/>
      <c r="T122" s="247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48" t="s">
        <v>154</v>
      </c>
      <c r="AU122" s="248" t="s">
        <v>88</v>
      </c>
      <c r="AV122" s="14" t="s">
        <v>88</v>
      </c>
      <c r="AW122" s="14" t="s">
        <v>37</v>
      </c>
      <c r="AX122" s="14" t="s">
        <v>78</v>
      </c>
      <c r="AY122" s="248" t="s">
        <v>144</v>
      </c>
    </row>
    <row r="123" s="14" customFormat="1">
      <c r="A123" s="14"/>
      <c r="B123" s="238"/>
      <c r="C123" s="239"/>
      <c r="D123" s="229" t="s">
        <v>154</v>
      </c>
      <c r="E123" s="240" t="s">
        <v>19</v>
      </c>
      <c r="F123" s="241" t="s">
        <v>615</v>
      </c>
      <c r="G123" s="239"/>
      <c r="H123" s="242">
        <v>6.7800000000000002</v>
      </c>
      <c r="I123" s="243"/>
      <c r="J123" s="239"/>
      <c r="K123" s="239"/>
      <c r="L123" s="244"/>
      <c r="M123" s="245"/>
      <c r="N123" s="246"/>
      <c r="O123" s="246"/>
      <c r="P123" s="246"/>
      <c r="Q123" s="246"/>
      <c r="R123" s="246"/>
      <c r="S123" s="246"/>
      <c r="T123" s="247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48" t="s">
        <v>154</v>
      </c>
      <c r="AU123" s="248" t="s">
        <v>88</v>
      </c>
      <c r="AV123" s="14" t="s">
        <v>88</v>
      </c>
      <c r="AW123" s="14" t="s">
        <v>37</v>
      </c>
      <c r="AX123" s="14" t="s">
        <v>78</v>
      </c>
      <c r="AY123" s="248" t="s">
        <v>144</v>
      </c>
    </row>
    <row r="124" s="14" customFormat="1">
      <c r="A124" s="14"/>
      <c r="B124" s="238"/>
      <c r="C124" s="239"/>
      <c r="D124" s="229" t="s">
        <v>154</v>
      </c>
      <c r="E124" s="240" t="s">
        <v>19</v>
      </c>
      <c r="F124" s="241" t="s">
        <v>616</v>
      </c>
      <c r="G124" s="239"/>
      <c r="H124" s="242">
        <v>11.6</v>
      </c>
      <c r="I124" s="243"/>
      <c r="J124" s="239"/>
      <c r="K124" s="239"/>
      <c r="L124" s="244"/>
      <c r="M124" s="245"/>
      <c r="N124" s="246"/>
      <c r="O124" s="246"/>
      <c r="P124" s="246"/>
      <c r="Q124" s="246"/>
      <c r="R124" s="246"/>
      <c r="S124" s="246"/>
      <c r="T124" s="247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48" t="s">
        <v>154</v>
      </c>
      <c r="AU124" s="248" t="s">
        <v>88</v>
      </c>
      <c r="AV124" s="14" t="s">
        <v>88</v>
      </c>
      <c r="AW124" s="14" t="s">
        <v>37</v>
      </c>
      <c r="AX124" s="14" t="s">
        <v>78</v>
      </c>
      <c r="AY124" s="248" t="s">
        <v>144</v>
      </c>
    </row>
    <row r="125" s="14" customFormat="1">
      <c r="A125" s="14"/>
      <c r="B125" s="238"/>
      <c r="C125" s="239"/>
      <c r="D125" s="229" t="s">
        <v>154</v>
      </c>
      <c r="E125" s="240" t="s">
        <v>19</v>
      </c>
      <c r="F125" s="241" t="s">
        <v>617</v>
      </c>
      <c r="G125" s="239"/>
      <c r="H125" s="242">
        <v>3</v>
      </c>
      <c r="I125" s="243"/>
      <c r="J125" s="239"/>
      <c r="K125" s="239"/>
      <c r="L125" s="244"/>
      <c r="M125" s="245"/>
      <c r="N125" s="246"/>
      <c r="O125" s="246"/>
      <c r="P125" s="246"/>
      <c r="Q125" s="246"/>
      <c r="R125" s="246"/>
      <c r="S125" s="246"/>
      <c r="T125" s="247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48" t="s">
        <v>154</v>
      </c>
      <c r="AU125" s="248" t="s">
        <v>88</v>
      </c>
      <c r="AV125" s="14" t="s">
        <v>88</v>
      </c>
      <c r="AW125" s="14" t="s">
        <v>37</v>
      </c>
      <c r="AX125" s="14" t="s">
        <v>78</v>
      </c>
      <c r="AY125" s="248" t="s">
        <v>144</v>
      </c>
    </row>
    <row r="126" s="14" customFormat="1">
      <c r="A126" s="14"/>
      <c r="B126" s="238"/>
      <c r="C126" s="239"/>
      <c r="D126" s="229" t="s">
        <v>154</v>
      </c>
      <c r="E126" s="240" t="s">
        <v>19</v>
      </c>
      <c r="F126" s="241" t="s">
        <v>618</v>
      </c>
      <c r="G126" s="239"/>
      <c r="H126" s="242">
        <v>125.40000000000001</v>
      </c>
      <c r="I126" s="243"/>
      <c r="J126" s="239"/>
      <c r="K126" s="239"/>
      <c r="L126" s="244"/>
      <c r="M126" s="245"/>
      <c r="N126" s="246"/>
      <c r="O126" s="246"/>
      <c r="P126" s="246"/>
      <c r="Q126" s="246"/>
      <c r="R126" s="246"/>
      <c r="S126" s="246"/>
      <c r="T126" s="247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48" t="s">
        <v>154</v>
      </c>
      <c r="AU126" s="248" t="s">
        <v>88</v>
      </c>
      <c r="AV126" s="14" t="s">
        <v>88</v>
      </c>
      <c r="AW126" s="14" t="s">
        <v>37</v>
      </c>
      <c r="AX126" s="14" t="s">
        <v>78</v>
      </c>
      <c r="AY126" s="248" t="s">
        <v>144</v>
      </c>
    </row>
    <row r="127" s="14" customFormat="1">
      <c r="A127" s="14"/>
      <c r="B127" s="238"/>
      <c r="C127" s="239"/>
      <c r="D127" s="229" t="s">
        <v>154</v>
      </c>
      <c r="E127" s="240" t="s">
        <v>19</v>
      </c>
      <c r="F127" s="241" t="s">
        <v>619</v>
      </c>
      <c r="G127" s="239"/>
      <c r="H127" s="242">
        <v>6.8399999999999999</v>
      </c>
      <c r="I127" s="243"/>
      <c r="J127" s="239"/>
      <c r="K127" s="239"/>
      <c r="L127" s="244"/>
      <c r="M127" s="245"/>
      <c r="N127" s="246"/>
      <c r="O127" s="246"/>
      <c r="P127" s="246"/>
      <c r="Q127" s="246"/>
      <c r="R127" s="246"/>
      <c r="S127" s="246"/>
      <c r="T127" s="247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48" t="s">
        <v>154</v>
      </c>
      <c r="AU127" s="248" t="s">
        <v>88</v>
      </c>
      <c r="AV127" s="14" t="s">
        <v>88</v>
      </c>
      <c r="AW127" s="14" t="s">
        <v>37</v>
      </c>
      <c r="AX127" s="14" t="s">
        <v>78</v>
      </c>
      <c r="AY127" s="248" t="s">
        <v>144</v>
      </c>
    </row>
    <row r="128" s="14" customFormat="1">
      <c r="A128" s="14"/>
      <c r="B128" s="238"/>
      <c r="C128" s="239"/>
      <c r="D128" s="229" t="s">
        <v>154</v>
      </c>
      <c r="E128" s="240" t="s">
        <v>19</v>
      </c>
      <c r="F128" s="241" t="s">
        <v>620</v>
      </c>
      <c r="G128" s="239"/>
      <c r="H128" s="242">
        <v>36.479999999999997</v>
      </c>
      <c r="I128" s="243"/>
      <c r="J128" s="239"/>
      <c r="K128" s="239"/>
      <c r="L128" s="244"/>
      <c r="M128" s="245"/>
      <c r="N128" s="246"/>
      <c r="O128" s="246"/>
      <c r="P128" s="246"/>
      <c r="Q128" s="246"/>
      <c r="R128" s="246"/>
      <c r="S128" s="246"/>
      <c r="T128" s="247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8" t="s">
        <v>154</v>
      </c>
      <c r="AU128" s="248" t="s">
        <v>88</v>
      </c>
      <c r="AV128" s="14" t="s">
        <v>88</v>
      </c>
      <c r="AW128" s="14" t="s">
        <v>37</v>
      </c>
      <c r="AX128" s="14" t="s">
        <v>78</v>
      </c>
      <c r="AY128" s="248" t="s">
        <v>144</v>
      </c>
    </row>
    <row r="129" s="14" customFormat="1">
      <c r="A129" s="14"/>
      <c r="B129" s="238"/>
      <c r="C129" s="239"/>
      <c r="D129" s="229" t="s">
        <v>154</v>
      </c>
      <c r="E129" s="240" t="s">
        <v>19</v>
      </c>
      <c r="F129" s="241" t="s">
        <v>621</v>
      </c>
      <c r="G129" s="239"/>
      <c r="H129" s="242">
        <v>90.209999999999994</v>
      </c>
      <c r="I129" s="243"/>
      <c r="J129" s="239"/>
      <c r="K129" s="239"/>
      <c r="L129" s="244"/>
      <c r="M129" s="245"/>
      <c r="N129" s="246"/>
      <c r="O129" s="246"/>
      <c r="P129" s="246"/>
      <c r="Q129" s="246"/>
      <c r="R129" s="246"/>
      <c r="S129" s="246"/>
      <c r="T129" s="247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48" t="s">
        <v>154</v>
      </c>
      <c r="AU129" s="248" t="s">
        <v>88</v>
      </c>
      <c r="AV129" s="14" t="s">
        <v>88</v>
      </c>
      <c r="AW129" s="14" t="s">
        <v>37</v>
      </c>
      <c r="AX129" s="14" t="s">
        <v>78</v>
      </c>
      <c r="AY129" s="248" t="s">
        <v>144</v>
      </c>
    </row>
    <row r="130" s="14" customFormat="1">
      <c r="A130" s="14"/>
      <c r="B130" s="238"/>
      <c r="C130" s="239"/>
      <c r="D130" s="229" t="s">
        <v>154</v>
      </c>
      <c r="E130" s="240" t="s">
        <v>19</v>
      </c>
      <c r="F130" s="241" t="s">
        <v>622</v>
      </c>
      <c r="G130" s="239"/>
      <c r="H130" s="242">
        <v>84.150000000000006</v>
      </c>
      <c r="I130" s="243"/>
      <c r="J130" s="239"/>
      <c r="K130" s="239"/>
      <c r="L130" s="244"/>
      <c r="M130" s="245"/>
      <c r="N130" s="246"/>
      <c r="O130" s="246"/>
      <c r="P130" s="246"/>
      <c r="Q130" s="246"/>
      <c r="R130" s="246"/>
      <c r="S130" s="246"/>
      <c r="T130" s="247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48" t="s">
        <v>154</v>
      </c>
      <c r="AU130" s="248" t="s">
        <v>88</v>
      </c>
      <c r="AV130" s="14" t="s">
        <v>88</v>
      </c>
      <c r="AW130" s="14" t="s">
        <v>37</v>
      </c>
      <c r="AX130" s="14" t="s">
        <v>78</v>
      </c>
      <c r="AY130" s="248" t="s">
        <v>144</v>
      </c>
    </row>
    <row r="131" s="14" customFormat="1">
      <c r="A131" s="14"/>
      <c r="B131" s="238"/>
      <c r="C131" s="239"/>
      <c r="D131" s="229" t="s">
        <v>154</v>
      </c>
      <c r="E131" s="240" t="s">
        <v>19</v>
      </c>
      <c r="F131" s="241" t="s">
        <v>623</v>
      </c>
      <c r="G131" s="239"/>
      <c r="H131" s="242">
        <v>52.25</v>
      </c>
      <c r="I131" s="243"/>
      <c r="J131" s="239"/>
      <c r="K131" s="239"/>
      <c r="L131" s="244"/>
      <c r="M131" s="245"/>
      <c r="N131" s="246"/>
      <c r="O131" s="246"/>
      <c r="P131" s="246"/>
      <c r="Q131" s="246"/>
      <c r="R131" s="246"/>
      <c r="S131" s="246"/>
      <c r="T131" s="247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48" t="s">
        <v>154</v>
      </c>
      <c r="AU131" s="248" t="s">
        <v>88</v>
      </c>
      <c r="AV131" s="14" t="s">
        <v>88</v>
      </c>
      <c r="AW131" s="14" t="s">
        <v>37</v>
      </c>
      <c r="AX131" s="14" t="s">
        <v>78</v>
      </c>
      <c r="AY131" s="248" t="s">
        <v>144</v>
      </c>
    </row>
    <row r="132" s="14" customFormat="1">
      <c r="A132" s="14"/>
      <c r="B132" s="238"/>
      <c r="C132" s="239"/>
      <c r="D132" s="229" t="s">
        <v>154</v>
      </c>
      <c r="E132" s="240" t="s">
        <v>19</v>
      </c>
      <c r="F132" s="241" t="s">
        <v>624</v>
      </c>
      <c r="G132" s="239"/>
      <c r="H132" s="242">
        <v>9</v>
      </c>
      <c r="I132" s="243"/>
      <c r="J132" s="239"/>
      <c r="K132" s="239"/>
      <c r="L132" s="244"/>
      <c r="M132" s="245"/>
      <c r="N132" s="246"/>
      <c r="O132" s="246"/>
      <c r="P132" s="246"/>
      <c r="Q132" s="246"/>
      <c r="R132" s="246"/>
      <c r="S132" s="246"/>
      <c r="T132" s="247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48" t="s">
        <v>154</v>
      </c>
      <c r="AU132" s="248" t="s">
        <v>88</v>
      </c>
      <c r="AV132" s="14" t="s">
        <v>88</v>
      </c>
      <c r="AW132" s="14" t="s">
        <v>37</v>
      </c>
      <c r="AX132" s="14" t="s">
        <v>78</v>
      </c>
      <c r="AY132" s="248" t="s">
        <v>144</v>
      </c>
    </row>
    <row r="133" s="14" customFormat="1">
      <c r="A133" s="14"/>
      <c r="B133" s="238"/>
      <c r="C133" s="239"/>
      <c r="D133" s="229" t="s">
        <v>154</v>
      </c>
      <c r="E133" s="240" t="s">
        <v>19</v>
      </c>
      <c r="F133" s="241" t="s">
        <v>625</v>
      </c>
      <c r="G133" s="239"/>
      <c r="H133" s="242">
        <v>86.135000000000005</v>
      </c>
      <c r="I133" s="243"/>
      <c r="J133" s="239"/>
      <c r="K133" s="239"/>
      <c r="L133" s="244"/>
      <c r="M133" s="245"/>
      <c r="N133" s="246"/>
      <c r="O133" s="246"/>
      <c r="P133" s="246"/>
      <c r="Q133" s="246"/>
      <c r="R133" s="246"/>
      <c r="S133" s="246"/>
      <c r="T133" s="247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48" t="s">
        <v>154</v>
      </c>
      <c r="AU133" s="248" t="s">
        <v>88</v>
      </c>
      <c r="AV133" s="14" t="s">
        <v>88</v>
      </c>
      <c r="AW133" s="14" t="s">
        <v>37</v>
      </c>
      <c r="AX133" s="14" t="s">
        <v>78</v>
      </c>
      <c r="AY133" s="248" t="s">
        <v>144</v>
      </c>
    </row>
    <row r="134" s="15" customFormat="1">
      <c r="A134" s="15"/>
      <c r="B134" s="249"/>
      <c r="C134" s="250"/>
      <c r="D134" s="229" t="s">
        <v>154</v>
      </c>
      <c r="E134" s="251" t="s">
        <v>19</v>
      </c>
      <c r="F134" s="252" t="s">
        <v>188</v>
      </c>
      <c r="G134" s="250"/>
      <c r="H134" s="253">
        <v>530.49000000000001</v>
      </c>
      <c r="I134" s="254"/>
      <c r="J134" s="250"/>
      <c r="K134" s="250"/>
      <c r="L134" s="255"/>
      <c r="M134" s="256"/>
      <c r="N134" s="257"/>
      <c r="O134" s="257"/>
      <c r="P134" s="257"/>
      <c r="Q134" s="257"/>
      <c r="R134" s="257"/>
      <c r="S134" s="257"/>
      <c r="T134" s="258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59" t="s">
        <v>154</v>
      </c>
      <c r="AU134" s="259" t="s">
        <v>88</v>
      </c>
      <c r="AV134" s="15" t="s">
        <v>150</v>
      </c>
      <c r="AW134" s="15" t="s">
        <v>37</v>
      </c>
      <c r="AX134" s="15" t="s">
        <v>86</v>
      </c>
      <c r="AY134" s="259" t="s">
        <v>144</v>
      </c>
    </row>
    <row r="135" s="2" customFormat="1" ht="21.75" customHeight="1">
      <c r="A135" s="41"/>
      <c r="B135" s="42"/>
      <c r="C135" s="208" t="s">
        <v>196</v>
      </c>
      <c r="D135" s="208" t="s">
        <v>146</v>
      </c>
      <c r="E135" s="209" t="s">
        <v>641</v>
      </c>
      <c r="F135" s="210" t="s">
        <v>642</v>
      </c>
      <c r="G135" s="211" t="s">
        <v>192</v>
      </c>
      <c r="H135" s="212">
        <v>53.048999999999999</v>
      </c>
      <c r="I135" s="213"/>
      <c r="J135" s="214">
        <f>ROUND(I135*H135,2)</f>
        <v>0</v>
      </c>
      <c r="K135" s="215"/>
      <c r="L135" s="47"/>
      <c r="M135" s="216" t="s">
        <v>19</v>
      </c>
      <c r="N135" s="217" t="s">
        <v>49</v>
      </c>
      <c r="O135" s="87"/>
      <c r="P135" s="218">
        <f>O135*H135</f>
        <v>0</v>
      </c>
      <c r="Q135" s="218">
        <v>0.080570000000000003</v>
      </c>
      <c r="R135" s="218">
        <f>Q135*H135</f>
        <v>4.2741579300000003</v>
      </c>
      <c r="S135" s="218">
        <v>0</v>
      </c>
      <c r="T135" s="219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20" t="s">
        <v>150</v>
      </c>
      <c r="AT135" s="220" t="s">
        <v>146</v>
      </c>
      <c r="AU135" s="220" t="s">
        <v>88</v>
      </c>
      <c r="AY135" s="20" t="s">
        <v>144</v>
      </c>
      <c r="BE135" s="221">
        <f>IF(N135="základní",J135,0)</f>
        <v>0</v>
      </c>
      <c r="BF135" s="221">
        <f>IF(N135="snížená",J135,0)</f>
        <v>0</v>
      </c>
      <c r="BG135" s="221">
        <f>IF(N135="zákl. přenesená",J135,0)</f>
        <v>0</v>
      </c>
      <c r="BH135" s="221">
        <f>IF(N135="sníž. přenesená",J135,0)</f>
        <v>0</v>
      </c>
      <c r="BI135" s="221">
        <f>IF(N135="nulová",J135,0)</f>
        <v>0</v>
      </c>
      <c r="BJ135" s="20" t="s">
        <v>86</v>
      </c>
      <c r="BK135" s="221">
        <f>ROUND(I135*H135,2)</f>
        <v>0</v>
      </c>
      <c r="BL135" s="20" t="s">
        <v>150</v>
      </c>
      <c r="BM135" s="220" t="s">
        <v>643</v>
      </c>
    </row>
    <row r="136" s="2" customFormat="1">
      <c r="A136" s="41"/>
      <c r="B136" s="42"/>
      <c r="C136" s="43"/>
      <c r="D136" s="222" t="s">
        <v>152</v>
      </c>
      <c r="E136" s="43"/>
      <c r="F136" s="223" t="s">
        <v>644</v>
      </c>
      <c r="G136" s="43"/>
      <c r="H136" s="43"/>
      <c r="I136" s="224"/>
      <c r="J136" s="43"/>
      <c r="K136" s="43"/>
      <c r="L136" s="47"/>
      <c r="M136" s="225"/>
      <c r="N136" s="226"/>
      <c r="O136" s="87"/>
      <c r="P136" s="87"/>
      <c r="Q136" s="87"/>
      <c r="R136" s="87"/>
      <c r="S136" s="87"/>
      <c r="T136" s="88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T136" s="20" t="s">
        <v>152</v>
      </c>
      <c r="AU136" s="20" t="s">
        <v>88</v>
      </c>
    </row>
    <row r="137" s="13" customFormat="1">
      <c r="A137" s="13"/>
      <c r="B137" s="227"/>
      <c r="C137" s="228"/>
      <c r="D137" s="229" t="s">
        <v>154</v>
      </c>
      <c r="E137" s="230" t="s">
        <v>19</v>
      </c>
      <c r="F137" s="231" t="s">
        <v>645</v>
      </c>
      <c r="G137" s="228"/>
      <c r="H137" s="230" t="s">
        <v>19</v>
      </c>
      <c r="I137" s="232"/>
      <c r="J137" s="228"/>
      <c r="K137" s="228"/>
      <c r="L137" s="233"/>
      <c r="M137" s="234"/>
      <c r="N137" s="235"/>
      <c r="O137" s="235"/>
      <c r="P137" s="235"/>
      <c r="Q137" s="235"/>
      <c r="R137" s="235"/>
      <c r="S137" s="235"/>
      <c r="T137" s="236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7" t="s">
        <v>154</v>
      </c>
      <c r="AU137" s="237" t="s">
        <v>88</v>
      </c>
      <c r="AV137" s="13" t="s">
        <v>86</v>
      </c>
      <c r="AW137" s="13" t="s">
        <v>37</v>
      </c>
      <c r="AX137" s="13" t="s">
        <v>78</v>
      </c>
      <c r="AY137" s="237" t="s">
        <v>144</v>
      </c>
    </row>
    <row r="138" s="14" customFormat="1">
      <c r="A138" s="14"/>
      <c r="B138" s="238"/>
      <c r="C138" s="239"/>
      <c r="D138" s="229" t="s">
        <v>154</v>
      </c>
      <c r="E138" s="240" t="s">
        <v>19</v>
      </c>
      <c r="F138" s="241" t="s">
        <v>646</v>
      </c>
      <c r="G138" s="239"/>
      <c r="H138" s="242">
        <v>53.048999999999999</v>
      </c>
      <c r="I138" s="243"/>
      <c r="J138" s="239"/>
      <c r="K138" s="239"/>
      <c r="L138" s="244"/>
      <c r="M138" s="245"/>
      <c r="N138" s="246"/>
      <c r="O138" s="246"/>
      <c r="P138" s="246"/>
      <c r="Q138" s="246"/>
      <c r="R138" s="246"/>
      <c r="S138" s="246"/>
      <c r="T138" s="247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48" t="s">
        <v>154</v>
      </c>
      <c r="AU138" s="248" t="s">
        <v>88</v>
      </c>
      <c r="AV138" s="14" t="s">
        <v>88</v>
      </c>
      <c r="AW138" s="14" t="s">
        <v>37</v>
      </c>
      <c r="AX138" s="14" t="s">
        <v>86</v>
      </c>
      <c r="AY138" s="248" t="s">
        <v>144</v>
      </c>
    </row>
    <row r="139" s="2" customFormat="1" ht="21.75" customHeight="1">
      <c r="A139" s="41"/>
      <c r="B139" s="42"/>
      <c r="C139" s="208" t="s">
        <v>201</v>
      </c>
      <c r="D139" s="208" t="s">
        <v>146</v>
      </c>
      <c r="E139" s="209" t="s">
        <v>647</v>
      </c>
      <c r="F139" s="210" t="s">
        <v>648</v>
      </c>
      <c r="G139" s="211" t="s">
        <v>192</v>
      </c>
      <c r="H139" s="212">
        <v>318.29399999999998</v>
      </c>
      <c r="I139" s="213"/>
      <c r="J139" s="214">
        <f>ROUND(I139*H139,2)</f>
        <v>0</v>
      </c>
      <c r="K139" s="215"/>
      <c r="L139" s="47"/>
      <c r="M139" s="216" t="s">
        <v>19</v>
      </c>
      <c r="N139" s="217" t="s">
        <v>49</v>
      </c>
      <c r="O139" s="87"/>
      <c r="P139" s="218">
        <f>O139*H139</f>
        <v>0</v>
      </c>
      <c r="Q139" s="218">
        <v>0.0015299999999999999</v>
      </c>
      <c r="R139" s="218">
        <f>Q139*H139</f>
        <v>0.48698981999999996</v>
      </c>
      <c r="S139" s="218">
        <v>0</v>
      </c>
      <c r="T139" s="219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20" t="s">
        <v>150</v>
      </c>
      <c r="AT139" s="220" t="s">
        <v>146</v>
      </c>
      <c r="AU139" s="220" t="s">
        <v>88</v>
      </c>
      <c r="AY139" s="20" t="s">
        <v>144</v>
      </c>
      <c r="BE139" s="221">
        <f>IF(N139="základní",J139,0)</f>
        <v>0</v>
      </c>
      <c r="BF139" s="221">
        <f>IF(N139="snížená",J139,0)</f>
        <v>0</v>
      </c>
      <c r="BG139" s="221">
        <f>IF(N139="zákl. přenesená",J139,0)</f>
        <v>0</v>
      </c>
      <c r="BH139" s="221">
        <f>IF(N139="sníž. přenesená",J139,0)</f>
        <v>0</v>
      </c>
      <c r="BI139" s="221">
        <f>IF(N139="nulová",J139,0)</f>
        <v>0</v>
      </c>
      <c r="BJ139" s="20" t="s">
        <v>86</v>
      </c>
      <c r="BK139" s="221">
        <f>ROUND(I139*H139,2)</f>
        <v>0</v>
      </c>
      <c r="BL139" s="20" t="s">
        <v>150</v>
      </c>
      <c r="BM139" s="220" t="s">
        <v>649</v>
      </c>
    </row>
    <row r="140" s="2" customFormat="1">
      <c r="A140" s="41"/>
      <c r="B140" s="42"/>
      <c r="C140" s="43"/>
      <c r="D140" s="222" t="s">
        <v>152</v>
      </c>
      <c r="E140" s="43"/>
      <c r="F140" s="223" t="s">
        <v>650</v>
      </c>
      <c r="G140" s="43"/>
      <c r="H140" s="43"/>
      <c r="I140" s="224"/>
      <c r="J140" s="43"/>
      <c r="K140" s="43"/>
      <c r="L140" s="47"/>
      <c r="M140" s="225"/>
      <c r="N140" s="226"/>
      <c r="O140" s="87"/>
      <c r="P140" s="87"/>
      <c r="Q140" s="87"/>
      <c r="R140" s="87"/>
      <c r="S140" s="87"/>
      <c r="T140" s="88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20" t="s">
        <v>152</v>
      </c>
      <c r="AU140" s="20" t="s">
        <v>88</v>
      </c>
    </row>
    <row r="141" s="13" customFormat="1">
      <c r="A141" s="13"/>
      <c r="B141" s="227"/>
      <c r="C141" s="228"/>
      <c r="D141" s="229" t="s">
        <v>154</v>
      </c>
      <c r="E141" s="230" t="s">
        <v>19</v>
      </c>
      <c r="F141" s="231" t="s">
        <v>651</v>
      </c>
      <c r="G141" s="228"/>
      <c r="H141" s="230" t="s">
        <v>19</v>
      </c>
      <c r="I141" s="232"/>
      <c r="J141" s="228"/>
      <c r="K141" s="228"/>
      <c r="L141" s="233"/>
      <c r="M141" s="234"/>
      <c r="N141" s="235"/>
      <c r="O141" s="235"/>
      <c r="P141" s="235"/>
      <c r="Q141" s="235"/>
      <c r="R141" s="235"/>
      <c r="S141" s="235"/>
      <c r="T141" s="236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7" t="s">
        <v>154</v>
      </c>
      <c r="AU141" s="237" t="s">
        <v>88</v>
      </c>
      <c r="AV141" s="13" t="s">
        <v>86</v>
      </c>
      <c r="AW141" s="13" t="s">
        <v>37</v>
      </c>
      <c r="AX141" s="13" t="s">
        <v>78</v>
      </c>
      <c r="AY141" s="237" t="s">
        <v>144</v>
      </c>
    </row>
    <row r="142" s="14" customFormat="1">
      <c r="A142" s="14"/>
      <c r="B142" s="238"/>
      <c r="C142" s="239"/>
      <c r="D142" s="229" t="s">
        <v>154</v>
      </c>
      <c r="E142" s="240" t="s">
        <v>19</v>
      </c>
      <c r="F142" s="241" t="s">
        <v>652</v>
      </c>
      <c r="G142" s="239"/>
      <c r="H142" s="242">
        <v>318.29399999999998</v>
      </c>
      <c r="I142" s="243"/>
      <c r="J142" s="239"/>
      <c r="K142" s="239"/>
      <c r="L142" s="244"/>
      <c r="M142" s="245"/>
      <c r="N142" s="246"/>
      <c r="O142" s="246"/>
      <c r="P142" s="246"/>
      <c r="Q142" s="246"/>
      <c r="R142" s="246"/>
      <c r="S142" s="246"/>
      <c r="T142" s="247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48" t="s">
        <v>154</v>
      </c>
      <c r="AU142" s="248" t="s">
        <v>88</v>
      </c>
      <c r="AV142" s="14" t="s">
        <v>88</v>
      </c>
      <c r="AW142" s="14" t="s">
        <v>37</v>
      </c>
      <c r="AX142" s="14" t="s">
        <v>86</v>
      </c>
      <c r="AY142" s="248" t="s">
        <v>144</v>
      </c>
    </row>
    <row r="143" s="2" customFormat="1" ht="16.5" customHeight="1">
      <c r="A143" s="41"/>
      <c r="B143" s="42"/>
      <c r="C143" s="208" t="s">
        <v>211</v>
      </c>
      <c r="D143" s="208" t="s">
        <v>146</v>
      </c>
      <c r="E143" s="209" t="s">
        <v>653</v>
      </c>
      <c r="F143" s="210" t="s">
        <v>654</v>
      </c>
      <c r="G143" s="211" t="s">
        <v>192</v>
      </c>
      <c r="H143" s="212">
        <v>224.40000000000001</v>
      </c>
      <c r="I143" s="213"/>
      <c r="J143" s="214">
        <f>ROUND(I143*H143,2)</f>
        <v>0</v>
      </c>
      <c r="K143" s="215"/>
      <c r="L143" s="47"/>
      <c r="M143" s="216" t="s">
        <v>19</v>
      </c>
      <c r="N143" s="217" t="s">
        <v>49</v>
      </c>
      <c r="O143" s="87"/>
      <c r="P143" s="218">
        <f>O143*H143</f>
        <v>0</v>
      </c>
      <c r="Q143" s="218">
        <v>0.00046999999999999999</v>
      </c>
      <c r="R143" s="218">
        <f>Q143*H143</f>
        <v>0.10546800000000001</v>
      </c>
      <c r="S143" s="218">
        <v>0</v>
      </c>
      <c r="T143" s="219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20" t="s">
        <v>150</v>
      </c>
      <c r="AT143" s="220" t="s">
        <v>146</v>
      </c>
      <c r="AU143" s="220" t="s">
        <v>88</v>
      </c>
      <c r="AY143" s="20" t="s">
        <v>144</v>
      </c>
      <c r="BE143" s="221">
        <f>IF(N143="základní",J143,0)</f>
        <v>0</v>
      </c>
      <c r="BF143" s="221">
        <f>IF(N143="snížená",J143,0)</f>
        <v>0</v>
      </c>
      <c r="BG143" s="221">
        <f>IF(N143="zákl. přenesená",J143,0)</f>
        <v>0</v>
      </c>
      <c r="BH143" s="221">
        <f>IF(N143="sníž. přenesená",J143,0)</f>
        <v>0</v>
      </c>
      <c r="BI143" s="221">
        <f>IF(N143="nulová",J143,0)</f>
        <v>0</v>
      </c>
      <c r="BJ143" s="20" t="s">
        <v>86</v>
      </c>
      <c r="BK143" s="221">
        <f>ROUND(I143*H143,2)</f>
        <v>0</v>
      </c>
      <c r="BL143" s="20" t="s">
        <v>150</v>
      </c>
      <c r="BM143" s="220" t="s">
        <v>655</v>
      </c>
    </row>
    <row r="144" s="2" customFormat="1">
      <c r="A144" s="41"/>
      <c r="B144" s="42"/>
      <c r="C144" s="43"/>
      <c r="D144" s="222" t="s">
        <v>152</v>
      </c>
      <c r="E144" s="43"/>
      <c r="F144" s="223" t="s">
        <v>656</v>
      </c>
      <c r="G144" s="43"/>
      <c r="H144" s="43"/>
      <c r="I144" s="224"/>
      <c r="J144" s="43"/>
      <c r="K144" s="43"/>
      <c r="L144" s="47"/>
      <c r="M144" s="225"/>
      <c r="N144" s="226"/>
      <c r="O144" s="87"/>
      <c r="P144" s="87"/>
      <c r="Q144" s="87"/>
      <c r="R144" s="87"/>
      <c r="S144" s="87"/>
      <c r="T144" s="88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T144" s="20" t="s">
        <v>152</v>
      </c>
      <c r="AU144" s="20" t="s">
        <v>88</v>
      </c>
    </row>
    <row r="145" s="13" customFormat="1">
      <c r="A145" s="13"/>
      <c r="B145" s="227"/>
      <c r="C145" s="228"/>
      <c r="D145" s="229" t="s">
        <v>154</v>
      </c>
      <c r="E145" s="230" t="s">
        <v>19</v>
      </c>
      <c r="F145" s="231" t="s">
        <v>627</v>
      </c>
      <c r="G145" s="228"/>
      <c r="H145" s="230" t="s">
        <v>19</v>
      </c>
      <c r="I145" s="232"/>
      <c r="J145" s="228"/>
      <c r="K145" s="228"/>
      <c r="L145" s="233"/>
      <c r="M145" s="234"/>
      <c r="N145" s="235"/>
      <c r="O145" s="235"/>
      <c r="P145" s="235"/>
      <c r="Q145" s="235"/>
      <c r="R145" s="235"/>
      <c r="S145" s="235"/>
      <c r="T145" s="236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7" t="s">
        <v>154</v>
      </c>
      <c r="AU145" s="237" t="s">
        <v>88</v>
      </c>
      <c r="AV145" s="13" t="s">
        <v>86</v>
      </c>
      <c r="AW145" s="13" t="s">
        <v>37</v>
      </c>
      <c r="AX145" s="13" t="s">
        <v>78</v>
      </c>
      <c r="AY145" s="237" t="s">
        <v>144</v>
      </c>
    </row>
    <row r="146" s="14" customFormat="1">
      <c r="A146" s="14"/>
      <c r="B146" s="238"/>
      <c r="C146" s="239"/>
      <c r="D146" s="229" t="s">
        <v>154</v>
      </c>
      <c r="E146" s="240" t="s">
        <v>19</v>
      </c>
      <c r="F146" s="241" t="s">
        <v>628</v>
      </c>
      <c r="G146" s="239"/>
      <c r="H146" s="242">
        <v>224.40000000000001</v>
      </c>
      <c r="I146" s="243"/>
      <c r="J146" s="239"/>
      <c r="K146" s="239"/>
      <c r="L146" s="244"/>
      <c r="M146" s="245"/>
      <c r="N146" s="246"/>
      <c r="O146" s="246"/>
      <c r="P146" s="246"/>
      <c r="Q146" s="246"/>
      <c r="R146" s="246"/>
      <c r="S146" s="246"/>
      <c r="T146" s="247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48" t="s">
        <v>154</v>
      </c>
      <c r="AU146" s="248" t="s">
        <v>88</v>
      </c>
      <c r="AV146" s="14" t="s">
        <v>88</v>
      </c>
      <c r="AW146" s="14" t="s">
        <v>37</v>
      </c>
      <c r="AX146" s="14" t="s">
        <v>86</v>
      </c>
      <c r="AY146" s="248" t="s">
        <v>144</v>
      </c>
    </row>
    <row r="147" s="2" customFormat="1" ht="16.5" customHeight="1">
      <c r="A147" s="41"/>
      <c r="B147" s="42"/>
      <c r="C147" s="208" t="s">
        <v>217</v>
      </c>
      <c r="D147" s="208" t="s">
        <v>146</v>
      </c>
      <c r="E147" s="209" t="s">
        <v>657</v>
      </c>
      <c r="F147" s="210" t="s">
        <v>658</v>
      </c>
      <c r="G147" s="211" t="s">
        <v>334</v>
      </c>
      <c r="H147" s="212">
        <v>2000</v>
      </c>
      <c r="I147" s="213"/>
      <c r="J147" s="214">
        <f>ROUND(I147*H147,2)</f>
        <v>0</v>
      </c>
      <c r="K147" s="215"/>
      <c r="L147" s="47"/>
      <c r="M147" s="216" t="s">
        <v>19</v>
      </c>
      <c r="N147" s="217" t="s">
        <v>49</v>
      </c>
      <c r="O147" s="87"/>
      <c r="P147" s="218">
        <f>O147*H147</f>
        <v>0</v>
      </c>
      <c r="Q147" s="218">
        <v>0</v>
      </c>
      <c r="R147" s="218">
        <f>Q147*H147</f>
        <v>0</v>
      </c>
      <c r="S147" s="218">
        <v>0</v>
      </c>
      <c r="T147" s="219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20" t="s">
        <v>150</v>
      </c>
      <c r="AT147" s="220" t="s">
        <v>146</v>
      </c>
      <c r="AU147" s="220" t="s">
        <v>88</v>
      </c>
      <c r="AY147" s="20" t="s">
        <v>144</v>
      </c>
      <c r="BE147" s="221">
        <f>IF(N147="základní",J147,0)</f>
        <v>0</v>
      </c>
      <c r="BF147" s="221">
        <f>IF(N147="snížená",J147,0)</f>
        <v>0</v>
      </c>
      <c r="BG147" s="221">
        <f>IF(N147="zákl. přenesená",J147,0)</f>
        <v>0</v>
      </c>
      <c r="BH147" s="221">
        <f>IF(N147="sníž. přenesená",J147,0)</f>
        <v>0</v>
      </c>
      <c r="BI147" s="221">
        <f>IF(N147="nulová",J147,0)</f>
        <v>0</v>
      </c>
      <c r="BJ147" s="20" t="s">
        <v>86</v>
      </c>
      <c r="BK147" s="221">
        <f>ROUND(I147*H147,2)</f>
        <v>0</v>
      </c>
      <c r="BL147" s="20" t="s">
        <v>150</v>
      </c>
      <c r="BM147" s="220" t="s">
        <v>659</v>
      </c>
    </row>
    <row r="148" s="12" customFormat="1" ht="22.8" customHeight="1">
      <c r="A148" s="12"/>
      <c r="B148" s="192"/>
      <c r="C148" s="193"/>
      <c r="D148" s="194" t="s">
        <v>77</v>
      </c>
      <c r="E148" s="206" t="s">
        <v>404</v>
      </c>
      <c r="F148" s="206" t="s">
        <v>405</v>
      </c>
      <c r="G148" s="193"/>
      <c r="H148" s="193"/>
      <c r="I148" s="196"/>
      <c r="J148" s="207">
        <f>BK148</f>
        <v>0</v>
      </c>
      <c r="K148" s="193"/>
      <c r="L148" s="198"/>
      <c r="M148" s="199"/>
      <c r="N148" s="200"/>
      <c r="O148" s="200"/>
      <c r="P148" s="201">
        <f>SUM(P149:P157)</f>
        <v>0</v>
      </c>
      <c r="Q148" s="200"/>
      <c r="R148" s="201">
        <f>SUM(R149:R157)</f>
        <v>0</v>
      </c>
      <c r="S148" s="200"/>
      <c r="T148" s="202">
        <f>SUM(T149:T157)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03" t="s">
        <v>86</v>
      </c>
      <c r="AT148" s="204" t="s">
        <v>77</v>
      </c>
      <c r="AU148" s="204" t="s">
        <v>86</v>
      </c>
      <c r="AY148" s="203" t="s">
        <v>144</v>
      </c>
      <c r="BK148" s="205">
        <f>SUM(BK149:BK157)</f>
        <v>0</v>
      </c>
    </row>
    <row r="149" s="2" customFormat="1" ht="24.15" customHeight="1">
      <c r="A149" s="41"/>
      <c r="B149" s="42"/>
      <c r="C149" s="208" t="s">
        <v>8</v>
      </c>
      <c r="D149" s="208" t="s">
        <v>146</v>
      </c>
      <c r="E149" s="209" t="s">
        <v>407</v>
      </c>
      <c r="F149" s="210" t="s">
        <v>408</v>
      </c>
      <c r="G149" s="211" t="s">
        <v>166</v>
      </c>
      <c r="H149" s="212">
        <v>89.076999999999998</v>
      </c>
      <c r="I149" s="213"/>
      <c r="J149" s="214">
        <f>ROUND(I149*H149,2)</f>
        <v>0</v>
      </c>
      <c r="K149" s="215"/>
      <c r="L149" s="47"/>
      <c r="M149" s="216" t="s">
        <v>19</v>
      </c>
      <c r="N149" s="217" t="s">
        <v>49</v>
      </c>
      <c r="O149" s="87"/>
      <c r="P149" s="218">
        <f>O149*H149</f>
        <v>0</v>
      </c>
      <c r="Q149" s="218">
        <v>0</v>
      </c>
      <c r="R149" s="218">
        <f>Q149*H149</f>
        <v>0</v>
      </c>
      <c r="S149" s="218">
        <v>0</v>
      </c>
      <c r="T149" s="219">
        <f>S149*H149</f>
        <v>0</v>
      </c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R149" s="220" t="s">
        <v>150</v>
      </c>
      <c r="AT149" s="220" t="s">
        <v>146</v>
      </c>
      <c r="AU149" s="220" t="s">
        <v>88</v>
      </c>
      <c r="AY149" s="20" t="s">
        <v>144</v>
      </c>
      <c r="BE149" s="221">
        <f>IF(N149="základní",J149,0)</f>
        <v>0</v>
      </c>
      <c r="BF149" s="221">
        <f>IF(N149="snížená",J149,0)</f>
        <v>0</v>
      </c>
      <c r="BG149" s="221">
        <f>IF(N149="zákl. přenesená",J149,0)</f>
        <v>0</v>
      </c>
      <c r="BH149" s="221">
        <f>IF(N149="sníž. přenesená",J149,0)</f>
        <v>0</v>
      </c>
      <c r="BI149" s="221">
        <f>IF(N149="nulová",J149,0)</f>
        <v>0</v>
      </c>
      <c r="BJ149" s="20" t="s">
        <v>86</v>
      </c>
      <c r="BK149" s="221">
        <f>ROUND(I149*H149,2)</f>
        <v>0</v>
      </c>
      <c r="BL149" s="20" t="s">
        <v>150</v>
      </c>
      <c r="BM149" s="220" t="s">
        <v>660</v>
      </c>
    </row>
    <row r="150" s="2" customFormat="1">
      <c r="A150" s="41"/>
      <c r="B150" s="42"/>
      <c r="C150" s="43"/>
      <c r="D150" s="222" t="s">
        <v>152</v>
      </c>
      <c r="E150" s="43"/>
      <c r="F150" s="223" t="s">
        <v>410</v>
      </c>
      <c r="G150" s="43"/>
      <c r="H150" s="43"/>
      <c r="I150" s="224"/>
      <c r="J150" s="43"/>
      <c r="K150" s="43"/>
      <c r="L150" s="47"/>
      <c r="M150" s="225"/>
      <c r="N150" s="226"/>
      <c r="O150" s="87"/>
      <c r="P150" s="87"/>
      <c r="Q150" s="87"/>
      <c r="R150" s="87"/>
      <c r="S150" s="87"/>
      <c r="T150" s="88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T150" s="20" t="s">
        <v>152</v>
      </c>
      <c r="AU150" s="20" t="s">
        <v>88</v>
      </c>
    </row>
    <row r="151" s="2" customFormat="1" ht="21.75" customHeight="1">
      <c r="A151" s="41"/>
      <c r="B151" s="42"/>
      <c r="C151" s="208" t="s">
        <v>227</v>
      </c>
      <c r="D151" s="208" t="s">
        <v>146</v>
      </c>
      <c r="E151" s="209" t="s">
        <v>412</v>
      </c>
      <c r="F151" s="210" t="s">
        <v>413</v>
      </c>
      <c r="G151" s="211" t="s">
        <v>166</v>
      </c>
      <c r="H151" s="212">
        <v>89.076999999999998</v>
      </c>
      <c r="I151" s="213"/>
      <c r="J151" s="214">
        <f>ROUND(I151*H151,2)</f>
        <v>0</v>
      </c>
      <c r="K151" s="215"/>
      <c r="L151" s="47"/>
      <c r="M151" s="216" t="s">
        <v>19</v>
      </c>
      <c r="N151" s="217" t="s">
        <v>49</v>
      </c>
      <c r="O151" s="87"/>
      <c r="P151" s="218">
        <f>O151*H151</f>
        <v>0</v>
      </c>
      <c r="Q151" s="218">
        <v>0</v>
      </c>
      <c r="R151" s="218">
        <f>Q151*H151</f>
        <v>0</v>
      </c>
      <c r="S151" s="218">
        <v>0</v>
      </c>
      <c r="T151" s="219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20" t="s">
        <v>150</v>
      </c>
      <c r="AT151" s="220" t="s">
        <v>146</v>
      </c>
      <c r="AU151" s="220" t="s">
        <v>88</v>
      </c>
      <c r="AY151" s="20" t="s">
        <v>144</v>
      </c>
      <c r="BE151" s="221">
        <f>IF(N151="základní",J151,0)</f>
        <v>0</v>
      </c>
      <c r="BF151" s="221">
        <f>IF(N151="snížená",J151,0)</f>
        <v>0</v>
      </c>
      <c r="BG151" s="221">
        <f>IF(N151="zákl. přenesená",J151,0)</f>
        <v>0</v>
      </c>
      <c r="BH151" s="221">
        <f>IF(N151="sníž. přenesená",J151,0)</f>
        <v>0</v>
      </c>
      <c r="BI151" s="221">
        <f>IF(N151="nulová",J151,0)</f>
        <v>0</v>
      </c>
      <c r="BJ151" s="20" t="s">
        <v>86</v>
      </c>
      <c r="BK151" s="221">
        <f>ROUND(I151*H151,2)</f>
        <v>0</v>
      </c>
      <c r="BL151" s="20" t="s">
        <v>150</v>
      </c>
      <c r="BM151" s="220" t="s">
        <v>661</v>
      </c>
    </row>
    <row r="152" s="2" customFormat="1">
      <c r="A152" s="41"/>
      <c r="B152" s="42"/>
      <c r="C152" s="43"/>
      <c r="D152" s="222" t="s">
        <v>152</v>
      </c>
      <c r="E152" s="43"/>
      <c r="F152" s="223" t="s">
        <v>415</v>
      </c>
      <c r="G152" s="43"/>
      <c r="H152" s="43"/>
      <c r="I152" s="224"/>
      <c r="J152" s="43"/>
      <c r="K152" s="43"/>
      <c r="L152" s="47"/>
      <c r="M152" s="225"/>
      <c r="N152" s="226"/>
      <c r="O152" s="87"/>
      <c r="P152" s="87"/>
      <c r="Q152" s="87"/>
      <c r="R152" s="87"/>
      <c r="S152" s="87"/>
      <c r="T152" s="88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T152" s="20" t="s">
        <v>152</v>
      </c>
      <c r="AU152" s="20" t="s">
        <v>88</v>
      </c>
    </row>
    <row r="153" s="2" customFormat="1" ht="24.15" customHeight="1">
      <c r="A153" s="41"/>
      <c r="B153" s="42"/>
      <c r="C153" s="208" t="s">
        <v>231</v>
      </c>
      <c r="D153" s="208" t="s">
        <v>146</v>
      </c>
      <c r="E153" s="209" t="s">
        <v>417</v>
      </c>
      <c r="F153" s="210" t="s">
        <v>418</v>
      </c>
      <c r="G153" s="211" t="s">
        <v>166</v>
      </c>
      <c r="H153" s="212">
        <v>801.69299999999998</v>
      </c>
      <c r="I153" s="213"/>
      <c r="J153" s="214">
        <f>ROUND(I153*H153,2)</f>
        <v>0</v>
      </c>
      <c r="K153" s="215"/>
      <c r="L153" s="47"/>
      <c r="M153" s="216" t="s">
        <v>19</v>
      </c>
      <c r="N153" s="217" t="s">
        <v>49</v>
      </c>
      <c r="O153" s="87"/>
      <c r="P153" s="218">
        <f>O153*H153</f>
        <v>0</v>
      </c>
      <c r="Q153" s="218">
        <v>0</v>
      </c>
      <c r="R153" s="218">
        <f>Q153*H153</f>
        <v>0</v>
      </c>
      <c r="S153" s="218">
        <v>0</v>
      </c>
      <c r="T153" s="219">
        <f>S153*H153</f>
        <v>0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220" t="s">
        <v>150</v>
      </c>
      <c r="AT153" s="220" t="s">
        <v>146</v>
      </c>
      <c r="AU153" s="220" t="s">
        <v>88</v>
      </c>
      <c r="AY153" s="20" t="s">
        <v>144</v>
      </c>
      <c r="BE153" s="221">
        <f>IF(N153="základní",J153,0)</f>
        <v>0</v>
      </c>
      <c r="BF153" s="221">
        <f>IF(N153="snížená",J153,0)</f>
        <v>0</v>
      </c>
      <c r="BG153" s="221">
        <f>IF(N153="zákl. přenesená",J153,0)</f>
        <v>0</v>
      </c>
      <c r="BH153" s="221">
        <f>IF(N153="sníž. přenesená",J153,0)</f>
        <v>0</v>
      </c>
      <c r="BI153" s="221">
        <f>IF(N153="nulová",J153,0)</f>
        <v>0</v>
      </c>
      <c r="BJ153" s="20" t="s">
        <v>86</v>
      </c>
      <c r="BK153" s="221">
        <f>ROUND(I153*H153,2)</f>
        <v>0</v>
      </c>
      <c r="BL153" s="20" t="s">
        <v>150</v>
      </c>
      <c r="BM153" s="220" t="s">
        <v>662</v>
      </c>
    </row>
    <row r="154" s="2" customFormat="1">
      <c r="A154" s="41"/>
      <c r="B154" s="42"/>
      <c r="C154" s="43"/>
      <c r="D154" s="222" t="s">
        <v>152</v>
      </c>
      <c r="E154" s="43"/>
      <c r="F154" s="223" t="s">
        <v>420</v>
      </c>
      <c r="G154" s="43"/>
      <c r="H154" s="43"/>
      <c r="I154" s="224"/>
      <c r="J154" s="43"/>
      <c r="K154" s="43"/>
      <c r="L154" s="47"/>
      <c r="M154" s="225"/>
      <c r="N154" s="226"/>
      <c r="O154" s="87"/>
      <c r="P154" s="87"/>
      <c r="Q154" s="87"/>
      <c r="R154" s="87"/>
      <c r="S154" s="87"/>
      <c r="T154" s="88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T154" s="20" t="s">
        <v>152</v>
      </c>
      <c r="AU154" s="20" t="s">
        <v>88</v>
      </c>
    </row>
    <row r="155" s="14" customFormat="1">
      <c r="A155" s="14"/>
      <c r="B155" s="238"/>
      <c r="C155" s="239"/>
      <c r="D155" s="229" t="s">
        <v>154</v>
      </c>
      <c r="E155" s="240" t="s">
        <v>19</v>
      </c>
      <c r="F155" s="241" t="s">
        <v>663</v>
      </c>
      <c r="G155" s="239"/>
      <c r="H155" s="242">
        <v>801.69299999999998</v>
      </c>
      <c r="I155" s="243"/>
      <c r="J155" s="239"/>
      <c r="K155" s="239"/>
      <c r="L155" s="244"/>
      <c r="M155" s="245"/>
      <c r="N155" s="246"/>
      <c r="O155" s="246"/>
      <c r="P155" s="246"/>
      <c r="Q155" s="246"/>
      <c r="R155" s="246"/>
      <c r="S155" s="246"/>
      <c r="T155" s="247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48" t="s">
        <v>154</v>
      </c>
      <c r="AU155" s="248" t="s">
        <v>88</v>
      </c>
      <c r="AV155" s="14" t="s">
        <v>88</v>
      </c>
      <c r="AW155" s="14" t="s">
        <v>37</v>
      </c>
      <c r="AX155" s="14" t="s">
        <v>86</v>
      </c>
      <c r="AY155" s="248" t="s">
        <v>144</v>
      </c>
    </row>
    <row r="156" s="2" customFormat="1" ht="24.15" customHeight="1">
      <c r="A156" s="41"/>
      <c r="B156" s="42"/>
      <c r="C156" s="208" t="s">
        <v>237</v>
      </c>
      <c r="D156" s="208" t="s">
        <v>146</v>
      </c>
      <c r="E156" s="209" t="s">
        <v>664</v>
      </c>
      <c r="F156" s="210" t="s">
        <v>665</v>
      </c>
      <c r="G156" s="211" t="s">
        <v>166</v>
      </c>
      <c r="H156" s="212">
        <v>89.076999999999998</v>
      </c>
      <c r="I156" s="213"/>
      <c r="J156" s="214">
        <f>ROUND(I156*H156,2)</f>
        <v>0</v>
      </c>
      <c r="K156" s="215"/>
      <c r="L156" s="47"/>
      <c r="M156" s="216" t="s">
        <v>19</v>
      </c>
      <c r="N156" s="217" t="s">
        <v>49</v>
      </c>
      <c r="O156" s="87"/>
      <c r="P156" s="218">
        <f>O156*H156</f>
        <v>0</v>
      </c>
      <c r="Q156" s="218">
        <v>0</v>
      </c>
      <c r="R156" s="218">
        <f>Q156*H156</f>
        <v>0</v>
      </c>
      <c r="S156" s="218">
        <v>0</v>
      </c>
      <c r="T156" s="219">
        <f>S156*H156</f>
        <v>0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20" t="s">
        <v>150</v>
      </c>
      <c r="AT156" s="220" t="s">
        <v>146</v>
      </c>
      <c r="AU156" s="220" t="s">
        <v>88</v>
      </c>
      <c r="AY156" s="20" t="s">
        <v>144</v>
      </c>
      <c r="BE156" s="221">
        <f>IF(N156="základní",J156,0)</f>
        <v>0</v>
      </c>
      <c r="BF156" s="221">
        <f>IF(N156="snížená",J156,0)</f>
        <v>0</v>
      </c>
      <c r="BG156" s="221">
        <f>IF(N156="zákl. přenesená",J156,0)</f>
        <v>0</v>
      </c>
      <c r="BH156" s="221">
        <f>IF(N156="sníž. přenesená",J156,0)</f>
        <v>0</v>
      </c>
      <c r="BI156" s="221">
        <f>IF(N156="nulová",J156,0)</f>
        <v>0</v>
      </c>
      <c r="BJ156" s="20" t="s">
        <v>86</v>
      </c>
      <c r="BK156" s="221">
        <f>ROUND(I156*H156,2)</f>
        <v>0</v>
      </c>
      <c r="BL156" s="20" t="s">
        <v>150</v>
      </c>
      <c r="BM156" s="220" t="s">
        <v>666</v>
      </c>
    </row>
    <row r="157" s="2" customFormat="1">
      <c r="A157" s="41"/>
      <c r="B157" s="42"/>
      <c r="C157" s="43"/>
      <c r="D157" s="222" t="s">
        <v>152</v>
      </c>
      <c r="E157" s="43"/>
      <c r="F157" s="223" t="s">
        <v>667</v>
      </c>
      <c r="G157" s="43"/>
      <c r="H157" s="43"/>
      <c r="I157" s="224"/>
      <c r="J157" s="43"/>
      <c r="K157" s="43"/>
      <c r="L157" s="47"/>
      <c r="M157" s="225"/>
      <c r="N157" s="226"/>
      <c r="O157" s="87"/>
      <c r="P157" s="87"/>
      <c r="Q157" s="87"/>
      <c r="R157" s="87"/>
      <c r="S157" s="87"/>
      <c r="T157" s="88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T157" s="20" t="s">
        <v>152</v>
      </c>
      <c r="AU157" s="20" t="s">
        <v>88</v>
      </c>
    </row>
    <row r="158" s="12" customFormat="1" ht="25.92" customHeight="1">
      <c r="A158" s="12"/>
      <c r="B158" s="192"/>
      <c r="C158" s="193"/>
      <c r="D158" s="194" t="s">
        <v>77</v>
      </c>
      <c r="E158" s="195" t="s">
        <v>434</v>
      </c>
      <c r="F158" s="195" t="s">
        <v>435</v>
      </c>
      <c r="G158" s="193"/>
      <c r="H158" s="193"/>
      <c r="I158" s="196"/>
      <c r="J158" s="197">
        <f>BK158</f>
        <v>0</v>
      </c>
      <c r="K158" s="193"/>
      <c r="L158" s="198"/>
      <c r="M158" s="199"/>
      <c r="N158" s="200"/>
      <c r="O158" s="200"/>
      <c r="P158" s="201">
        <f>P159</f>
        <v>0</v>
      </c>
      <c r="Q158" s="200"/>
      <c r="R158" s="201">
        <f>R159</f>
        <v>1.8462830000000001</v>
      </c>
      <c r="S158" s="200"/>
      <c r="T158" s="202">
        <f>T159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03" t="s">
        <v>88</v>
      </c>
      <c r="AT158" s="204" t="s">
        <v>77</v>
      </c>
      <c r="AU158" s="204" t="s">
        <v>78</v>
      </c>
      <c r="AY158" s="203" t="s">
        <v>144</v>
      </c>
      <c r="BK158" s="205">
        <f>BK159</f>
        <v>0</v>
      </c>
    </row>
    <row r="159" s="12" customFormat="1" ht="22.8" customHeight="1">
      <c r="A159" s="12"/>
      <c r="B159" s="192"/>
      <c r="C159" s="193"/>
      <c r="D159" s="194" t="s">
        <v>77</v>
      </c>
      <c r="E159" s="206" t="s">
        <v>436</v>
      </c>
      <c r="F159" s="206" t="s">
        <v>437</v>
      </c>
      <c r="G159" s="193"/>
      <c r="H159" s="193"/>
      <c r="I159" s="196"/>
      <c r="J159" s="207">
        <f>BK159</f>
        <v>0</v>
      </c>
      <c r="K159" s="193"/>
      <c r="L159" s="198"/>
      <c r="M159" s="199"/>
      <c r="N159" s="200"/>
      <c r="O159" s="200"/>
      <c r="P159" s="201">
        <f>SUM(P160:P195)</f>
        <v>0</v>
      </c>
      <c r="Q159" s="200"/>
      <c r="R159" s="201">
        <f>SUM(R160:R195)</f>
        <v>1.8462830000000001</v>
      </c>
      <c r="S159" s="200"/>
      <c r="T159" s="202">
        <f>SUM(T160:T195)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03" t="s">
        <v>88</v>
      </c>
      <c r="AT159" s="204" t="s">
        <v>77</v>
      </c>
      <c r="AU159" s="204" t="s">
        <v>86</v>
      </c>
      <c r="AY159" s="203" t="s">
        <v>144</v>
      </c>
      <c r="BK159" s="205">
        <f>SUM(BK160:BK195)</f>
        <v>0</v>
      </c>
    </row>
    <row r="160" s="2" customFormat="1" ht="24.15" customHeight="1">
      <c r="A160" s="41"/>
      <c r="B160" s="42"/>
      <c r="C160" s="208" t="s">
        <v>243</v>
      </c>
      <c r="D160" s="208" t="s">
        <v>146</v>
      </c>
      <c r="E160" s="209" t="s">
        <v>668</v>
      </c>
      <c r="F160" s="210" t="s">
        <v>669</v>
      </c>
      <c r="G160" s="211" t="s">
        <v>192</v>
      </c>
      <c r="H160" s="212">
        <v>188.465</v>
      </c>
      <c r="I160" s="213"/>
      <c r="J160" s="214">
        <f>ROUND(I160*H160,2)</f>
        <v>0</v>
      </c>
      <c r="K160" s="215"/>
      <c r="L160" s="47"/>
      <c r="M160" s="216" t="s">
        <v>19</v>
      </c>
      <c r="N160" s="217" t="s">
        <v>49</v>
      </c>
      <c r="O160" s="87"/>
      <c r="P160" s="218">
        <f>O160*H160</f>
        <v>0</v>
      </c>
      <c r="Q160" s="218">
        <v>0</v>
      </c>
      <c r="R160" s="218">
        <f>Q160*H160</f>
        <v>0</v>
      </c>
      <c r="S160" s="218">
        <v>0</v>
      </c>
      <c r="T160" s="219">
        <f>S160*H160</f>
        <v>0</v>
      </c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R160" s="220" t="s">
        <v>243</v>
      </c>
      <c r="AT160" s="220" t="s">
        <v>146</v>
      </c>
      <c r="AU160" s="220" t="s">
        <v>88</v>
      </c>
      <c r="AY160" s="20" t="s">
        <v>144</v>
      </c>
      <c r="BE160" s="221">
        <f>IF(N160="základní",J160,0)</f>
        <v>0</v>
      </c>
      <c r="BF160" s="221">
        <f>IF(N160="snížená",J160,0)</f>
        <v>0</v>
      </c>
      <c r="BG160" s="221">
        <f>IF(N160="zákl. přenesená",J160,0)</f>
        <v>0</v>
      </c>
      <c r="BH160" s="221">
        <f>IF(N160="sníž. přenesená",J160,0)</f>
        <v>0</v>
      </c>
      <c r="BI160" s="221">
        <f>IF(N160="nulová",J160,0)</f>
        <v>0</v>
      </c>
      <c r="BJ160" s="20" t="s">
        <v>86</v>
      </c>
      <c r="BK160" s="221">
        <f>ROUND(I160*H160,2)</f>
        <v>0</v>
      </c>
      <c r="BL160" s="20" t="s">
        <v>243</v>
      </c>
      <c r="BM160" s="220" t="s">
        <v>670</v>
      </c>
    </row>
    <row r="161" s="2" customFormat="1">
      <c r="A161" s="41"/>
      <c r="B161" s="42"/>
      <c r="C161" s="43"/>
      <c r="D161" s="222" t="s">
        <v>152</v>
      </c>
      <c r="E161" s="43"/>
      <c r="F161" s="223" t="s">
        <v>671</v>
      </c>
      <c r="G161" s="43"/>
      <c r="H161" s="43"/>
      <c r="I161" s="224"/>
      <c r="J161" s="43"/>
      <c r="K161" s="43"/>
      <c r="L161" s="47"/>
      <c r="M161" s="225"/>
      <c r="N161" s="226"/>
      <c r="O161" s="87"/>
      <c r="P161" s="87"/>
      <c r="Q161" s="87"/>
      <c r="R161" s="87"/>
      <c r="S161" s="87"/>
      <c r="T161" s="88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T161" s="20" t="s">
        <v>152</v>
      </c>
      <c r="AU161" s="20" t="s">
        <v>88</v>
      </c>
    </row>
    <row r="162" s="2" customFormat="1" ht="16.5" customHeight="1">
      <c r="A162" s="41"/>
      <c r="B162" s="42"/>
      <c r="C162" s="260" t="s">
        <v>249</v>
      </c>
      <c r="D162" s="260" t="s">
        <v>218</v>
      </c>
      <c r="E162" s="261" t="s">
        <v>672</v>
      </c>
      <c r="F162" s="262" t="s">
        <v>673</v>
      </c>
      <c r="G162" s="263" t="s">
        <v>334</v>
      </c>
      <c r="H162" s="264">
        <v>565.39499999999998</v>
      </c>
      <c r="I162" s="265"/>
      <c r="J162" s="266">
        <f>ROUND(I162*H162,2)</f>
        <v>0</v>
      </c>
      <c r="K162" s="267"/>
      <c r="L162" s="268"/>
      <c r="M162" s="269" t="s">
        <v>19</v>
      </c>
      <c r="N162" s="270" t="s">
        <v>49</v>
      </c>
      <c r="O162" s="87"/>
      <c r="P162" s="218">
        <f>O162*H162</f>
        <v>0</v>
      </c>
      <c r="Q162" s="218">
        <v>0.001</v>
      </c>
      <c r="R162" s="218">
        <f>Q162*H162</f>
        <v>0.56539499999999998</v>
      </c>
      <c r="S162" s="218">
        <v>0</v>
      </c>
      <c r="T162" s="219">
        <f>S162*H162</f>
        <v>0</v>
      </c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R162" s="220" t="s">
        <v>331</v>
      </c>
      <c r="AT162" s="220" t="s">
        <v>218</v>
      </c>
      <c r="AU162" s="220" t="s">
        <v>88</v>
      </c>
      <c r="AY162" s="20" t="s">
        <v>144</v>
      </c>
      <c r="BE162" s="221">
        <f>IF(N162="základní",J162,0)</f>
        <v>0</v>
      </c>
      <c r="BF162" s="221">
        <f>IF(N162="snížená",J162,0)</f>
        <v>0</v>
      </c>
      <c r="BG162" s="221">
        <f>IF(N162="zákl. přenesená",J162,0)</f>
        <v>0</v>
      </c>
      <c r="BH162" s="221">
        <f>IF(N162="sníž. přenesená",J162,0)</f>
        <v>0</v>
      </c>
      <c r="BI162" s="221">
        <f>IF(N162="nulová",J162,0)</f>
        <v>0</v>
      </c>
      <c r="BJ162" s="20" t="s">
        <v>86</v>
      </c>
      <c r="BK162" s="221">
        <f>ROUND(I162*H162,2)</f>
        <v>0</v>
      </c>
      <c r="BL162" s="20" t="s">
        <v>243</v>
      </c>
      <c r="BM162" s="220" t="s">
        <v>674</v>
      </c>
    </row>
    <row r="163" s="14" customFormat="1">
      <c r="A163" s="14"/>
      <c r="B163" s="238"/>
      <c r="C163" s="239"/>
      <c r="D163" s="229" t="s">
        <v>154</v>
      </c>
      <c r="E163" s="240" t="s">
        <v>19</v>
      </c>
      <c r="F163" s="241" t="s">
        <v>675</v>
      </c>
      <c r="G163" s="239"/>
      <c r="H163" s="242">
        <v>565.39499999999998</v>
      </c>
      <c r="I163" s="243"/>
      <c r="J163" s="239"/>
      <c r="K163" s="239"/>
      <c r="L163" s="244"/>
      <c r="M163" s="245"/>
      <c r="N163" s="246"/>
      <c r="O163" s="246"/>
      <c r="P163" s="246"/>
      <c r="Q163" s="246"/>
      <c r="R163" s="246"/>
      <c r="S163" s="246"/>
      <c r="T163" s="247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48" t="s">
        <v>154</v>
      </c>
      <c r="AU163" s="248" t="s">
        <v>88</v>
      </c>
      <c r="AV163" s="14" t="s">
        <v>88</v>
      </c>
      <c r="AW163" s="14" t="s">
        <v>37</v>
      </c>
      <c r="AX163" s="14" t="s">
        <v>86</v>
      </c>
      <c r="AY163" s="248" t="s">
        <v>144</v>
      </c>
    </row>
    <row r="164" s="2" customFormat="1" ht="24.15" customHeight="1">
      <c r="A164" s="41"/>
      <c r="B164" s="42"/>
      <c r="C164" s="208" t="s">
        <v>255</v>
      </c>
      <c r="D164" s="208" t="s">
        <v>146</v>
      </c>
      <c r="E164" s="209" t="s">
        <v>676</v>
      </c>
      <c r="F164" s="210" t="s">
        <v>677</v>
      </c>
      <c r="G164" s="211" t="s">
        <v>192</v>
      </c>
      <c r="H164" s="212">
        <v>342.08499999999998</v>
      </c>
      <c r="I164" s="213"/>
      <c r="J164" s="214">
        <f>ROUND(I164*H164,2)</f>
        <v>0</v>
      </c>
      <c r="K164" s="215"/>
      <c r="L164" s="47"/>
      <c r="M164" s="216" t="s">
        <v>19</v>
      </c>
      <c r="N164" s="217" t="s">
        <v>49</v>
      </c>
      <c r="O164" s="87"/>
      <c r="P164" s="218">
        <f>O164*H164</f>
        <v>0</v>
      </c>
      <c r="Q164" s="218">
        <v>0</v>
      </c>
      <c r="R164" s="218">
        <f>Q164*H164</f>
        <v>0</v>
      </c>
      <c r="S164" s="218">
        <v>0</v>
      </c>
      <c r="T164" s="219">
        <f>S164*H164</f>
        <v>0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20" t="s">
        <v>243</v>
      </c>
      <c r="AT164" s="220" t="s">
        <v>146</v>
      </c>
      <c r="AU164" s="220" t="s">
        <v>88</v>
      </c>
      <c r="AY164" s="20" t="s">
        <v>144</v>
      </c>
      <c r="BE164" s="221">
        <f>IF(N164="základní",J164,0)</f>
        <v>0</v>
      </c>
      <c r="BF164" s="221">
        <f>IF(N164="snížená",J164,0)</f>
        <v>0</v>
      </c>
      <c r="BG164" s="221">
        <f>IF(N164="zákl. přenesená",J164,0)</f>
        <v>0</v>
      </c>
      <c r="BH164" s="221">
        <f>IF(N164="sníž. přenesená",J164,0)</f>
        <v>0</v>
      </c>
      <c r="BI164" s="221">
        <f>IF(N164="nulová",J164,0)</f>
        <v>0</v>
      </c>
      <c r="BJ164" s="20" t="s">
        <v>86</v>
      </c>
      <c r="BK164" s="221">
        <f>ROUND(I164*H164,2)</f>
        <v>0</v>
      </c>
      <c r="BL164" s="20" t="s">
        <v>243</v>
      </c>
      <c r="BM164" s="220" t="s">
        <v>678</v>
      </c>
    </row>
    <row r="165" s="2" customFormat="1">
      <c r="A165" s="41"/>
      <c r="B165" s="42"/>
      <c r="C165" s="43"/>
      <c r="D165" s="222" t="s">
        <v>152</v>
      </c>
      <c r="E165" s="43"/>
      <c r="F165" s="223" t="s">
        <v>679</v>
      </c>
      <c r="G165" s="43"/>
      <c r="H165" s="43"/>
      <c r="I165" s="224"/>
      <c r="J165" s="43"/>
      <c r="K165" s="43"/>
      <c r="L165" s="47"/>
      <c r="M165" s="225"/>
      <c r="N165" s="226"/>
      <c r="O165" s="87"/>
      <c r="P165" s="87"/>
      <c r="Q165" s="87"/>
      <c r="R165" s="87"/>
      <c r="S165" s="87"/>
      <c r="T165" s="88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T165" s="20" t="s">
        <v>152</v>
      </c>
      <c r="AU165" s="20" t="s">
        <v>88</v>
      </c>
    </row>
    <row r="166" s="2" customFormat="1" ht="16.5" customHeight="1">
      <c r="A166" s="41"/>
      <c r="B166" s="42"/>
      <c r="C166" s="260" t="s">
        <v>261</v>
      </c>
      <c r="D166" s="260" t="s">
        <v>218</v>
      </c>
      <c r="E166" s="261" t="s">
        <v>672</v>
      </c>
      <c r="F166" s="262" t="s">
        <v>673</v>
      </c>
      <c r="G166" s="263" t="s">
        <v>334</v>
      </c>
      <c r="H166" s="264">
        <v>1026.2550000000001</v>
      </c>
      <c r="I166" s="265"/>
      <c r="J166" s="266">
        <f>ROUND(I166*H166,2)</f>
        <v>0</v>
      </c>
      <c r="K166" s="267"/>
      <c r="L166" s="268"/>
      <c r="M166" s="269" t="s">
        <v>19</v>
      </c>
      <c r="N166" s="270" t="s">
        <v>49</v>
      </c>
      <c r="O166" s="87"/>
      <c r="P166" s="218">
        <f>O166*H166</f>
        <v>0</v>
      </c>
      <c r="Q166" s="218">
        <v>0.001</v>
      </c>
      <c r="R166" s="218">
        <f>Q166*H166</f>
        <v>1.0262550000000001</v>
      </c>
      <c r="S166" s="218">
        <v>0</v>
      </c>
      <c r="T166" s="219">
        <f>S166*H166</f>
        <v>0</v>
      </c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R166" s="220" t="s">
        <v>331</v>
      </c>
      <c r="AT166" s="220" t="s">
        <v>218</v>
      </c>
      <c r="AU166" s="220" t="s">
        <v>88</v>
      </c>
      <c r="AY166" s="20" t="s">
        <v>144</v>
      </c>
      <c r="BE166" s="221">
        <f>IF(N166="základní",J166,0)</f>
        <v>0</v>
      </c>
      <c r="BF166" s="221">
        <f>IF(N166="snížená",J166,0)</f>
        <v>0</v>
      </c>
      <c r="BG166" s="221">
        <f>IF(N166="zákl. přenesená",J166,0)</f>
        <v>0</v>
      </c>
      <c r="BH166" s="221">
        <f>IF(N166="sníž. přenesená",J166,0)</f>
        <v>0</v>
      </c>
      <c r="BI166" s="221">
        <f>IF(N166="nulová",J166,0)</f>
        <v>0</v>
      </c>
      <c r="BJ166" s="20" t="s">
        <v>86</v>
      </c>
      <c r="BK166" s="221">
        <f>ROUND(I166*H166,2)</f>
        <v>0</v>
      </c>
      <c r="BL166" s="20" t="s">
        <v>243</v>
      </c>
      <c r="BM166" s="220" t="s">
        <v>680</v>
      </c>
    </row>
    <row r="167" s="14" customFormat="1">
      <c r="A167" s="14"/>
      <c r="B167" s="238"/>
      <c r="C167" s="239"/>
      <c r="D167" s="229" t="s">
        <v>154</v>
      </c>
      <c r="E167" s="240" t="s">
        <v>19</v>
      </c>
      <c r="F167" s="241" t="s">
        <v>681</v>
      </c>
      <c r="G167" s="239"/>
      <c r="H167" s="242">
        <v>1026.2550000000001</v>
      </c>
      <c r="I167" s="243"/>
      <c r="J167" s="239"/>
      <c r="K167" s="239"/>
      <c r="L167" s="244"/>
      <c r="M167" s="245"/>
      <c r="N167" s="246"/>
      <c r="O167" s="246"/>
      <c r="P167" s="246"/>
      <c r="Q167" s="246"/>
      <c r="R167" s="246"/>
      <c r="S167" s="246"/>
      <c r="T167" s="247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48" t="s">
        <v>154</v>
      </c>
      <c r="AU167" s="248" t="s">
        <v>88</v>
      </c>
      <c r="AV167" s="14" t="s">
        <v>88</v>
      </c>
      <c r="AW167" s="14" t="s">
        <v>37</v>
      </c>
      <c r="AX167" s="14" t="s">
        <v>86</v>
      </c>
      <c r="AY167" s="248" t="s">
        <v>144</v>
      </c>
    </row>
    <row r="168" s="2" customFormat="1" ht="16.5" customHeight="1">
      <c r="A168" s="41"/>
      <c r="B168" s="42"/>
      <c r="C168" s="208" t="s">
        <v>266</v>
      </c>
      <c r="D168" s="208" t="s">
        <v>146</v>
      </c>
      <c r="E168" s="209" t="s">
        <v>682</v>
      </c>
      <c r="F168" s="210" t="s">
        <v>683</v>
      </c>
      <c r="G168" s="211" t="s">
        <v>192</v>
      </c>
      <c r="H168" s="212">
        <v>56.539000000000001</v>
      </c>
      <c r="I168" s="213"/>
      <c r="J168" s="214">
        <f>ROUND(I168*H168,2)</f>
        <v>0</v>
      </c>
      <c r="K168" s="215"/>
      <c r="L168" s="47"/>
      <c r="M168" s="216" t="s">
        <v>19</v>
      </c>
      <c r="N168" s="217" t="s">
        <v>49</v>
      </c>
      <c r="O168" s="87"/>
      <c r="P168" s="218">
        <f>O168*H168</f>
        <v>0</v>
      </c>
      <c r="Q168" s="218">
        <v>0</v>
      </c>
      <c r="R168" s="218">
        <f>Q168*H168</f>
        <v>0</v>
      </c>
      <c r="S168" s="218">
        <v>0</v>
      </c>
      <c r="T168" s="219">
        <f>S168*H168</f>
        <v>0</v>
      </c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R168" s="220" t="s">
        <v>243</v>
      </c>
      <c r="AT168" s="220" t="s">
        <v>146</v>
      </c>
      <c r="AU168" s="220" t="s">
        <v>88</v>
      </c>
      <c r="AY168" s="20" t="s">
        <v>144</v>
      </c>
      <c r="BE168" s="221">
        <f>IF(N168="základní",J168,0)</f>
        <v>0</v>
      </c>
      <c r="BF168" s="221">
        <f>IF(N168="snížená",J168,0)</f>
        <v>0</v>
      </c>
      <c r="BG168" s="221">
        <f>IF(N168="zákl. přenesená",J168,0)</f>
        <v>0</v>
      </c>
      <c r="BH168" s="221">
        <f>IF(N168="sníž. přenesená",J168,0)</f>
        <v>0</v>
      </c>
      <c r="BI168" s="221">
        <f>IF(N168="nulová",J168,0)</f>
        <v>0</v>
      </c>
      <c r="BJ168" s="20" t="s">
        <v>86</v>
      </c>
      <c r="BK168" s="221">
        <f>ROUND(I168*H168,2)</f>
        <v>0</v>
      </c>
      <c r="BL168" s="20" t="s">
        <v>243</v>
      </c>
      <c r="BM168" s="220" t="s">
        <v>684</v>
      </c>
    </row>
    <row r="169" s="2" customFormat="1">
      <c r="A169" s="41"/>
      <c r="B169" s="42"/>
      <c r="C169" s="43"/>
      <c r="D169" s="222" t="s">
        <v>152</v>
      </c>
      <c r="E169" s="43"/>
      <c r="F169" s="223" t="s">
        <v>685</v>
      </c>
      <c r="G169" s="43"/>
      <c r="H169" s="43"/>
      <c r="I169" s="224"/>
      <c r="J169" s="43"/>
      <c r="K169" s="43"/>
      <c r="L169" s="47"/>
      <c r="M169" s="225"/>
      <c r="N169" s="226"/>
      <c r="O169" s="87"/>
      <c r="P169" s="87"/>
      <c r="Q169" s="87"/>
      <c r="R169" s="87"/>
      <c r="S169" s="87"/>
      <c r="T169" s="88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T169" s="20" t="s">
        <v>152</v>
      </c>
      <c r="AU169" s="20" t="s">
        <v>88</v>
      </c>
    </row>
    <row r="170" s="13" customFormat="1">
      <c r="A170" s="13"/>
      <c r="B170" s="227"/>
      <c r="C170" s="228"/>
      <c r="D170" s="229" t="s">
        <v>154</v>
      </c>
      <c r="E170" s="230" t="s">
        <v>19</v>
      </c>
      <c r="F170" s="231" t="s">
        <v>686</v>
      </c>
      <c r="G170" s="228"/>
      <c r="H170" s="230" t="s">
        <v>19</v>
      </c>
      <c r="I170" s="232"/>
      <c r="J170" s="228"/>
      <c r="K170" s="228"/>
      <c r="L170" s="233"/>
      <c r="M170" s="234"/>
      <c r="N170" s="235"/>
      <c r="O170" s="235"/>
      <c r="P170" s="235"/>
      <c r="Q170" s="235"/>
      <c r="R170" s="235"/>
      <c r="S170" s="235"/>
      <c r="T170" s="236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7" t="s">
        <v>154</v>
      </c>
      <c r="AU170" s="237" t="s">
        <v>88</v>
      </c>
      <c r="AV170" s="13" t="s">
        <v>86</v>
      </c>
      <c r="AW170" s="13" t="s">
        <v>37</v>
      </c>
      <c r="AX170" s="13" t="s">
        <v>78</v>
      </c>
      <c r="AY170" s="237" t="s">
        <v>144</v>
      </c>
    </row>
    <row r="171" s="13" customFormat="1">
      <c r="A171" s="13"/>
      <c r="B171" s="227"/>
      <c r="C171" s="228"/>
      <c r="D171" s="229" t="s">
        <v>154</v>
      </c>
      <c r="E171" s="230" t="s">
        <v>19</v>
      </c>
      <c r="F171" s="231" t="s">
        <v>604</v>
      </c>
      <c r="G171" s="228"/>
      <c r="H171" s="230" t="s">
        <v>19</v>
      </c>
      <c r="I171" s="232"/>
      <c r="J171" s="228"/>
      <c r="K171" s="228"/>
      <c r="L171" s="233"/>
      <c r="M171" s="234"/>
      <c r="N171" s="235"/>
      <c r="O171" s="235"/>
      <c r="P171" s="235"/>
      <c r="Q171" s="235"/>
      <c r="R171" s="235"/>
      <c r="S171" s="235"/>
      <c r="T171" s="236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7" t="s">
        <v>154</v>
      </c>
      <c r="AU171" s="237" t="s">
        <v>88</v>
      </c>
      <c r="AV171" s="13" t="s">
        <v>86</v>
      </c>
      <c r="AW171" s="13" t="s">
        <v>37</v>
      </c>
      <c r="AX171" s="13" t="s">
        <v>78</v>
      </c>
      <c r="AY171" s="237" t="s">
        <v>144</v>
      </c>
    </row>
    <row r="172" s="14" customFormat="1">
      <c r="A172" s="14"/>
      <c r="B172" s="238"/>
      <c r="C172" s="239"/>
      <c r="D172" s="229" t="s">
        <v>154</v>
      </c>
      <c r="E172" s="240" t="s">
        <v>19</v>
      </c>
      <c r="F172" s="241" t="s">
        <v>687</v>
      </c>
      <c r="G172" s="239"/>
      <c r="H172" s="242">
        <v>5.2249999999999996</v>
      </c>
      <c r="I172" s="243"/>
      <c r="J172" s="239"/>
      <c r="K172" s="239"/>
      <c r="L172" s="244"/>
      <c r="M172" s="245"/>
      <c r="N172" s="246"/>
      <c r="O172" s="246"/>
      <c r="P172" s="246"/>
      <c r="Q172" s="246"/>
      <c r="R172" s="246"/>
      <c r="S172" s="246"/>
      <c r="T172" s="247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48" t="s">
        <v>154</v>
      </c>
      <c r="AU172" s="248" t="s">
        <v>88</v>
      </c>
      <c r="AV172" s="14" t="s">
        <v>88</v>
      </c>
      <c r="AW172" s="14" t="s">
        <v>37</v>
      </c>
      <c r="AX172" s="14" t="s">
        <v>78</v>
      </c>
      <c r="AY172" s="248" t="s">
        <v>144</v>
      </c>
    </row>
    <row r="173" s="14" customFormat="1">
      <c r="A173" s="14"/>
      <c r="B173" s="238"/>
      <c r="C173" s="239"/>
      <c r="D173" s="229" t="s">
        <v>154</v>
      </c>
      <c r="E173" s="240" t="s">
        <v>19</v>
      </c>
      <c r="F173" s="241" t="s">
        <v>688</v>
      </c>
      <c r="G173" s="239"/>
      <c r="H173" s="242">
        <v>1.8999999999999999</v>
      </c>
      <c r="I173" s="243"/>
      <c r="J173" s="239"/>
      <c r="K173" s="239"/>
      <c r="L173" s="244"/>
      <c r="M173" s="245"/>
      <c r="N173" s="246"/>
      <c r="O173" s="246"/>
      <c r="P173" s="246"/>
      <c r="Q173" s="246"/>
      <c r="R173" s="246"/>
      <c r="S173" s="246"/>
      <c r="T173" s="247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48" t="s">
        <v>154</v>
      </c>
      <c r="AU173" s="248" t="s">
        <v>88</v>
      </c>
      <c r="AV173" s="14" t="s">
        <v>88</v>
      </c>
      <c r="AW173" s="14" t="s">
        <v>37</v>
      </c>
      <c r="AX173" s="14" t="s">
        <v>78</v>
      </c>
      <c r="AY173" s="248" t="s">
        <v>144</v>
      </c>
    </row>
    <row r="174" s="14" customFormat="1">
      <c r="A174" s="14"/>
      <c r="B174" s="238"/>
      <c r="C174" s="239"/>
      <c r="D174" s="229" t="s">
        <v>154</v>
      </c>
      <c r="E174" s="240" t="s">
        <v>19</v>
      </c>
      <c r="F174" s="241" t="s">
        <v>617</v>
      </c>
      <c r="G174" s="239"/>
      <c r="H174" s="242">
        <v>3</v>
      </c>
      <c r="I174" s="243"/>
      <c r="J174" s="239"/>
      <c r="K174" s="239"/>
      <c r="L174" s="244"/>
      <c r="M174" s="245"/>
      <c r="N174" s="246"/>
      <c r="O174" s="246"/>
      <c r="P174" s="246"/>
      <c r="Q174" s="246"/>
      <c r="R174" s="246"/>
      <c r="S174" s="246"/>
      <c r="T174" s="247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48" t="s">
        <v>154</v>
      </c>
      <c r="AU174" s="248" t="s">
        <v>88</v>
      </c>
      <c r="AV174" s="14" t="s">
        <v>88</v>
      </c>
      <c r="AW174" s="14" t="s">
        <v>37</v>
      </c>
      <c r="AX174" s="14" t="s">
        <v>78</v>
      </c>
      <c r="AY174" s="248" t="s">
        <v>144</v>
      </c>
    </row>
    <row r="175" s="14" customFormat="1">
      <c r="A175" s="14"/>
      <c r="B175" s="238"/>
      <c r="C175" s="239"/>
      <c r="D175" s="229" t="s">
        <v>154</v>
      </c>
      <c r="E175" s="240" t="s">
        <v>19</v>
      </c>
      <c r="F175" s="241" t="s">
        <v>689</v>
      </c>
      <c r="G175" s="239"/>
      <c r="H175" s="242">
        <v>34.649999999999999</v>
      </c>
      <c r="I175" s="243"/>
      <c r="J175" s="239"/>
      <c r="K175" s="239"/>
      <c r="L175" s="244"/>
      <c r="M175" s="245"/>
      <c r="N175" s="246"/>
      <c r="O175" s="246"/>
      <c r="P175" s="246"/>
      <c r="Q175" s="246"/>
      <c r="R175" s="246"/>
      <c r="S175" s="246"/>
      <c r="T175" s="247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48" t="s">
        <v>154</v>
      </c>
      <c r="AU175" s="248" t="s">
        <v>88</v>
      </c>
      <c r="AV175" s="14" t="s">
        <v>88</v>
      </c>
      <c r="AW175" s="14" t="s">
        <v>37</v>
      </c>
      <c r="AX175" s="14" t="s">
        <v>78</v>
      </c>
      <c r="AY175" s="248" t="s">
        <v>144</v>
      </c>
    </row>
    <row r="176" s="14" customFormat="1">
      <c r="A176" s="14"/>
      <c r="B176" s="238"/>
      <c r="C176" s="239"/>
      <c r="D176" s="229" t="s">
        <v>154</v>
      </c>
      <c r="E176" s="240" t="s">
        <v>19</v>
      </c>
      <c r="F176" s="241" t="s">
        <v>690</v>
      </c>
      <c r="G176" s="239"/>
      <c r="H176" s="242">
        <v>1.8899999999999999</v>
      </c>
      <c r="I176" s="243"/>
      <c r="J176" s="239"/>
      <c r="K176" s="239"/>
      <c r="L176" s="244"/>
      <c r="M176" s="245"/>
      <c r="N176" s="246"/>
      <c r="O176" s="246"/>
      <c r="P176" s="246"/>
      <c r="Q176" s="246"/>
      <c r="R176" s="246"/>
      <c r="S176" s="246"/>
      <c r="T176" s="247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48" t="s">
        <v>154</v>
      </c>
      <c r="AU176" s="248" t="s">
        <v>88</v>
      </c>
      <c r="AV176" s="14" t="s">
        <v>88</v>
      </c>
      <c r="AW176" s="14" t="s">
        <v>37</v>
      </c>
      <c r="AX176" s="14" t="s">
        <v>78</v>
      </c>
      <c r="AY176" s="248" t="s">
        <v>144</v>
      </c>
    </row>
    <row r="177" s="14" customFormat="1">
      <c r="A177" s="14"/>
      <c r="B177" s="238"/>
      <c r="C177" s="239"/>
      <c r="D177" s="229" t="s">
        <v>154</v>
      </c>
      <c r="E177" s="240" t="s">
        <v>19</v>
      </c>
      <c r="F177" s="241" t="s">
        <v>691</v>
      </c>
      <c r="G177" s="239"/>
      <c r="H177" s="242">
        <v>10.08</v>
      </c>
      <c r="I177" s="243"/>
      <c r="J177" s="239"/>
      <c r="K177" s="239"/>
      <c r="L177" s="244"/>
      <c r="M177" s="245"/>
      <c r="N177" s="246"/>
      <c r="O177" s="246"/>
      <c r="P177" s="246"/>
      <c r="Q177" s="246"/>
      <c r="R177" s="246"/>
      <c r="S177" s="246"/>
      <c r="T177" s="247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48" t="s">
        <v>154</v>
      </c>
      <c r="AU177" s="248" t="s">
        <v>88</v>
      </c>
      <c r="AV177" s="14" t="s">
        <v>88</v>
      </c>
      <c r="AW177" s="14" t="s">
        <v>37</v>
      </c>
      <c r="AX177" s="14" t="s">
        <v>78</v>
      </c>
      <c r="AY177" s="248" t="s">
        <v>144</v>
      </c>
    </row>
    <row r="178" s="14" customFormat="1">
      <c r="A178" s="14"/>
      <c r="B178" s="238"/>
      <c r="C178" s="239"/>
      <c r="D178" s="229" t="s">
        <v>154</v>
      </c>
      <c r="E178" s="240" t="s">
        <v>19</v>
      </c>
      <c r="F178" s="241" t="s">
        <v>692</v>
      </c>
      <c r="G178" s="239"/>
      <c r="H178" s="242">
        <v>39.060000000000002</v>
      </c>
      <c r="I178" s="243"/>
      <c r="J178" s="239"/>
      <c r="K178" s="239"/>
      <c r="L178" s="244"/>
      <c r="M178" s="245"/>
      <c r="N178" s="246"/>
      <c r="O178" s="246"/>
      <c r="P178" s="246"/>
      <c r="Q178" s="246"/>
      <c r="R178" s="246"/>
      <c r="S178" s="246"/>
      <c r="T178" s="247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48" t="s">
        <v>154</v>
      </c>
      <c r="AU178" s="248" t="s">
        <v>88</v>
      </c>
      <c r="AV178" s="14" t="s">
        <v>88</v>
      </c>
      <c r="AW178" s="14" t="s">
        <v>37</v>
      </c>
      <c r="AX178" s="14" t="s">
        <v>78</v>
      </c>
      <c r="AY178" s="248" t="s">
        <v>144</v>
      </c>
    </row>
    <row r="179" s="14" customFormat="1">
      <c r="A179" s="14"/>
      <c r="B179" s="238"/>
      <c r="C179" s="239"/>
      <c r="D179" s="229" t="s">
        <v>154</v>
      </c>
      <c r="E179" s="240" t="s">
        <v>19</v>
      </c>
      <c r="F179" s="241" t="s">
        <v>623</v>
      </c>
      <c r="G179" s="239"/>
      <c r="H179" s="242">
        <v>52.25</v>
      </c>
      <c r="I179" s="243"/>
      <c r="J179" s="239"/>
      <c r="K179" s="239"/>
      <c r="L179" s="244"/>
      <c r="M179" s="245"/>
      <c r="N179" s="246"/>
      <c r="O179" s="246"/>
      <c r="P179" s="246"/>
      <c r="Q179" s="246"/>
      <c r="R179" s="246"/>
      <c r="S179" s="246"/>
      <c r="T179" s="247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48" t="s">
        <v>154</v>
      </c>
      <c r="AU179" s="248" t="s">
        <v>88</v>
      </c>
      <c r="AV179" s="14" t="s">
        <v>88</v>
      </c>
      <c r="AW179" s="14" t="s">
        <v>37</v>
      </c>
      <c r="AX179" s="14" t="s">
        <v>78</v>
      </c>
      <c r="AY179" s="248" t="s">
        <v>144</v>
      </c>
    </row>
    <row r="180" s="14" customFormat="1">
      <c r="A180" s="14"/>
      <c r="B180" s="238"/>
      <c r="C180" s="239"/>
      <c r="D180" s="229" t="s">
        <v>154</v>
      </c>
      <c r="E180" s="240" t="s">
        <v>19</v>
      </c>
      <c r="F180" s="241" t="s">
        <v>624</v>
      </c>
      <c r="G180" s="239"/>
      <c r="H180" s="242">
        <v>9</v>
      </c>
      <c r="I180" s="243"/>
      <c r="J180" s="239"/>
      <c r="K180" s="239"/>
      <c r="L180" s="244"/>
      <c r="M180" s="245"/>
      <c r="N180" s="246"/>
      <c r="O180" s="246"/>
      <c r="P180" s="246"/>
      <c r="Q180" s="246"/>
      <c r="R180" s="246"/>
      <c r="S180" s="246"/>
      <c r="T180" s="247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48" t="s">
        <v>154</v>
      </c>
      <c r="AU180" s="248" t="s">
        <v>88</v>
      </c>
      <c r="AV180" s="14" t="s">
        <v>88</v>
      </c>
      <c r="AW180" s="14" t="s">
        <v>37</v>
      </c>
      <c r="AX180" s="14" t="s">
        <v>78</v>
      </c>
      <c r="AY180" s="248" t="s">
        <v>144</v>
      </c>
    </row>
    <row r="181" s="14" customFormat="1">
      <c r="A181" s="14"/>
      <c r="B181" s="238"/>
      <c r="C181" s="239"/>
      <c r="D181" s="229" t="s">
        <v>154</v>
      </c>
      <c r="E181" s="240" t="s">
        <v>19</v>
      </c>
      <c r="F181" s="241" t="s">
        <v>693</v>
      </c>
      <c r="G181" s="239"/>
      <c r="H181" s="242">
        <v>31.41</v>
      </c>
      <c r="I181" s="243"/>
      <c r="J181" s="239"/>
      <c r="K181" s="239"/>
      <c r="L181" s="244"/>
      <c r="M181" s="245"/>
      <c r="N181" s="246"/>
      <c r="O181" s="246"/>
      <c r="P181" s="246"/>
      <c r="Q181" s="246"/>
      <c r="R181" s="246"/>
      <c r="S181" s="246"/>
      <c r="T181" s="247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48" t="s">
        <v>154</v>
      </c>
      <c r="AU181" s="248" t="s">
        <v>88</v>
      </c>
      <c r="AV181" s="14" t="s">
        <v>88</v>
      </c>
      <c r="AW181" s="14" t="s">
        <v>37</v>
      </c>
      <c r="AX181" s="14" t="s">
        <v>78</v>
      </c>
      <c r="AY181" s="248" t="s">
        <v>144</v>
      </c>
    </row>
    <row r="182" s="14" customFormat="1">
      <c r="A182" s="14"/>
      <c r="B182" s="238"/>
      <c r="C182" s="239"/>
      <c r="D182" s="229" t="s">
        <v>154</v>
      </c>
      <c r="E182" s="240" t="s">
        <v>19</v>
      </c>
      <c r="F182" s="241" t="s">
        <v>694</v>
      </c>
      <c r="G182" s="239"/>
      <c r="H182" s="242">
        <v>-131.92599999999999</v>
      </c>
      <c r="I182" s="243"/>
      <c r="J182" s="239"/>
      <c r="K182" s="239"/>
      <c r="L182" s="244"/>
      <c r="M182" s="245"/>
      <c r="N182" s="246"/>
      <c r="O182" s="246"/>
      <c r="P182" s="246"/>
      <c r="Q182" s="246"/>
      <c r="R182" s="246"/>
      <c r="S182" s="246"/>
      <c r="T182" s="247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48" t="s">
        <v>154</v>
      </c>
      <c r="AU182" s="248" t="s">
        <v>88</v>
      </c>
      <c r="AV182" s="14" t="s">
        <v>88</v>
      </c>
      <c r="AW182" s="14" t="s">
        <v>37</v>
      </c>
      <c r="AX182" s="14" t="s">
        <v>78</v>
      </c>
      <c r="AY182" s="248" t="s">
        <v>144</v>
      </c>
    </row>
    <row r="183" s="15" customFormat="1">
      <c r="A183" s="15"/>
      <c r="B183" s="249"/>
      <c r="C183" s="250"/>
      <c r="D183" s="229" t="s">
        <v>154</v>
      </c>
      <c r="E183" s="251" t="s">
        <v>19</v>
      </c>
      <c r="F183" s="252" t="s">
        <v>188</v>
      </c>
      <c r="G183" s="250"/>
      <c r="H183" s="253">
        <v>56.539000000000016</v>
      </c>
      <c r="I183" s="254"/>
      <c r="J183" s="250"/>
      <c r="K183" s="250"/>
      <c r="L183" s="255"/>
      <c r="M183" s="256"/>
      <c r="N183" s="257"/>
      <c r="O183" s="257"/>
      <c r="P183" s="257"/>
      <c r="Q183" s="257"/>
      <c r="R183" s="257"/>
      <c r="S183" s="257"/>
      <c r="T183" s="258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59" t="s">
        <v>154</v>
      </c>
      <c r="AU183" s="259" t="s">
        <v>88</v>
      </c>
      <c r="AV183" s="15" t="s">
        <v>150</v>
      </c>
      <c r="AW183" s="15" t="s">
        <v>37</v>
      </c>
      <c r="AX183" s="15" t="s">
        <v>86</v>
      </c>
      <c r="AY183" s="259" t="s">
        <v>144</v>
      </c>
    </row>
    <row r="184" s="2" customFormat="1" ht="16.5" customHeight="1">
      <c r="A184" s="41"/>
      <c r="B184" s="42"/>
      <c r="C184" s="260" t="s">
        <v>7</v>
      </c>
      <c r="D184" s="260" t="s">
        <v>218</v>
      </c>
      <c r="E184" s="261" t="s">
        <v>695</v>
      </c>
      <c r="F184" s="262" t="s">
        <v>696</v>
      </c>
      <c r="G184" s="263" t="s">
        <v>334</v>
      </c>
      <c r="H184" s="264">
        <v>90.462000000000003</v>
      </c>
      <c r="I184" s="265"/>
      <c r="J184" s="266">
        <f>ROUND(I184*H184,2)</f>
        <v>0</v>
      </c>
      <c r="K184" s="267"/>
      <c r="L184" s="268"/>
      <c r="M184" s="269" t="s">
        <v>19</v>
      </c>
      <c r="N184" s="270" t="s">
        <v>49</v>
      </c>
      <c r="O184" s="87"/>
      <c r="P184" s="218">
        <f>O184*H184</f>
        <v>0</v>
      </c>
      <c r="Q184" s="218">
        <v>0.001</v>
      </c>
      <c r="R184" s="218">
        <f>Q184*H184</f>
        <v>0.090462000000000001</v>
      </c>
      <c r="S184" s="218">
        <v>0</v>
      </c>
      <c r="T184" s="219">
        <f>S184*H184</f>
        <v>0</v>
      </c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R184" s="220" t="s">
        <v>331</v>
      </c>
      <c r="AT184" s="220" t="s">
        <v>218</v>
      </c>
      <c r="AU184" s="220" t="s">
        <v>88</v>
      </c>
      <c r="AY184" s="20" t="s">
        <v>144</v>
      </c>
      <c r="BE184" s="221">
        <f>IF(N184="základní",J184,0)</f>
        <v>0</v>
      </c>
      <c r="BF184" s="221">
        <f>IF(N184="snížená",J184,0)</f>
        <v>0</v>
      </c>
      <c r="BG184" s="221">
        <f>IF(N184="zákl. přenesená",J184,0)</f>
        <v>0</v>
      </c>
      <c r="BH184" s="221">
        <f>IF(N184="sníž. přenesená",J184,0)</f>
        <v>0</v>
      </c>
      <c r="BI184" s="221">
        <f>IF(N184="nulová",J184,0)</f>
        <v>0</v>
      </c>
      <c r="BJ184" s="20" t="s">
        <v>86</v>
      </c>
      <c r="BK184" s="221">
        <f>ROUND(I184*H184,2)</f>
        <v>0</v>
      </c>
      <c r="BL184" s="20" t="s">
        <v>243</v>
      </c>
      <c r="BM184" s="220" t="s">
        <v>697</v>
      </c>
    </row>
    <row r="185" s="14" customFormat="1">
      <c r="A185" s="14"/>
      <c r="B185" s="238"/>
      <c r="C185" s="239"/>
      <c r="D185" s="229" t="s">
        <v>154</v>
      </c>
      <c r="E185" s="240" t="s">
        <v>19</v>
      </c>
      <c r="F185" s="241" t="s">
        <v>698</v>
      </c>
      <c r="G185" s="239"/>
      <c r="H185" s="242">
        <v>90.462000000000003</v>
      </c>
      <c r="I185" s="243"/>
      <c r="J185" s="239"/>
      <c r="K185" s="239"/>
      <c r="L185" s="244"/>
      <c r="M185" s="245"/>
      <c r="N185" s="246"/>
      <c r="O185" s="246"/>
      <c r="P185" s="246"/>
      <c r="Q185" s="246"/>
      <c r="R185" s="246"/>
      <c r="S185" s="246"/>
      <c r="T185" s="247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48" t="s">
        <v>154</v>
      </c>
      <c r="AU185" s="248" t="s">
        <v>88</v>
      </c>
      <c r="AV185" s="14" t="s">
        <v>88</v>
      </c>
      <c r="AW185" s="14" t="s">
        <v>37</v>
      </c>
      <c r="AX185" s="14" t="s">
        <v>86</v>
      </c>
      <c r="AY185" s="248" t="s">
        <v>144</v>
      </c>
    </row>
    <row r="186" s="2" customFormat="1" ht="16.5" customHeight="1">
      <c r="A186" s="41"/>
      <c r="B186" s="42"/>
      <c r="C186" s="208" t="s">
        <v>281</v>
      </c>
      <c r="D186" s="208" t="s">
        <v>146</v>
      </c>
      <c r="E186" s="209" t="s">
        <v>699</v>
      </c>
      <c r="F186" s="210" t="s">
        <v>700</v>
      </c>
      <c r="G186" s="211" t="s">
        <v>192</v>
      </c>
      <c r="H186" s="212">
        <v>102.607</v>
      </c>
      <c r="I186" s="213"/>
      <c r="J186" s="214">
        <f>ROUND(I186*H186,2)</f>
        <v>0</v>
      </c>
      <c r="K186" s="215"/>
      <c r="L186" s="47"/>
      <c r="M186" s="216" t="s">
        <v>19</v>
      </c>
      <c r="N186" s="217" t="s">
        <v>49</v>
      </c>
      <c r="O186" s="87"/>
      <c r="P186" s="218">
        <f>O186*H186</f>
        <v>0</v>
      </c>
      <c r="Q186" s="218">
        <v>0</v>
      </c>
      <c r="R186" s="218">
        <f>Q186*H186</f>
        <v>0</v>
      </c>
      <c r="S186" s="218">
        <v>0</v>
      </c>
      <c r="T186" s="219">
        <f>S186*H186</f>
        <v>0</v>
      </c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R186" s="220" t="s">
        <v>243</v>
      </c>
      <c r="AT186" s="220" t="s">
        <v>146</v>
      </c>
      <c r="AU186" s="220" t="s">
        <v>88</v>
      </c>
      <c r="AY186" s="20" t="s">
        <v>144</v>
      </c>
      <c r="BE186" s="221">
        <f>IF(N186="základní",J186,0)</f>
        <v>0</v>
      </c>
      <c r="BF186" s="221">
        <f>IF(N186="snížená",J186,0)</f>
        <v>0</v>
      </c>
      <c r="BG186" s="221">
        <f>IF(N186="zákl. přenesená",J186,0)</f>
        <v>0</v>
      </c>
      <c r="BH186" s="221">
        <f>IF(N186="sníž. přenesená",J186,0)</f>
        <v>0</v>
      </c>
      <c r="BI186" s="221">
        <f>IF(N186="nulová",J186,0)</f>
        <v>0</v>
      </c>
      <c r="BJ186" s="20" t="s">
        <v>86</v>
      </c>
      <c r="BK186" s="221">
        <f>ROUND(I186*H186,2)</f>
        <v>0</v>
      </c>
      <c r="BL186" s="20" t="s">
        <v>243</v>
      </c>
      <c r="BM186" s="220" t="s">
        <v>701</v>
      </c>
    </row>
    <row r="187" s="2" customFormat="1">
      <c r="A187" s="41"/>
      <c r="B187" s="42"/>
      <c r="C187" s="43"/>
      <c r="D187" s="222" t="s">
        <v>152</v>
      </c>
      <c r="E187" s="43"/>
      <c r="F187" s="223" t="s">
        <v>702</v>
      </c>
      <c r="G187" s="43"/>
      <c r="H187" s="43"/>
      <c r="I187" s="224"/>
      <c r="J187" s="43"/>
      <c r="K187" s="43"/>
      <c r="L187" s="47"/>
      <c r="M187" s="225"/>
      <c r="N187" s="226"/>
      <c r="O187" s="87"/>
      <c r="P187" s="87"/>
      <c r="Q187" s="87"/>
      <c r="R187" s="87"/>
      <c r="S187" s="87"/>
      <c r="T187" s="88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T187" s="20" t="s">
        <v>152</v>
      </c>
      <c r="AU187" s="20" t="s">
        <v>88</v>
      </c>
    </row>
    <row r="188" s="13" customFormat="1">
      <c r="A188" s="13"/>
      <c r="B188" s="227"/>
      <c r="C188" s="228"/>
      <c r="D188" s="229" t="s">
        <v>154</v>
      </c>
      <c r="E188" s="230" t="s">
        <v>19</v>
      </c>
      <c r="F188" s="231" t="s">
        <v>686</v>
      </c>
      <c r="G188" s="228"/>
      <c r="H188" s="230" t="s">
        <v>19</v>
      </c>
      <c r="I188" s="232"/>
      <c r="J188" s="228"/>
      <c r="K188" s="228"/>
      <c r="L188" s="233"/>
      <c r="M188" s="234"/>
      <c r="N188" s="235"/>
      <c r="O188" s="235"/>
      <c r="P188" s="235"/>
      <c r="Q188" s="235"/>
      <c r="R188" s="235"/>
      <c r="S188" s="235"/>
      <c r="T188" s="236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7" t="s">
        <v>154</v>
      </c>
      <c r="AU188" s="237" t="s">
        <v>88</v>
      </c>
      <c r="AV188" s="13" t="s">
        <v>86</v>
      </c>
      <c r="AW188" s="13" t="s">
        <v>37</v>
      </c>
      <c r="AX188" s="13" t="s">
        <v>78</v>
      </c>
      <c r="AY188" s="237" t="s">
        <v>144</v>
      </c>
    </row>
    <row r="189" s="14" customFormat="1">
      <c r="A189" s="14"/>
      <c r="B189" s="238"/>
      <c r="C189" s="239"/>
      <c r="D189" s="229" t="s">
        <v>154</v>
      </c>
      <c r="E189" s="240" t="s">
        <v>19</v>
      </c>
      <c r="F189" s="241" t="s">
        <v>703</v>
      </c>
      <c r="G189" s="239"/>
      <c r="H189" s="242">
        <v>342.02499999999998</v>
      </c>
      <c r="I189" s="243"/>
      <c r="J189" s="239"/>
      <c r="K189" s="239"/>
      <c r="L189" s="244"/>
      <c r="M189" s="245"/>
      <c r="N189" s="246"/>
      <c r="O189" s="246"/>
      <c r="P189" s="246"/>
      <c r="Q189" s="246"/>
      <c r="R189" s="246"/>
      <c r="S189" s="246"/>
      <c r="T189" s="247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48" t="s">
        <v>154</v>
      </c>
      <c r="AU189" s="248" t="s">
        <v>88</v>
      </c>
      <c r="AV189" s="14" t="s">
        <v>88</v>
      </c>
      <c r="AW189" s="14" t="s">
        <v>37</v>
      </c>
      <c r="AX189" s="14" t="s">
        <v>78</v>
      </c>
      <c r="AY189" s="248" t="s">
        <v>144</v>
      </c>
    </row>
    <row r="190" s="14" customFormat="1">
      <c r="A190" s="14"/>
      <c r="B190" s="238"/>
      <c r="C190" s="239"/>
      <c r="D190" s="229" t="s">
        <v>154</v>
      </c>
      <c r="E190" s="240" t="s">
        <v>19</v>
      </c>
      <c r="F190" s="241" t="s">
        <v>704</v>
      </c>
      <c r="G190" s="239"/>
      <c r="H190" s="242">
        <v>-239.41800000000001</v>
      </c>
      <c r="I190" s="243"/>
      <c r="J190" s="239"/>
      <c r="K190" s="239"/>
      <c r="L190" s="244"/>
      <c r="M190" s="245"/>
      <c r="N190" s="246"/>
      <c r="O190" s="246"/>
      <c r="P190" s="246"/>
      <c r="Q190" s="246"/>
      <c r="R190" s="246"/>
      <c r="S190" s="246"/>
      <c r="T190" s="247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48" t="s">
        <v>154</v>
      </c>
      <c r="AU190" s="248" t="s">
        <v>88</v>
      </c>
      <c r="AV190" s="14" t="s">
        <v>88</v>
      </c>
      <c r="AW190" s="14" t="s">
        <v>37</v>
      </c>
      <c r="AX190" s="14" t="s">
        <v>78</v>
      </c>
      <c r="AY190" s="248" t="s">
        <v>144</v>
      </c>
    </row>
    <row r="191" s="15" customFormat="1">
      <c r="A191" s="15"/>
      <c r="B191" s="249"/>
      <c r="C191" s="250"/>
      <c r="D191" s="229" t="s">
        <v>154</v>
      </c>
      <c r="E191" s="251" t="s">
        <v>19</v>
      </c>
      <c r="F191" s="252" t="s">
        <v>188</v>
      </c>
      <c r="G191" s="250"/>
      <c r="H191" s="253">
        <v>102.60699999999997</v>
      </c>
      <c r="I191" s="254"/>
      <c r="J191" s="250"/>
      <c r="K191" s="250"/>
      <c r="L191" s="255"/>
      <c r="M191" s="256"/>
      <c r="N191" s="257"/>
      <c r="O191" s="257"/>
      <c r="P191" s="257"/>
      <c r="Q191" s="257"/>
      <c r="R191" s="257"/>
      <c r="S191" s="257"/>
      <c r="T191" s="258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59" t="s">
        <v>154</v>
      </c>
      <c r="AU191" s="259" t="s">
        <v>88</v>
      </c>
      <c r="AV191" s="15" t="s">
        <v>150</v>
      </c>
      <c r="AW191" s="15" t="s">
        <v>37</v>
      </c>
      <c r="AX191" s="15" t="s">
        <v>86</v>
      </c>
      <c r="AY191" s="259" t="s">
        <v>144</v>
      </c>
    </row>
    <row r="192" s="2" customFormat="1" ht="16.5" customHeight="1">
      <c r="A192" s="41"/>
      <c r="B192" s="42"/>
      <c r="C192" s="260" t="s">
        <v>286</v>
      </c>
      <c r="D192" s="260" t="s">
        <v>218</v>
      </c>
      <c r="E192" s="261" t="s">
        <v>695</v>
      </c>
      <c r="F192" s="262" t="s">
        <v>696</v>
      </c>
      <c r="G192" s="263" t="s">
        <v>334</v>
      </c>
      <c r="H192" s="264">
        <v>164.17099999999999</v>
      </c>
      <c r="I192" s="265"/>
      <c r="J192" s="266">
        <f>ROUND(I192*H192,2)</f>
        <v>0</v>
      </c>
      <c r="K192" s="267"/>
      <c r="L192" s="268"/>
      <c r="M192" s="269" t="s">
        <v>19</v>
      </c>
      <c r="N192" s="270" t="s">
        <v>49</v>
      </c>
      <c r="O192" s="87"/>
      <c r="P192" s="218">
        <f>O192*H192</f>
        <v>0</v>
      </c>
      <c r="Q192" s="218">
        <v>0.001</v>
      </c>
      <c r="R192" s="218">
        <f>Q192*H192</f>
        <v>0.16417099999999998</v>
      </c>
      <c r="S192" s="218">
        <v>0</v>
      </c>
      <c r="T192" s="219">
        <f>S192*H192</f>
        <v>0</v>
      </c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R192" s="220" t="s">
        <v>331</v>
      </c>
      <c r="AT192" s="220" t="s">
        <v>218</v>
      </c>
      <c r="AU192" s="220" t="s">
        <v>88</v>
      </c>
      <c r="AY192" s="20" t="s">
        <v>144</v>
      </c>
      <c r="BE192" s="221">
        <f>IF(N192="základní",J192,0)</f>
        <v>0</v>
      </c>
      <c r="BF192" s="221">
        <f>IF(N192="snížená",J192,0)</f>
        <v>0</v>
      </c>
      <c r="BG192" s="221">
        <f>IF(N192="zákl. přenesená",J192,0)</f>
        <v>0</v>
      </c>
      <c r="BH192" s="221">
        <f>IF(N192="sníž. přenesená",J192,0)</f>
        <v>0</v>
      </c>
      <c r="BI192" s="221">
        <f>IF(N192="nulová",J192,0)</f>
        <v>0</v>
      </c>
      <c r="BJ192" s="20" t="s">
        <v>86</v>
      </c>
      <c r="BK192" s="221">
        <f>ROUND(I192*H192,2)</f>
        <v>0</v>
      </c>
      <c r="BL192" s="20" t="s">
        <v>243</v>
      </c>
      <c r="BM192" s="220" t="s">
        <v>705</v>
      </c>
    </row>
    <row r="193" s="14" customFormat="1">
      <c r="A193" s="14"/>
      <c r="B193" s="238"/>
      <c r="C193" s="239"/>
      <c r="D193" s="229" t="s">
        <v>154</v>
      </c>
      <c r="E193" s="240" t="s">
        <v>19</v>
      </c>
      <c r="F193" s="241" t="s">
        <v>706</v>
      </c>
      <c r="G193" s="239"/>
      <c r="H193" s="242">
        <v>164.17099999999999</v>
      </c>
      <c r="I193" s="243"/>
      <c r="J193" s="239"/>
      <c r="K193" s="239"/>
      <c r="L193" s="244"/>
      <c r="M193" s="245"/>
      <c r="N193" s="246"/>
      <c r="O193" s="246"/>
      <c r="P193" s="246"/>
      <c r="Q193" s="246"/>
      <c r="R193" s="246"/>
      <c r="S193" s="246"/>
      <c r="T193" s="247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48" t="s">
        <v>154</v>
      </c>
      <c r="AU193" s="248" t="s">
        <v>88</v>
      </c>
      <c r="AV193" s="14" t="s">
        <v>88</v>
      </c>
      <c r="AW193" s="14" t="s">
        <v>37</v>
      </c>
      <c r="AX193" s="14" t="s">
        <v>86</v>
      </c>
      <c r="AY193" s="248" t="s">
        <v>144</v>
      </c>
    </row>
    <row r="194" s="2" customFormat="1" ht="33" customHeight="1">
      <c r="A194" s="41"/>
      <c r="B194" s="42"/>
      <c r="C194" s="208" t="s">
        <v>292</v>
      </c>
      <c r="D194" s="208" t="s">
        <v>146</v>
      </c>
      <c r="E194" s="209" t="s">
        <v>448</v>
      </c>
      <c r="F194" s="210" t="s">
        <v>449</v>
      </c>
      <c r="G194" s="211" t="s">
        <v>166</v>
      </c>
      <c r="H194" s="212">
        <v>1.8460000000000001</v>
      </c>
      <c r="I194" s="213"/>
      <c r="J194" s="214">
        <f>ROUND(I194*H194,2)</f>
        <v>0</v>
      </c>
      <c r="K194" s="215"/>
      <c r="L194" s="47"/>
      <c r="M194" s="216" t="s">
        <v>19</v>
      </c>
      <c r="N194" s="217" t="s">
        <v>49</v>
      </c>
      <c r="O194" s="87"/>
      <c r="P194" s="218">
        <f>O194*H194</f>
        <v>0</v>
      </c>
      <c r="Q194" s="218">
        <v>0</v>
      </c>
      <c r="R194" s="218">
        <f>Q194*H194</f>
        <v>0</v>
      </c>
      <c r="S194" s="218">
        <v>0</v>
      </c>
      <c r="T194" s="219">
        <f>S194*H194</f>
        <v>0</v>
      </c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R194" s="220" t="s">
        <v>243</v>
      </c>
      <c r="AT194" s="220" t="s">
        <v>146</v>
      </c>
      <c r="AU194" s="220" t="s">
        <v>88</v>
      </c>
      <c r="AY194" s="20" t="s">
        <v>144</v>
      </c>
      <c r="BE194" s="221">
        <f>IF(N194="základní",J194,0)</f>
        <v>0</v>
      </c>
      <c r="BF194" s="221">
        <f>IF(N194="snížená",J194,0)</f>
        <v>0</v>
      </c>
      <c r="BG194" s="221">
        <f>IF(N194="zákl. přenesená",J194,0)</f>
        <v>0</v>
      </c>
      <c r="BH194" s="221">
        <f>IF(N194="sníž. přenesená",J194,0)</f>
        <v>0</v>
      </c>
      <c r="BI194" s="221">
        <f>IF(N194="nulová",J194,0)</f>
        <v>0</v>
      </c>
      <c r="BJ194" s="20" t="s">
        <v>86</v>
      </c>
      <c r="BK194" s="221">
        <f>ROUND(I194*H194,2)</f>
        <v>0</v>
      </c>
      <c r="BL194" s="20" t="s">
        <v>243</v>
      </c>
      <c r="BM194" s="220" t="s">
        <v>707</v>
      </c>
    </row>
    <row r="195" s="2" customFormat="1">
      <c r="A195" s="41"/>
      <c r="B195" s="42"/>
      <c r="C195" s="43"/>
      <c r="D195" s="222" t="s">
        <v>152</v>
      </c>
      <c r="E195" s="43"/>
      <c r="F195" s="223" t="s">
        <v>451</v>
      </c>
      <c r="G195" s="43"/>
      <c r="H195" s="43"/>
      <c r="I195" s="224"/>
      <c r="J195" s="43"/>
      <c r="K195" s="43"/>
      <c r="L195" s="47"/>
      <c r="M195" s="225"/>
      <c r="N195" s="226"/>
      <c r="O195" s="87"/>
      <c r="P195" s="87"/>
      <c r="Q195" s="87"/>
      <c r="R195" s="87"/>
      <c r="S195" s="87"/>
      <c r="T195" s="88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T195" s="20" t="s">
        <v>152</v>
      </c>
      <c r="AU195" s="20" t="s">
        <v>88</v>
      </c>
    </row>
    <row r="196" s="12" customFormat="1" ht="25.92" customHeight="1">
      <c r="A196" s="12"/>
      <c r="B196" s="192"/>
      <c r="C196" s="193"/>
      <c r="D196" s="194" t="s">
        <v>77</v>
      </c>
      <c r="E196" s="195" t="s">
        <v>218</v>
      </c>
      <c r="F196" s="195" t="s">
        <v>486</v>
      </c>
      <c r="G196" s="193"/>
      <c r="H196" s="193"/>
      <c r="I196" s="196"/>
      <c r="J196" s="197">
        <f>BK196</f>
        <v>0</v>
      </c>
      <c r="K196" s="193"/>
      <c r="L196" s="198"/>
      <c r="M196" s="199"/>
      <c r="N196" s="200"/>
      <c r="O196" s="200"/>
      <c r="P196" s="201">
        <f>P197</f>
        <v>0</v>
      </c>
      <c r="Q196" s="200"/>
      <c r="R196" s="201">
        <f>R197</f>
        <v>0.01532</v>
      </c>
      <c r="S196" s="200"/>
      <c r="T196" s="202">
        <f>T197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203" t="s">
        <v>163</v>
      </c>
      <c r="AT196" s="204" t="s">
        <v>77</v>
      </c>
      <c r="AU196" s="204" t="s">
        <v>78</v>
      </c>
      <c r="AY196" s="203" t="s">
        <v>144</v>
      </c>
      <c r="BK196" s="205">
        <f>BK197</f>
        <v>0</v>
      </c>
    </row>
    <row r="197" s="12" customFormat="1" ht="22.8" customHeight="1">
      <c r="A197" s="12"/>
      <c r="B197" s="192"/>
      <c r="C197" s="193"/>
      <c r="D197" s="194" t="s">
        <v>77</v>
      </c>
      <c r="E197" s="206" t="s">
        <v>586</v>
      </c>
      <c r="F197" s="206" t="s">
        <v>587</v>
      </c>
      <c r="G197" s="193"/>
      <c r="H197" s="193"/>
      <c r="I197" s="196"/>
      <c r="J197" s="207">
        <f>BK197</f>
        <v>0</v>
      </c>
      <c r="K197" s="193"/>
      <c r="L197" s="198"/>
      <c r="M197" s="199"/>
      <c r="N197" s="200"/>
      <c r="O197" s="200"/>
      <c r="P197" s="201">
        <f>SUM(P198:P199)</f>
        <v>0</v>
      </c>
      <c r="Q197" s="200"/>
      <c r="R197" s="201">
        <f>SUM(R198:R199)</f>
        <v>0.01532</v>
      </c>
      <c r="S197" s="200"/>
      <c r="T197" s="202">
        <f>SUM(T198:T199)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03" t="s">
        <v>163</v>
      </c>
      <c r="AT197" s="204" t="s">
        <v>77</v>
      </c>
      <c r="AU197" s="204" t="s">
        <v>86</v>
      </c>
      <c r="AY197" s="203" t="s">
        <v>144</v>
      </c>
      <c r="BK197" s="205">
        <f>SUM(BK198:BK199)</f>
        <v>0</v>
      </c>
    </row>
    <row r="198" s="2" customFormat="1" ht="16.5" customHeight="1">
      <c r="A198" s="41"/>
      <c r="B198" s="42"/>
      <c r="C198" s="208" t="s">
        <v>298</v>
      </c>
      <c r="D198" s="208" t="s">
        <v>146</v>
      </c>
      <c r="E198" s="209" t="s">
        <v>708</v>
      </c>
      <c r="F198" s="210" t="s">
        <v>709</v>
      </c>
      <c r="G198" s="211" t="s">
        <v>214</v>
      </c>
      <c r="H198" s="212">
        <v>2</v>
      </c>
      <c r="I198" s="213"/>
      <c r="J198" s="214">
        <f>ROUND(I198*H198,2)</f>
        <v>0</v>
      </c>
      <c r="K198" s="215"/>
      <c r="L198" s="47"/>
      <c r="M198" s="216" t="s">
        <v>19</v>
      </c>
      <c r="N198" s="217" t="s">
        <v>49</v>
      </c>
      <c r="O198" s="87"/>
      <c r="P198" s="218">
        <f>O198*H198</f>
        <v>0</v>
      </c>
      <c r="Q198" s="218">
        <v>0.0076600000000000001</v>
      </c>
      <c r="R198" s="218">
        <f>Q198*H198</f>
        <v>0.01532</v>
      </c>
      <c r="S198" s="218">
        <v>0</v>
      </c>
      <c r="T198" s="219">
        <f>S198*H198</f>
        <v>0</v>
      </c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R198" s="220" t="s">
        <v>492</v>
      </c>
      <c r="AT198" s="220" t="s">
        <v>146</v>
      </c>
      <c r="AU198" s="220" t="s">
        <v>88</v>
      </c>
      <c r="AY198" s="20" t="s">
        <v>144</v>
      </c>
      <c r="BE198" s="221">
        <f>IF(N198="základní",J198,0)</f>
        <v>0</v>
      </c>
      <c r="BF198" s="221">
        <f>IF(N198="snížená",J198,0)</f>
        <v>0</v>
      </c>
      <c r="BG198" s="221">
        <f>IF(N198="zákl. přenesená",J198,0)</f>
        <v>0</v>
      </c>
      <c r="BH198" s="221">
        <f>IF(N198="sníž. přenesená",J198,0)</f>
        <v>0</v>
      </c>
      <c r="BI198" s="221">
        <f>IF(N198="nulová",J198,0)</f>
        <v>0</v>
      </c>
      <c r="BJ198" s="20" t="s">
        <v>86</v>
      </c>
      <c r="BK198" s="221">
        <f>ROUND(I198*H198,2)</f>
        <v>0</v>
      </c>
      <c r="BL198" s="20" t="s">
        <v>492</v>
      </c>
      <c r="BM198" s="220" t="s">
        <v>710</v>
      </c>
    </row>
    <row r="199" s="2" customFormat="1" ht="21.75" customHeight="1">
      <c r="A199" s="41"/>
      <c r="B199" s="42"/>
      <c r="C199" s="260" t="s">
        <v>302</v>
      </c>
      <c r="D199" s="260" t="s">
        <v>218</v>
      </c>
      <c r="E199" s="261" t="s">
        <v>593</v>
      </c>
      <c r="F199" s="262" t="s">
        <v>711</v>
      </c>
      <c r="G199" s="263" t="s">
        <v>214</v>
      </c>
      <c r="H199" s="264">
        <v>2</v>
      </c>
      <c r="I199" s="265"/>
      <c r="J199" s="266">
        <f>ROUND(I199*H199,2)</f>
        <v>0</v>
      </c>
      <c r="K199" s="267"/>
      <c r="L199" s="268"/>
      <c r="M199" s="285" t="s">
        <v>19</v>
      </c>
      <c r="N199" s="286" t="s">
        <v>49</v>
      </c>
      <c r="O199" s="287"/>
      <c r="P199" s="288">
        <f>O199*H199</f>
        <v>0</v>
      </c>
      <c r="Q199" s="288">
        <v>0</v>
      </c>
      <c r="R199" s="288">
        <f>Q199*H199</f>
        <v>0</v>
      </c>
      <c r="S199" s="288">
        <v>0</v>
      </c>
      <c r="T199" s="289">
        <f>S199*H199</f>
        <v>0</v>
      </c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R199" s="220" t="s">
        <v>501</v>
      </c>
      <c r="AT199" s="220" t="s">
        <v>218</v>
      </c>
      <c r="AU199" s="220" t="s">
        <v>88</v>
      </c>
      <c r="AY199" s="20" t="s">
        <v>144</v>
      </c>
      <c r="BE199" s="221">
        <f>IF(N199="základní",J199,0)</f>
        <v>0</v>
      </c>
      <c r="BF199" s="221">
        <f>IF(N199="snížená",J199,0)</f>
        <v>0</v>
      </c>
      <c r="BG199" s="221">
        <f>IF(N199="zákl. přenesená",J199,0)</f>
        <v>0</v>
      </c>
      <c r="BH199" s="221">
        <f>IF(N199="sníž. přenesená",J199,0)</f>
        <v>0</v>
      </c>
      <c r="BI199" s="221">
        <f>IF(N199="nulová",J199,0)</f>
        <v>0</v>
      </c>
      <c r="BJ199" s="20" t="s">
        <v>86</v>
      </c>
      <c r="BK199" s="221">
        <f>ROUND(I199*H199,2)</f>
        <v>0</v>
      </c>
      <c r="BL199" s="20" t="s">
        <v>492</v>
      </c>
      <c r="BM199" s="220" t="s">
        <v>712</v>
      </c>
    </row>
    <row r="200" s="2" customFormat="1" ht="6.96" customHeight="1">
      <c r="A200" s="41"/>
      <c r="B200" s="62"/>
      <c r="C200" s="63"/>
      <c r="D200" s="63"/>
      <c r="E200" s="63"/>
      <c r="F200" s="63"/>
      <c r="G200" s="63"/>
      <c r="H200" s="63"/>
      <c r="I200" s="63"/>
      <c r="J200" s="63"/>
      <c r="K200" s="63"/>
      <c r="L200" s="47"/>
      <c r="M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</row>
  </sheetData>
  <sheetProtection sheet="1" autoFilter="0" formatColumns="0" formatRows="0" objects="1" scenarios="1" spinCount="100000" saltValue="kNWjpp6xN15C+8JC2xdMflb7Lxg2bic1EEfYFL9Y4wtfKzIchsCruYeCAutfQD9ISINhqMfyLwd1mCRq+Q25ZA==" hashValue="0lE/M+pjrLhM//dojK8tTHKUlVsrjYVGI37EQS3ncZWvD/shDNf0myKKfOS0OxWE/XKHNBSAvfNwlHyfU72yZg==" algorithmName="SHA-512" password="CC35"/>
  <autoFilter ref="C85:K199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hyperlinks>
    <hyperlink ref="F94" r:id="rId1" display="https://podminky.urs.cz/item/CS_URS_2024_02/952903112"/>
    <hyperlink ref="F96" r:id="rId2" display="https://podminky.urs.cz/item/CS_URS_2024_02/985121122"/>
    <hyperlink ref="F116" r:id="rId3" display="https://podminky.urs.cz/item/CS_URS_2024_02/985131211"/>
    <hyperlink ref="F118" r:id="rId4" display="https://podminky.urs.cz/item/CS_URS_2024_02/985131311"/>
    <hyperlink ref="F120" r:id="rId5" display="https://podminky.urs.cz/item/CS_URS_2024_02/985311111"/>
    <hyperlink ref="F136" r:id="rId6" display="https://podminky.urs.cz/item/CS_URS_2024_02/985311114"/>
    <hyperlink ref="F140" r:id="rId7" display="https://podminky.urs.cz/item/CS_URS_2024_02/985321111"/>
    <hyperlink ref="F144" r:id="rId8" display="https://podminky.urs.cz/item/CS_URS_2024_02/985324111"/>
    <hyperlink ref="F150" r:id="rId9" display="https://podminky.urs.cz/item/CS_URS_2024_02/997013151"/>
    <hyperlink ref="F152" r:id="rId10" display="https://podminky.urs.cz/item/CS_URS_2024_02/997013501"/>
    <hyperlink ref="F154" r:id="rId11" display="https://podminky.urs.cz/item/CS_URS_2024_02/997013509"/>
    <hyperlink ref="F157" r:id="rId12" display="https://podminky.urs.cz/item/CS_URS_2024_02/997013861"/>
    <hyperlink ref="F161" r:id="rId13" display="https://podminky.urs.cz/item/CS_URS_2024_02/711111053"/>
    <hyperlink ref="F165" r:id="rId14" display="https://podminky.urs.cz/item/CS_URS_2024_02/711112053"/>
    <hyperlink ref="F169" r:id="rId15" display="https://podminky.urs.cz/item/CS_URS_2024_02/711191001"/>
    <hyperlink ref="F187" r:id="rId16" display="https://podminky.urs.cz/item/CS_URS_2024_02/711191011"/>
    <hyperlink ref="F195" r:id="rId17" display="https://podminky.urs.cz/item/CS_URS_2024_02/9987111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8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94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88</v>
      </c>
    </row>
    <row r="4" s="1" customFormat="1" ht="24.96" customHeight="1">
      <c r="B4" s="23"/>
      <c r="D4" s="133" t="s">
        <v>106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ČOV-rekonstrukce nátokového kanálu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107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713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11. 12. 2024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27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28</v>
      </c>
      <c r="F15" s="41"/>
      <c r="G15" s="41"/>
      <c r="H15" s="41"/>
      <c r="I15" s="135" t="s">
        <v>29</v>
      </c>
      <c r="J15" s="139" t="s">
        <v>30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31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29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33</v>
      </c>
      <c r="E20" s="41"/>
      <c r="F20" s="41"/>
      <c r="G20" s="41"/>
      <c r="H20" s="41"/>
      <c r="I20" s="135" t="s">
        <v>26</v>
      </c>
      <c r="J20" s="139" t="s">
        <v>34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35</v>
      </c>
      <c r="F21" s="41"/>
      <c r="G21" s="41"/>
      <c r="H21" s="41"/>
      <c r="I21" s="135" t="s">
        <v>29</v>
      </c>
      <c r="J21" s="139" t="s">
        <v>36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38</v>
      </c>
      <c r="E23" s="41"/>
      <c r="F23" s="41"/>
      <c r="G23" s="41"/>
      <c r="H23" s="41"/>
      <c r="I23" s="135" t="s">
        <v>26</v>
      </c>
      <c r="J23" s="139" t="s">
        <v>39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40</v>
      </c>
      <c r="F24" s="41"/>
      <c r="G24" s="41"/>
      <c r="H24" s="41"/>
      <c r="I24" s="135" t="s">
        <v>29</v>
      </c>
      <c r="J24" s="139" t="s">
        <v>41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42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44</v>
      </c>
      <c r="E30" s="41"/>
      <c r="F30" s="41"/>
      <c r="G30" s="41"/>
      <c r="H30" s="41"/>
      <c r="I30" s="41"/>
      <c r="J30" s="147">
        <f>ROUND(J89,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46</v>
      </c>
      <c r="G32" s="41"/>
      <c r="H32" s="41"/>
      <c r="I32" s="148" t="s">
        <v>45</v>
      </c>
      <c r="J32" s="148" t="s">
        <v>47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48</v>
      </c>
      <c r="E33" s="135" t="s">
        <v>49</v>
      </c>
      <c r="F33" s="150">
        <f>ROUND((SUM(BE89:BE173)),  2)</f>
        <v>0</v>
      </c>
      <c r="G33" s="41"/>
      <c r="H33" s="41"/>
      <c r="I33" s="151">
        <v>0.20999999999999999</v>
      </c>
      <c r="J33" s="150">
        <f>ROUND(((SUM(BE89:BE173))*I33),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50</v>
      </c>
      <c r="F34" s="150">
        <f>ROUND((SUM(BF89:BF173)),  2)</f>
        <v>0</v>
      </c>
      <c r="G34" s="41"/>
      <c r="H34" s="41"/>
      <c r="I34" s="151">
        <v>0.12</v>
      </c>
      <c r="J34" s="150">
        <f>ROUND(((SUM(BF89:BF173))*I34),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51</v>
      </c>
      <c r="F35" s="150">
        <f>ROUND((SUM(BG89:BG173)),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52</v>
      </c>
      <c r="F36" s="150">
        <f>ROUND((SUM(BH89:BH173)),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53</v>
      </c>
      <c r="F37" s="150">
        <f>ROUND((SUM(BI89:BI173)),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54</v>
      </c>
      <c r="E39" s="154"/>
      <c r="F39" s="154"/>
      <c r="G39" s="155" t="s">
        <v>55</v>
      </c>
      <c r="H39" s="156" t="s">
        <v>56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109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ČOV-rekonstrukce nátokového kanálu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107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 03 - Oprava uložení přívodního potrubí DN 1200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Sokolov</v>
      </c>
      <c r="G52" s="43"/>
      <c r="H52" s="43"/>
      <c r="I52" s="35" t="s">
        <v>23</v>
      </c>
      <c r="J52" s="75" t="str">
        <f>IF(J12="","",J12)</f>
        <v>11. 12. 2024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40.05" customHeight="1">
      <c r="A54" s="41"/>
      <c r="B54" s="42"/>
      <c r="C54" s="35" t="s">
        <v>25</v>
      </c>
      <c r="D54" s="43"/>
      <c r="E54" s="43"/>
      <c r="F54" s="30" t="str">
        <f>E15</f>
        <v xml:space="preserve">Město Sokolov,Rokycanova 1929 356 01  Sokolov</v>
      </c>
      <c r="G54" s="43"/>
      <c r="H54" s="43"/>
      <c r="I54" s="35" t="s">
        <v>33</v>
      </c>
      <c r="J54" s="39" t="str">
        <f>E21</f>
        <v>Ing.Jan Šinták-I.P.R.E.,KOlová 2.362 14 Kolová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25.6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38</v>
      </c>
      <c r="J55" s="39" t="str">
        <f>E24</f>
        <v>Ing.Jana Handšuhová Smutná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110</v>
      </c>
      <c r="D57" s="165"/>
      <c r="E57" s="165"/>
      <c r="F57" s="165"/>
      <c r="G57" s="165"/>
      <c r="H57" s="165"/>
      <c r="I57" s="165"/>
      <c r="J57" s="166" t="s">
        <v>111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76</v>
      </c>
      <c r="D59" s="43"/>
      <c r="E59" s="43"/>
      <c r="F59" s="43"/>
      <c r="G59" s="43"/>
      <c r="H59" s="43"/>
      <c r="I59" s="43"/>
      <c r="J59" s="105">
        <f>J89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112</v>
      </c>
    </row>
    <row r="60" s="9" customFormat="1" ht="24.96" customHeight="1">
      <c r="A60" s="9"/>
      <c r="B60" s="168"/>
      <c r="C60" s="169"/>
      <c r="D60" s="170" t="s">
        <v>113</v>
      </c>
      <c r="E60" s="171"/>
      <c r="F60" s="171"/>
      <c r="G60" s="171"/>
      <c r="H60" s="171"/>
      <c r="I60" s="171"/>
      <c r="J60" s="172">
        <f>J90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115</v>
      </c>
      <c r="E61" s="177"/>
      <c r="F61" s="177"/>
      <c r="G61" s="177"/>
      <c r="H61" s="177"/>
      <c r="I61" s="177"/>
      <c r="J61" s="178">
        <f>J91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116</v>
      </c>
      <c r="E62" s="177"/>
      <c r="F62" s="177"/>
      <c r="G62" s="177"/>
      <c r="H62" s="177"/>
      <c r="I62" s="177"/>
      <c r="J62" s="178">
        <f>J97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117</v>
      </c>
      <c r="E63" s="177"/>
      <c r="F63" s="177"/>
      <c r="G63" s="177"/>
      <c r="H63" s="177"/>
      <c r="I63" s="177"/>
      <c r="J63" s="178">
        <f>J111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119</v>
      </c>
      <c r="E64" s="177"/>
      <c r="F64" s="177"/>
      <c r="G64" s="177"/>
      <c r="H64" s="177"/>
      <c r="I64" s="177"/>
      <c r="J64" s="178">
        <f>J114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120</v>
      </c>
      <c r="E65" s="177"/>
      <c r="F65" s="177"/>
      <c r="G65" s="177"/>
      <c r="H65" s="177"/>
      <c r="I65" s="177"/>
      <c r="J65" s="178">
        <f>J117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4"/>
      <c r="C66" s="175"/>
      <c r="D66" s="176" t="s">
        <v>121</v>
      </c>
      <c r="E66" s="177"/>
      <c r="F66" s="177"/>
      <c r="G66" s="177"/>
      <c r="H66" s="177"/>
      <c r="I66" s="177"/>
      <c r="J66" s="178">
        <f>J153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4"/>
      <c r="C67" s="175"/>
      <c r="D67" s="176" t="s">
        <v>122</v>
      </c>
      <c r="E67" s="177"/>
      <c r="F67" s="177"/>
      <c r="G67" s="177"/>
      <c r="H67" s="177"/>
      <c r="I67" s="177"/>
      <c r="J67" s="178">
        <f>J163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9" customFormat="1" ht="24.96" customHeight="1">
      <c r="A68" s="9"/>
      <c r="B68" s="168"/>
      <c r="C68" s="169"/>
      <c r="D68" s="170" t="s">
        <v>126</v>
      </c>
      <c r="E68" s="171"/>
      <c r="F68" s="171"/>
      <c r="G68" s="171"/>
      <c r="H68" s="171"/>
      <c r="I68" s="171"/>
      <c r="J68" s="172">
        <f>J166</f>
        <v>0</v>
      </c>
      <c r="K68" s="169"/>
      <c r="L68" s="173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74"/>
      <c r="C69" s="175"/>
      <c r="D69" s="176" t="s">
        <v>127</v>
      </c>
      <c r="E69" s="177"/>
      <c r="F69" s="177"/>
      <c r="G69" s="177"/>
      <c r="H69" s="177"/>
      <c r="I69" s="177"/>
      <c r="J69" s="178">
        <f>J167</f>
        <v>0</v>
      </c>
      <c r="K69" s="175"/>
      <c r="L69" s="17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2" customFormat="1" ht="21.84" customHeight="1">
      <c r="A70" s="41"/>
      <c r="B70" s="42"/>
      <c r="C70" s="43"/>
      <c r="D70" s="43"/>
      <c r="E70" s="43"/>
      <c r="F70" s="43"/>
      <c r="G70" s="43"/>
      <c r="H70" s="43"/>
      <c r="I70" s="43"/>
      <c r="J70" s="43"/>
      <c r="K70" s="43"/>
      <c r="L70" s="13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6.96" customHeight="1">
      <c r="A71" s="41"/>
      <c r="B71" s="62"/>
      <c r="C71" s="63"/>
      <c r="D71" s="63"/>
      <c r="E71" s="63"/>
      <c r="F71" s="63"/>
      <c r="G71" s="63"/>
      <c r="H71" s="63"/>
      <c r="I71" s="63"/>
      <c r="J71" s="63"/>
      <c r="K71" s="6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5" s="2" customFormat="1" ht="6.96" customHeight="1">
      <c r="A75" s="41"/>
      <c r="B75" s="64"/>
      <c r="C75" s="65"/>
      <c r="D75" s="65"/>
      <c r="E75" s="65"/>
      <c r="F75" s="65"/>
      <c r="G75" s="65"/>
      <c r="H75" s="65"/>
      <c r="I75" s="65"/>
      <c r="J75" s="65"/>
      <c r="K75" s="65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24.96" customHeight="1">
      <c r="A76" s="41"/>
      <c r="B76" s="42"/>
      <c r="C76" s="26" t="s">
        <v>129</v>
      </c>
      <c r="D76" s="43"/>
      <c r="E76" s="43"/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5" t="s">
        <v>16</v>
      </c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6.5" customHeight="1">
      <c r="A79" s="41"/>
      <c r="B79" s="42"/>
      <c r="C79" s="43"/>
      <c r="D79" s="43"/>
      <c r="E79" s="163" t="str">
        <f>E7</f>
        <v>ČOV-rekonstrukce nátokového kanálu</v>
      </c>
      <c r="F79" s="35"/>
      <c r="G79" s="35"/>
      <c r="H79" s="35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2" customHeight="1">
      <c r="A80" s="41"/>
      <c r="B80" s="42"/>
      <c r="C80" s="35" t="s">
        <v>107</v>
      </c>
      <c r="D80" s="43"/>
      <c r="E80" s="43"/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6.5" customHeight="1">
      <c r="A81" s="41"/>
      <c r="B81" s="42"/>
      <c r="C81" s="43"/>
      <c r="D81" s="43"/>
      <c r="E81" s="72" t="str">
        <f>E9</f>
        <v>SO 03 - Oprava uložení přívodního potrubí DN 1200</v>
      </c>
      <c r="F81" s="43"/>
      <c r="G81" s="43"/>
      <c r="H81" s="43"/>
      <c r="I81" s="43"/>
      <c r="J81" s="43"/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6.96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2" customHeight="1">
      <c r="A83" s="41"/>
      <c r="B83" s="42"/>
      <c r="C83" s="35" t="s">
        <v>21</v>
      </c>
      <c r="D83" s="43"/>
      <c r="E83" s="43"/>
      <c r="F83" s="30" t="str">
        <f>F12</f>
        <v>Sokolov</v>
      </c>
      <c r="G83" s="43"/>
      <c r="H83" s="43"/>
      <c r="I83" s="35" t="s">
        <v>23</v>
      </c>
      <c r="J83" s="75" t="str">
        <f>IF(J12="","",J12)</f>
        <v>11. 12. 2024</v>
      </c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6.96" customHeight="1">
      <c r="A84" s="41"/>
      <c r="B84" s="42"/>
      <c r="C84" s="43"/>
      <c r="D84" s="43"/>
      <c r="E84" s="43"/>
      <c r="F84" s="43"/>
      <c r="G84" s="43"/>
      <c r="H84" s="43"/>
      <c r="I84" s="43"/>
      <c r="J84" s="43"/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40.05" customHeight="1">
      <c r="A85" s="41"/>
      <c r="B85" s="42"/>
      <c r="C85" s="35" t="s">
        <v>25</v>
      </c>
      <c r="D85" s="43"/>
      <c r="E85" s="43"/>
      <c r="F85" s="30" t="str">
        <f>E15</f>
        <v xml:space="preserve">Město Sokolov,Rokycanova 1929 356 01  Sokolov</v>
      </c>
      <c r="G85" s="43"/>
      <c r="H85" s="43"/>
      <c r="I85" s="35" t="s">
        <v>33</v>
      </c>
      <c r="J85" s="39" t="str">
        <f>E21</f>
        <v>Ing.Jan Šinták-I.P.R.E.,KOlová 2.362 14 Kolová</v>
      </c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25.65" customHeight="1">
      <c r="A86" s="41"/>
      <c r="B86" s="42"/>
      <c r="C86" s="35" t="s">
        <v>31</v>
      </c>
      <c r="D86" s="43"/>
      <c r="E86" s="43"/>
      <c r="F86" s="30" t="str">
        <f>IF(E18="","",E18)</f>
        <v>Vyplň údaj</v>
      </c>
      <c r="G86" s="43"/>
      <c r="H86" s="43"/>
      <c r="I86" s="35" t="s">
        <v>38</v>
      </c>
      <c r="J86" s="39" t="str">
        <f>E24</f>
        <v>Ing.Jana Handšuhová Smutná</v>
      </c>
      <c r="K86" s="43"/>
      <c r="L86" s="13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0.32" customHeight="1">
      <c r="A87" s="41"/>
      <c r="B87" s="42"/>
      <c r="C87" s="43"/>
      <c r="D87" s="43"/>
      <c r="E87" s="43"/>
      <c r="F87" s="43"/>
      <c r="G87" s="43"/>
      <c r="H87" s="43"/>
      <c r="I87" s="43"/>
      <c r="J87" s="43"/>
      <c r="K87" s="43"/>
      <c r="L87" s="13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11" customFormat="1" ht="29.28" customHeight="1">
      <c r="A88" s="180"/>
      <c r="B88" s="181"/>
      <c r="C88" s="182" t="s">
        <v>130</v>
      </c>
      <c r="D88" s="183" t="s">
        <v>63</v>
      </c>
      <c r="E88" s="183" t="s">
        <v>59</v>
      </c>
      <c r="F88" s="183" t="s">
        <v>60</v>
      </c>
      <c r="G88" s="183" t="s">
        <v>131</v>
      </c>
      <c r="H88" s="183" t="s">
        <v>132</v>
      </c>
      <c r="I88" s="183" t="s">
        <v>133</v>
      </c>
      <c r="J88" s="184" t="s">
        <v>111</v>
      </c>
      <c r="K88" s="185" t="s">
        <v>134</v>
      </c>
      <c r="L88" s="186"/>
      <c r="M88" s="95" t="s">
        <v>19</v>
      </c>
      <c r="N88" s="96" t="s">
        <v>48</v>
      </c>
      <c r="O88" s="96" t="s">
        <v>135</v>
      </c>
      <c r="P88" s="96" t="s">
        <v>136</v>
      </c>
      <c r="Q88" s="96" t="s">
        <v>137</v>
      </c>
      <c r="R88" s="96" t="s">
        <v>138</v>
      </c>
      <c r="S88" s="96" t="s">
        <v>139</v>
      </c>
      <c r="T88" s="97" t="s">
        <v>140</v>
      </c>
      <c r="U88" s="180"/>
      <c r="V88" s="180"/>
      <c r="W88" s="180"/>
      <c r="X88" s="180"/>
      <c r="Y88" s="180"/>
      <c r="Z88" s="180"/>
      <c r="AA88" s="180"/>
      <c r="AB88" s="180"/>
      <c r="AC88" s="180"/>
      <c r="AD88" s="180"/>
      <c r="AE88" s="180"/>
    </row>
    <row r="89" s="2" customFormat="1" ht="22.8" customHeight="1">
      <c r="A89" s="41"/>
      <c r="B89" s="42"/>
      <c r="C89" s="102" t="s">
        <v>141</v>
      </c>
      <c r="D89" s="43"/>
      <c r="E89" s="43"/>
      <c r="F89" s="43"/>
      <c r="G89" s="43"/>
      <c r="H89" s="43"/>
      <c r="I89" s="43"/>
      <c r="J89" s="187">
        <f>BK89</f>
        <v>0</v>
      </c>
      <c r="K89" s="43"/>
      <c r="L89" s="47"/>
      <c r="M89" s="98"/>
      <c r="N89" s="188"/>
      <c r="O89" s="99"/>
      <c r="P89" s="189">
        <f>P90+P166</f>
        <v>0</v>
      </c>
      <c r="Q89" s="99"/>
      <c r="R89" s="189">
        <f>R90+R166</f>
        <v>5.2169471899999991</v>
      </c>
      <c r="S89" s="99"/>
      <c r="T89" s="190">
        <f>T90+T166</f>
        <v>8.6817000000000011</v>
      </c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T89" s="20" t="s">
        <v>77</v>
      </c>
      <c r="AU89" s="20" t="s">
        <v>112</v>
      </c>
      <c r="BK89" s="191">
        <f>BK90+BK166</f>
        <v>0</v>
      </c>
    </row>
    <row r="90" s="12" customFormat="1" ht="25.92" customHeight="1">
      <c r="A90" s="12"/>
      <c r="B90" s="192"/>
      <c r="C90" s="193"/>
      <c r="D90" s="194" t="s">
        <v>77</v>
      </c>
      <c r="E90" s="195" t="s">
        <v>142</v>
      </c>
      <c r="F90" s="195" t="s">
        <v>143</v>
      </c>
      <c r="G90" s="193"/>
      <c r="H90" s="193"/>
      <c r="I90" s="196"/>
      <c r="J90" s="197">
        <f>BK90</f>
        <v>0</v>
      </c>
      <c r="K90" s="193"/>
      <c r="L90" s="198"/>
      <c r="M90" s="199"/>
      <c r="N90" s="200"/>
      <c r="O90" s="200"/>
      <c r="P90" s="201">
        <f>P91+P97+P111+P114+P117+P153+P163</f>
        <v>0</v>
      </c>
      <c r="Q90" s="200"/>
      <c r="R90" s="201">
        <f>R91+R97+R111+R114+R117+R153+R163</f>
        <v>4.8491911899999991</v>
      </c>
      <c r="S90" s="200"/>
      <c r="T90" s="202">
        <f>T91+T97+T111+T114+T117+T153+T163</f>
        <v>8.6817000000000011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3" t="s">
        <v>86</v>
      </c>
      <c r="AT90" s="204" t="s">
        <v>77</v>
      </c>
      <c r="AU90" s="204" t="s">
        <v>78</v>
      </c>
      <c r="AY90" s="203" t="s">
        <v>144</v>
      </c>
      <c r="BK90" s="205">
        <f>BK91+BK97+BK111+BK114+BK117+BK153+BK163</f>
        <v>0</v>
      </c>
    </row>
    <row r="91" s="12" customFormat="1" ht="22.8" customHeight="1">
      <c r="A91" s="12"/>
      <c r="B91" s="192"/>
      <c r="C91" s="193"/>
      <c r="D91" s="194" t="s">
        <v>77</v>
      </c>
      <c r="E91" s="206" t="s">
        <v>88</v>
      </c>
      <c r="F91" s="206" t="s">
        <v>180</v>
      </c>
      <c r="G91" s="193"/>
      <c r="H91" s="193"/>
      <c r="I91" s="196"/>
      <c r="J91" s="207">
        <f>BK91</f>
        <v>0</v>
      </c>
      <c r="K91" s="193"/>
      <c r="L91" s="198"/>
      <c r="M91" s="199"/>
      <c r="N91" s="200"/>
      <c r="O91" s="200"/>
      <c r="P91" s="201">
        <f>SUM(P92:P96)</f>
        <v>0</v>
      </c>
      <c r="Q91" s="200"/>
      <c r="R91" s="201">
        <f>SUM(R92:R96)</f>
        <v>0.39736319999999997</v>
      </c>
      <c r="S91" s="200"/>
      <c r="T91" s="202">
        <f>SUM(T92:T96)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3" t="s">
        <v>86</v>
      </c>
      <c r="AT91" s="204" t="s">
        <v>77</v>
      </c>
      <c r="AU91" s="204" t="s">
        <v>86</v>
      </c>
      <c r="AY91" s="203" t="s">
        <v>144</v>
      </c>
      <c r="BK91" s="205">
        <f>SUM(BK92:BK96)</f>
        <v>0</v>
      </c>
    </row>
    <row r="92" s="2" customFormat="1" ht="33" customHeight="1">
      <c r="A92" s="41"/>
      <c r="B92" s="42"/>
      <c r="C92" s="208" t="s">
        <v>86</v>
      </c>
      <c r="D92" s="208" t="s">
        <v>146</v>
      </c>
      <c r="E92" s="209" t="s">
        <v>714</v>
      </c>
      <c r="F92" s="210" t="s">
        <v>715</v>
      </c>
      <c r="G92" s="211" t="s">
        <v>192</v>
      </c>
      <c r="H92" s="212">
        <v>1.04</v>
      </c>
      <c r="I92" s="213"/>
      <c r="J92" s="214">
        <f>ROUND(I92*H92,2)</f>
        <v>0</v>
      </c>
      <c r="K92" s="215"/>
      <c r="L92" s="47"/>
      <c r="M92" s="216" t="s">
        <v>19</v>
      </c>
      <c r="N92" s="217" t="s">
        <v>49</v>
      </c>
      <c r="O92" s="87"/>
      <c r="P92" s="218">
        <f>O92*H92</f>
        <v>0</v>
      </c>
      <c r="Q92" s="218">
        <v>0.38207999999999998</v>
      </c>
      <c r="R92" s="218">
        <f>Q92*H92</f>
        <v>0.39736319999999997</v>
      </c>
      <c r="S92" s="218">
        <v>0</v>
      </c>
      <c r="T92" s="219">
        <f>S92*H92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220" t="s">
        <v>150</v>
      </c>
      <c r="AT92" s="220" t="s">
        <v>146</v>
      </c>
      <c r="AU92" s="220" t="s">
        <v>88</v>
      </c>
      <c r="AY92" s="20" t="s">
        <v>144</v>
      </c>
      <c r="BE92" s="221">
        <f>IF(N92="základní",J92,0)</f>
        <v>0</v>
      </c>
      <c r="BF92" s="221">
        <f>IF(N92="snížená",J92,0)</f>
        <v>0</v>
      </c>
      <c r="BG92" s="221">
        <f>IF(N92="zákl. přenesená",J92,0)</f>
        <v>0</v>
      </c>
      <c r="BH92" s="221">
        <f>IF(N92="sníž. přenesená",J92,0)</f>
        <v>0</v>
      </c>
      <c r="BI92" s="221">
        <f>IF(N92="nulová",J92,0)</f>
        <v>0</v>
      </c>
      <c r="BJ92" s="20" t="s">
        <v>86</v>
      </c>
      <c r="BK92" s="221">
        <f>ROUND(I92*H92,2)</f>
        <v>0</v>
      </c>
      <c r="BL92" s="20" t="s">
        <v>150</v>
      </c>
      <c r="BM92" s="220" t="s">
        <v>716</v>
      </c>
    </row>
    <row r="93" s="2" customFormat="1">
      <c r="A93" s="41"/>
      <c r="B93" s="42"/>
      <c r="C93" s="43"/>
      <c r="D93" s="222" t="s">
        <v>152</v>
      </c>
      <c r="E93" s="43"/>
      <c r="F93" s="223" t="s">
        <v>717</v>
      </c>
      <c r="G93" s="43"/>
      <c r="H93" s="43"/>
      <c r="I93" s="224"/>
      <c r="J93" s="43"/>
      <c r="K93" s="43"/>
      <c r="L93" s="47"/>
      <c r="M93" s="225"/>
      <c r="N93" s="226"/>
      <c r="O93" s="87"/>
      <c r="P93" s="87"/>
      <c r="Q93" s="87"/>
      <c r="R93" s="87"/>
      <c r="S93" s="87"/>
      <c r="T93" s="88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20" t="s">
        <v>152</v>
      </c>
      <c r="AU93" s="20" t="s">
        <v>88</v>
      </c>
    </row>
    <row r="94" s="13" customFormat="1">
      <c r="A94" s="13"/>
      <c r="B94" s="227"/>
      <c r="C94" s="228"/>
      <c r="D94" s="229" t="s">
        <v>154</v>
      </c>
      <c r="E94" s="230" t="s">
        <v>19</v>
      </c>
      <c r="F94" s="231" t="s">
        <v>718</v>
      </c>
      <c r="G94" s="228"/>
      <c r="H94" s="230" t="s">
        <v>19</v>
      </c>
      <c r="I94" s="232"/>
      <c r="J94" s="228"/>
      <c r="K94" s="228"/>
      <c r="L94" s="233"/>
      <c r="M94" s="234"/>
      <c r="N94" s="235"/>
      <c r="O94" s="235"/>
      <c r="P94" s="235"/>
      <c r="Q94" s="235"/>
      <c r="R94" s="235"/>
      <c r="S94" s="235"/>
      <c r="T94" s="236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37" t="s">
        <v>154</v>
      </c>
      <c r="AU94" s="237" t="s">
        <v>88</v>
      </c>
      <c r="AV94" s="13" t="s">
        <v>86</v>
      </c>
      <c r="AW94" s="13" t="s">
        <v>37</v>
      </c>
      <c r="AX94" s="13" t="s">
        <v>78</v>
      </c>
      <c r="AY94" s="237" t="s">
        <v>144</v>
      </c>
    </row>
    <row r="95" s="13" customFormat="1">
      <c r="A95" s="13"/>
      <c r="B95" s="227"/>
      <c r="C95" s="228"/>
      <c r="D95" s="229" t="s">
        <v>154</v>
      </c>
      <c r="E95" s="230" t="s">
        <v>19</v>
      </c>
      <c r="F95" s="231" t="s">
        <v>719</v>
      </c>
      <c r="G95" s="228"/>
      <c r="H95" s="230" t="s">
        <v>19</v>
      </c>
      <c r="I95" s="232"/>
      <c r="J95" s="228"/>
      <c r="K95" s="228"/>
      <c r="L95" s="233"/>
      <c r="M95" s="234"/>
      <c r="N95" s="235"/>
      <c r="O95" s="235"/>
      <c r="P95" s="235"/>
      <c r="Q95" s="235"/>
      <c r="R95" s="235"/>
      <c r="S95" s="235"/>
      <c r="T95" s="236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7" t="s">
        <v>154</v>
      </c>
      <c r="AU95" s="237" t="s">
        <v>88</v>
      </c>
      <c r="AV95" s="13" t="s">
        <v>86</v>
      </c>
      <c r="AW95" s="13" t="s">
        <v>37</v>
      </c>
      <c r="AX95" s="13" t="s">
        <v>78</v>
      </c>
      <c r="AY95" s="237" t="s">
        <v>144</v>
      </c>
    </row>
    <row r="96" s="14" customFormat="1">
      <c r="A96" s="14"/>
      <c r="B96" s="238"/>
      <c r="C96" s="239"/>
      <c r="D96" s="229" t="s">
        <v>154</v>
      </c>
      <c r="E96" s="240" t="s">
        <v>19</v>
      </c>
      <c r="F96" s="241" t="s">
        <v>720</v>
      </c>
      <c r="G96" s="239"/>
      <c r="H96" s="242">
        <v>1.04</v>
      </c>
      <c r="I96" s="243"/>
      <c r="J96" s="239"/>
      <c r="K96" s="239"/>
      <c r="L96" s="244"/>
      <c r="M96" s="245"/>
      <c r="N96" s="246"/>
      <c r="O96" s="246"/>
      <c r="P96" s="246"/>
      <c r="Q96" s="246"/>
      <c r="R96" s="246"/>
      <c r="S96" s="246"/>
      <c r="T96" s="247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48" t="s">
        <v>154</v>
      </c>
      <c r="AU96" s="248" t="s">
        <v>88</v>
      </c>
      <c r="AV96" s="14" t="s">
        <v>88</v>
      </c>
      <c r="AW96" s="14" t="s">
        <v>37</v>
      </c>
      <c r="AX96" s="14" t="s">
        <v>86</v>
      </c>
      <c r="AY96" s="248" t="s">
        <v>144</v>
      </c>
    </row>
    <row r="97" s="12" customFormat="1" ht="22.8" customHeight="1">
      <c r="A97" s="12"/>
      <c r="B97" s="192"/>
      <c r="C97" s="193"/>
      <c r="D97" s="194" t="s">
        <v>77</v>
      </c>
      <c r="E97" s="206" t="s">
        <v>163</v>
      </c>
      <c r="F97" s="206" t="s">
        <v>210</v>
      </c>
      <c r="G97" s="193"/>
      <c r="H97" s="193"/>
      <c r="I97" s="196"/>
      <c r="J97" s="207">
        <f>BK97</f>
        <v>0</v>
      </c>
      <c r="K97" s="193"/>
      <c r="L97" s="198"/>
      <c r="M97" s="199"/>
      <c r="N97" s="200"/>
      <c r="O97" s="200"/>
      <c r="P97" s="201">
        <f>SUM(P98:P110)</f>
        <v>0</v>
      </c>
      <c r="Q97" s="200"/>
      <c r="R97" s="201">
        <f>SUM(R98:R110)</f>
        <v>4.4169765899999991</v>
      </c>
      <c r="S97" s="200"/>
      <c r="T97" s="202">
        <f>SUM(T98:T110)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3" t="s">
        <v>86</v>
      </c>
      <c r="AT97" s="204" t="s">
        <v>77</v>
      </c>
      <c r="AU97" s="204" t="s">
        <v>86</v>
      </c>
      <c r="AY97" s="203" t="s">
        <v>144</v>
      </c>
      <c r="BK97" s="205">
        <f>SUM(BK98:BK110)</f>
        <v>0</v>
      </c>
    </row>
    <row r="98" s="2" customFormat="1" ht="24.15" customHeight="1">
      <c r="A98" s="41"/>
      <c r="B98" s="42"/>
      <c r="C98" s="208" t="s">
        <v>88</v>
      </c>
      <c r="D98" s="208" t="s">
        <v>146</v>
      </c>
      <c r="E98" s="209" t="s">
        <v>721</v>
      </c>
      <c r="F98" s="210" t="s">
        <v>722</v>
      </c>
      <c r="G98" s="211" t="s">
        <v>149</v>
      </c>
      <c r="H98" s="212">
        <v>1.6299999999999999</v>
      </c>
      <c r="I98" s="213"/>
      <c r="J98" s="214">
        <f>ROUND(I98*H98,2)</f>
        <v>0</v>
      </c>
      <c r="K98" s="215"/>
      <c r="L98" s="47"/>
      <c r="M98" s="216" t="s">
        <v>19</v>
      </c>
      <c r="N98" s="217" t="s">
        <v>49</v>
      </c>
      <c r="O98" s="87"/>
      <c r="P98" s="218">
        <f>O98*H98</f>
        <v>0</v>
      </c>
      <c r="Q98" s="218">
        <v>2.5143</v>
      </c>
      <c r="R98" s="218">
        <f>Q98*H98</f>
        <v>4.0983089999999995</v>
      </c>
      <c r="S98" s="218">
        <v>0</v>
      </c>
      <c r="T98" s="219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20" t="s">
        <v>150</v>
      </c>
      <c r="AT98" s="220" t="s">
        <v>146</v>
      </c>
      <c r="AU98" s="220" t="s">
        <v>88</v>
      </c>
      <c r="AY98" s="20" t="s">
        <v>144</v>
      </c>
      <c r="BE98" s="221">
        <f>IF(N98="základní",J98,0)</f>
        <v>0</v>
      </c>
      <c r="BF98" s="221">
        <f>IF(N98="snížená",J98,0)</f>
        <v>0</v>
      </c>
      <c r="BG98" s="221">
        <f>IF(N98="zákl. přenesená",J98,0)</f>
        <v>0</v>
      </c>
      <c r="BH98" s="221">
        <f>IF(N98="sníž. přenesená",J98,0)</f>
        <v>0</v>
      </c>
      <c r="BI98" s="221">
        <f>IF(N98="nulová",J98,0)</f>
        <v>0</v>
      </c>
      <c r="BJ98" s="20" t="s">
        <v>86</v>
      </c>
      <c r="BK98" s="221">
        <f>ROUND(I98*H98,2)</f>
        <v>0</v>
      </c>
      <c r="BL98" s="20" t="s">
        <v>150</v>
      </c>
      <c r="BM98" s="220" t="s">
        <v>723</v>
      </c>
    </row>
    <row r="99" s="2" customFormat="1">
      <c r="A99" s="41"/>
      <c r="B99" s="42"/>
      <c r="C99" s="43"/>
      <c r="D99" s="222" t="s">
        <v>152</v>
      </c>
      <c r="E99" s="43"/>
      <c r="F99" s="223" t="s">
        <v>724</v>
      </c>
      <c r="G99" s="43"/>
      <c r="H99" s="43"/>
      <c r="I99" s="224"/>
      <c r="J99" s="43"/>
      <c r="K99" s="43"/>
      <c r="L99" s="47"/>
      <c r="M99" s="225"/>
      <c r="N99" s="226"/>
      <c r="O99" s="87"/>
      <c r="P99" s="87"/>
      <c r="Q99" s="87"/>
      <c r="R99" s="87"/>
      <c r="S99" s="87"/>
      <c r="T99" s="88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0" t="s">
        <v>152</v>
      </c>
      <c r="AU99" s="20" t="s">
        <v>88</v>
      </c>
    </row>
    <row r="100" s="13" customFormat="1">
      <c r="A100" s="13"/>
      <c r="B100" s="227"/>
      <c r="C100" s="228"/>
      <c r="D100" s="229" t="s">
        <v>154</v>
      </c>
      <c r="E100" s="230" t="s">
        <v>19</v>
      </c>
      <c r="F100" s="231" t="s">
        <v>718</v>
      </c>
      <c r="G100" s="228"/>
      <c r="H100" s="230" t="s">
        <v>19</v>
      </c>
      <c r="I100" s="232"/>
      <c r="J100" s="228"/>
      <c r="K100" s="228"/>
      <c r="L100" s="233"/>
      <c r="M100" s="234"/>
      <c r="N100" s="235"/>
      <c r="O100" s="235"/>
      <c r="P100" s="235"/>
      <c r="Q100" s="235"/>
      <c r="R100" s="235"/>
      <c r="S100" s="235"/>
      <c r="T100" s="236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7" t="s">
        <v>154</v>
      </c>
      <c r="AU100" s="237" t="s">
        <v>88</v>
      </c>
      <c r="AV100" s="13" t="s">
        <v>86</v>
      </c>
      <c r="AW100" s="13" t="s">
        <v>37</v>
      </c>
      <c r="AX100" s="13" t="s">
        <v>78</v>
      </c>
      <c r="AY100" s="237" t="s">
        <v>144</v>
      </c>
    </row>
    <row r="101" s="14" customFormat="1">
      <c r="A101" s="14"/>
      <c r="B101" s="238"/>
      <c r="C101" s="239"/>
      <c r="D101" s="229" t="s">
        <v>154</v>
      </c>
      <c r="E101" s="240" t="s">
        <v>19</v>
      </c>
      <c r="F101" s="241" t="s">
        <v>725</v>
      </c>
      <c r="G101" s="239"/>
      <c r="H101" s="242">
        <v>1.6299999999999999</v>
      </c>
      <c r="I101" s="243"/>
      <c r="J101" s="239"/>
      <c r="K101" s="239"/>
      <c r="L101" s="244"/>
      <c r="M101" s="245"/>
      <c r="N101" s="246"/>
      <c r="O101" s="246"/>
      <c r="P101" s="246"/>
      <c r="Q101" s="246"/>
      <c r="R101" s="246"/>
      <c r="S101" s="246"/>
      <c r="T101" s="247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48" t="s">
        <v>154</v>
      </c>
      <c r="AU101" s="248" t="s">
        <v>88</v>
      </c>
      <c r="AV101" s="14" t="s">
        <v>88</v>
      </c>
      <c r="AW101" s="14" t="s">
        <v>37</v>
      </c>
      <c r="AX101" s="14" t="s">
        <v>86</v>
      </c>
      <c r="AY101" s="248" t="s">
        <v>144</v>
      </c>
    </row>
    <row r="102" s="2" customFormat="1" ht="24.15" customHeight="1">
      <c r="A102" s="41"/>
      <c r="B102" s="42"/>
      <c r="C102" s="208" t="s">
        <v>163</v>
      </c>
      <c r="D102" s="208" t="s">
        <v>146</v>
      </c>
      <c r="E102" s="209" t="s">
        <v>726</v>
      </c>
      <c r="F102" s="210" t="s">
        <v>727</v>
      </c>
      <c r="G102" s="211" t="s">
        <v>192</v>
      </c>
      <c r="H102" s="212">
        <v>10.867000000000001</v>
      </c>
      <c r="I102" s="213"/>
      <c r="J102" s="214">
        <f>ROUND(I102*H102,2)</f>
        <v>0</v>
      </c>
      <c r="K102" s="215"/>
      <c r="L102" s="47"/>
      <c r="M102" s="216" t="s">
        <v>19</v>
      </c>
      <c r="N102" s="217" t="s">
        <v>49</v>
      </c>
      <c r="O102" s="87"/>
      <c r="P102" s="218">
        <f>O102*H102</f>
        <v>0</v>
      </c>
      <c r="Q102" s="218">
        <v>0.0043200000000000001</v>
      </c>
      <c r="R102" s="218">
        <f>Q102*H102</f>
        <v>0.046945440000000005</v>
      </c>
      <c r="S102" s="218">
        <v>0</v>
      </c>
      <c r="T102" s="219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20" t="s">
        <v>150</v>
      </c>
      <c r="AT102" s="220" t="s">
        <v>146</v>
      </c>
      <c r="AU102" s="220" t="s">
        <v>88</v>
      </c>
      <c r="AY102" s="20" t="s">
        <v>144</v>
      </c>
      <c r="BE102" s="221">
        <f>IF(N102="základní",J102,0)</f>
        <v>0</v>
      </c>
      <c r="BF102" s="221">
        <f>IF(N102="snížená",J102,0)</f>
        <v>0</v>
      </c>
      <c r="BG102" s="221">
        <f>IF(N102="zákl. přenesená",J102,0)</f>
        <v>0</v>
      </c>
      <c r="BH102" s="221">
        <f>IF(N102="sníž. přenesená",J102,0)</f>
        <v>0</v>
      </c>
      <c r="BI102" s="221">
        <f>IF(N102="nulová",J102,0)</f>
        <v>0</v>
      </c>
      <c r="BJ102" s="20" t="s">
        <v>86</v>
      </c>
      <c r="BK102" s="221">
        <f>ROUND(I102*H102,2)</f>
        <v>0</v>
      </c>
      <c r="BL102" s="20" t="s">
        <v>150</v>
      </c>
      <c r="BM102" s="220" t="s">
        <v>728</v>
      </c>
    </row>
    <row r="103" s="2" customFormat="1">
      <c r="A103" s="41"/>
      <c r="B103" s="42"/>
      <c r="C103" s="43"/>
      <c r="D103" s="222" t="s">
        <v>152</v>
      </c>
      <c r="E103" s="43"/>
      <c r="F103" s="223" t="s">
        <v>729</v>
      </c>
      <c r="G103" s="43"/>
      <c r="H103" s="43"/>
      <c r="I103" s="224"/>
      <c r="J103" s="43"/>
      <c r="K103" s="43"/>
      <c r="L103" s="47"/>
      <c r="M103" s="225"/>
      <c r="N103" s="226"/>
      <c r="O103" s="87"/>
      <c r="P103" s="87"/>
      <c r="Q103" s="87"/>
      <c r="R103" s="87"/>
      <c r="S103" s="87"/>
      <c r="T103" s="88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20" t="s">
        <v>152</v>
      </c>
      <c r="AU103" s="20" t="s">
        <v>88</v>
      </c>
    </row>
    <row r="104" s="13" customFormat="1">
      <c r="A104" s="13"/>
      <c r="B104" s="227"/>
      <c r="C104" s="228"/>
      <c r="D104" s="229" t="s">
        <v>154</v>
      </c>
      <c r="E104" s="230" t="s">
        <v>19</v>
      </c>
      <c r="F104" s="231" t="s">
        <v>718</v>
      </c>
      <c r="G104" s="228"/>
      <c r="H104" s="230" t="s">
        <v>19</v>
      </c>
      <c r="I104" s="232"/>
      <c r="J104" s="228"/>
      <c r="K104" s="228"/>
      <c r="L104" s="233"/>
      <c r="M104" s="234"/>
      <c r="N104" s="235"/>
      <c r="O104" s="235"/>
      <c r="P104" s="235"/>
      <c r="Q104" s="235"/>
      <c r="R104" s="235"/>
      <c r="S104" s="235"/>
      <c r="T104" s="236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7" t="s">
        <v>154</v>
      </c>
      <c r="AU104" s="237" t="s">
        <v>88</v>
      </c>
      <c r="AV104" s="13" t="s">
        <v>86</v>
      </c>
      <c r="AW104" s="13" t="s">
        <v>37</v>
      </c>
      <c r="AX104" s="13" t="s">
        <v>78</v>
      </c>
      <c r="AY104" s="237" t="s">
        <v>144</v>
      </c>
    </row>
    <row r="105" s="14" customFormat="1">
      <c r="A105" s="14"/>
      <c r="B105" s="238"/>
      <c r="C105" s="239"/>
      <c r="D105" s="229" t="s">
        <v>154</v>
      </c>
      <c r="E105" s="240" t="s">
        <v>19</v>
      </c>
      <c r="F105" s="241" t="s">
        <v>730</v>
      </c>
      <c r="G105" s="239"/>
      <c r="H105" s="242">
        <v>10.867000000000001</v>
      </c>
      <c r="I105" s="243"/>
      <c r="J105" s="239"/>
      <c r="K105" s="239"/>
      <c r="L105" s="244"/>
      <c r="M105" s="245"/>
      <c r="N105" s="246"/>
      <c r="O105" s="246"/>
      <c r="P105" s="246"/>
      <c r="Q105" s="246"/>
      <c r="R105" s="246"/>
      <c r="S105" s="246"/>
      <c r="T105" s="247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8" t="s">
        <v>154</v>
      </c>
      <c r="AU105" s="248" t="s">
        <v>88</v>
      </c>
      <c r="AV105" s="14" t="s">
        <v>88</v>
      </c>
      <c r="AW105" s="14" t="s">
        <v>37</v>
      </c>
      <c r="AX105" s="14" t="s">
        <v>86</v>
      </c>
      <c r="AY105" s="248" t="s">
        <v>144</v>
      </c>
    </row>
    <row r="106" s="2" customFormat="1" ht="24.15" customHeight="1">
      <c r="A106" s="41"/>
      <c r="B106" s="42"/>
      <c r="C106" s="208" t="s">
        <v>150</v>
      </c>
      <c r="D106" s="208" t="s">
        <v>146</v>
      </c>
      <c r="E106" s="209" t="s">
        <v>731</v>
      </c>
      <c r="F106" s="210" t="s">
        <v>732</v>
      </c>
      <c r="G106" s="211" t="s">
        <v>192</v>
      </c>
      <c r="H106" s="212">
        <v>10.867000000000001</v>
      </c>
      <c r="I106" s="213"/>
      <c r="J106" s="214">
        <f>ROUND(I106*H106,2)</f>
        <v>0</v>
      </c>
      <c r="K106" s="215"/>
      <c r="L106" s="47"/>
      <c r="M106" s="216" t="s">
        <v>19</v>
      </c>
      <c r="N106" s="217" t="s">
        <v>49</v>
      </c>
      <c r="O106" s="87"/>
      <c r="P106" s="218">
        <f>O106*H106</f>
        <v>0</v>
      </c>
      <c r="Q106" s="218">
        <v>0</v>
      </c>
      <c r="R106" s="218">
        <f>Q106*H106</f>
        <v>0</v>
      </c>
      <c r="S106" s="218">
        <v>0</v>
      </c>
      <c r="T106" s="219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20" t="s">
        <v>150</v>
      </c>
      <c r="AT106" s="220" t="s">
        <v>146</v>
      </c>
      <c r="AU106" s="220" t="s">
        <v>88</v>
      </c>
      <c r="AY106" s="20" t="s">
        <v>144</v>
      </c>
      <c r="BE106" s="221">
        <f>IF(N106="základní",J106,0)</f>
        <v>0</v>
      </c>
      <c r="BF106" s="221">
        <f>IF(N106="snížená",J106,0)</f>
        <v>0</v>
      </c>
      <c r="BG106" s="221">
        <f>IF(N106="zákl. přenesená",J106,0)</f>
        <v>0</v>
      </c>
      <c r="BH106" s="221">
        <f>IF(N106="sníž. přenesená",J106,0)</f>
        <v>0</v>
      </c>
      <c r="BI106" s="221">
        <f>IF(N106="nulová",J106,0)</f>
        <v>0</v>
      </c>
      <c r="BJ106" s="20" t="s">
        <v>86</v>
      </c>
      <c r="BK106" s="221">
        <f>ROUND(I106*H106,2)</f>
        <v>0</v>
      </c>
      <c r="BL106" s="20" t="s">
        <v>150</v>
      </c>
      <c r="BM106" s="220" t="s">
        <v>733</v>
      </c>
    </row>
    <row r="107" s="2" customFormat="1">
      <c r="A107" s="41"/>
      <c r="B107" s="42"/>
      <c r="C107" s="43"/>
      <c r="D107" s="222" t="s">
        <v>152</v>
      </c>
      <c r="E107" s="43"/>
      <c r="F107" s="223" t="s">
        <v>734</v>
      </c>
      <c r="G107" s="43"/>
      <c r="H107" s="43"/>
      <c r="I107" s="224"/>
      <c r="J107" s="43"/>
      <c r="K107" s="43"/>
      <c r="L107" s="47"/>
      <c r="M107" s="225"/>
      <c r="N107" s="226"/>
      <c r="O107" s="87"/>
      <c r="P107" s="87"/>
      <c r="Q107" s="87"/>
      <c r="R107" s="87"/>
      <c r="S107" s="87"/>
      <c r="T107" s="88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20" t="s">
        <v>152</v>
      </c>
      <c r="AU107" s="20" t="s">
        <v>88</v>
      </c>
    </row>
    <row r="108" s="2" customFormat="1" ht="24.15" customHeight="1">
      <c r="A108" s="41"/>
      <c r="B108" s="42"/>
      <c r="C108" s="208" t="s">
        <v>174</v>
      </c>
      <c r="D108" s="208" t="s">
        <v>146</v>
      </c>
      <c r="E108" s="209" t="s">
        <v>735</v>
      </c>
      <c r="F108" s="210" t="s">
        <v>736</v>
      </c>
      <c r="G108" s="211" t="s">
        <v>166</v>
      </c>
      <c r="H108" s="212">
        <v>0.245</v>
      </c>
      <c r="I108" s="213"/>
      <c r="J108" s="214">
        <f>ROUND(I108*H108,2)</f>
        <v>0</v>
      </c>
      <c r="K108" s="215"/>
      <c r="L108" s="47"/>
      <c r="M108" s="216" t="s">
        <v>19</v>
      </c>
      <c r="N108" s="217" t="s">
        <v>49</v>
      </c>
      <c r="O108" s="87"/>
      <c r="P108" s="218">
        <f>O108*H108</f>
        <v>0</v>
      </c>
      <c r="Q108" s="218">
        <v>1.10907</v>
      </c>
      <c r="R108" s="218">
        <f>Q108*H108</f>
        <v>0.27172215</v>
      </c>
      <c r="S108" s="218">
        <v>0</v>
      </c>
      <c r="T108" s="219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20" t="s">
        <v>150</v>
      </c>
      <c r="AT108" s="220" t="s">
        <v>146</v>
      </c>
      <c r="AU108" s="220" t="s">
        <v>88</v>
      </c>
      <c r="AY108" s="20" t="s">
        <v>144</v>
      </c>
      <c r="BE108" s="221">
        <f>IF(N108="základní",J108,0)</f>
        <v>0</v>
      </c>
      <c r="BF108" s="221">
        <f>IF(N108="snížená",J108,0)</f>
        <v>0</v>
      </c>
      <c r="BG108" s="221">
        <f>IF(N108="zákl. přenesená",J108,0)</f>
        <v>0</v>
      </c>
      <c r="BH108" s="221">
        <f>IF(N108="sníž. přenesená",J108,0)</f>
        <v>0</v>
      </c>
      <c r="BI108" s="221">
        <f>IF(N108="nulová",J108,0)</f>
        <v>0</v>
      </c>
      <c r="BJ108" s="20" t="s">
        <v>86</v>
      </c>
      <c r="BK108" s="221">
        <f>ROUND(I108*H108,2)</f>
        <v>0</v>
      </c>
      <c r="BL108" s="20" t="s">
        <v>150</v>
      </c>
      <c r="BM108" s="220" t="s">
        <v>737</v>
      </c>
    </row>
    <row r="109" s="2" customFormat="1">
      <c r="A109" s="41"/>
      <c r="B109" s="42"/>
      <c r="C109" s="43"/>
      <c r="D109" s="222" t="s">
        <v>152</v>
      </c>
      <c r="E109" s="43"/>
      <c r="F109" s="223" t="s">
        <v>738</v>
      </c>
      <c r="G109" s="43"/>
      <c r="H109" s="43"/>
      <c r="I109" s="224"/>
      <c r="J109" s="43"/>
      <c r="K109" s="43"/>
      <c r="L109" s="47"/>
      <c r="M109" s="225"/>
      <c r="N109" s="226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152</v>
      </c>
      <c r="AU109" s="20" t="s">
        <v>88</v>
      </c>
    </row>
    <row r="110" s="14" customFormat="1">
      <c r="A110" s="14"/>
      <c r="B110" s="238"/>
      <c r="C110" s="239"/>
      <c r="D110" s="229" t="s">
        <v>154</v>
      </c>
      <c r="E110" s="240" t="s">
        <v>19</v>
      </c>
      <c r="F110" s="241" t="s">
        <v>739</v>
      </c>
      <c r="G110" s="239"/>
      <c r="H110" s="242">
        <v>0.245</v>
      </c>
      <c r="I110" s="243"/>
      <c r="J110" s="239"/>
      <c r="K110" s="239"/>
      <c r="L110" s="244"/>
      <c r="M110" s="245"/>
      <c r="N110" s="246"/>
      <c r="O110" s="246"/>
      <c r="P110" s="246"/>
      <c r="Q110" s="246"/>
      <c r="R110" s="246"/>
      <c r="S110" s="246"/>
      <c r="T110" s="247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48" t="s">
        <v>154</v>
      </c>
      <c r="AU110" s="248" t="s">
        <v>88</v>
      </c>
      <c r="AV110" s="14" t="s">
        <v>88</v>
      </c>
      <c r="AW110" s="14" t="s">
        <v>37</v>
      </c>
      <c r="AX110" s="14" t="s">
        <v>86</v>
      </c>
      <c r="AY110" s="248" t="s">
        <v>144</v>
      </c>
    </row>
    <row r="111" s="12" customFormat="1" ht="22.8" customHeight="1">
      <c r="A111" s="12"/>
      <c r="B111" s="192"/>
      <c r="C111" s="193"/>
      <c r="D111" s="194" t="s">
        <v>77</v>
      </c>
      <c r="E111" s="206" t="s">
        <v>150</v>
      </c>
      <c r="F111" s="206" t="s">
        <v>242</v>
      </c>
      <c r="G111" s="193"/>
      <c r="H111" s="193"/>
      <c r="I111" s="196"/>
      <c r="J111" s="207">
        <f>BK111</f>
        <v>0</v>
      </c>
      <c r="K111" s="193"/>
      <c r="L111" s="198"/>
      <c r="M111" s="199"/>
      <c r="N111" s="200"/>
      <c r="O111" s="200"/>
      <c r="P111" s="201">
        <f>SUM(P112:P113)</f>
        <v>0</v>
      </c>
      <c r="Q111" s="200"/>
      <c r="R111" s="201">
        <f>SUM(R112:R113)</f>
        <v>0.00084000000000000003</v>
      </c>
      <c r="S111" s="200"/>
      <c r="T111" s="202">
        <f>SUM(T112:T113)</f>
        <v>0</v>
      </c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R111" s="203" t="s">
        <v>86</v>
      </c>
      <c r="AT111" s="204" t="s">
        <v>77</v>
      </c>
      <c r="AU111" s="204" t="s">
        <v>86</v>
      </c>
      <c r="AY111" s="203" t="s">
        <v>144</v>
      </c>
      <c r="BK111" s="205">
        <f>SUM(BK112:BK113)</f>
        <v>0</v>
      </c>
    </row>
    <row r="112" s="2" customFormat="1" ht="24.15" customHeight="1">
      <c r="A112" s="41"/>
      <c r="B112" s="42"/>
      <c r="C112" s="208" t="s">
        <v>181</v>
      </c>
      <c r="D112" s="208" t="s">
        <v>146</v>
      </c>
      <c r="E112" s="209" t="s">
        <v>740</v>
      </c>
      <c r="F112" s="210" t="s">
        <v>741</v>
      </c>
      <c r="G112" s="211" t="s">
        <v>214</v>
      </c>
      <c r="H112" s="212">
        <v>1</v>
      </c>
      <c r="I112" s="213"/>
      <c r="J112" s="214">
        <f>ROUND(I112*H112,2)</f>
        <v>0</v>
      </c>
      <c r="K112" s="215"/>
      <c r="L112" s="47"/>
      <c r="M112" s="216" t="s">
        <v>19</v>
      </c>
      <c r="N112" s="217" t="s">
        <v>49</v>
      </c>
      <c r="O112" s="87"/>
      <c r="P112" s="218">
        <f>O112*H112</f>
        <v>0</v>
      </c>
      <c r="Q112" s="218">
        <v>0.00084000000000000003</v>
      </c>
      <c r="R112" s="218">
        <f>Q112*H112</f>
        <v>0.00084000000000000003</v>
      </c>
      <c r="S112" s="218">
        <v>0</v>
      </c>
      <c r="T112" s="219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20" t="s">
        <v>150</v>
      </c>
      <c r="AT112" s="220" t="s">
        <v>146</v>
      </c>
      <c r="AU112" s="220" t="s">
        <v>88</v>
      </c>
      <c r="AY112" s="20" t="s">
        <v>144</v>
      </c>
      <c r="BE112" s="221">
        <f>IF(N112="základní",J112,0)</f>
        <v>0</v>
      </c>
      <c r="BF112" s="221">
        <f>IF(N112="snížená",J112,0)</f>
        <v>0</v>
      </c>
      <c r="BG112" s="221">
        <f>IF(N112="zákl. přenesená",J112,0)</f>
        <v>0</v>
      </c>
      <c r="BH112" s="221">
        <f>IF(N112="sníž. přenesená",J112,0)</f>
        <v>0</v>
      </c>
      <c r="BI112" s="221">
        <f>IF(N112="nulová",J112,0)</f>
        <v>0</v>
      </c>
      <c r="BJ112" s="20" t="s">
        <v>86</v>
      </c>
      <c r="BK112" s="221">
        <f>ROUND(I112*H112,2)</f>
        <v>0</v>
      </c>
      <c r="BL112" s="20" t="s">
        <v>150</v>
      </c>
      <c r="BM112" s="220" t="s">
        <v>742</v>
      </c>
    </row>
    <row r="113" s="2" customFormat="1">
      <c r="A113" s="41"/>
      <c r="B113" s="42"/>
      <c r="C113" s="43"/>
      <c r="D113" s="222" t="s">
        <v>152</v>
      </c>
      <c r="E113" s="43"/>
      <c r="F113" s="223" t="s">
        <v>743</v>
      </c>
      <c r="G113" s="43"/>
      <c r="H113" s="43"/>
      <c r="I113" s="224"/>
      <c r="J113" s="43"/>
      <c r="K113" s="43"/>
      <c r="L113" s="47"/>
      <c r="M113" s="225"/>
      <c r="N113" s="226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0" t="s">
        <v>152</v>
      </c>
      <c r="AU113" s="20" t="s">
        <v>88</v>
      </c>
    </row>
    <row r="114" s="12" customFormat="1" ht="22.8" customHeight="1">
      <c r="A114" s="12"/>
      <c r="B114" s="192"/>
      <c r="C114" s="193"/>
      <c r="D114" s="194" t="s">
        <v>77</v>
      </c>
      <c r="E114" s="206" t="s">
        <v>196</v>
      </c>
      <c r="F114" s="206" t="s">
        <v>291</v>
      </c>
      <c r="G114" s="193"/>
      <c r="H114" s="193"/>
      <c r="I114" s="196"/>
      <c r="J114" s="207">
        <f>BK114</f>
        <v>0</v>
      </c>
      <c r="K114" s="193"/>
      <c r="L114" s="198"/>
      <c r="M114" s="199"/>
      <c r="N114" s="200"/>
      <c r="O114" s="200"/>
      <c r="P114" s="201">
        <f>SUM(P115:P116)</f>
        <v>0</v>
      </c>
      <c r="Q114" s="200"/>
      <c r="R114" s="201">
        <f>SUM(R115:R116)</f>
        <v>0.012579999999999999</v>
      </c>
      <c r="S114" s="200"/>
      <c r="T114" s="202">
        <f>SUM(T115:T116)</f>
        <v>0</v>
      </c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R114" s="203" t="s">
        <v>86</v>
      </c>
      <c r="AT114" s="204" t="s">
        <v>77</v>
      </c>
      <c r="AU114" s="204" t="s">
        <v>86</v>
      </c>
      <c r="AY114" s="203" t="s">
        <v>144</v>
      </c>
      <c r="BK114" s="205">
        <f>SUM(BK115:BK116)</f>
        <v>0</v>
      </c>
    </row>
    <row r="115" s="2" customFormat="1" ht="16.5" customHeight="1">
      <c r="A115" s="41"/>
      <c r="B115" s="42"/>
      <c r="C115" s="208" t="s">
        <v>189</v>
      </c>
      <c r="D115" s="208" t="s">
        <v>146</v>
      </c>
      <c r="E115" s="209" t="s">
        <v>744</v>
      </c>
      <c r="F115" s="210" t="s">
        <v>745</v>
      </c>
      <c r="G115" s="211" t="s">
        <v>214</v>
      </c>
      <c r="H115" s="212">
        <v>2</v>
      </c>
      <c r="I115" s="213"/>
      <c r="J115" s="214">
        <f>ROUND(I115*H115,2)</f>
        <v>0</v>
      </c>
      <c r="K115" s="215"/>
      <c r="L115" s="47"/>
      <c r="M115" s="216" t="s">
        <v>19</v>
      </c>
      <c r="N115" s="217" t="s">
        <v>49</v>
      </c>
      <c r="O115" s="87"/>
      <c r="P115" s="218">
        <f>O115*H115</f>
        <v>0</v>
      </c>
      <c r="Q115" s="218">
        <v>0.0047299999999999998</v>
      </c>
      <c r="R115" s="218">
        <f>Q115*H115</f>
        <v>0.0094599999999999997</v>
      </c>
      <c r="S115" s="218">
        <v>0</v>
      </c>
      <c r="T115" s="219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20" t="s">
        <v>150</v>
      </c>
      <c r="AT115" s="220" t="s">
        <v>146</v>
      </c>
      <c r="AU115" s="220" t="s">
        <v>88</v>
      </c>
      <c r="AY115" s="20" t="s">
        <v>144</v>
      </c>
      <c r="BE115" s="221">
        <f>IF(N115="základní",J115,0)</f>
        <v>0</v>
      </c>
      <c r="BF115" s="221">
        <f>IF(N115="snížená",J115,0)</f>
        <v>0</v>
      </c>
      <c r="BG115" s="221">
        <f>IF(N115="zákl. přenesená",J115,0)</f>
        <v>0</v>
      </c>
      <c r="BH115" s="221">
        <f>IF(N115="sníž. přenesená",J115,0)</f>
        <v>0</v>
      </c>
      <c r="BI115" s="221">
        <f>IF(N115="nulová",J115,0)</f>
        <v>0</v>
      </c>
      <c r="BJ115" s="20" t="s">
        <v>86</v>
      </c>
      <c r="BK115" s="221">
        <f>ROUND(I115*H115,2)</f>
        <v>0</v>
      </c>
      <c r="BL115" s="20" t="s">
        <v>150</v>
      </c>
      <c r="BM115" s="220" t="s">
        <v>746</v>
      </c>
    </row>
    <row r="116" s="2" customFormat="1" ht="16.5" customHeight="1">
      <c r="A116" s="41"/>
      <c r="B116" s="42"/>
      <c r="C116" s="208" t="s">
        <v>196</v>
      </c>
      <c r="D116" s="208" t="s">
        <v>146</v>
      </c>
      <c r="E116" s="209" t="s">
        <v>747</v>
      </c>
      <c r="F116" s="210" t="s">
        <v>748</v>
      </c>
      <c r="G116" s="211" t="s">
        <v>214</v>
      </c>
      <c r="H116" s="212">
        <v>1</v>
      </c>
      <c r="I116" s="213"/>
      <c r="J116" s="214">
        <f>ROUND(I116*H116,2)</f>
        <v>0</v>
      </c>
      <c r="K116" s="215"/>
      <c r="L116" s="47"/>
      <c r="M116" s="216" t="s">
        <v>19</v>
      </c>
      <c r="N116" s="217" t="s">
        <v>49</v>
      </c>
      <c r="O116" s="87"/>
      <c r="P116" s="218">
        <f>O116*H116</f>
        <v>0</v>
      </c>
      <c r="Q116" s="218">
        <v>0.0031199999999999999</v>
      </c>
      <c r="R116" s="218">
        <f>Q116*H116</f>
        <v>0.0031199999999999999</v>
      </c>
      <c r="S116" s="218">
        <v>0</v>
      </c>
      <c r="T116" s="219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20" t="s">
        <v>150</v>
      </c>
      <c r="AT116" s="220" t="s">
        <v>146</v>
      </c>
      <c r="AU116" s="220" t="s">
        <v>88</v>
      </c>
      <c r="AY116" s="20" t="s">
        <v>144</v>
      </c>
      <c r="BE116" s="221">
        <f>IF(N116="základní",J116,0)</f>
        <v>0</v>
      </c>
      <c r="BF116" s="221">
        <f>IF(N116="snížená",J116,0)</f>
        <v>0</v>
      </c>
      <c r="BG116" s="221">
        <f>IF(N116="zákl. přenesená",J116,0)</f>
        <v>0</v>
      </c>
      <c r="BH116" s="221">
        <f>IF(N116="sníž. přenesená",J116,0)</f>
        <v>0</v>
      </c>
      <c r="BI116" s="221">
        <f>IF(N116="nulová",J116,0)</f>
        <v>0</v>
      </c>
      <c r="BJ116" s="20" t="s">
        <v>86</v>
      </c>
      <c r="BK116" s="221">
        <f>ROUND(I116*H116,2)</f>
        <v>0</v>
      </c>
      <c r="BL116" s="20" t="s">
        <v>150</v>
      </c>
      <c r="BM116" s="220" t="s">
        <v>749</v>
      </c>
    </row>
    <row r="117" s="12" customFormat="1" ht="22.8" customHeight="1">
      <c r="A117" s="12"/>
      <c r="B117" s="192"/>
      <c r="C117" s="193"/>
      <c r="D117" s="194" t="s">
        <v>77</v>
      </c>
      <c r="E117" s="206" t="s">
        <v>201</v>
      </c>
      <c r="F117" s="206" t="s">
        <v>325</v>
      </c>
      <c r="G117" s="193"/>
      <c r="H117" s="193"/>
      <c r="I117" s="196"/>
      <c r="J117" s="207">
        <f>BK117</f>
        <v>0</v>
      </c>
      <c r="K117" s="193"/>
      <c r="L117" s="198"/>
      <c r="M117" s="199"/>
      <c r="N117" s="200"/>
      <c r="O117" s="200"/>
      <c r="P117" s="201">
        <f>SUM(P118:P152)</f>
        <v>0</v>
      </c>
      <c r="Q117" s="200"/>
      <c r="R117" s="201">
        <f>SUM(R118:R152)</f>
        <v>0.0214314</v>
      </c>
      <c r="S117" s="200"/>
      <c r="T117" s="202">
        <f>SUM(T118:T152)</f>
        <v>8.6817000000000011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R117" s="203" t="s">
        <v>86</v>
      </c>
      <c r="AT117" s="204" t="s">
        <v>77</v>
      </c>
      <c r="AU117" s="204" t="s">
        <v>86</v>
      </c>
      <c r="AY117" s="203" t="s">
        <v>144</v>
      </c>
      <c r="BK117" s="205">
        <f>SUM(BK118:BK152)</f>
        <v>0</v>
      </c>
    </row>
    <row r="118" s="2" customFormat="1" ht="21.75" customHeight="1">
      <c r="A118" s="41"/>
      <c r="B118" s="42"/>
      <c r="C118" s="208" t="s">
        <v>201</v>
      </c>
      <c r="D118" s="208" t="s">
        <v>146</v>
      </c>
      <c r="E118" s="209" t="s">
        <v>606</v>
      </c>
      <c r="F118" s="210" t="s">
        <v>607</v>
      </c>
      <c r="G118" s="211" t="s">
        <v>192</v>
      </c>
      <c r="H118" s="212">
        <v>10</v>
      </c>
      <c r="I118" s="213"/>
      <c r="J118" s="214">
        <f>ROUND(I118*H118,2)</f>
        <v>0</v>
      </c>
      <c r="K118" s="215"/>
      <c r="L118" s="47"/>
      <c r="M118" s="216" t="s">
        <v>19</v>
      </c>
      <c r="N118" s="217" t="s">
        <v>49</v>
      </c>
      <c r="O118" s="87"/>
      <c r="P118" s="218">
        <f>O118*H118</f>
        <v>0</v>
      </c>
      <c r="Q118" s="218">
        <v>1.0000000000000001E-05</v>
      </c>
      <c r="R118" s="218">
        <f>Q118*H118</f>
        <v>0.00010000000000000001</v>
      </c>
      <c r="S118" s="218">
        <v>0</v>
      </c>
      <c r="T118" s="219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20" t="s">
        <v>150</v>
      </c>
      <c r="AT118" s="220" t="s">
        <v>146</v>
      </c>
      <c r="AU118" s="220" t="s">
        <v>88</v>
      </c>
      <c r="AY118" s="20" t="s">
        <v>144</v>
      </c>
      <c r="BE118" s="221">
        <f>IF(N118="základní",J118,0)</f>
        <v>0</v>
      </c>
      <c r="BF118" s="221">
        <f>IF(N118="snížená",J118,0)</f>
        <v>0</v>
      </c>
      <c r="BG118" s="221">
        <f>IF(N118="zákl. přenesená",J118,0)</f>
        <v>0</v>
      </c>
      <c r="BH118" s="221">
        <f>IF(N118="sníž. přenesená",J118,0)</f>
        <v>0</v>
      </c>
      <c r="BI118" s="221">
        <f>IF(N118="nulová",J118,0)</f>
        <v>0</v>
      </c>
      <c r="BJ118" s="20" t="s">
        <v>86</v>
      </c>
      <c r="BK118" s="221">
        <f>ROUND(I118*H118,2)</f>
        <v>0</v>
      </c>
      <c r="BL118" s="20" t="s">
        <v>150</v>
      </c>
      <c r="BM118" s="220" t="s">
        <v>750</v>
      </c>
    </row>
    <row r="119" s="2" customFormat="1">
      <c r="A119" s="41"/>
      <c r="B119" s="42"/>
      <c r="C119" s="43"/>
      <c r="D119" s="222" t="s">
        <v>152</v>
      </c>
      <c r="E119" s="43"/>
      <c r="F119" s="223" t="s">
        <v>609</v>
      </c>
      <c r="G119" s="43"/>
      <c r="H119" s="43"/>
      <c r="I119" s="224"/>
      <c r="J119" s="43"/>
      <c r="K119" s="43"/>
      <c r="L119" s="47"/>
      <c r="M119" s="225"/>
      <c r="N119" s="226"/>
      <c r="O119" s="87"/>
      <c r="P119" s="87"/>
      <c r="Q119" s="87"/>
      <c r="R119" s="87"/>
      <c r="S119" s="87"/>
      <c r="T119" s="88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20" t="s">
        <v>152</v>
      </c>
      <c r="AU119" s="20" t="s">
        <v>88</v>
      </c>
    </row>
    <row r="120" s="2" customFormat="1" ht="37.8" customHeight="1">
      <c r="A120" s="41"/>
      <c r="B120" s="42"/>
      <c r="C120" s="208" t="s">
        <v>211</v>
      </c>
      <c r="D120" s="208" t="s">
        <v>146</v>
      </c>
      <c r="E120" s="209" t="s">
        <v>751</v>
      </c>
      <c r="F120" s="210" t="s">
        <v>752</v>
      </c>
      <c r="G120" s="211" t="s">
        <v>234</v>
      </c>
      <c r="H120" s="212">
        <v>3.02</v>
      </c>
      <c r="I120" s="213"/>
      <c r="J120" s="214">
        <f>ROUND(I120*H120,2)</f>
        <v>0</v>
      </c>
      <c r="K120" s="215"/>
      <c r="L120" s="47"/>
      <c r="M120" s="216" t="s">
        <v>19</v>
      </c>
      <c r="N120" s="217" t="s">
        <v>49</v>
      </c>
      <c r="O120" s="87"/>
      <c r="P120" s="218">
        <f>O120*H120</f>
        <v>0</v>
      </c>
      <c r="Q120" s="218">
        <v>0.00092000000000000003</v>
      </c>
      <c r="R120" s="218">
        <f>Q120*H120</f>
        <v>0.0027784000000000003</v>
      </c>
      <c r="S120" s="218">
        <v>0</v>
      </c>
      <c r="T120" s="219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20" t="s">
        <v>150</v>
      </c>
      <c r="AT120" s="220" t="s">
        <v>146</v>
      </c>
      <c r="AU120" s="220" t="s">
        <v>88</v>
      </c>
      <c r="AY120" s="20" t="s">
        <v>144</v>
      </c>
      <c r="BE120" s="221">
        <f>IF(N120="základní",J120,0)</f>
        <v>0</v>
      </c>
      <c r="BF120" s="221">
        <f>IF(N120="snížená",J120,0)</f>
        <v>0</v>
      </c>
      <c r="BG120" s="221">
        <f>IF(N120="zákl. přenesená",J120,0)</f>
        <v>0</v>
      </c>
      <c r="BH120" s="221">
        <f>IF(N120="sníž. přenesená",J120,0)</f>
        <v>0</v>
      </c>
      <c r="BI120" s="221">
        <f>IF(N120="nulová",J120,0)</f>
        <v>0</v>
      </c>
      <c r="BJ120" s="20" t="s">
        <v>86</v>
      </c>
      <c r="BK120" s="221">
        <f>ROUND(I120*H120,2)</f>
        <v>0</v>
      </c>
      <c r="BL120" s="20" t="s">
        <v>150</v>
      </c>
      <c r="BM120" s="220" t="s">
        <v>753</v>
      </c>
    </row>
    <row r="121" s="2" customFormat="1">
      <c r="A121" s="41"/>
      <c r="B121" s="42"/>
      <c r="C121" s="43"/>
      <c r="D121" s="222" t="s">
        <v>152</v>
      </c>
      <c r="E121" s="43"/>
      <c r="F121" s="223" t="s">
        <v>754</v>
      </c>
      <c r="G121" s="43"/>
      <c r="H121" s="43"/>
      <c r="I121" s="224"/>
      <c r="J121" s="43"/>
      <c r="K121" s="43"/>
      <c r="L121" s="47"/>
      <c r="M121" s="225"/>
      <c r="N121" s="226"/>
      <c r="O121" s="87"/>
      <c r="P121" s="87"/>
      <c r="Q121" s="87"/>
      <c r="R121" s="87"/>
      <c r="S121" s="87"/>
      <c r="T121" s="88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0" t="s">
        <v>152</v>
      </c>
      <c r="AU121" s="20" t="s">
        <v>88</v>
      </c>
    </row>
    <row r="122" s="14" customFormat="1">
      <c r="A122" s="14"/>
      <c r="B122" s="238"/>
      <c r="C122" s="239"/>
      <c r="D122" s="229" t="s">
        <v>154</v>
      </c>
      <c r="E122" s="240" t="s">
        <v>19</v>
      </c>
      <c r="F122" s="241" t="s">
        <v>755</v>
      </c>
      <c r="G122" s="239"/>
      <c r="H122" s="242">
        <v>3.02</v>
      </c>
      <c r="I122" s="243"/>
      <c r="J122" s="239"/>
      <c r="K122" s="239"/>
      <c r="L122" s="244"/>
      <c r="M122" s="245"/>
      <c r="N122" s="246"/>
      <c r="O122" s="246"/>
      <c r="P122" s="246"/>
      <c r="Q122" s="246"/>
      <c r="R122" s="246"/>
      <c r="S122" s="246"/>
      <c r="T122" s="247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48" t="s">
        <v>154</v>
      </c>
      <c r="AU122" s="248" t="s">
        <v>88</v>
      </c>
      <c r="AV122" s="14" t="s">
        <v>88</v>
      </c>
      <c r="AW122" s="14" t="s">
        <v>37</v>
      </c>
      <c r="AX122" s="14" t="s">
        <v>86</v>
      </c>
      <c r="AY122" s="248" t="s">
        <v>144</v>
      </c>
    </row>
    <row r="123" s="2" customFormat="1" ht="24.15" customHeight="1">
      <c r="A123" s="41"/>
      <c r="B123" s="42"/>
      <c r="C123" s="208" t="s">
        <v>217</v>
      </c>
      <c r="D123" s="208" t="s">
        <v>146</v>
      </c>
      <c r="E123" s="209" t="s">
        <v>756</v>
      </c>
      <c r="F123" s="210" t="s">
        <v>757</v>
      </c>
      <c r="G123" s="211" t="s">
        <v>214</v>
      </c>
      <c r="H123" s="212">
        <v>4</v>
      </c>
      <c r="I123" s="213"/>
      <c r="J123" s="214">
        <f>ROUND(I123*H123,2)</f>
        <v>0</v>
      </c>
      <c r="K123" s="215"/>
      <c r="L123" s="47"/>
      <c r="M123" s="216" t="s">
        <v>19</v>
      </c>
      <c r="N123" s="217" t="s">
        <v>49</v>
      </c>
      <c r="O123" s="87"/>
      <c r="P123" s="218">
        <f>O123*H123</f>
        <v>0</v>
      </c>
      <c r="Q123" s="218">
        <v>0.00014999999999999999</v>
      </c>
      <c r="R123" s="218">
        <f>Q123*H123</f>
        <v>0.00059999999999999995</v>
      </c>
      <c r="S123" s="218">
        <v>0</v>
      </c>
      <c r="T123" s="219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20" t="s">
        <v>150</v>
      </c>
      <c r="AT123" s="220" t="s">
        <v>146</v>
      </c>
      <c r="AU123" s="220" t="s">
        <v>88</v>
      </c>
      <c r="AY123" s="20" t="s">
        <v>144</v>
      </c>
      <c r="BE123" s="221">
        <f>IF(N123="základní",J123,0)</f>
        <v>0</v>
      </c>
      <c r="BF123" s="221">
        <f>IF(N123="snížená",J123,0)</f>
        <v>0</v>
      </c>
      <c r="BG123" s="221">
        <f>IF(N123="zákl. přenesená",J123,0)</f>
        <v>0</v>
      </c>
      <c r="BH123" s="221">
        <f>IF(N123="sníž. přenesená",J123,0)</f>
        <v>0</v>
      </c>
      <c r="BI123" s="221">
        <f>IF(N123="nulová",J123,0)</f>
        <v>0</v>
      </c>
      <c r="BJ123" s="20" t="s">
        <v>86</v>
      </c>
      <c r="BK123" s="221">
        <f>ROUND(I123*H123,2)</f>
        <v>0</v>
      </c>
      <c r="BL123" s="20" t="s">
        <v>150</v>
      </c>
      <c r="BM123" s="220" t="s">
        <v>758</v>
      </c>
    </row>
    <row r="124" s="2" customFormat="1">
      <c r="A124" s="41"/>
      <c r="B124" s="42"/>
      <c r="C124" s="43"/>
      <c r="D124" s="222" t="s">
        <v>152</v>
      </c>
      <c r="E124" s="43"/>
      <c r="F124" s="223" t="s">
        <v>759</v>
      </c>
      <c r="G124" s="43"/>
      <c r="H124" s="43"/>
      <c r="I124" s="224"/>
      <c r="J124" s="43"/>
      <c r="K124" s="43"/>
      <c r="L124" s="47"/>
      <c r="M124" s="225"/>
      <c r="N124" s="226"/>
      <c r="O124" s="87"/>
      <c r="P124" s="87"/>
      <c r="Q124" s="87"/>
      <c r="R124" s="87"/>
      <c r="S124" s="87"/>
      <c r="T124" s="88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T124" s="20" t="s">
        <v>152</v>
      </c>
      <c r="AU124" s="20" t="s">
        <v>88</v>
      </c>
    </row>
    <row r="125" s="13" customFormat="1">
      <c r="A125" s="13"/>
      <c r="B125" s="227"/>
      <c r="C125" s="228"/>
      <c r="D125" s="229" t="s">
        <v>154</v>
      </c>
      <c r="E125" s="230" t="s">
        <v>19</v>
      </c>
      <c r="F125" s="231" t="s">
        <v>718</v>
      </c>
      <c r="G125" s="228"/>
      <c r="H125" s="230" t="s">
        <v>19</v>
      </c>
      <c r="I125" s="232"/>
      <c r="J125" s="228"/>
      <c r="K125" s="228"/>
      <c r="L125" s="233"/>
      <c r="M125" s="234"/>
      <c r="N125" s="235"/>
      <c r="O125" s="235"/>
      <c r="P125" s="235"/>
      <c r="Q125" s="235"/>
      <c r="R125" s="235"/>
      <c r="S125" s="235"/>
      <c r="T125" s="236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7" t="s">
        <v>154</v>
      </c>
      <c r="AU125" s="237" t="s">
        <v>88</v>
      </c>
      <c r="AV125" s="13" t="s">
        <v>86</v>
      </c>
      <c r="AW125" s="13" t="s">
        <v>37</v>
      </c>
      <c r="AX125" s="13" t="s">
        <v>78</v>
      </c>
      <c r="AY125" s="237" t="s">
        <v>144</v>
      </c>
    </row>
    <row r="126" s="14" customFormat="1">
      <c r="A126" s="14"/>
      <c r="B126" s="238"/>
      <c r="C126" s="239"/>
      <c r="D126" s="229" t="s">
        <v>154</v>
      </c>
      <c r="E126" s="240" t="s">
        <v>19</v>
      </c>
      <c r="F126" s="241" t="s">
        <v>760</v>
      </c>
      <c r="G126" s="239"/>
      <c r="H126" s="242">
        <v>4</v>
      </c>
      <c r="I126" s="243"/>
      <c r="J126" s="239"/>
      <c r="K126" s="239"/>
      <c r="L126" s="244"/>
      <c r="M126" s="245"/>
      <c r="N126" s="246"/>
      <c r="O126" s="246"/>
      <c r="P126" s="246"/>
      <c r="Q126" s="246"/>
      <c r="R126" s="246"/>
      <c r="S126" s="246"/>
      <c r="T126" s="247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48" t="s">
        <v>154</v>
      </c>
      <c r="AU126" s="248" t="s">
        <v>88</v>
      </c>
      <c r="AV126" s="14" t="s">
        <v>88</v>
      </c>
      <c r="AW126" s="14" t="s">
        <v>37</v>
      </c>
      <c r="AX126" s="14" t="s">
        <v>86</v>
      </c>
      <c r="AY126" s="248" t="s">
        <v>144</v>
      </c>
    </row>
    <row r="127" s="2" customFormat="1" ht="16.5" customHeight="1">
      <c r="A127" s="41"/>
      <c r="B127" s="42"/>
      <c r="C127" s="260" t="s">
        <v>8</v>
      </c>
      <c r="D127" s="260" t="s">
        <v>218</v>
      </c>
      <c r="E127" s="261" t="s">
        <v>761</v>
      </c>
      <c r="F127" s="262" t="s">
        <v>762</v>
      </c>
      <c r="G127" s="263" t="s">
        <v>166</v>
      </c>
      <c r="H127" s="264">
        <v>0.016</v>
      </c>
      <c r="I127" s="265"/>
      <c r="J127" s="266">
        <f>ROUND(I127*H127,2)</f>
        <v>0</v>
      </c>
      <c r="K127" s="267"/>
      <c r="L127" s="268"/>
      <c r="M127" s="269" t="s">
        <v>19</v>
      </c>
      <c r="N127" s="270" t="s">
        <v>49</v>
      </c>
      <c r="O127" s="87"/>
      <c r="P127" s="218">
        <f>O127*H127</f>
        <v>0</v>
      </c>
      <c r="Q127" s="218">
        <v>1</v>
      </c>
      <c r="R127" s="218">
        <f>Q127*H127</f>
        <v>0.016</v>
      </c>
      <c r="S127" s="218">
        <v>0</v>
      </c>
      <c r="T127" s="219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20" t="s">
        <v>196</v>
      </c>
      <c r="AT127" s="220" t="s">
        <v>218</v>
      </c>
      <c r="AU127" s="220" t="s">
        <v>88</v>
      </c>
      <c r="AY127" s="20" t="s">
        <v>144</v>
      </c>
      <c r="BE127" s="221">
        <f>IF(N127="základní",J127,0)</f>
        <v>0</v>
      </c>
      <c r="BF127" s="221">
        <f>IF(N127="snížená",J127,0)</f>
        <v>0</v>
      </c>
      <c r="BG127" s="221">
        <f>IF(N127="zákl. přenesená",J127,0)</f>
        <v>0</v>
      </c>
      <c r="BH127" s="221">
        <f>IF(N127="sníž. přenesená",J127,0)</f>
        <v>0</v>
      </c>
      <c r="BI127" s="221">
        <f>IF(N127="nulová",J127,0)</f>
        <v>0</v>
      </c>
      <c r="BJ127" s="20" t="s">
        <v>86</v>
      </c>
      <c r="BK127" s="221">
        <f>ROUND(I127*H127,2)</f>
        <v>0</v>
      </c>
      <c r="BL127" s="20" t="s">
        <v>150</v>
      </c>
      <c r="BM127" s="220" t="s">
        <v>763</v>
      </c>
    </row>
    <row r="128" s="14" customFormat="1">
      <c r="A128" s="14"/>
      <c r="B128" s="238"/>
      <c r="C128" s="239"/>
      <c r="D128" s="229" t="s">
        <v>154</v>
      </c>
      <c r="E128" s="240" t="s">
        <v>19</v>
      </c>
      <c r="F128" s="241" t="s">
        <v>764</v>
      </c>
      <c r="G128" s="239"/>
      <c r="H128" s="242">
        <v>0.014</v>
      </c>
      <c r="I128" s="243"/>
      <c r="J128" s="239"/>
      <c r="K128" s="239"/>
      <c r="L128" s="244"/>
      <c r="M128" s="245"/>
      <c r="N128" s="246"/>
      <c r="O128" s="246"/>
      <c r="P128" s="246"/>
      <c r="Q128" s="246"/>
      <c r="R128" s="246"/>
      <c r="S128" s="246"/>
      <c r="T128" s="247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8" t="s">
        <v>154</v>
      </c>
      <c r="AU128" s="248" t="s">
        <v>88</v>
      </c>
      <c r="AV128" s="14" t="s">
        <v>88</v>
      </c>
      <c r="AW128" s="14" t="s">
        <v>37</v>
      </c>
      <c r="AX128" s="14" t="s">
        <v>78</v>
      </c>
      <c r="AY128" s="248" t="s">
        <v>144</v>
      </c>
    </row>
    <row r="129" s="14" customFormat="1">
      <c r="A129" s="14"/>
      <c r="B129" s="238"/>
      <c r="C129" s="239"/>
      <c r="D129" s="229" t="s">
        <v>154</v>
      </c>
      <c r="E129" s="240" t="s">
        <v>19</v>
      </c>
      <c r="F129" s="241" t="s">
        <v>765</v>
      </c>
      <c r="G129" s="239"/>
      <c r="H129" s="242">
        <v>0.016</v>
      </c>
      <c r="I129" s="243"/>
      <c r="J129" s="239"/>
      <c r="K129" s="239"/>
      <c r="L129" s="244"/>
      <c r="M129" s="245"/>
      <c r="N129" s="246"/>
      <c r="O129" s="246"/>
      <c r="P129" s="246"/>
      <c r="Q129" s="246"/>
      <c r="R129" s="246"/>
      <c r="S129" s="246"/>
      <c r="T129" s="247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48" t="s">
        <v>154</v>
      </c>
      <c r="AU129" s="248" t="s">
        <v>88</v>
      </c>
      <c r="AV129" s="14" t="s">
        <v>88</v>
      </c>
      <c r="AW129" s="14" t="s">
        <v>37</v>
      </c>
      <c r="AX129" s="14" t="s">
        <v>86</v>
      </c>
      <c r="AY129" s="248" t="s">
        <v>144</v>
      </c>
    </row>
    <row r="130" s="2" customFormat="1" ht="16.5" customHeight="1">
      <c r="A130" s="41"/>
      <c r="B130" s="42"/>
      <c r="C130" s="208" t="s">
        <v>227</v>
      </c>
      <c r="D130" s="208" t="s">
        <v>146</v>
      </c>
      <c r="E130" s="209" t="s">
        <v>766</v>
      </c>
      <c r="F130" s="210" t="s">
        <v>767</v>
      </c>
      <c r="G130" s="211" t="s">
        <v>149</v>
      </c>
      <c r="H130" s="212">
        <v>0.372</v>
      </c>
      <c r="I130" s="213"/>
      <c r="J130" s="214">
        <f>ROUND(I130*H130,2)</f>
        <v>0</v>
      </c>
      <c r="K130" s="215"/>
      <c r="L130" s="47"/>
      <c r="M130" s="216" t="s">
        <v>19</v>
      </c>
      <c r="N130" s="217" t="s">
        <v>49</v>
      </c>
      <c r="O130" s="87"/>
      <c r="P130" s="218">
        <f>O130*H130</f>
        <v>0</v>
      </c>
      <c r="Q130" s="218">
        <v>0</v>
      </c>
      <c r="R130" s="218">
        <f>Q130*H130</f>
        <v>0</v>
      </c>
      <c r="S130" s="218">
        <v>2.3999999999999999</v>
      </c>
      <c r="T130" s="219">
        <f>S130*H130</f>
        <v>0.89279999999999993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20" t="s">
        <v>150</v>
      </c>
      <c r="AT130" s="220" t="s">
        <v>146</v>
      </c>
      <c r="AU130" s="220" t="s">
        <v>88</v>
      </c>
      <c r="AY130" s="20" t="s">
        <v>144</v>
      </c>
      <c r="BE130" s="221">
        <f>IF(N130="základní",J130,0)</f>
        <v>0</v>
      </c>
      <c r="BF130" s="221">
        <f>IF(N130="snížená",J130,0)</f>
        <v>0</v>
      </c>
      <c r="BG130" s="221">
        <f>IF(N130="zákl. přenesená",J130,0)</f>
        <v>0</v>
      </c>
      <c r="BH130" s="221">
        <f>IF(N130="sníž. přenesená",J130,0)</f>
        <v>0</v>
      </c>
      <c r="BI130" s="221">
        <f>IF(N130="nulová",J130,0)</f>
        <v>0</v>
      </c>
      <c r="BJ130" s="20" t="s">
        <v>86</v>
      </c>
      <c r="BK130" s="221">
        <f>ROUND(I130*H130,2)</f>
        <v>0</v>
      </c>
      <c r="BL130" s="20" t="s">
        <v>150</v>
      </c>
      <c r="BM130" s="220" t="s">
        <v>768</v>
      </c>
    </row>
    <row r="131" s="2" customFormat="1">
      <c r="A131" s="41"/>
      <c r="B131" s="42"/>
      <c r="C131" s="43"/>
      <c r="D131" s="222" t="s">
        <v>152</v>
      </c>
      <c r="E131" s="43"/>
      <c r="F131" s="223" t="s">
        <v>769</v>
      </c>
      <c r="G131" s="43"/>
      <c r="H131" s="43"/>
      <c r="I131" s="224"/>
      <c r="J131" s="43"/>
      <c r="K131" s="43"/>
      <c r="L131" s="47"/>
      <c r="M131" s="225"/>
      <c r="N131" s="226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0" t="s">
        <v>152</v>
      </c>
      <c r="AU131" s="20" t="s">
        <v>88</v>
      </c>
    </row>
    <row r="132" s="13" customFormat="1">
      <c r="A132" s="13"/>
      <c r="B132" s="227"/>
      <c r="C132" s="228"/>
      <c r="D132" s="229" t="s">
        <v>154</v>
      </c>
      <c r="E132" s="230" t="s">
        <v>19</v>
      </c>
      <c r="F132" s="231" t="s">
        <v>718</v>
      </c>
      <c r="G132" s="228"/>
      <c r="H132" s="230" t="s">
        <v>19</v>
      </c>
      <c r="I132" s="232"/>
      <c r="J132" s="228"/>
      <c r="K132" s="228"/>
      <c r="L132" s="233"/>
      <c r="M132" s="234"/>
      <c r="N132" s="235"/>
      <c r="O132" s="235"/>
      <c r="P132" s="235"/>
      <c r="Q132" s="235"/>
      <c r="R132" s="235"/>
      <c r="S132" s="235"/>
      <c r="T132" s="236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7" t="s">
        <v>154</v>
      </c>
      <c r="AU132" s="237" t="s">
        <v>88</v>
      </c>
      <c r="AV132" s="13" t="s">
        <v>86</v>
      </c>
      <c r="AW132" s="13" t="s">
        <v>37</v>
      </c>
      <c r="AX132" s="13" t="s">
        <v>78</v>
      </c>
      <c r="AY132" s="237" t="s">
        <v>144</v>
      </c>
    </row>
    <row r="133" s="14" customFormat="1">
      <c r="A133" s="14"/>
      <c r="B133" s="238"/>
      <c r="C133" s="239"/>
      <c r="D133" s="229" t="s">
        <v>154</v>
      </c>
      <c r="E133" s="240" t="s">
        <v>19</v>
      </c>
      <c r="F133" s="241" t="s">
        <v>770</v>
      </c>
      <c r="G133" s="239"/>
      <c r="H133" s="242">
        <v>0.372</v>
      </c>
      <c r="I133" s="243"/>
      <c r="J133" s="239"/>
      <c r="K133" s="239"/>
      <c r="L133" s="244"/>
      <c r="M133" s="245"/>
      <c r="N133" s="246"/>
      <c r="O133" s="246"/>
      <c r="P133" s="246"/>
      <c r="Q133" s="246"/>
      <c r="R133" s="246"/>
      <c r="S133" s="246"/>
      <c r="T133" s="247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48" t="s">
        <v>154</v>
      </c>
      <c r="AU133" s="248" t="s">
        <v>88</v>
      </c>
      <c r="AV133" s="14" t="s">
        <v>88</v>
      </c>
      <c r="AW133" s="14" t="s">
        <v>37</v>
      </c>
      <c r="AX133" s="14" t="s">
        <v>86</v>
      </c>
      <c r="AY133" s="248" t="s">
        <v>144</v>
      </c>
    </row>
    <row r="134" s="2" customFormat="1" ht="16.5" customHeight="1">
      <c r="A134" s="41"/>
      <c r="B134" s="42"/>
      <c r="C134" s="208" t="s">
        <v>231</v>
      </c>
      <c r="D134" s="208" t="s">
        <v>146</v>
      </c>
      <c r="E134" s="209" t="s">
        <v>771</v>
      </c>
      <c r="F134" s="210" t="s">
        <v>772</v>
      </c>
      <c r="G134" s="211" t="s">
        <v>149</v>
      </c>
      <c r="H134" s="212">
        <v>2.0390000000000001</v>
      </c>
      <c r="I134" s="213"/>
      <c r="J134" s="214">
        <f>ROUND(I134*H134,2)</f>
        <v>0</v>
      </c>
      <c r="K134" s="215"/>
      <c r="L134" s="47"/>
      <c r="M134" s="216" t="s">
        <v>19</v>
      </c>
      <c r="N134" s="217" t="s">
        <v>49</v>
      </c>
      <c r="O134" s="87"/>
      <c r="P134" s="218">
        <f>O134*H134</f>
        <v>0</v>
      </c>
      <c r="Q134" s="218">
        <v>0</v>
      </c>
      <c r="R134" s="218">
        <f>Q134*H134</f>
        <v>0</v>
      </c>
      <c r="S134" s="218">
        <v>2.3999999999999999</v>
      </c>
      <c r="T134" s="219">
        <f>S134*H134</f>
        <v>4.8936000000000002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20" t="s">
        <v>150</v>
      </c>
      <c r="AT134" s="220" t="s">
        <v>146</v>
      </c>
      <c r="AU134" s="220" t="s">
        <v>88</v>
      </c>
      <c r="AY134" s="20" t="s">
        <v>144</v>
      </c>
      <c r="BE134" s="221">
        <f>IF(N134="základní",J134,0)</f>
        <v>0</v>
      </c>
      <c r="BF134" s="221">
        <f>IF(N134="snížená",J134,0)</f>
        <v>0</v>
      </c>
      <c r="BG134" s="221">
        <f>IF(N134="zákl. přenesená",J134,0)</f>
        <v>0</v>
      </c>
      <c r="BH134" s="221">
        <f>IF(N134="sníž. přenesená",J134,0)</f>
        <v>0</v>
      </c>
      <c r="BI134" s="221">
        <f>IF(N134="nulová",J134,0)</f>
        <v>0</v>
      </c>
      <c r="BJ134" s="20" t="s">
        <v>86</v>
      </c>
      <c r="BK134" s="221">
        <f>ROUND(I134*H134,2)</f>
        <v>0</v>
      </c>
      <c r="BL134" s="20" t="s">
        <v>150</v>
      </c>
      <c r="BM134" s="220" t="s">
        <v>773</v>
      </c>
    </row>
    <row r="135" s="2" customFormat="1">
      <c r="A135" s="41"/>
      <c r="B135" s="42"/>
      <c r="C135" s="43"/>
      <c r="D135" s="222" t="s">
        <v>152</v>
      </c>
      <c r="E135" s="43"/>
      <c r="F135" s="223" t="s">
        <v>774</v>
      </c>
      <c r="G135" s="43"/>
      <c r="H135" s="43"/>
      <c r="I135" s="224"/>
      <c r="J135" s="43"/>
      <c r="K135" s="43"/>
      <c r="L135" s="47"/>
      <c r="M135" s="225"/>
      <c r="N135" s="226"/>
      <c r="O135" s="87"/>
      <c r="P135" s="87"/>
      <c r="Q135" s="87"/>
      <c r="R135" s="87"/>
      <c r="S135" s="87"/>
      <c r="T135" s="88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T135" s="20" t="s">
        <v>152</v>
      </c>
      <c r="AU135" s="20" t="s">
        <v>88</v>
      </c>
    </row>
    <row r="136" s="13" customFormat="1">
      <c r="A136" s="13"/>
      <c r="B136" s="227"/>
      <c r="C136" s="228"/>
      <c r="D136" s="229" t="s">
        <v>154</v>
      </c>
      <c r="E136" s="230" t="s">
        <v>19</v>
      </c>
      <c r="F136" s="231" t="s">
        <v>718</v>
      </c>
      <c r="G136" s="228"/>
      <c r="H136" s="230" t="s">
        <v>19</v>
      </c>
      <c r="I136" s="232"/>
      <c r="J136" s="228"/>
      <c r="K136" s="228"/>
      <c r="L136" s="233"/>
      <c r="M136" s="234"/>
      <c r="N136" s="235"/>
      <c r="O136" s="235"/>
      <c r="P136" s="235"/>
      <c r="Q136" s="235"/>
      <c r="R136" s="235"/>
      <c r="S136" s="235"/>
      <c r="T136" s="236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7" t="s">
        <v>154</v>
      </c>
      <c r="AU136" s="237" t="s">
        <v>88</v>
      </c>
      <c r="AV136" s="13" t="s">
        <v>86</v>
      </c>
      <c r="AW136" s="13" t="s">
        <v>37</v>
      </c>
      <c r="AX136" s="13" t="s">
        <v>78</v>
      </c>
      <c r="AY136" s="237" t="s">
        <v>144</v>
      </c>
    </row>
    <row r="137" s="14" customFormat="1">
      <c r="A137" s="14"/>
      <c r="B137" s="238"/>
      <c r="C137" s="239"/>
      <c r="D137" s="229" t="s">
        <v>154</v>
      </c>
      <c r="E137" s="240" t="s">
        <v>19</v>
      </c>
      <c r="F137" s="241" t="s">
        <v>775</v>
      </c>
      <c r="G137" s="239"/>
      <c r="H137" s="242">
        <v>2.0390000000000001</v>
      </c>
      <c r="I137" s="243"/>
      <c r="J137" s="239"/>
      <c r="K137" s="239"/>
      <c r="L137" s="244"/>
      <c r="M137" s="245"/>
      <c r="N137" s="246"/>
      <c r="O137" s="246"/>
      <c r="P137" s="246"/>
      <c r="Q137" s="246"/>
      <c r="R137" s="246"/>
      <c r="S137" s="246"/>
      <c r="T137" s="247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48" t="s">
        <v>154</v>
      </c>
      <c r="AU137" s="248" t="s">
        <v>88</v>
      </c>
      <c r="AV137" s="14" t="s">
        <v>88</v>
      </c>
      <c r="AW137" s="14" t="s">
        <v>37</v>
      </c>
      <c r="AX137" s="14" t="s">
        <v>86</v>
      </c>
      <c r="AY137" s="248" t="s">
        <v>144</v>
      </c>
    </row>
    <row r="138" s="2" customFormat="1" ht="24.15" customHeight="1">
      <c r="A138" s="41"/>
      <c r="B138" s="42"/>
      <c r="C138" s="208" t="s">
        <v>237</v>
      </c>
      <c r="D138" s="208" t="s">
        <v>146</v>
      </c>
      <c r="E138" s="209" t="s">
        <v>776</v>
      </c>
      <c r="F138" s="210" t="s">
        <v>777</v>
      </c>
      <c r="G138" s="211" t="s">
        <v>149</v>
      </c>
      <c r="H138" s="212">
        <v>0.57199999999999995</v>
      </c>
      <c r="I138" s="213"/>
      <c r="J138" s="214">
        <f>ROUND(I138*H138,2)</f>
        <v>0</v>
      </c>
      <c r="K138" s="215"/>
      <c r="L138" s="47"/>
      <c r="M138" s="216" t="s">
        <v>19</v>
      </c>
      <c r="N138" s="217" t="s">
        <v>49</v>
      </c>
      <c r="O138" s="87"/>
      <c r="P138" s="218">
        <f>O138*H138</f>
        <v>0</v>
      </c>
      <c r="Q138" s="218">
        <v>0</v>
      </c>
      <c r="R138" s="218">
        <f>Q138*H138</f>
        <v>0</v>
      </c>
      <c r="S138" s="218">
        <v>2.3999999999999999</v>
      </c>
      <c r="T138" s="219">
        <f>S138*H138</f>
        <v>1.3727999999999998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20" t="s">
        <v>150</v>
      </c>
      <c r="AT138" s="220" t="s">
        <v>146</v>
      </c>
      <c r="AU138" s="220" t="s">
        <v>88</v>
      </c>
      <c r="AY138" s="20" t="s">
        <v>144</v>
      </c>
      <c r="BE138" s="221">
        <f>IF(N138="základní",J138,0)</f>
        <v>0</v>
      </c>
      <c r="BF138" s="221">
        <f>IF(N138="snížená",J138,0)</f>
        <v>0</v>
      </c>
      <c r="BG138" s="221">
        <f>IF(N138="zákl. přenesená",J138,0)</f>
        <v>0</v>
      </c>
      <c r="BH138" s="221">
        <f>IF(N138="sníž. přenesená",J138,0)</f>
        <v>0</v>
      </c>
      <c r="BI138" s="221">
        <f>IF(N138="nulová",J138,0)</f>
        <v>0</v>
      </c>
      <c r="BJ138" s="20" t="s">
        <v>86</v>
      </c>
      <c r="BK138" s="221">
        <f>ROUND(I138*H138,2)</f>
        <v>0</v>
      </c>
      <c r="BL138" s="20" t="s">
        <v>150</v>
      </c>
      <c r="BM138" s="220" t="s">
        <v>778</v>
      </c>
    </row>
    <row r="139" s="2" customFormat="1">
      <c r="A139" s="41"/>
      <c r="B139" s="42"/>
      <c r="C139" s="43"/>
      <c r="D139" s="222" t="s">
        <v>152</v>
      </c>
      <c r="E139" s="43"/>
      <c r="F139" s="223" t="s">
        <v>779</v>
      </c>
      <c r="G139" s="43"/>
      <c r="H139" s="43"/>
      <c r="I139" s="224"/>
      <c r="J139" s="43"/>
      <c r="K139" s="43"/>
      <c r="L139" s="47"/>
      <c r="M139" s="225"/>
      <c r="N139" s="226"/>
      <c r="O139" s="87"/>
      <c r="P139" s="87"/>
      <c r="Q139" s="87"/>
      <c r="R139" s="87"/>
      <c r="S139" s="87"/>
      <c r="T139" s="88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T139" s="20" t="s">
        <v>152</v>
      </c>
      <c r="AU139" s="20" t="s">
        <v>88</v>
      </c>
    </row>
    <row r="140" s="13" customFormat="1">
      <c r="A140" s="13"/>
      <c r="B140" s="227"/>
      <c r="C140" s="228"/>
      <c r="D140" s="229" t="s">
        <v>154</v>
      </c>
      <c r="E140" s="230" t="s">
        <v>19</v>
      </c>
      <c r="F140" s="231" t="s">
        <v>718</v>
      </c>
      <c r="G140" s="228"/>
      <c r="H140" s="230" t="s">
        <v>19</v>
      </c>
      <c r="I140" s="232"/>
      <c r="J140" s="228"/>
      <c r="K140" s="228"/>
      <c r="L140" s="233"/>
      <c r="M140" s="234"/>
      <c r="N140" s="235"/>
      <c r="O140" s="235"/>
      <c r="P140" s="235"/>
      <c r="Q140" s="235"/>
      <c r="R140" s="235"/>
      <c r="S140" s="235"/>
      <c r="T140" s="236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7" t="s">
        <v>154</v>
      </c>
      <c r="AU140" s="237" t="s">
        <v>88</v>
      </c>
      <c r="AV140" s="13" t="s">
        <v>86</v>
      </c>
      <c r="AW140" s="13" t="s">
        <v>37</v>
      </c>
      <c r="AX140" s="13" t="s">
        <v>78</v>
      </c>
      <c r="AY140" s="237" t="s">
        <v>144</v>
      </c>
    </row>
    <row r="141" s="14" customFormat="1">
      <c r="A141" s="14"/>
      <c r="B141" s="238"/>
      <c r="C141" s="239"/>
      <c r="D141" s="229" t="s">
        <v>154</v>
      </c>
      <c r="E141" s="240" t="s">
        <v>19</v>
      </c>
      <c r="F141" s="241" t="s">
        <v>780</v>
      </c>
      <c r="G141" s="239"/>
      <c r="H141" s="242">
        <v>0.57199999999999995</v>
      </c>
      <c r="I141" s="243"/>
      <c r="J141" s="239"/>
      <c r="K141" s="239"/>
      <c r="L141" s="244"/>
      <c r="M141" s="245"/>
      <c r="N141" s="246"/>
      <c r="O141" s="246"/>
      <c r="P141" s="246"/>
      <c r="Q141" s="246"/>
      <c r="R141" s="246"/>
      <c r="S141" s="246"/>
      <c r="T141" s="247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48" t="s">
        <v>154</v>
      </c>
      <c r="AU141" s="248" t="s">
        <v>88</v>
      </c>
      <c r="AV141" s="14" t="s">
        <v>88</v>
      </c>
      <c r="AW141" s="14" t="s">
        <v>37</v>
      </c>
      <c r="AX141" s="14" t="s">
        <v>86</v>
      </c>
      <c r="AY141" s="248" t="s">
        <v>144</v>
      </c>
    </row>
    <row r="142" s="2" customFormat="1" ht="24.15" customHeight="1">
      <c r="A142" s="41"/>
      <c r="B142" s="42"/>
      <c r="C142" s="208" t="s">
        <v>243</v>
      </c>
      <c r="D142" s="208" t="s">
        <v>146</v>
      </c>
      <c r="E142" s="209" t="s">
        <v>781</v>
      </c>
      <c r="F142" s="210" t="s">
        <v>782</v>
      </c>
      <c r="G142" s="211" t="s">
        <v>234</v>
      </c>
      <c r="H142" s="212">
        <v>4.6500000000000004</v>
      </c>
      <c r="I142" s="213"/>
      <c r="J142" s="214">
        <f>ROUND(I142*H142,2)</f>
        <v>0</v>
      </c>
      <c r="K142" s="215"/>
      <c r="L142" s="47"/>
      <c r="M142" s="216" t="s">
        <v>19</v>
      </c>
      <c r="N142" s="217" t="s">
        <v>49</v>
      </c>
      <c r="O142" s="87"/>
      <c r="P142" s="218">
        <f>O142*H142</f>
        <v>0</v>
      </c>
      <c r="Q142" s="218">
        <v>0.00042000000000000002</v>
      </c>
      <c r="R142" s="218">
        <f>Q142*H142</f>
        <v>0.0019530000000000003</v>
      </c>
      <c r="S142" s="218">
        <v>0</v>
      </c>
      <c r="T142" s="219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20" t="s">
        <v>150</v>
      </c>
      <c r="AT142" s="220" t="s">
        <v>146</v>
      </c>
      <c r="AU142" s="220" t="s">
        <v>88</v>
      </c>
      <c r="AY142" s="20" t="s">
        <v>144</v>
      </c>
      <c r="BE142" s="221">
        <f>IF(N142="základní",J142,0)</f>
        <v>0</v>
      </c>
      <c r="BF142" s="221">
        <f>IF(N142="snížená",J142,0)</f>
        <v>0</v>
      </c>
      <c r="BG142" s="221">
        <f>IF(N142="zákl. přenesená",J142,0)</f>
        <v>0</v>
      </c>
      <c r="BH142" s="221">
        <f>IF(N142="sníž. přenesená",J142,0)</f>
        <v>0</v>
      </c>
      <c r="BI142" s="221">
        <f>IF(N142="nulová",J142,0)</f>
        <v>0</v>
      </c>
      <c r="BJ142" s="20" t="s">
        <v>86</v>
      </c>
      <c r="BK142" s="221">
        <f>ROUND(I142*H142,2)</f>
        <v>0</v>
      </c>
      <c r="BL142" s="20" t="s">
        <v>150</v>
      </c>
      <c r="BM142" s="220" t="s">
        <v>783</v>
      </c>
    </row>
    <row r="143" s="2" customFormat="1">
      <c r="A143" s="41"/>
      <c r="B143" s="42"/>
      <c r="C143" s="43"/>
      <c r="D143" s="222" t="s">
        <v>152</v>
      </c>
      <c r="E143" s="43"/>
      <c r="F143" s="223" t="s">
        <v>784</v>
      </c>
      <c r="G143" s="43"/>
      <c r="H143" s="43"/>
      <c r="I143" s="224"/>
      <c r="J143" s="43"/>
      <c r="K143" s="43"/>
      <c r="L143" s="47"/>
      <c r="M143" s="225"/>
      <c r="N143" s="226"/>
      <c r="O143" s="87"/>
      <c r="P143" s="87"/>
      <c r="Q143" s="87"/>
      <c r="R143" s="87"/>
      <c r="S143" s="87"/>
      <c r="T143" s="88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T143" s="20" t="s">
        <v>152</v>
      </c>
      <c r="AU143" s="20" t="s">
        <v>88</v>
      </c>
    </row>
    <row r="144" s="13" customFormat="1">
      <c r="A144" s="13"/>
      <c r="B144" s="227"/>
      <c r="C144" s="228"/>
      <c r="D144" s="229" t="s">
        <v>154</v>
      </c>
      <c r="E144" s="230" t="s">
        <v>19</v>
      </c>
      <c r="F144" s="231" t="s">
        <v>718</v>
      </c>
      <c r="G144" s="228"/>
      <c r="H144" s="230" t="s">
        <v>19</v>
      </c>
      <c r="I144" s="232"/>
      <c r="J144" s="228"/>
      <c r="K144" s="228"/>
      <c r="L144" s="233"/>
      <c r="M144" s="234"/>
      <c r="N144" s="235"/>
      <c r="O144" s="235"/>
      <c r="P144" s="235"/>
      <c r="Q144" s="235"/>
      <c r="R144" s="235"/>
      <c r="S144" s="235"/>
      <c r="T144" s="236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7" t="s">
        <v>154</v>
      </c>
      <c r="AU144" s="237" t="s">
        <v>88</v>
      </c>
      <c r="AV144" s="13" t="s">
        <v>86</v>
      </c>
      <c r="AW144" s="13" t="s">
        <v>37</v>
      </c>
      <c r="AX144" s="13" t="s">
        <v>78</v>
      </c>
      <c r="AY144" s="237" t="s">
        <v>144</v>
      </c>
    </row>
    <row r="145" s="14" customFormat="1">
      <c r="A145" s="14"/>
      <c r="B145" s="238"/>
      <c r="C145" s="239"/>
      <c r="D145" s="229" t="s">
        <v>154</v>
      </c>
      <c r="E145" s="240" t="s">
        <v>19</v>
      </c>
      <c r="F145" s="241" t="s">
        <v>785</v>
      </c>
      <c r="G145" s="239"/>
      <c r="H145" s="242">
        <v>4.6500000000000004</v>
      </c>
      <c r="I145" s="243"/>
      <c r="J145" s="239"/>
      <c r="K145" s="239"/>
      <c r="L145" s="244"/>
      <c r="M145" s="245"/>
      <c r="N145" s="246"/>
      <c r="O145" s="246"/>
      <c r="P145" s="246"/>
      <c r="Q145" s="246"/>
      <c r="R145" s="246"/>
      <c r="S145" s="246"/>
      <c r="T145" s="247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48" t="s">
        <v>154</v>
      </c>
      <c r="AU145" s="248" t="s">
        <v>88</v>
      </c>
      <c r="AV145" s="14" t="s">
        <v>88</v>
      </c>
      <c r="AW145" s="14" t="s">
        <v>37</v>
      </c>
      <c r="AX145" s="14" t="s">
        <v>86</v>
      </c>
      <c r="AY145" s="248" t="s">
        <v>144</v>
      </c>
    </row>
    <row r="146" s="2" customFormat="1" ht="21.75" customHeight="1">
      <c r="A146" s="41"/>
      <c r="B146" s="42"/>
      <c r="C146" s="208" t="s">
        <v>249</v>
      </c>
      <c r="D146" s="208" t="s">
        <v>146</v>
      </c>
      <c r="E146" s="209" t="s">
        <v>610</v>
      </c>
      <c r="F146" s="210" t="s">
        <v>611</v>
      </c>
      <c r="G146" s="211" t="s">
        <v>192</v>
      </c>
      <c r="H146" s="212">
        <v>21.75</v>
      </c>
      <c r="I146" s="213"/>
      <c r="J146" s="214">
        <f>ROUND(I146*H146,2)</f>
        <v>0</v>
      </c>
      <c r="K146" s="215"/>
      <c r="L146" s="47"/>
      <c r="M146" s="216" t="s">
        <v>19</v>
      </c>
      <c r="N146" s="217" t="s">
        <v>49</v>
      </c>
      <c r="O146" s="87"/>
      <c r="P146" s="218">
        <f>O146*H146</f>
        <v>0</v>
      </c>
      <c r="Q146" s="218">
        <v>0</v>
      </c>
      <c r="R146" s="218">
        <f>Q146*H146</f>
        <v>0</v>
      </c>
      <c r="S146" s="218">
        <v>0.070000000000000007</v>
      </c>
      <c r="T146" s="219">
        <f>S146*H146</f>
        <v>1.5225000000000002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20" t="s">
        <v>150</v>
      </c>
      <c r="AT146" s="220" t="s">
        <v>146</v>
      </c>
      <c r="AU146" s="220" t="s">
        <v>88</v>
      </c>
      <c r="AY146" s="20" t="s">
        <v>144</v>
      </c>
      <c r="BE146" s="221">
        <f>IF(N146="základní",J146,0)</f>
        <v>0</v>
      </c>
      <c r="BF146" s="221">
        <f>IF(N146="snížená",J146,0)</f>
        <v>0</v>
      </c>
      <c r="BG146" s="221">
        <f>IF(N146="zákl. přenesená",J146,0)</f>
        <v>0</v>
      </c>
      <c r="BH146" s="221">
        <f>IF(N146="sníž. přenesená",J146,0)</f>
        <v>0</v>
      </c>
      <c r="BI146" s="221">
        <f>IF(N146="nulová",J146,0)</f>
        <v>0</v>
      </c>
      <c r="BJ146" s="20" t="s">
        <v>86</v>
      </c>
      <c r="BK146" s="221">
        <f>ROUND(I146*H146,2)</f>
        <v>0</v>
      </c>
      <c r="BL146" s="20" t="s">
        <v>150</v>
      </c>
      <c r="BM146" s="220" t="s">
        <v>786</v>
      </c>
    </row>
    <row r="147" s="2" customFormat="1">
      <c r="A147" s="41"/>
      <c r="B147" s="42"/>
      <c r="C147" s="43"/>
      <c r="D147" s="222" t="s">
        <v>152</v>
      </c>
      <c r="E147" s="43"/>
      <c r="F147" s="223" t="s">
        <v>613</v>
      </c>
      <c r="G147" s="43"/>
      <c r="H147" s="43"/>
      <c r="I147" s="224"/>
      <c r="J147" s="43"/>
      <c r="K147" s="43"/>
      <c r="L147" s="47"/>
      <c r="M147" s="225"/>
      <c r="N147" s="226"/>
      <c r="O147" s="87"/>
      <c r="P147" s="87"/>
      <c r="Q147" s="87"/>
      <c r="R147" s="87"/>
      <c r="S147" s="87"/>
      <c r="T147" s="88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20" t="s">
        <v>152</v>
      </c>
      <c r="AU147" s="20" t="s">
        <v>88</v>
      </c>
    </row>
    <row r="148" s="13" customFormat="1">
      <c r="A148" s="13"/>
      <c r="B148" s="227"/>
      <c r="C148" s="228"/>
      <c r="D148" s="229" t="s">
        <v>154</v>
      </c>
      <c r="E148" s="230" t="s">
        <v>19</v>
      </c>
      <c r="F148" s="231" t="s">
        <v>718</v>
      </c>
      <c r="G148" s="228"/>
      <c r="H148" s="230" t="s">
        <v>19</v>
      </c>
      <c r="I148" s="232"/>
      <c r="J148" s="228"/>
      <c r="K148" s="228"/>
      <c r="L148" s="233"/>
      <c r="M148" s="234"/>
      <c r="N148" s="235"/>
      <c r="O148" s="235"/>
      <c r="P148" s="235"/>
      <c r="Q148" s="235"/>
      <c r="R148" s="235"/>
      <c r="S148" s="235"/>
      <c r="T148" s="236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7" t="s">
        <v>154</v>
      </c>
      <c r="AU148" s="237" t="s">
        <v>88</v>
      </c>
      <c r="AV148" s="13" t="s">
        <v>86</v>
      </c>
      <c r="AW148" s="13" t="s">
        <v>37</v>
      </c>
      <c r="AX148" s="13" t="s">
        <v>78</v>
      </c>
      <c r="AY148" s="237" t="s">
        <v>144</v>
      </c>
    </row>
    <row r="149" s="14" customFormat="1">
      <c r="A149" s="14"/>
      <c r="B149" s="238"/>
      <c r="C149" s="239"/>
      <c r="D149" s="229" t="s">
        <v>154</v>
      </c>
      <c r="E149" s="240" t="s">
        <v>19</v>
      </c>
      <c r="F149" s="241" t="s">
        <v>787</v>
      </c>
      <c r="G149" s="239"/>
      <c r="H149" s="242">
        <v>21.75</v>
      </c>
      <c r="I149" s="243"/>
      <c r="J149" s="239"/>
      <c r="K149" s="239"/>
      <c r="L149" s="244"/>
      <c r="M149" s="245"/>
      <c r="N149" s="246"/>
      <c r="O149" s="246"/>
      <c r="P149" s="246"/>
      <c r="Q149" s="246"/>
      <c r="R149" s="246"/>
      <c r="S149" s="246"/>
      <c r="T149" s="247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48" t="s">
        <v>154</v>
      </c>
      <c r="AU149" s="248" t="s">
        <v>88</v>
      </c>
      <c r="AV149" s="14" t="s">
        <v>88</v>
      </c>
      <c r="AW149" s="14" t="s">
        <v>37</v>
      </c>
      <c r="AX149" s="14" t="s">
        <v>86</v>
      </c>
      <c r="AY149" s="248" t="s">
        <v>144</v>
      </c>
    </row>
    <row r="150" s="2" customFormat="1" ht="16.5" customHeight="1">
      <c r="A150" s="41"/>
      <c r="B150" s="42"/>
      <c r="C150" s="208" t="s">
        <v>255</v>
      </c>
      <c r="D150" s="208" t="s">
        <v>146</v>
      </c>
      <c r="E150" s="209" t="s">
        <v>788</v>
      </c>
      <c r="F150" s="210" t="s">
        <v>789</v>
      </c>
      <c r="G150" s="211" t="s">
        <v>192</v>
      </c>
      <c r="H150" s="212">
        <v>21.75</v>
      </c>
      <c r="I150" s="213"/>
      <c r="J150" s="214">
        <f>ROUND(I150*H150,2)</f>
        <v>0</v>
      </c>
      <c r="K150" s="215"/>
      <c r="L150" s="47"/>
      <c r="M150" s="216" t="s">
        <v>19</v>
      </c>
      <c r="N150" s="217" t="s">
        <v>49</v>
      </c>
      <c r="O150" s="87"/>
      <c r="P150" s="218">
        <f>O150*H150</f>
        <v>0</v>
      </c>
      <c r="Q150" s="218">
        <v>0</v>
      </c>
      <c r="R150" s="218">
        <f>Q150*H150</f>
        <v>0</v>
      </c>
      <c r="S150" s="218">
        <v>0</v>
      </c>
      <c r="T150" s="219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20" t="s">
        <v>150</v>
      </c>
      <c r="AT150" s="220" t="s">
        <v>146</v>
      </c>
      <c r="AU150" s="220" t="s">
        <v>88</v>
      </c>
      <c r="AY150" s="20" t="s">
        <v>144</v>
      </c>
      <c r="BE150" s="221">
        <f>IF(N150="základní",J150,0)</f>
        <v>0</v>
      </c>
      <c r="BF150" s="221">
        <f>IF(N150="snížená",J150,0)</f>
        <v>0</v>
      </c>
      <c r="BG150" s="221">
        <f>IF(N150="zákl. přenesená",J150,0)</f>
        <v>0</v>
      </c>
      <c r="BH150" s="221">
        <f>IF(N150="sníž. přenesená",J150,0)</f>
        <v>0</v>
      </c>
      <c r="BI150" s="221">
        <f>IF(N150="nulová",J150,0)</f>
        <v>0</v>
      </c>
      <c r="BJ150" s="20" t="s">
        <v>86</v>
      </c>
      <c r="BK150" s="221">
        <f>ROUND(I150*H150,2)</f>
        <v>0</v>
      </c>
      <c r="BL150" s="20" t="s">
        <v>150</v>
      </c>
      <c r="BM150" s="220" t="s">
        <v>790</v>
      </c>
    </row>
    <row r="151" s="2" customFormat="1">
      <c r="A151" s="41"/>
      <c r="B151" s="42"/>
      <c r="C151" s="43"/>
      <c r="D151" s="222" t="s">
        <v>152</v>
      </c>
      <c r="E151" s="43"/>
      <c r="F151" s="223" t="s">
        <v>791</v>
      </c>
      <c r="G151" s="43"/>
      <c r="H151" s="43"/>
      <c r="I151" s="224"/>
      <c r="J151" s="43"/>
      <c r="K151" s="43"/>
      <c r="L151" s="47"/>
      <c r="M151" s="225"/>
      <c r="N151" s="226"/>
      <c r="O151" s="87"/>
      <c r="P151" s="87"/>
      <c r="Q151" s="87"/>
      <c r="R151" s="87"/>
      <c r="S151" s="87"/>
      <c r="T151" s="88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20" t="s">
        <v>152</v>
      </c>
      <c r="AU151" s="20" t="s">
        <v>88</v>
      </c>
    </row>
    <row r="152" s="2" customFormat="1" ht="16.5" customHeight="1">
      <c r="A152" s="41"/>
      <c r="B152" s="42"/>
      <c r="C152" s="208" t="s">
        <v>261</v>
      </c>
      <c r="D152" s="208" t="s">
        <v>146</v>
      </c>
      <c r="E152" s="209" t="s">
        <v>792</v>
      </c>
      <c r="F152" s="210" t="s">
        <v>793</v>
      </c>
      <c r="G152" s="211" t="s">
        <v>192</v>
      </c>
      <c r="H152" s="212">
        <v>21.75</v>
      </c>
      <c r="I152" s="213"/>
      <c r="J152" s="214">
        <f>ROUND(I152*H152,2)</f>
        <v>0</v>
      </c>
      <c r="K152" s="215"/>
      <c r="L152" s="47"/>
      <c r="M152" s="216" t="s">
        <v>19</v>
      </c>
      <c r="N152" s="217" t="s">
        <v>49</v>
      </c>
      <c r="O152" s="87"/>
      <c r="P152" s="218">
        <f>O152*H152</f>
        <v>0</v>
      </c>
      <c r="Q152" s="218">
        <v>0</v>
      </c>
      <c r="R152" s="218">
        <f>Q152*H152</f>
        <v>0</v>
      </c>
      <c r="S152" s="218">
        <v>0</v>
      </c>
      <c r="T152" s="219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20" t="s">
        <v>150</v>
      </c>
      <c r="AT152" s="220" t="s">
        <v>146</v>
      </c>
      <c r="AU152" s="220" t="s">
        <v>88</v>
      </c>
      <c r="AY152" s="20" t="s">
        <v>144</v>
      </c>
      <c r="BE152" s="221">
        <f>IF(N152="základní",J152,0)</f>
        <v>0</v>
      </c>
      <c r="BF152" s="221">
        <f>IF(N152="snížená",J152,0)</f>
        <v>0</v>
      </c>
      <c r="BG152" s="221">
        <f>IF(N152="zákl. přenesená",J152,0)</f>
        <v>0</v>
      </c>
      <c r="BH152" s="221">
        <f>IF(N152="sníž. přenesená",J152,0)</f>
        <v>0</v>
      </c>
      <c r="BI152" s="221">
        <f>IF(N152="nulová",J152,0)</f>
        <v>0</v>
      </c>
      <c r="BJ152" s="20" t="s">
        <v>86</v>
      </c>
      <c r="BK152" s="221">
        <f>ROUND(I152*H152,2)</f>
        <v>0</v>
      </c>
      <c r="BL152" s="20" t="s">
        <v>150</v>
      </c>
      <c r="BM152" s="220" t="s">
        <v>794</v>
      </c>
    </row>
    <row r="153" s="12" customFormat="1" ht="22.8" customHeight="1">
      <c r="A153" s="12"/>
      <c r="B153" s="192"/>
      <c r="C153" s="193"/>
      <c r="D153" s="194" t="s">
        <v>77</v>
      </c>
      <c r="E153" s="206" t="s">
        <v>404</v>
      </c>
      <c r="F153" s="206" t="s">
        <v>405</v>
      </c>
      <c r="G153" s="193"/>
      <c r="H153" s="193"/>
      <c r="I153" s="196"/>
      <c r="J153" s="207">
        <f>BK153</f>
        <v>0</v>
      </c>
      <c r="K153" s="193"/>
      <c r="L153" s="198"/>
      <c r="M153" s="199"/>
      <c r="N153" s="200"/>
      <c r="O153" s="200"/>
      <c r="P153" s="201">
        <f>SUM(P154:P162)</f>
        <v>0</v>
      </c>
      <c r="Q153" s="200"/>
      <c r="R153" s="201">
        <f>SUM(R154:R162)</f>
        <v>0</v>
      </c>
      <c r="S153" s="200"/>
      <c r="T153" s="202">
        <f>SUM(T154:T162)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03" t="s">
        <v>86</v>
      </c>
      <c r="AT153" s="204" t="s">
        <v>77</v>
      </c>
      <c r="AU153" s="204" t="s">
        <v>86</v>
      </c>
      <c r="AY153" s="203" t="s">
        <v>144</v>
      </c>
      <c r="BK153" s="205">
        <f>SUM(BK154:BK162)</f>
        <v>0</v>
      </c>
    </row>
    <row r="154" s="2" customFormat="1" ht="24.15" customHeight="1">
      <c r="A154" s="41"/>
      <c r="B154" s="42"/>
      <c r="C154" s="208" t="s">
        <v>266</v>
      </c>
      <c r="D154" s="208" t="s">
        <v>146</v>
      </c>
      <c r="E154" s="209" t="s">
        <v>407</v>
      </c>
      <c r="F154" s="210" t="s">
        <v>408</v>
      </c>
      <c r="G154" s="211" t="s">
        <v>166</v>
      </c>
      <c r="H154" s="212">
        <v>8.6820000000000004</v>
      </c>
      <c r="I154" s="213"/>
      <c r="J154" s="214">
        <f>ROUND(I154*H154,2)</f>
        <v>0</v>
      </c>
      <c r="K154" s="215"/>
      <c r="L154" s="47"/>
      <c r="M154" s="216" t="s">
        <v>19</v>
      </c>
      <c r="N154" s="217" t="s">
        <v>49</v>
      </c>
      <c r="O154" s="87"/>
      <c r="P154" s="218">
        <f>O154*H154</f>
        <v>0</v>
      </c>
      <c r="Q154" s="218">
        <v>0</v>
      </c>
      <c r="R154" s="218">
        <f>Q154*H154</f>
        <v>0</v>
      </c>
      <c r="S154" s="218">
        <v>0</v>
      </c>
      <c r="T154" s="219">
        <f>S154*H154</f>
        <v>0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20" t="s">
        <v>150</v>
      </c>
      <c r="AT154" s="220" t="s">
        <v>146</v>
      </c>
      <c r="AU154" s="220" t="s">
        <v>88</v>
      </c>
      <c r="AY154" s="20" t="s">
        <v>144</v>
      </c>
      <c r="BE154" s="221">
        <f>IF(N154="základní",J154,0)</f>
        <v>0</v>
      </c>
      <c r="BF154" s="221">
        <f>IF(N154="snížená",J154,0)</f>
        <v>0</v>
      </c>
      <c r="BG154" s="221">
        <f>IF(N154="zákl. přenesená",J154,0)</f>
        <v>0</v>
      </c>
      <c r="BH154" s="221">
        <f>IF(N154="sníž. přenesená",J154,0)</f>
        <v>0</v>
      </c>
      <c r="BI154" s="221">
        <f>IF(N154="nulová",J154,0)</f>
        <v>0</v>
      </c>
      <c r="BJ154" s="20" t="s">
        <v>86</v>
      </c>
      <c r="BK154" s="221">
        <f>ROUND(I154*H154,2)</f>
        <v>0</v>
      </c>
      <c r="BL154" s="20" t="s">
        <v>150</v>
      </c>
      <c r="BM154" s="220" t="s">
        <v>795</v>
      </c>
    </row>
    <row r="155" s="2" customFormat="1">
      <c r="A155" s="41"/>
      <c r="B155" s="42"/>
      <c r="C155" s="43"/>
      <c r="D155" s="222" t="s">
        <v>152</v>
      </c>
      <c r="E155" s="43"/>
      <c r="F155" s="223" t="s">
        <v>410</v>
      </c>
      <c r="G155" s="43"/>
      <c r="H155" s="43"/>
      <c r="I155" s="224"/>
      <c r="J155" s="43"/>
      <c r="K155" s="43"/>
      <c r="L155" s="47"/>
      <c r="M155" s="225"/>
      <c r="N155" s="226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20" t="s">
        <v>152</v>
      </c>
      <c r="AU155" s="20" t="s">
        <v>88</v>
      </c>
    </row>
    <row r="156" s="2" customFormat="1" ht="21.75" customHeight="1">
      <c r="A156" s="41"/>
      <c r="B156" s="42"/>
      <c r="C156" s="208" t="s">
        <v>7</v>
      </c>
      <c r="D156" s="208" t="s">
        <v>146</v>
      </c>
      <c r="E156" s="209" t="s">
        <v>412</v>
      </c>
      <c r="F156" s="210" t="s">
        <v>413</v>
      </c>
      <c r="G156" s="211" t="s">
        <v>166</v>
      </c>
      <c r="H156" s="212">
        <v>8.6820000000000004</v>
      </c>
      <c r="I156" s="213"/>
      <c r="J156" s="214">
        <f>ROUND(I156*H156,2)</f>
        <v>0</v>
      </c>
      <c r="K156" s="215"/>
      <c r="L156" s="47"/>
      <c r="M156" s="216" t="s">
        <v>19</v>
      </c>
      <c r="N156" s="217" t="s">
        <v>49</v>
      </c>
      <c r="O156" s="87"/>
      <c r="P156" s="218">
        <f>O156*H156</f>
        <v>0</v>
      </c>
      <c r="Q156" s="218">
        <v>0</v>
      </c>
      <c r="R156" s="218">
        <f>Q156*H156</f>
        <v>0</v>
      </c>
      <c r="S156" s="218">
        <v>0</v>
      </c>
      <c r="T156" s="219">
        <f>S156*H156</f>
        <v>0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20" t="s">
        <v>150</v>
      </c>
      <c r="AT156" s="220" t="s">
        <v>146</v>
      </c>
      <c r="AU156" s="220" t="s">
        <v>88</v>
      </c>
      <c r="AY156" s="20" t="s">
        <v>144</v>
      </c>
      <c r="BE156" s="221">
        <f>IF(N156="základní",J156,0)</f>
        <v>0</v>
      </c>
      <c r="BF156" s="221">
        <f>IF(N156="snížená",J156,0)</f>
        <v>0</v>
      </c>
      <c r="BG156" s="221">
        <f>IF(N156="zákl. přenesená",J156,0)</f>
        <v>0</v>
      </c>
      <c r="BH156" s="221">
        <f>IF(N156="sníž. přenesená",J156,0)</f>
        <v>0</v>
      </c>
      <c r="BI156" s="221">
        <f>IF(N156="nulová",J156,0)</f>
        <v>0</v>
      </c>
      <c r="BJ156" s="20" t="s">
        <v>86</v>
      </c>
      <c r="BK156" s="221">
        <f>ROUND(I156*H156,2)</f>
        <v>0</v>
      </c>
      <c r="BL156" s="20" t="s">
        <v>150</v>
      </c>
      <c r="BM156" s="220" t="s">
        <v>796</v>
      </c>
    </row>
    <row r="157" s="2" customFormat="1">
      <c r="A157" s="41"/>
      <c r="B157" s="42"/>
      <c r="C157" s="43"/>
      <c r="D157" s="222" t="s">
        <v>152</v>
      </c>
      <c r="E157" s="43"/>
      <c r="F157" s="223" t="s">
        <v>415</v>
      </c>
      <c r="G157" s="43"/>
      <c r="H157" s="43"/>
      <c r="I157" s="224"/>
      <c r="J157" s="43"/>
      <c r="K157" s="43"/>
      <c r="L157" s="47"/>
      <c r="M157" s="225"/>
      <c r="N157" s="226"/>
      <c r="O157" s="87"/>
      <c r="P157" s="87"/>
      <c r="Q157" s="87"/>
      <c r="R157" s="87"/>
      <c r="S157" s="87"/>
      <c r="T157" s="88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T157" s="20" t="s">
        <v>152</v>
      </c>
      <c r="AU157" s="20" t="s">
        <v>88</v>
      </c>
    </row>
    <row r="158" s="2" customFormat="1" ht="24.15" customHeight="1">
      <c r="A158" s="41"/>
      <c r="B158" s="42"/>
      <c r="C158" s="208" t="s">
        <v>281</v>
      </c>
      <c r="D158" s="208" t="s">
        <v>146</v>
      </c>
      <c r="E158" s="209" t="s">
        <v>417</v>
      </c>
      <c r="F158" s="210" t="s">
        <v>418</v>
      </c>
      <c r="G158" s="211" t="s">
        <v>166</v>
      </c>
      <c r="H158" s="212">
        <v>78.138000000000005</v>
      </c>
      <c r="I158" s="213"/>
      <c r="J158" s="214">
        <f>ROUND(I158*H158,2)</f>
        <v>0</v>
      </c>
      <c r="K158" s="215"/>
      <c r="L158" s="47"/>
      <c r="M158" s="216" t="s">
        <v>19</v>
      </c>
      <c r="N158" s="217" t="s">
        <v>49</v>
      </c>
      <c r="O158" s="87"/>
      <c r="P158" s="218">
        <f>O158*H158</f>
        <v>0</v>
      </c>
      <c r="Q158" s="218">
        <v>0</v>
      </c>
      <c r="R158" s="218">
        <f>Q158*H158</f>
        <v>0</v>
      </c>
      <c r="S158" s="218">
        <v>0</v>
      </c>
      <c r="T158" s="219">
        <f>S158*H158</f>
        <v>0</v>
      </c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R158" s="220" t="s">
        <v>150</v>
      </c>
      <c r="AT158" s="220" t="s">
        <v>146</v>
      </c>
      <c r="AU158" s="220" t="s">
        <v>88</v>
      </c>
      <c r="AY158" s="20" t="s">
        <v>144</v>
      </c>
      <c r="BE158" s="221">
        <f>IF(N158="základní",J158,0)</f>
        <v>0</v>
      </c>
      <c r="BF158" s="221">
        <f>IF(N158="snížená",J158,0)</f>
        <v>0</v>
      </c>
      <c r="BG158" s="221">
        <f>IF(N158="zákl. přenesená",J158,0)</f>
        <v>0</v>
      </c>
      <c r="BH158" s="221">
        <f>IF(N158="sníž. přenesená",J158,0)</f>
        <v>0</v>
      </c>
      <c r="BI158" s="221">
        <f>IF(N158="nulová",J158,0)</f>
        <v>0</v>
      </c>
      <c r="BJ158" s="20" t="s">
        <v>86</v>
      </c>
      <c r="BK158" s="221">
        <f>ROUND(I158*H158,2)</f>
        <v>0</v>
      </c>
      <c r="BL158" s="20" t="s">
        <v>150</v>
      </c>
      <c r="BM158" s="220" t="s">
        <v>797</v>
      </c>
    </row>
    <row r="159" s="2" customFormat="1">
      <c r="A159" s="41"/>
      <c r="B159" s="42"/>
      <c r="C159" s="43"/>
      <c r="D159" s="222" t="s">
        <v>152</v>
      </c>
      <c r="E159" s="43"/>
      <c r="F159" s="223" t="s">
        <v>420</v>
      </c>
      <c r="G159" s="43"/>
      <c r="H159" s="43"/>
      <c r="I159" s="224"/>
      <c r="J159" s="43"/>
      <c r="K159" s="43"/>
      <c r="L159" s="47"/>
      <c r="M159" s="225"/>
      <c r="N159" s="226"/>
      <c r="O159" s="87"/>
      <c r="P159" s="87"/>
      <c r="Q159" s="87"/>
      <c r="R159" s="87"/>
      <c r="S159" s="87"/>
      <c r="T159" s="88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T159" s="20" t="s">
        <v>152</v>
      </c>
      <c r="AU159" s="20" t="s">
        <v>88</v>
      </c>
    </row>
    <row r="160" s="14" customFormat="1">
      <c r="A160" s="14"/>
      <c r="B160" s="238"/>
      <c r="C160" s="239"/>
      <c r="D160" s="229" t="s">
        <v>154</v>
      </c>
      <c r="E160" s="240" t="s">
        <v>19</v>
      </c>
      <c r="F160" s="241" t="s">
        <v>798</v>
      </c>
      <c r="G160" s="239"/>
      <c r="H160" s="242">
        <v>78.138000000000005</v>
      </c>
      <c r="I160" s="243"/>
      <c r="J160" s="239"/>
      <c r="K160" s="239"/>
      <c r="L160" s="244"/>
      <c r="M160" s="245"/>
      <c r="N160" s="246"/>
      <c r="O160" s="246"/>
      <c r="P160" s="246"/>
      <c r="Q160" s="246"/>
      <c r="R160" s="246"/>
      <c r="S160" s="246"/>
      <c r="T160" s="247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48" t="s">
        <v>154</v>
      </c>
      <c r="AU160" s="248" t="s">
        <v>88</v>
      </c>
      <c r="AV160" s="14" t="s">
        <v>88</v>
      </c>
      <c r="AW160" s="14" t="s">
        <v>37</v>
      </c>
      <c r="AX160" s="14" t="s">
        <v>86</v>
      </c>
      <c r="AY160" s="248" t="s">
        <v>144</v>
      </c>
    </row>
    <row r="161" s="2" customFormat="1" ht="24.15" customHeight="1">
      <c r="A161" s="41"/>
      <c r="B161" s="42"/>
      <c r="C161" s="208" t="s">
        <v>286</v>
      </c>
      <c r="D161" s="208" t="s">
        <v>146</v>
      </c>
      <c r="E161" s="209" t="s">
        <v>799</v>
      </c>
      <c r="F161" s="210" t="s">
        <v>800</v>
      </c>
      <c r="G161" s="211" t="s">
        <v>166</v>
      </c>
      <c r="H161" s="212">
        <v>8.6820000000000004</v>
      </c>
      <c r="I161" s="213"/>
      <c r="J161" s="214">
        <f>ROUND(I161*H161,2)</f>
        <v>0</v>
      </c>
      <c r="K161" s="215"/>
      <c r="L161" s="47"/>
      <c r="M161" s="216" t="s">
        <v>19</v>
      </c>
      <c r="N161" s="217" t="s">
        <v>49</v>
      </c>
      <c r="O161" s="87"/>
      <c r="P161" s="218">
        <f>O161*H161</f>
        <v>0</v>
      </c>
      <c r="Q161" s="218">
        <v>0</v>
      </c>
      <c r="R161" s="218">
        <f>Q161*H161</f>
        <v>0</v>
      </c>
      <c r="S161" s="218">
        <v>0</v>
      </c>
      <c r="T161" s="219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20" t="s">
        <v>150</v>
      </c>
      <c r="AT161" s="220" t="s">
        <v>146</v>
      </c>
      <c r="AU161" s="220" t="s">
        <v>88</v>
      </c>
      <c r="AY161" s="20" t="s">
        <v>144</v>
      </c>
      <c r="BE161" s="221">
        <f>IF(N161="základní",J161,0)</f>
        <v>0</v>
      </c>
      <c r="BF161" s="221">
        <f>IF(N161="snížená",J161,0)</f>
        <v>0</v>
      </c>
      <c r="BG161" s="221">
        <f>IF(N161="zákl. přenesená",J161,0)</f>
        <v>0</v>
      </c>
      <c r="BH161" s="221">
        <f>IF(N161="sníž. přenesená",J161,0)</f>
        <v>0</v>
      </c>
      <c r="BI161" s="221">
        <f>IF(N161="nulová",J161,0)</f>
        <v>0</v>
      </c>
      <c r="BJ161" s="20" t="s">
        <v>86</v>
      </c>
      <c r="BK161" s="221">
        <f>ROUND(I161*H161,2)</f>
        <v>0</v>
      </c>
      <c r="BL161" s="20" t="s">
        <v>150</v>
      </c>
      <c r="BM161" s="220" t="s">
        <v>801</v>
      </c>
    </row>
    <row r="162" s="2" customFormat="1">
      <c r="A162" s="41"/>
      <c r="B162" s="42"/>
      <c r="C162" s="43"/>
      <c r="D162" s="222" t="s">
        <v>152</v>
      </c>
      <c r="E162" s="43"/>
      <c r="F162" s="223" t="s">
        <v>802</v>
      </c>
      <c r="G162" s="43"/>
      <c r="H162" s="43"/>
      <c r="I162" s="224"/>
      <c r="J162" s="43"/>
      <c r="K162" s="43"/>
      <c r="L162" s="47"/>
      <c r="M162" s="225"/>
      <c r="N162" s="226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20" t="s">
        <v>152</v>
      </c>
      <c r="AU162" s="20" t="s">
        <v>88</v>
      </c>
    </row>
    <row r="163" s="12" customFormat="1" ht="22.8" customHeight="1">
      <c r="A163" s="12"/>
      <c r="B163" s="192"/>
      <c r="C163" s="193"/>
      <c r="D163" s="194" t="s">
        <v>77</v>
      </c>
      <c r="E163" s="206" t="s">
        <v>427</v>
      </c>
      <c r="F163" s="206" t="s">
        <v>428</v>
      </c>
      <c r="G163" s="193"/>
      <c r="H163" s="193"/>
      <c r="I163" s="196"/>
      <c r="J163" s="207">
        <f>BK163</f>
        <v>0</v>
      </c>
      <c r="K163" s="193"/>
      <c r="L163" s="198"/>
      <c r="M163" s="199"/>
      <c r="N163" s="200"/>
      <c r="O163" s="200"/>
      <c r="P163" s="201">
        <f>SUM(P164:P165)</f>
        <v>0</v>
      </c>
      <c r="Q163" s="200"/>
      <c r="R163" s="201">
        <f>SUM(R164:R165)</f>
        <v>0</v>
      </c>
      <c r="S163" s="200"/>
      <c r="T163" s="202">
        <f>SUM(T164:T165)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03" t="s">
        <v>86</v>
      </c>
      <c r="AT163" s="204" t="s">
        <v>77</v>
      </c>
      <c r="AU163" s="204" t="s">
        <v>86</v>
      </c>
      <c r="AY163" s="203" t="s">
        <v>144</v>
      </c>
      <c r="BK163" s="205">
        <f>SUM(BK164:BK165)</f>
        <v>0</v>
      </c>
    </row>
    <row r="164" s="2" customFormat="1" ht="33" customHeight="1">
      <c r="A164" s="41"/>
      <c r="B164" s="42"/>
      <c r="C164" s="208" t="s">
        <v>292</v>
      </c>
      <c r="D164" s="208" t="s">
        <v>146</v>
      </c>
      <c r="E164" s="209" t="s">
        <v>803</v>
      </c>
      <c r="F164" s="210" t="s">
        <v>804</v>
      </c>
      <c r="G164" s="211" t="s">
        <v>166</v>
      </c>
      <c r="H164" s="212">
        <v>4.8490000000000002</v>
      </c>
      <c r="I164" s="213"/>
      <c r="J164" s="214">
        <f>ROUND(I164*H164,2)</f>
        <v>0</v>
      </c>
      <c r="K164" s="215"/>
      <c r="L164" s="47"/>
      <c r="M164" s="216" t="s">
        <v>19</v>
      </c>
      <c r="N164" s="217" t="s">
        <v>49</v>
      </c>
      <c r="O164" s="87"/>
      <c r="P164" s="218">
        <f>O164*H164</f>
        <v>0</v>
      </c>
      <c r="Q164" s="218">
        <v>0</v>
      </c>
      <c r="R164" s="218">
        <f>Q164*H164</f>
        <v>0</v>
      </c>
      <c r="S164" s="218">
        <v>0</v>
      </c>
      <c r="T164" s="219">
        <f>S164*H164</f>
        <v>0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20" t="s">
        <v>150</v>
      </c>
      <c r="AT164" s="220" t="s">
        <v>146</v>
      </c>
      <c r="AU164" s="220" t="s">
        <v>88</v>
      </c>
      <c r="AY164" s="20" t="s">
        <v>144</v>
      </c>
      <c r="BE164" s="221">
        <f>IF(N164="základní",J164,0)</f>
        <v>0</v>
      </c>
      <c r="BF164" s="221">
        <f>IF(N164="snížená",J164,0)</f>
        <v>0</v>
      </c>
      <c r="BG164" s="221">
        <f>IF(N164="zákl. přenesená",J164,0)</f>
        <v>0</v>
      </c>
      <c r="BH164" s="221">
        <f>IF(N164="sníž. přenesená",J164,0)</f>
        <v>0</v>
      </c>
      <c r="BI164" s="221">
        <f>IF(N164="nulová",J164,0)</f>
        <v>0</v>
      </c>
      <c r="BJ164" s="20" t="s">
        <v>86</v>
      </c>
      <c r="BK164" s="221">
        <f>ROUND(I164*H164,2)</f>
        <v>0</v>
      </c>
      <c r="BL164" s="20" t="s">
        <v>150</v>
      </c>
      <c r="BM164" s="220" t="s">
        <v>805</v>
      </c>
    </row>
    <row r="165" s="2" customFormat="1">
      <c r="A165" s="41"/>
      <c r="B165" s="42"/>
      <c r="C165" s="43"/>
      <c r="D165" s="222" t="s">
        <v>152</v>
      </c>
      <c r="E165" s="43"/>
      <c r="F165" s="223" t="s">
        <v>806</v>
      </c>
      <c r="G165" s="43"/>
      <c r="H165" s="43"/>
      <c r="I165" s="224"/>
      <c r="J165" s="43"/>
      <c r="K165" s="43"/>
      <c r="L165" s="47"/>
      <c r="M165" s="225"/>
      <c r="N165" s="226"/>
      <c r="O165" s="87"/>
      <c r="P165" s="87"/>
      <c r="Q165" s="87"/>
      <c r="R165" s="87"/>
      <c r="S165" s="87"/>
      <c r="T165" s="88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T165" s="20" t="s">
        <v>152</v>
      </c>
      <c r="AU165" s="20" t="s">
        <v>88</v>
      </c>
    </row>
    <row r="166" s="12" customFormat="1" ht="25.92" customHeight="1">
      <c r="A166" s="12"/>
      <c r="B166" s="192"/>
      <c r="C166" s="193"/>
      <c r="D166" s="194" t="s">
        <v>77</v>
      </c>
      <c r="E166" s="195" t="s">
        <v>218</v>
      </c>
      <c r="F166" s="195" t="s">
        <v>486</v>
      </c>
      <c r="G166" s="193"/>
      <c r="H166" s="193"/>
      <c r="I166" s="196"/>
      <c r="J166" s="197">
        <f>BK166</f>
        <v>0</v>
      </c>
      <c r="K166" s="193"/>
      <c r="L166" s="198"/>
      <c r="M166" s="199"/>
      <c r="N166" s="200"/>
      <c r="O166" s="200"/>
      <c r="P166" s="201">
        <f>P167</f>
        <v>0</v>
      </c>
      <c r="Q166" s="200"/>
      <c r="R166" s="201">
        <f>R167</f>
        <v>0.36775599999999997</v>
      </c>
      <c r="S166" s="200"/>
      <c r="T166" s="202">
        <f>T167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03" t="s">
        <v>163</v>
      </c>
      <c r="AT166" s="204" t="s">
        <v>77</v>
      </c>
      <c r="AU166" s="204" t="s">
        <v>78</v>
      </c>
      <c r="AY166" s="203" t="s">
        <v>144</v>
      </c>
      <c r="BK166" s="205">
        <f>BK167</f>
        <v>0</v>
      </c>
    </row>
    <row r="167" s="12" customFormat="1" ht="22.8" customHeight="1">
      <c r="A167" s="12"/>
      <c r="B167" s="192"/>
      <c r="C167" s="193"/>
      <c r="D167" s="194" t="s">
        <v>77</v>
      </c>
      <c r="E167" s="206" t="s">
        <v>487</v>
      </c>
      <c r="F167" s="206" t="s">
        <v>488</v>
      </c>
      <c r="G167" s="193"/>
      <c r="H167" s="193"/>
      <c r="I167" s="196"/>
      <c r="J167" s="207">
        <f>BK167</f>
        <v>0</v>
      </c>
      <c r="K167" s="193"/>
      <c r="L167" s="198"/>
      <c r="M167" s="199"/>
      <c r="N167" s="200"/>
      <c r="O167" s="200"/>
      <c r="P167" s="201">
        <f>SUM(P168:P173)</f>
        <v>0</v>
      </c>
      <c r="Q167" s="200"/>
      <c r="R167" s="201">
        <f>SUM(R168:R173)</f>
        <v>0.36775599999999997</v>
      </c>
      <c r="S167" s="200"/>
      <c r="T167" s="202">
        <f>SUM(T168:T173)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03" t="s">
        <v>163</v>
      </c>
      <c r="AT167" s="204" t="s">
        <v>77</v>
      </c>
      <c r="AU167" s="204" t="s">
        <v>86</v>
      </c>
      <c r="AY167" s="203" t="s">
        <v>144</v>
      </c>
      <c r="BK167" s="205">
        <f>SUM(BK168:BK173)</f>
        <v>0</v>
      </c>
    </row>
    <row r="168" s="2" customFormat="1" ht="21.75" customHeight="1">
      <c r="A168" s="41"/>
      <c r="B168" s="42"/>
      <c r="C168" s="208" t="s">
        <v>298</v>
      </c>
      <c r="D168" s="208" t="s">
        <v>146</v>
      </c>
      <c r="E168" s="209" t="s">
        <v>807</v>
      </c>
      <c r="F168" s="210" t="s">
        <v>808</v>
      </c>
      <c r="G168" s="211" t="s">
        <v>214</v>
      </c>
      <c r="H168" s="212">
        <v>1</v>
      </c>
      <c r="I168" s="213"/>
      <c r="J168" s="214">
        <f>ROUND(I168*H168,2)</f>
        <v>0</v>
      </c>
      <c r="K168" s="215"/>
      <c r="L168" s="47"/>
      <c r="M168" s="216" t="s">
        <v>19</v>
      </c>
      <c r="N168" s="217" t="s">
        <v>49</v>
      </c>
      <c r="O168" s="87"/>
      <c r="P168" s="218">
        <f>O168*H168</f>
        <v>0</v>
      </c>
      <c r="Q168" s="218">
        <v>0.0086599999999999993</v>
      </c>
      <c r="R168" s="218">
        <f>Q168*H168</f>
        <v>0.0086599999999999993</v>
      </c>
      <c r="S168" s="218">
        <v>0</v>
      </c>
      <c r="T168" s="219">
        <f>S168*H168</f>
        <v>0</v>
      </c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R168" s="220" t="s">
        <v>492</v>
      </c>
      <c r="AT168" s="220" t="s">
        <v>146</v>
      </c>
      <c r="AU168" s="220" t="s">
        <v>88</v>
      </c>
      <c r="AY168" s="20" t="s">
        <v>144</v>
      </c>
      <c r="BE168" s="221">
        <f>IF(N168="základní",J168,0)</f>
        <v>0</v>
      </c>
      <c r="BF168" s="221">
        <f>IF(N168="snížená",J168,0)</f>
        <v>0</v>
      </c>
      <c r="BG168" s="221">
        <f>IF(N168="zákl. přenesená",J168,0)</f>
        <v>0</v>
      </c>
      <c r="BH168" s="221">
        <f>IF(N168="sníž. přenesená",J168,0)</f>
        <v>0</v>
      </c>
      <c r="BI168" s="221">
        <f>IF(N168="nulová",J168,0)</f>
        <v>0</v>
      </c>
      <c r="BJ168" s="20" t="s">
        <v>86</v>
      </c>
      <c r="BK168" s="221">
        <f>ROUND(I168*H168,2)</f>
        <v>0</v>
      </c>
      <c r="BL168" s="20" t="s">
        <v>492</v>
      </c>
      <c r="BM168" s="220" t="s">
        <v>809</v>
      </c>
    </row>
    <row r="169" s="2" customFormat="1">
      <c r="A169" s="41"/>
      <c r="B169" s="42"/>
      <c r="C169" s="43"/>
      <c r="D169" s="222" t="s">
        <v>152</v>
      </c>
      <c r="E169" s="43"/>
      <c r="F169" s="223" t="s">
        <v>810</v>
      </c>
      <c r="G169" s="43"/>
      <c r="H169" s="43"/>
      <c r="I169" s="224"/>
      <c r="J169" s="43"/>
      <c r="K169" s="43"/>
      <c r="L169" s="47"/>
      <c r="M169" s="225"/>
      <c r="N169" s="226"/>
      <c r="O169" s="87"/>
      <c r="P169" s="87"/>
      <c r="Q169" s="87"/>
      <c r="R169" s="87"/>
      <c r="S169" s="87"/>
      <c r="T169" s="88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T169" s="20" t="s">
        <v>152</v>
      </c>
      <c r="AU169" s="20" t="s">
        <v>88</v>
      </c>
    </row>
    <row r="170" s="2" customFormat="1" ht="21.75" customHeight="1">
      <c r="A170" s="41"/>
      <c r="B170" s="42"/>
      <c r="C170" s="260" t="s">
        <v>302</v>
      </c>
      <c r="D170" s="260" t="s">
        <v>218</v>
      </c>
      <c r="E170" s="261" t="s">
        <v>811</v>
      </c>
      <c r="F170" s="262" t="s">
        <v>812</v>
      </c>
      <c r="G170" s="263" t="s">
        <v>214</v>
      </c>
      <c r="H170" s="264">
        <v>1</v>
      </c>
      <c r="I170" s="265"/>
      <c r="J170" s="266">
        <f>ROUND(I170*H170,2)</f>
        <v>0</v>
      </c>
      <c r="K170" s="267"/>
      <c r="L170" s="268"/>
      <c r="M170" s="269" t="s">
        <v>19</v>
      </c>
      <c r="N170" s="270" t="s">
        <v>49</v>
      </c>
      <c r="O170" s="87"/>
      <c r="P170" s="218">
        <f>O170*H170</f>
        <v>0</v>
      </c>
      <c r="Q170" s="218">
        <v>0.059679999999999997</v>
      </c>
      <c r="R170" s="218">
        <f>Q170*H170</f>
        <v>0.059679999999999997</v>
      </c>
      <c r="S170" s="218">
        <v>0</v>
      </c>
      <c r="T170" s="219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20" t="s">
        <v>501</v>
      </c>
      <c r="AT170" s="220" t="s">
        <v>218</v>
      </c>
      <c r="AU170" s="220" t="s">
        <v>88</v>
      </c>
      <c r="AY170" s="20" t="s">
        <v>144</v>
      </c>
      <c r="BE170" s="221">
        <f>IF(N170="základní",J170,0)</f>
        <v>0</v>
      </c>
      <c r="BF170" s="221">
        <f>IF(N170="snížená",J170,0)</f>
        <v>0</v>
      </c>
      <c r="BG170" s="221">
        <f>IF(N170="zákl. přenesená",J170,0)</f>
        <v>0</v>
      </c>
      <c r="BH170" s="221">
        <f>IF(N170="sníž. přenesená",J170,0)</f>
        <v>0</v>
      </c>
      <c r="BI170" s="221">
        <f>IF(N170="nulová",J170,0)</f>
        <v>0</v>
      </c>
      <c r="BJ170" s="20" t="s">
        <v>86</v>
      </c>
      <c r="BK170" s="221">
        <f>ROUND(I170*H170,2)</f>
        <v>0</v>
      </c>
      <c r="BL170" s="20" t="s">
        <v>492</v>
      </c>
      <c r="BM170" s="220" t="s">
        <v>813</v>
      </c>
    </row>
    <row r="171" s="2" customFormat="1" ht="16.5" customHeight="1">
      <c r="A171" s="41"/>
      <c r="B171" s="42"/>
      <c r="C171" s="208" t="s">
        <v>307</v>
      </c>
      <c r="D171" s="208" t="s">
        <v>146</v>
      </c>
      <c r="E171" s="209" t="s">
        <v>814</v>
      </c>
      <c r="F171" s="210" t="s">
        <v>815</v>
      </c>
      <c r="G171" s="211" t="s">
        <v>234</v>
      </c>
      <c r="H171" s="212">
        <v>0.80000000000000004</v>
      </c>
      <c r="I171" s="213"/>
      <c r="J171" s="214">
        <f>ROUND(I171*H171,2)</f>
        <v>0</v>
      </c>
      <c r="K171" s="215"/>
      <c r="L171" s="47"/>
      <c r="M171" s="216" t="s">
        <v>19</v>
      </c>
      <c r="N171" s="217" t="s">
        <v>49</v>
      </c>
      <c r="O171" s="87"/>
      <c r="P171" s="218">
        <f>O171*H171</f>
        <v>0</v>
      </c>
      <c r="Q171" s="218">
        <v>0.0030200000000000001</v>
      </c>
      <c r="R171" s="218">
        <f>Q171*H171</f>
        <v>0.0024160000000000002</v>
      </c>
      <c r="S171" s="218">
        <v>0</v>
      </c>
      <c r="T171" s="219">
        <f>S171*H171</f>
        <v>0</v>
      </c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R171" s="220" t="s">
        <v>492</v>
      </c>
      <c r="AT171" s="220" t="s">
        <v>146</v>
      </c>
      <c r="AU171" s="220" t="s">
        <v>88</v>
      </c>
      <c r="AY171" s="20" t="s">
        <v>144</v>
      </c>
      <c r="BE171" s="221">
        <f>IF(N171="základní",J171,0)</f>
        <v>0</v>
      </c>
      <c r="BF171" s="221">
        <f>IF(N171="snížená",J171,0)</f>
        <v>0</v>
      </c>
      <c r="BG171" s="221">
        <f>IF(N171="zákl. přenesená",J171,0)</f>
        <v>0</v>
      </c>
      <c r="BH171" s="221">
        <f>IF(N171="sníž. přenesená",J171,0)</f>
        <v>0</v>
      </c>
      <c r="BI171" s="221">
        <f>IF(N171="nulová",J171,0)</f>
        <v>0</v>
      </c>
      <c r="BJ171" s="20" t="s">
        <v>86</v>
      </c>
      <c r="BK171" s="221">
        <f>ROUND(I171*H171,2)</f>
        <v>0</v>
      </c>
      <c r="BL171" s="20" t="s">
        <v>492</v>
      </c>
      <c r="BM171" s="220" t="s">
        <v>816</v>
      </c>
    </row>
    <row r="172" s="2" customFormat="1">
      <c r="A172" s="41"/>
      <c r="B172" s="42"/>
      <c r="C172" s="43"/>
      <c r="D172" s="222" t="s">
        <v>152</v>
      </c>
      <c r="E172" s="43"/>
      <c r="F172" s="223" t="s">
        <v>817</v>
      </c>
      <c r="G172" s="43"/>
      <c r="H172" s="43"/>
      <c r="I172" s="224"/>
      <c r="J172" s="43"/>
      <c r="K172" s="43"/>
      <c r="L172" s="47"/>
      <c r="M172" s="225"/>
      <c r="N172" s="226"/>
      <c r="O172" s="87"/>
      <c r="P172" s="87"/>
      <c r="Q172" s="87"/>
      <c r="R172" s="87"/>
      <c r="S172" s="87"/>
      <c r="T172" s="88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T172" s="20" t="s">
        <v>152</v>
      </c>
      <c r="AU172" s="20" t="s">
        <v>88</v>
      </c>
    </row>
    <row r="173" s="2" customFormat="1" ht="16.5" customHeight="1">
      <c r="A173" s="41"/>
      <c r="B173" s="42"/>
      <c r="C173" s="260" t="s">
        <v>311</v>
      </c>
      <c r="D173" s="260" t="s">
        <v>218</v>
      </c>
      <c r="E173" s="261" t="s">
        <v>818</v>
      </c>
      <c r="F173" s="262" t="s">
        <v>819</v>
      </c>
      <c r="G173" s="263" t="s">
        <v>214</v>
      </c>
      <c r="H173" s="264">
        <v>1</v>
      </c>
      <c r="I173" s="265"/>
      <c r="J173" s="266">
        <f>ROUND(I173*H173,2)</f>
        <v>0</v>
      </c>
      <c r="K173" s="267"/>
      <c r="L173" s="268"/>
      <c r="M173" s="285" t="s">
        <v>19</v>
      </c>
      <c r="N173" s="286" t="s">
        <v>49</v>
      </c>
      <c r="O173" s="287"/>
      <c r="P173" s="288">
        <f>O173*H173</f>
        <v>0</v>
      </c>
      <c r="Q173" s="288">
        <v>0.29699999999999999</v>
      </c>
      <c r="R173" s="288">
        <f>Q173*H173</f>
        <v>0.29699999999999999</v>
      </c>
      <c r="S173" s="288">
        <v>0</v>
      </c>
      <c r="T173" s="289">
        <f>S173*H173</f>
        <v>0</v>
      </c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R173" s="220" t="s">
        <v>501</v>
      </c>
      <c r="AT173" s="220" t="s">
        <v>218</v>
      </c>
      <c r="AU173" s="220" t="s">
        <v>88</v>
      </c>
      <c r="AY173" s="20" t="s">
        <v>144</v>
      </c>
      <c r="BE173" s="221">
        <f>IF(N173="základní",J173,0)</f>
        <v>0</v>
      </c>
      <c r="BF173" s="221">
        <f>IF(N173="snížená",J173,0)</f>
        <v>0</v>
      </c>
      <c r="BG173" s="221">
        <f>IF(N173="zákl. přenesená",J173,0)</f>
        <v>0</v>
      </c>
      <c r="BH173" s="221">
        <f>IF(N173="sníž. přenesená",J173,0)</f>
        <v>0</v>
      </c>
      <c r="BI173" s="221">
        <f>IF(N173="nulová",J173,0)</f>
        <v>0</v>
      </c>
      <c r="BJ173" s="20" t="s">
        <v>86</v>
      </c>
      <c r="BK173" s="221">
        <f>ROUND(I173*H173,2)</f>
        <v>0</v>
      </c>
      <c r="BL173" s="20" t="s">
        <v>492</v>
      </c>
      <c r="BM173" s="220" t="s">
        <v>820</v>
      </c>
    </row>
    <row r="174" s="2" customFormat="1" ht="6.96" customHeight="1">
      <c r="A174" s="41"/>
      <c r="B174" s="62"/>
      <c r="C174" s="63"/>
      <c r="D174" s="63"/>
      <c r="E174" s="63"/>
      <c r="F174" s="63"/>
      <c r="G174" s="63"/>
      <c r="H174" s="63"/>
      <c r="I174" s="63"/>
      <c r="J174" s="63"/>
      <c r="K174" s="63"/>
      <c r="L174" s="47"/>
      <c r="M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</row>
  </sheetData>
  <sheetProtection sheet="1" autoFilter="0" formatColumns="0" formatRows="0" objects="1" scenarios="1" spinCount="100000" saltValue="rDkbEapvgO2/nRTeC90P9/q2Czi4DI3QieyuKcvQPQO27r4XGfhcUd/bZqSOxcB/U4rwVL8GvatyhZj+GSyS9g==" hashValue="qEjIFbin0OD8eHg3kCzo2z0zyQrfwp/LvwmSk8So/y2m9P/wA9D/kFRaFBJ/ukbylTdkOWJBlCK9vPb/8xrq8w==" algorithmName="SHA-512" password="CC35"/>
  <autoFilter ref="C88:K173"/>
  <mergeCells count="9">
    <mergeCell ref="E7:H7"/>
    <mergeCell ref="E9:H9"/>
    <mergeCell ref="E18:H18"/>
    <mergeCell ref="E27:H27"/>
    <mergeCell ref="E48:H48"/>
    <mergeCell ref="E50:H50"/>
    <mergeCell ref="E79:H79"/>
    <mergeCell ref="E81:H81"/>
    <mergeCell ref="L2:V2"/>
  </mergeCells>
  <hyperlinks>
    <hyperlink ref="F93" r:id="rId1" display="https://podminky.urs.cz/item/CS_URS_2024_02/278383117"/>
    <hyperlink ref="F99" r:id="rId2" display="https://podminky.urs.cz/item/CS_URS_2024_02/380326242"/>
    <hyperlink ref="F103" r:id="rId3" display="https://podminky.urs.cz/item/CS_URS_2024_02/380356211"/>
    <hyperlink ref="F107" r:id="rId4" display="https://podminky.urs.cz/item/CS_URS_2024_02/380356212"/>
    <hyperlink ref="F109" r:id="rId5" display="https://podminky.urs.cz/item/CS_URS_2024_02/380361006"/>
    <hyperlink ref="F113" r:id="rId6" display="https://podminky.urs.cz/item/CS_URS_2024_02/454002131"/>
    <hyperlink ref="F119" r:id="rId7" display="https://podminky.urs.cz/item/CS_URS_2024_02/952903112"/>
    <hyperlink ref="F121" r:id="rId8" display="https://podminky.urs.cz/item/CS_URS_2024_02/953334521"/>
    <hyperlink ref="F124" r:id="rId9" display="https://podminky.urs.cz/item/CS_URS_2024_02/953943122"/>
    <hyperlink ref="F131" r:id="rId10" display="https://podminky.urs.cz/item/CS_URS_2024_02/961055111"/>
    <hyperlink ref="F135" r:id="rId11" display="https://podminky.urs.cz/item/CS_URS_2024_02/962052210"/>
    <hyperlink ref="F139" r:id="rId12" display="https://podminky.urs.cz/item/CS_URS_2024_02/971052651"/>
    <hyperlink ref="F143" r:id="rId13" display="https://podminky.urs.cz/item/CS_URS_2024_02/977211114"/>
    <hyperlink ref="F147" r:id="rId14" display="https://podminky.urs.cz/item/CS_URS_2024_02/985121122"/>
    <hyperlink ref="F151" r:id="rId15" display="https://podminky.urs.cz/item/CS_URS_2024_02/985131111"/>
    <hyperlink ref="F155" r:id="rId16" display="https://podminky.urs.cz/item/CS_URS_2024_02/997013151"/>
    <hyperlink ref="F157" r:id="rId17" display="https://podminky.urs.cz/item/CS_URS_2024_02/997013501"/>
    <hyperlink ref="F159" r:id="rId18" display="https://podminky.urs.cz/item/CS_URS_2024_02/997013509"/>
    <hyperlink ref="F162" r:id="rId19" display="https://podminky.urs.cz/item/CS_URS_2024_02/997013862"/>
    <hyperlink ref="F165" r:id="rId20" display="https://podminky.urs.cz/item/CS_URS_2024_02/998142251"/>
    <hyperlink ref="F169" r:id="rId21" display="https://podminky.urs.cz/item/CS_URS_2024_02/230025204"/>
    <hyperlink ref="F172" r:id="rId22" display="https://podminky.urs.cz/item/CS_URS_2024_02/230200094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3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97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88</v>
      </c>
    </row>
    <row r="4" s="1" customFormat="1" ht="24.96" customHeight="1">
      <c r="B4" s="23"/>
      <c r="D4" s="133" t="s">
        <v>106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ČOV-rekonstrukce nátokového kanálu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107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821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11. 12. 2024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27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28</v>
      </c>
      <c r="F15" s="41"/>
      <c r="G15" s="41"/>
      <c r="H15" s="41"/>
      <c r="I15" s="135" t="s">
        <v>29</v>
      </c>
      <c r="J15" s="139" t="s">
        <v>30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31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29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33</v>
      </c>
      <c r="E20" s="41"/>
      <c r="F20" s="41"/>
      <c r="G20" s="41"/>
      <c r="H20" s="41"/>
      <c r="I20" s="135" t="s">
        <v>26</v>
      </c>
      <c r="J20" s="139" t="s">
        <v>34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35</v>
      </c>
      <c r="F21" s="41"/>
      <c r="G21" s="41"/>
      <c r="H21" s="41"/>
      <c r="I21" s="135" t="s">
        <v>29</v>
      </c>
      <c r="J21" s="139" t="s">
        <v>36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38</v>
      </c>
      <c r="E23" s="41"/>
      <c r="F23" s="41"/>
      <c r="G23" s="41"/>
      <c r="H23" s="41"/>
      <c r="I23" s="135" t="s">
        <v>26</v>
      </c>
      <c r="J23" s="139" t="s">
        <v>39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40</v>
      </c>
      <c r="F24" s="41"/>
      <c r="G24" s="41"/>
      <c r="H24" s="41"/>
      <c r="I24" s="135" t="s">
        <v>29</v>
      </c>
      <c r="J24" s="139" t="s">
        <v>41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42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44</v>
      </c>
      <c r="E30" s="41"/>
      <c r="F30" s="41"/>
      <c r="G30" s="41"/>
      <c r="H30" s="41"/>
      <c r="I30" s="41"/>
      <c r="J30" s="147">
        <f>ROUND(J85,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46</v>
      </c>
      <c r="G32" s="41"/>
      <c r="H32" s="41"/>
      <c r="I32" s="148" t="s">
        <v>45</v>
      </c>
      <c r="J32" s="148" t="s">
        <v>47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48</v>
      </c>
      <c r="E33" s="135" t="s">
        <v>49</v>
      </c>
      <c r="F33" s="150">
        <f>ROUND((SUM(BE85:BE116)),  2)</f>
        <v>0</v>
      </c>
      <c r="G33" s="41"/>
      <c r="H33" s="41"/>
      <c r="I33" s="151">
        <v>0.20999999999999999</v>
      </c>
      <c r="J33" s="150">
        <f>ROUND(((SUM(BE85:BE116))*I33),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50</v>
      </c>
      <c r="F34" s="150">
        <f>ROUND((SUM(BF85:BF116)),  2)</f>
        <v>0</v>
      </c>
      <c r="G34" s="41"/>
      <c r="H34" s="41"/>
      <c r="I34" s="151">
        <v>0.12</v>
      </c>
      <c r="J34" s="150">
        <f>ROUND(((SUM(BF85:BF116))*I34),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51</v>
      </c>
      <c r="F35" s="150">
        <f>ROUND((SUM(BG85:BG116)),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52</v>
      </c>
      <c r="F36" s="150">
        <f>ROUND((SUM(BH85:BH116)),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53</v>
      </c>
      <c r="F37" s="150">
        <f>ROUND((SUM(BI85:BI116)),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54</v>
      </c>
      <c r="E39" s="154"/>
      <c r="F39" s="154"/>
      <c r="G39" s="155" t="s">
        <v>55</v>
      </c>
      <c r="H39" s="156" t="s">
        <v>56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109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ČOV-rekonstrukce nátokového kanálu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107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 04 - Výměna stavidel včetně elektropohonů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Sokolov</v>
      </c>
      <c r="G52" s="43"/>
      <c r="H52" s="43"/>
      <c r="I52" s="35" t="s">
        <v>23</v>
      </c>
      <c r="J52" s="75" t="str">
        <f>IF(J12="","",J12)</f>
        <v>11. 12. 2024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40.05" customHeight="1">
      <c r="A54" s="41"/>
      <c r="B54" s="42"/>
      <c r="C54" s="35" t="s">
        <v>25</v>
      </c>
      <c r="D54" s="43"/>
      <c r="E54" s="43"/>
      <c r="F54" s="30" t="str">
        <f>E15</f>
        <v xml:space="preserve">Město Sokolov,Rokycanova 1929 356 01  Sokolov</v>
      </c>
      <c r="G54" s="43"/>
      <c r="H54" s="43"/>
      <c r="I54" s="35" t="s">
        <v>33</v>
      </c>
      <c r="J54" s="39" t="str">
        <f>E21</f>
        <v>Ing.Jan Šinták-I.P.R.E.,KOlová 2.362 14 Kolová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25.6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38</v>
      </c>
      <c r="J55" s="39" t="str">
        <f>E24</f>
        <v>Ing.Jana Handšuhová Smutná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110</v>
      </c>
      <c r="D57" s="165"/>
      <c r="E57" s="165"/>
      <c r="F57" s="165"/>
      <c r="G57" s="165"/>
      <c r="H57" s="165"/>
      <c r="I57" s="165"/>
      <c r="J57" s="166" t="s">
        <v>111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76</v>
      </c>
      <c r="D59" s="43"/>
      <c r="E59" s="43"/>
      <c r="F59" s="43"/>
      <c r="G59" s="43"/>
      <c r="H59" s="43"/>
      <c r="I59" s="43"/>
      <c r="J59" s="105">
        <f>J85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112</v>
      </c>
    </row>
    <row r="60" s="9" customFormat="1" ht="24.96" customHeight="1">
      <c r="A60" s="9"/>
      <c r="B60" s="168"/>
      <c r="C60" s="169"/>
      <c r="D60" s="170" t="s">
        <v>113</v>
      </c>
      <c r="E60" s="171"/>
      <c r="F60" s="171"/>
      <c r="G60" s="171"/>
      <c r="H60" s="171"/>
      <c r="I60" s="171"/>
      <c r="J60" s="172">
        <f>J86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115</v>
      </c>
      <c r="E61" s="177"/>
      <c r="F61" s="177"/>
      <c r="G61" s="177"/>
      <c r="H61" s="177"/>
      <c r="I61" s="177"/>
      <c r="J61" s="178">
        <f>J87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120</v>
      </c>
      <c r="E62" s="177"/>
      <c r="F62" s="177"/>
      <c r="G62" s="177"/>
      <c r="H62" s="177"/>
      <c r="I62" s="177"/>
      <c r="J62" s="178">
        <f>J92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121</v>
      </c>
      <c r="E63" s="177"/>
      <c r="F63" s="177"/>
      <c r="G63" s="177"/>
      <c r="H63" s="177"/>
      <c r="I63" s="177"/>
      <c r="J63" s="178">
        <f>J103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9" customFormat="1" ht="24.96" customHeight="1">
      <c r="A64" s="9"/>
      <c r="B64" s="168"/>
      <c r="C64" s="169"/>
      <c r="D64" s="170" t="s">
        <v>126</v>
      </c>
      <c r="E64" s="171"/>
      <c r="F64" s="171"/>
      <c r="G64" s="171"/>
      <c r="H64" s="171"/>
      <c r="I64" s="171"/>
      <c r="J64" s="172">
        <f>J113</f>
        <v>0</v>
      </c>
      <c r="K64" s="169"/>
      <c r="L64" s="173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74"/>
      <c r="C65" s="175"/>
      <c r="D65" s="176" t="s">
        <v>128</v>
      </c>
      <c r="E65" s="177"/>
      <c r="F65" s="177"/>
      <c r="G65" s="177"/>
      <c r="H65" s="177"/>
      <c r="I65" s="177"/>
      <c r="J65" s="178">
        <f>J114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1"/>
      <c r="B66" s="42"/>
      <c r="C66" s="43"/>
      <c r="D66" s="43"/>
      <c r="E66" s="43"/>
      <c r="F66" s="43"/>
      <c r="G66" s="43"/>
      <c r="H66" s="43"/>
      <c r="I66" s="43"/>
      <c r="J66" s="43"/>
      <c r="K66" s="43"/>
      <c r="L66" s="13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="2" customFormat="1" ht="6.96" customHeight="1">
      <c r="A67" s="41"/>
      <c r="B67" s="62"/>
      <c r="C67" s="63"/>
      <c r="D67" s="63"/>
      <c r="E67" s="63"/>
      <c r="F67" s="63"/>
      <c r="G67" s="63"/>
      <c r="H67" s="63"/>
      <c r="I67" s="63"/>
      <c r="J67" s="63"/>
      <c r="K67" s="63"/>
      <c r="L67" s="13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71" s="2" customFormat="1" ht="6.96" customHeight="1">
      <c r="A71" s="41"/>
      <c r="B71" s="64"/>
      <c r="C71" s="65"/>
      <c r="D71" s="65"/>
      <c r="E71" s="65"/>
      <c r="F71" s="65"/>
      <c r="G71" s="65"/>
      <c r="H71" s="65"/>
      <c r="I71" s="65"/>
      <c r="J71" s="65"/>
      <c r="K71" s="65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24.96" customHeight="1">
      <c r="A72" s="41"/>
      <c r="B72" s="42"/>
      <c r="C72" s="26" t="s">
        <v>129</v>
      </c>
      <c r="D72" s="43"/>
      <c r="E72" s="43"/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6.96" customHeight="1">
      <c r="A73" s="41"/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2" customHeight="1">
      <c r="A74" s="41"/>
      <c r="B74" s="42"/>
      <c r="C74" s="35" t="s">
        <v>16</v>
      </c>
      <c r="D74" s="43"/>
      <c r="E74" s="43"/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6.5" customHeight="1">
      <c r="A75" s="41"/>
      <c r="B75" s="42"/>
      <c r="C75" s="43"/>
      <c r="D75" s="43"/>
      <c r="E75" s="163" t="str">
        <f>E7</f>
        <v>ČOV-rekonstrukce nátokového kanálu</v>
      </c>
      <c r="F75" s="35"/>
      <c r="G75" s="35"/>
      <c r="H75" s="35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2" customHeight="1">
      <c r="A76" s="41"/>
      <c r="B76" s="42"/>
      <c r="C76" s="35" t="s">
        <v>107</v>
      </c>
      <c r="D76" s="43"/>
      <c r="E76" s="43"/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6.5" customHeight="1">
      <c r="A77" s="41"/>
      <c r="B77" s="42"/>
      <c r="C77" s="43"/>
      <c r="D77" s="43"/>
      <c r="E77" s="72" t="str">
        <f>E9</f>
        <v>SO 04 - Výměna stavidel včetně elektropohonů</v>
      </c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5" t="s">
        <v>21</v>
      </c>
      <c r="D79" s="43"/>
      <c r="E79" s="43"/>
      <c r="F79" s="30" t="str">
        <f>F12</f>
        <v>Sokolov</v>
      </c>
      <c r="G79" s="43"/>
      <c r="H79" s="43"/>
      <c r="I79" s="35" t="s">
        <v>23</v>
      </c>
      <c r="J79" s="75" t="str">
        <f>IF(J12="","",J12)</f>
        <v>11. 12. 2024</v>
      </c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40.05" customHeight="1">
      <c r="A81" s="41"/>
      <c r="B81" s="42"/>
      <c r="C81" s="35" t="s">
        <v>25</v>
      </c>
      <c r="D81" s="43"/>
      <c r="E81" s="43"/>
      <c r="F81" s="30" t="str">
        <f>E15</f>
        <v xml:space="preserve">Město Sokolov,Rokycanova 1929 356 01  Sokolov</v>
      </c>
      <c r="G81" s="43"/>
      <c r="H81" s="43"/>
      <c r="I81" s="35" t="s">
        <v>33</v>
      </c>
      <c r="J81" s="39" t="str">
        <f>E21</f>
        <v>Ing.Jan Šinták-I.P.R.E.,KOlová 2.362 14 Kolová</v>
      </c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25.65" customHeight="1">
      <c r="A82" s="41"/>
      <c r="B82" s="42"/>
      <c r="C82" s="35" t="s">
        <v>31</v>
      </c>
      <c r="D82" s="43"/>
      <c r="E82" s="43"/>
      <c r="F82" s="30" t="str">
        <f>IF(E18="","",E18)</f>
        <v>Vyplň údaj</v>
      </c>
      <c r="G82" s="43"/>
      <c r="H82" s="43"/>
      <c r="I82" s="35" t="s">
        <v>38</v>
      </c>
      <c r="J82" s="39" t="str">
        <f>E24</f>
        <v>Ing.Jana Handšuhová Smutná</v>
      </c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0.32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11" customFormat="1" ht="29.28" customHeight="1">
      <c r="A84" s="180"/>
      <c r="B84" s="181"/>
      <c r="C84" s="182" t="s">
        <v>130</v>
      </c>
      <c r="D84" s="183" t="s">
        <v>63</v>
      </c>
      <c r="E84" s="183" t="s">
        <v>59</v>
      </c>
      <c r="F84" s="183" t="s">
        <v>60</v>
      </c>
      <c r="G84" s="183" t="s">
        <v>131</v>
      </c>
      <c r="H84" s="183" t="s">
        <v>132</v>
      </c>
      <c r="I84" s="183" t="s">
        <v>133</v>
      </c>
      <c r="J84" s="184" t="s">
        <v>111</v>
      </c>
      <c r="K84" s="185" t="s">
        <v>134</v>
      </c>
      <c r="L84" s="186"/>
      <c r="M84" s="95" t="s">
        <v>19</v>
      </c>
      <c r="N84" s="96" t="s">
        <v>48</v>
      </c>
      <c r="O84" s="96" t="s">
        <v>135</v>
      </c>
      <c r="P84" s="96" t="s">
        <v>136</v>
      </c>
      <c r="Q84" s="96" t="s">
        <v>137</v>
      </c>
      <c r="R84" s="96" t="s">
        <v>138</v>
      </c>
      <c r="S84" s="96" t="s">
        <v>139</v>
      </c>
      <c r="T84" s="97" t="s">
        <v>140</v>
      </c>
      <c r="U84" s="180"/>
      <c r="V84" s="180"/>
      <c r="W84" s="180"/>
      <c r="X84" s="180"/>
      <c r="Y84" s="180"/>
      <c r="Z84" s="180"/>
      <c r="AA84" s="180"/>
      <c r="AB84" s="180"/>
      <c r="AC84" s="180"/>
      <c r="AD84" s="180"/>
      <c r="AE84" s="180"/>
    </row>
    <row r="85" s="2" customFormat="1" ht="22.8" customHeight="1">
      <c r="A85" s="41"/>
      <c r="B85" s="42"/>
      <c r="C85" s="102" t="s">
        <v>141</v>
      </c>
      <c r="D85" s="43"/>
      <c r="E85" s="43"/>
      <c r="F85" s="43"/>
      <c r="G85" s="43"/>
      <c r="H85" s="43"/>
      <c r="I85" s="43"/>
      <c r="J85" s="187">
        <f>BK85</f>
        <v>0</v>
      </c>
      <c r="K85" s="43"/>
      <c r="L85" s="47"/>
      <c r="M85" s="98"/>
      <c r="N85" s="188"/>
      <c r="O85" s="99"/>
      <c r="P85" s="189">
        <f>P86+P113</f>
        <v>0</v>
      </c>
      <c r="Q85" s="99"/>
      <c r="R85" s="189">
        <f>R86+R113</f>
        <v>1.7619255600000001</v>
      </c>
      <c r="S85" s="99"/>
      <c r="T85" s="190">
        <f>T86+T113</f>
        <v>3.3609439999999999</v>
      </c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T85" s="20" t="s">
        <v>77</v>
      </c>
      <c r="AU85" s="20" t="s">
        <v>112</v>
      </c>
      <c r="BK85" s="191">
        <f>BK86+BK113</f>
        <v>0</v>
      </c>
    </row>
    <row r="86" s="12" customFormat="1" ht="25.92" customHeight="1">
      <c r="A86" s="12"/>
      <c r="B86" s="192"/>
      <c r="C86" s="193"/>
      <c r="D86" s="194" t="s">
        <v>77</v>
      </c>
      <c r="E86" s="195" t="s">
        <v>142</v>
      </c>
      <c r="F86" s="195" t="s">
        <v>143</v>
      </c>
      <c r="G86" s="193"/>
      <c r="H86" s="193"/>
      <c r="I86" s="196"/>
      <c r="J86" s="197">
        <f>BK86</f>
        <v>0</v>
      </c>
      <c r="K86" s="193"/>
      <c r="L86" s="198"/>
      <c r="M86" s="199"/>
      <c r="N86" s="200"/>
      <c r="O86" s="200"/>
      <c r="P86" s="201">
        <f>P87+P92+P103</f>
        <v>0</v>
      </c>
      <c r="Q86" s="200"/>
      <c r="R86" s="201">
        <f>R87+R92+R103</f>
        <v>1.7312855600000001</v>
      </c>
      <c r="S86" s="200"/>
      <c r="T86" s="202">
        <f>T87+T92+T103</f>
        <v>3.3609439999999999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3" t="s">
        <v>86</v>
      </c>
      <c r="AT86" s="204" t="s">
        <v>77</v>
      </c>
      <c r="AU86" s="204" t="s">
        <v>78</v>
      </c>
      <c r="AY86" s="203" t="s">
        <v>144</v>
      </c>
      <c r="BK86" s="205">
        <f>BK87+BK92+BK103</f>
        <v>0</v>
      </c>
    </row>
    <row r="87" s="12" customFormat="1" ht="22.8" customHeight="1">
      <c r="A87" s="12"/>
      <c r="B87" s="192"/>
      <c r="C87" s="193"/>
      <c r="D87" s="194" t="s">
        <v>77</v>
      </c>
      <c r="E87" s="206" t="s">
        <v>88</v>
      </c>
      <c r="F87" s="206" t="s">
        <v>180</v>
      </c>
      <c r="G87" s="193"/>
      <c r="H87" s="193"/>
      <c r="I87" s="196"/>
      <c r="J87" s="207">
        <f>BK87</f>
        <v>0</v>
      </c>
      <c r="K87" s="193"/>
      <c r="L87" s="198"/>
      <c r="M87" s="199"/>
      <c r="N87" s="200"/>
      <c r="O87" s="200"/>
      <c r="P87" s="201">
        <f>SUM(P88:P91)</f>
        <v>0</v>
      </c>
      <c r="Q87" s="200"/>
      <c r="R87" s="201">
        <f>SUM(R88:R91)</f>
        <v>1.7273406</v>
      </c>
      <c r="S87" s="200"/>
      <c r="T87" s="202">
        <f>SUM(T88:T91)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3" t="s">
        <v>86</v>
      </c>
      <c r="AT87" s="204" t="s">
        <v>77</v>
      </c>
      <c r="AU87" s="204" t="s">
        <v>86</v>
      </c>
      <c r="AY87" s="203" t="s">
        <v>144</v>
      </c>
      <c r="BK87" s="205">
        <f>SUM(BK88:BK91)</f>
        <v>0</v>
      </c>
    </row>
    <row r="88" s="2" customFormat="1" ht="33" customHeight="1">
      <c r="A88" s="41"/>
      <c r="B88" s="42"/>
      <c r="C88" s="208" t="s">
        <v>86</v>
      </c>
      <c r="D88" s="208" t="s">
        <v>146</v>
      </c>
      <c r="E88" s="209" t="s">
        <v>822</v>
      </c>
      <c r="F88" s="210" t="s">
        <v>823</v>
      </c>
      <c r="G88" s="211" t="s">
        <v>192</v>
      </c>
      <c r="H88" s="212">
        <v>6.7800000000000002</v>
      </c>
      <c r="I88" s="213"/>
      <c r="J88" s="214">
        <f>ROUND(I88*H88,2)</f>
        <v>0</v>
      </c>
      <c r="K88" s="215"/>
      <c r="L88" s="47"/>
      <c r="M88" s="216" t="s">
        <v>19</v>
      </c>
      <c r="N88" s="217" t="s">
        <v>49</v>
      </c>
      <c r="O88" s="87"/>
      <c r="P88" s="218">
        <f>O88*H88</f>
        <v>0</v>
      </c>
      <c r="Q88" s="218">
        <v>0.25477</v>
      </c>
      <c r="R88" s="218">
        <f>Q88*H88</f>
        <v>1.7273406</v>
      </c>
      <c r="S88" s="218">
        <v>0</v>
      </c>
      <c r="T88" s="219">
        <f>S88*H88</f>
        <v>0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R88" s="220" t="s">
        <v>150</v>
      </c>
      <c r="AT88" s="220" t="s">
        <v>146</v>
      </c>
      <c r="AU88" s="220" t="s">
        <v>88</v>
      </c>
      <c r="AY88" s="20" t="s">
        <v>144</v>
      </c>
      <c r="BE88" s="221">
        <f>IF(N88="základní",J88,0)</f>
        <v>0</v>
      </c>
      <c r="BF88" s="221">
        <f>IF(N88="snížená",J88,0)</f>
        <v>0</v>
      </c>
      <c r="BG88" s="221">
        <f>IF(N88="zákl. přenesená",J88,0)</f>
        <v>0</v>
      </c>
      <c r="BH88" s="221">
        <f>IF(N88="sníž. přenesená",J88,0)</f>
        <v>0</v>
      </c>
      <c r="BI88" s="221">
        <f>IF(N88="nulová",J88,0)</f>
        <v>0</v>
      </c>
      <c r="BJ88" s="20" t="s">
        <v>86</v>
      </c>
      <c r="BK88" s="221">
        <f>ROUND(I88*H88,2)</f>
        <v>0</v>
      </c>
      <c r="BL88" s="20" t="s">
        <v>150</v>
      </c>
      <c r="BM88" s="220" t="s">
        <v>824</v>
      </c>
    </row>
    <row r="89" s="2" customFormat="1">
      <c r="A89" s="41"/>
      <c r="B89" s="42"/>
      <c r="C89" s="43"/>
      <c r="D89" s="222" t="s">
        <v>152</v>
      </c>
      <c r="E89" s="43"/>
      <c r="F89" s="223" t="s">
        <v>825</v>
      </c>
      <c r="G89" s="43"/>
      <c r="H89" s="43"/>
      <c r="I89" s="224"/>
      <c r="J89" s="43"/>
      <c r="K89" s="43"/>
      <c r="L89" s="47"/>
      <c r="M89" s="225"/>
      <c r="N89" s="226"/>
      <c r="O89" s="87"/>
      <c r="P89" s="87"/>
      <c r="Q89" s="87"/>
      <c r="R89" s="87"/>
      <c r="S89" s="87"/>
      <c r="T89" s="88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T89" s="20" t="s">
        <v>152</v>
      </c>
      <c r="AU89" s="20" t="s">
        <v>88</v>
      </c>
    </row>
    <row r="90" s="13" customFormat="1">
      <c r="A90" s="13"/>
      <c r="B90" s="227"/>
      <c r="C90" s="228"/>
      <c r="D90" s="229" t="s">
        <v>154</v>
      </c>
      <c r="E90" s="230" t="s">
        <v>19</v>
      </c>
      <c r="F90" s="231" t="s">
        <v>826</v>
      </c>
      <c r="G90" s="228"/>
      <c r="H90" s="230" t="s">
        <v>19</v>
      </c>
      <c r="I90" s="232"/>
      <c r="J90" s="228"/>
      <c r="K90" s="228"/>
      <c r="L90" s="233"/>
      <c r="M90" s="234"/>
      <c r="N90" s="235"/>
      <c r="O90" s="235"/>
      <c r="P90" s="235"/>
      <c r="Q90" s="235"/>
      <c r="R90" s="235"/>
      <c r="S90" s="235"/>
      <c r="T90" s="236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T90" s="237" t="s">
        <v>154</v>
      </c>
      <c r="AU90" s="237" t="s">
        <v>88</v>
      </c>
      <c r="AV90" s="13" t="s">
        <v>86</v>
      </c>
      <c r="AW90" s="13" t="s">
        <v>37</v>
      </c>
      <c r="AX90" s="13" t="s">
        <v>78</v>
      </c>
      <c r="AY90" s="237" t="s">
        <v>144</v>
      </c>
    </row>
    <row r="91" s="14" customFormat="1">
      <c r="A91" s="14"/>
      <c r="B91" s="238"/>
      <c r="C91" s="239"/>
      <c r="D91" s="229" t="s">
        <v>154</v>
      </c>
      <c r="E91" s="240" t="s">
        <v>19</v>
      </c>
      <c r="F91" s="241" t="s">
        <v>827</v>
      </c>
      <c r="G91" s="239"/>
      <c r="H91" s="242">
        <v>6.7800000000000002</v>
      </c>
      <c r="I91" s="243"/>
      <c r="J91" s="239"/>
      <c r="K91" s="239"/>
      <c r="L91" s="244"/>
      <c r="M91" s="245"/>
      <c r="N91" s="246"/>
      <c r="O91" s="246"/>
      <c r="P91" s="246"/>
      <c r="Q91" s="246"/>
      <c r="R91" s="246"/>
      <c r="S91" s="246"/>
      <c r="T91" s="247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T91" s="248" t="s">
        <v>154</v>
      </c>
      <c r="AU91" s="248" t="s">
        <v>88</v>
      </c>
      <c r="AV91" s="14" t="s">
        <v>88</v>
      </c>
      <c r="AW91" s="14" t="s">
        <v>37</v>
      </c>
      <c r="AX91" s="14" t="s">
        <v>86</v>
      </c>
      <c r="AY91" s="248" t="s">
        <v>144</v>
      </c>
    </row>
    <row r="92" s="12" customFormat="1" ht="22.8" customHeight="1">
      <c r="A92" s="12"/>
      <c r="B92" s="192"/>
      <c r="C92" s="193"/>
      <c r="D92" s="194" t="s">
        <v>77</v>
      </c>
      <c r="E92" s="206" t="s">
        <v>201</v>
      </c>
      <c r="F92" s="206" t="s">
        <v>325</v>
      </c>
      <c r="G92" s="193"/>
      <c r="H92" s="193"/>
      <c r="I92" s="196"/>
      <c r="J92" s="207">
        <f>BK92</f>
        <v>0</v>
      </c>
      <c r="K92" s="193"/>
      <c r="L92" s="198"/>
      <c r="M92" s="199"/>
      <c r="N92" s="200"/>
      <c r="O92" s="200"/>
      <c r="P92" s="201">
        <f>SUM(P93:P102)</f>
        <v>0</v>
      </c>
      <c r="Q92" s="200"/>
      <c r="R92" s="201">
        <f>SUM(R93:R102)</f>
        <v>0.00394496</v>
      </c>
      <c r="S92" s="200"/>
      <c r="T92" s="202">
        <f>SUM(T93:T102)</f>
        <v>3.3609439999999999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3" t="s">
        <v>86</v>
      </c>
      <c r="AT92" s="204" t="s">
        <v>77</v>
      </c>
      <c r="AU92" s="204" t="s">
        <v>86</v>
      </c>
      <c r="AY92" s="203" t="s">
        <v>144</v>
      </c>
      <c r="BK92" s="205">
        <f>SUM(BK93:BK102)</f>
        <v>0</v>
      </c>
    </row>
    <row r="93" s="2" customFormat="1" ht="16.5" customHeight="1">
      <c r="A93" s="41"/>
      <c r="B93" s="42"/>
      <c r="C93" s="208" t="s">
        <v>88</v>
      </c>
      <c r="D93" s="208" t="s">
        <v>146</v>
      </c>
      <c r="E93" s="209" t="s">
        <v>828</v>
      </c>
      <c r="F93" s="210" t="s">
        <v>829</v>
      </c>
      <c r="G93" s="211" t="s">
        <v>234</v>
      </c>
      <c r="H93" s="212">
        <v>24.655999999999999</v>
      </c>
      <c r="I93" s="213"/>
      <c r="J93" s="214">
        <f>ROUND(I93*H93,2)</f>
        <v>0</v>
      </c>
      <c r="K93" s="215"/>
      <c r="L93" s="47"/>
      <c r="M93" s="216" t="s">
        <v>19</v>
      </c>
      <c r="N93" s="217" t="s">
        <v>49</v>
      </c>
      <c r="O93" s="87"/>
      <c r="P93" s="218">
        <f>O93*H93</f>
        <v>0</v>
      </c>
      <c r="Q93" s="218">
        <v>0</v>
      </c>
      <c r="R93" s="218">
        <f>Q93*H93</f>
        <v>0</v>
      </c>
      <c r="S93" s="218">
        <v>0.099000000000000005</v>
      </c>
      <c r="T93" s="219">
        <f>S93*H93</f>
        <v>2.440944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20" t="s">
        <v>150</v>
      </c>
      <c r="AT93" s="220" t="s">
        <v>146</v>
      </c>
      <c r="AU93" s="220" t="s">
        <v>88</v>
      </c>
      <c r="AY93" s="20" t="s">
        <v>144</v>
      </c>
      <c r="BE93" s="221">
        <f>IF(N93="základní",J93,0)</f>
        <v>0</v>
      </c>
      <c r="BF93" s="221">
        <f>IF(N93="snížená",J93,0)</f>
        <v>0</v>
      </c>
      <c r="BG93" s="221">
        <f>IF(N93="zákl. přenesená",J93,0)</f>
        <v>0</v>
      </c>
      <c r="BH93" s="221">
        <f>IF(N93="sníž. přenesená",J93,0)</f>
        <v>0</v>
      </c>
      <c r="BI93" s="221">
        <f>IF(N93="nulová",J93,0)</f>
        <v>0</v>
      </c>
      <c r="BJ93" s="20" t="s">
        <v>86</v>
      </c>
      <c r="BK93" s="221">
        <f>ROUND(I93*H93,2)</f>
        <v>0</v>
      </c>
      <c r="BL93" s="20" t="s">
        <v>150</v>
      </c>
      <c r="BM93" s="220" t="s">
        <v>830</v>
      </c>
    </row>
    <row r="94" s="2" customFormat="1">
      <c r="A94" s="41"/>
      <c r="B94" s="42"/>
      <c r="C94" s="43"/>
      <c r="D94" s="222" t="s">
        <v>152</v>
      </c>
      <c r="E94" s="43"/>
      <c r="F94" s="223" t="s">
        <v>831</v>
      </c>
      <c r="G94" s="43"/>
      <c r="H94" s="43"/>
      <c r="I94" s="224"/>
      <c r="J94" s="43"/>
      <c r="K94" s="43"/>
      <c r="L94" s="47"/>
      <c r="M94" s="225"/>
      <c r="N94" s="226"/>
      <c r="O94" s="87"/>
      <c r="P94" s="87"/>
      <c r="Q94" s="87"/>
      <c r="R94" s="87"/>
      <c r="S94" s="87"/>
      <c r="T94" s="88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20" t="s">
        <v>152</v>
      </c>
      <c r="AU94" s="20" t="s">
        <v>88</v>
      </c>
    </row>
    <row r="95" s="13" customFormat="1">
      <c r="A95" s="13"/>
      <c r="B95" s="227"/>
      <c r="C95" s="228"/>
      <c r="D95" s="229" t="s">
        <v>154</v>
      </c>
      <c r="E95" s="230" t="s">
        <v>19</v>
      </c>
      <c r="F95" s="231" t="s">
        <v>826</v>
      </c>
      <c r="G95" s="228"/>
      <c r="H95" s="230" t="s">
        <v>19</v>
      </c>
      <c r="I95" s="232"/>
      <c r="J95" s="228"/>
      <c r="K95" s="228"/>
      <c r="L95" s="233"/>
      <c r="M95" s="234"/>
      <c r="N95" s="235"/>
      <c r="O95" s="235"/>
      <c r="P95" s="235"/>
      <c r="Q95" s="235"/>
      <c r="R95" s="235"/>
      <c r="S95" s="235"/>
      <c r="T95" s="236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7" t="s">
        <v>154</v>
      </c>
      <c r="AU95" s="237" t="s">
        <v>88</v>
      </c>
      <c r="AV95" s="13" t="s">
        <v>86</v>
      </c>
      <c r="AW95" s="13" t="s">
        <v>37</v>
      </c>
      <c r="AX95" s="13" t="s">
        <v>78</v>
      </c>
      <c r="AY95" s="237" t="s">
        <v>144</v>
      </c>
    </row>
    <row r="96" s="14" customFormat="1">
      <c r="A96" s="14"/>
      <c r="B96" s="238"/>
      <c r="C96" s="239"/>
      <c r="D96" s="229" t="s">
        <v>154</v>
      </c>
      <c r="E96" s="240" t="s">
        <v>19</v>
      </c>
      <c r="F96" s="241" t="s">
        <v>832</v>
      </c>
      <c r="G96" s="239"/>
      <c r="H96" s="242">
        <v>24.655999999999999</v>
      </c>
      <c r="I96" s="243"/>
      <c r="J96" s="239"/>
      <c r="K96" s="239"/>
      <c r="L96" s="244"/>
      <c r="M96" s="245"/>
      <c r="N96" s="246"/>
      <c r="O96" s="246"/>
      <c r="P96" s="246"/>
      <c r="Q96" s="246"/>
      <c r="R96" s="246"/>
      <c r="S96" s="246"/>
      <c r="T96" s="247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48" t="s">
        <v>154</v>
      </c>
      <c r="AU96" s="248" t="s">
        <v>88</v>
      </c>
      <c r="AV96" s="14" t="s">
        <v>88</v>
      </c>
      <c r="AW96" s="14" t="s">
        <v>37</v>
      </c>
      <c r="AX96" s="14" t="s">
        <v>86</v>
      </c>
      <c r="AY96" s="248" t="s">
        <v>144</v>
      </c>
    </row>
    <row r="97" s="2" customFormat="1" ht="16.5" customHeight="1">
      <c r="A97" s="41"/>
      <c r="B97" s="42"/>
      <c r="C97" s="208" t="s">
        <v>163</v>
      </c>
      <c r="D97" s="208" t="s">
        <v>146</v>
      </c>
      <c r="E97" s="209" t="s">
        <v>833</v>
      </c>
      <c r="F97" s="210" t="s">
        <v>834</v>
      </c>
      <c r="G97" s="211" t="s">
        <v>334</v>
      </c>
      <c r="H97" s="212">
        <v>920</v>
      </c>
      <c r="I97" s="213"/>
      <c r="J97" s="214">
        <f>ROUND(I97*H97,2)</f>
        <v>0</v>
      </c>
      <c r="K97" s="215"/>
      <c r="L97" s="47"/>
      <c r="M97" s="216" t="s">
        <v>19</v>
      </c>
      <c r="N97" s="217" t="s">
        <v>49</v>
      </c>
      <c r="O97" s="87"/>
      <c r="P97" s="218">
        <f>O97*H97</f>
        <v>0</v>
      </c>
      <c r="Q97" s="218">
        <v>0</v>
      </c>
      <c r="R97" s="218">
        <f>Q97*H97</f>
        <v>0</v>
      </c>
      <c r="S97" s="218">
        <v>0.001</v>
      </c>
      <c r="T97" s="219">
        <f>S97*H97</f>
        <v>0.92000000000000004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20" t="s">
        <v>150</v>
      </c>
      <c r="AT97" s="220" t="s">
        <v>146</v>
      </c>
      <c r="AU97" s="220" t="s">
        <v>88</v>
      </c>
      <c r="AY97" s="20" t="s">
        <v>144</v>
      </c>
      <c r="BE97" s="221">
        <f>IF(N97="základní",J97,0)</f>
        <v>0</v>
      </c>
      <c r="BF97" s="221">
        <f>IF(N97="snížená",J97,0)</f>
        <v>0</v>
      </c>
      <c r="BG97" s="221">
        <f>IF(N97="zákl. přenesená",J97,0)</f>
        <v>0</v>
      </c>
      <c r="BH97" s="221">
        <f>IF(N97="sníž. přenesená",J97,0)</f>
        <v>0</v>
      </c>
      <c r="BI97" s="221">
        <f>IF(N97="nulová",J97,0)</f>
        <v>0</v>
      </c>
      <c r="BJ97" s="20" t="s">
        <v>86</v>
      </c>
      <c r="BK97" s="221">
        <f>ROUND(I97*H97,2)</f>
        <v>0</v>
      </c>
      <c r="BL97" s="20" t="s">
        <v>150</v>
      </c>
      <c r="BM97" s="220" t="s">
        <v>835</v>
      </c>
    </row>
    <row r="98" s="14" customFormat="1">
      <c r="A98" s="14"/>
      <c r="B98" s="238"/>
      <c r="C98" s="239"/>
      <c r="D98" s="229" t="s">
        <v>154</v>
      </c>
      <c r="E98" s="240" t="s">
        <v>19</v>
      </c>
      <c r="F98" s="241" t="s">
        <v>836</v>
      </c>
      <c r="G98" s="239"/>
      <c r="H98" s="242">
        <v>920</v>
      </c>
      <c r="I98" s="243"/>
      <c r="J98" s="239"/>
      <c r="K98" s="239"/>
      <c r="L98" s="244"/>
      <c r="M98" s="245"/>
      <c r="N98" s="246"/>
      <c r="O98" s="246"/>
      <c r="P98" s="246"/>
      <c r="Q98" s="246"/>
      <c r="R98" s="246"/>
      <c r="S98" s="246"/>
      <c r="T98" s="247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48" t="s">
        <v>154</v>
      </c>
      <c r="AU98" s="248" t="s">
        <v>88</v>
      </c>
      <c r="AV98" s="14" t="s">
        <v>88</v>
      </c>
      <c r="AW98" s="14" t="s">
        <v>37</v>
      </c>
      <c r="AX98" s="14" t="s">
        <v>86</v>
      </c>
      <c r="AY98" s="248" t="s">
        <v>144</v>
      </c>
    </row>
    <row r="99" s="2" customFormat="1" ht="24.15" customHeight="1">
      <c r="A99" s="41"/>
      <c r="B99" s="42"/>
      <c r="C99" s="208" t="s">
        <v>150</v>
      </c>
      <c r="D99" s="208" t="s">
        <v>146</v>
      </c>
      <c r="E99" s="209" t="s">
        <v>837</v>
      </c>
      <c r="F99" s="210" t="s">
        <v>838</v>
      </c>
      <c r="G99" s="211" t="s">
        <v>234</v>
      </c>
      <c r="H99" s="212">
        <v>49.311999999999998</v>
      </c>
      <c r="I99" s="213"/>
      <c r="J99" s="214">
        <f>ROUND(I99*H99,2)</f>
        <v>0</v>
      </c>
      <c r="K99" s="215"/>
      <c r="L99" s="47"/>
      <c r="M99" s="216" t="s">
        <v>19</v>
      </c>
      <c r="N99" s="217" t="s">
        <v>49</v>
      </c>
      <c r="O99" s="87"/>
      <c r="P99" s="218">
        <f>O99*H99</f>
        <v>0</v>
      </c>
      <c r="Q99" s="218">
        <v>8.0000000000000007E-05</v>
      </c>
      <c r="R99" s="218">
        <f>Q99*H99</f>
        <v>0.00394496</v>
      </c>
      <c r="S99" s="218">
        <v>0</v>
      </c>
      <c r="T99" s="219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20" t="s">
        <v>150</v>
      </c>
      <c r="AT99" s="220" t="s">
        <v>146</v>
      </c>
      <c r="AU99" s="220" t="s">
        <v>88</v>
      </c>
      <c r="AY99" s="20" t="s">
        <v>144</v>
      </c>
      <c r="BE99" s="221">
        <f>IF(N99="základní",J99,0)</f>
        <v>0</v>
      </c>
      <c r="BF99" s="221">
        <f>IF(N99="snížená",J99,0)</f>
        <v>0</v>
      </c>
      <c r="BG99" s="221">
        <f>IF(N99="zákl. přenesená",J99,0)</f>
        <v>0</v>
      </c>
      <c r="BH99" s="221">
        <f>IF(N99="sníž. přenesená",J99,0)</f>
        <v>0</v>
      </c>
      <c r="BI99" s="221">
        <f>IF(N99="nulová",J99,0)</f>
        <v>0</v>
      </c>
      <c r="BJ99" s="20" t="s">
        <v>86</v>
      </c>
      <c r="BK99" s="221">
        <f>ROUND(I99*H99,2)</f>
        <v>0</v>
      </c>
      <c r="BL99" s="20" t="s">
        <v>150</v>
      </c>
      <c r="BM99" s="220" t="s">
        <v>839</v>
      </c>
    </row>
    <row r="100" s="2" customFormat="1">
      <c r="A100" s="41"/>
      <c r="B100" s="42"/>
      <c r="C100" s="43"/>
      <c r="D100" s="222" t="s">
        <v>152</v>
      </c>
      <c r="E100" s="43"/>
      <c r="F100" s="223" t="s">
        <v>840</v>
      </c>
      <c r="G100" s="43"/>
      <c r="H100" s="43"/>
      <c r="I100" s="224"/>
      <c r="J100" s="43"/>
      <c r="K100" s="43"/>
      <c r="L100" s="47"/>
      <c r="M100" s="225"/>
      <c r="N100" s="226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152</v>
      </c>
      <c r="AU100" s="20" t="s">
        <v>88</v>
      </c>
    </row>
    <row r="101" s="13" customFormat="1">
      <c r="A101" s="13"/>
      <c r="B101" s="227"/>
      <c r="C101" s="228"/>
      <c r="D101" s="229" t="s">
        <v>154</v>
      </c>
      <c r="E101" s="230" t="s">
        <v>19</v>
      </c>
      <c r="F101" s="231" t="s">
        <v>826</v>
      </c>
      <c r="G101" s="228"/>
      <c r="H101" s="230" t="s">
        <v>19</v>
      </c>
      <c r="I101" s="232"/>
      <c r="J101" s="228"/>
      <c r="K101" s="228"/>
      <c r="L101" s="233"/>
      <c r="M101" s="234"/>
      <c r="N101" s="235"/>
      <c r="O101" s="235"/>
      <c r="P101" s="235"/>
      <c r="Q101" s="235"/>
      <c r="R101" s="235"/>
      <c r="S101" s="235"/>
      <c r="T101" s="236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7" t="s">
        <v>154</v>
      </c>
      <c r="AU101" s="237" t="s">
        <v>88</v>
      </c>
      <c r="AV101" s="13" t="s">
        <v>86</v>
      </c>
      <c r="AW101" s="13" t="s">
        <v>37</v>
      </c>
      <c r="AX101" s="13" t="s">
        <v>78</v>
      </c>
      <c r="AY101" s="237" t="s">
        <v>144</v>
      </c>
    </row>
    <row r="102" s="14" customFormat="1">
      <c r="A102" s="14"/>
      <c r="B102" s="238"/>
      <c r="C102" s="239"/>
      <c r="D102" s="229" t="s">
        <v>154</v>
      </c>
      <c r="E102" s="240" t="s">
        <v>19</v>
      </c>
      <c r="F102" s="241" t="s">
        <v>841</v>
      </c>
      <c r="G102" s="239"/>
      <c r="H102" s="242">
        <v>49.311999999999998</v>
      </c>
      <c r="I102" s="243"/>
      <c r="J102" s="239"/>
      <c r="K102" s="239"/>
      <c r="L102" s="244"/>
      <c r="M102" s="245"/>
      <c r="N102" s="246"/>
      <c r="O102" s="246"/>
      <c r="P102" s="246"/>
      <c r="Q102" s="246"/>
      <c r="R102" s="246"/>
      <c r="S102" s="246"/>
      <c r="T102" s="247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48" t="s">
        <v>154</v>
      </c>
      <c r="AU102" s="248" t="s">
        <v>88</v>
      </c>
      <c r="AV102" s="14" t="s">
        <v>88</v>
      </c>
      <c r="AW102" s="14" t="s">
        <v>37</v>
      </c>
      <c r="AX102" s="14" t="s">
        <v>86</v>
      </c>
      <c r="AY102" s="248" t="s">
        <v>144</v>
      </c>
    </row>
    <row r="103" s="12" customFormat="1" ht="22.8" customHeight="1">
      <c r="A103" s="12"/>
      <c r="B103" s="192"/>
      <c r="C103" s="193"/>
      <c r="D103" s="194" t="s">
        <v>77</v>
      </c>
      <c r="E103" s="206" t="s">
        <v>404</v>
      </c>
      <c r="F103" s="206" t="s">
        <v>405</v>
      </c>
      <c r="G103" s="193"/>
      <c r="H103" s="193"/>
      <c r="I103" s="196"/>
      <c r="J103" s="207">
        <f>BK103</f>
        <v>0</v>
      </c>
      <c r="K103" s="193"/>
      <c r="L103" s="198"/>
      <c r="M103" s="199"/>
      <c r="N103" s="200"/>
      <c r="O103" s="200"/>
      <c r="P103" s="201">
        <f>SUM(P104:P112)</f>
        <v>0</v>
      </c>
      <c r="Q103" s="200"/>
      <c r="R103" s="201">
        <f>SUM(R104:R112)</f>
        <v>0</v>
      </c>
      <c r="S103" s="200"/>
      <c r="T103" s="202">
        <f>SUM(T104:T112)</f>
        <v>0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203" t="s">
        <v>86</v>
      </c>
      <c r="AT103" s="204" t="s">
        <v>77</v>
      </c>
      <c r="AU103" s="204" t="s">
        <v>86</v>
      </c>
      <c r="AY103" s="203" t="s">
        <v>144</v>
      </c>
      <c r="BK103" s="205">
        <f>SUM(BK104:BK112)</f>
        <v>0</v>
      </c>
    </row>
    <row r="104" s="2" customFormat="1" ht="24.15" customHeight="1">
      <c r="A104" s="41"/>
      <c r="B104" s="42"/>
      <c r="C104" s="208" t="s">
        <v>174</v>
      </c>
      <c r="D104" s="208" t="s">
        <v>146</v>
      </c>
      <c r="E104" s="209" t="s">
        <v>407</v>
      </c>
      <c r="F104" s="210" t="s">
        <v>408</v>
      </c>
      <c r="G104" s="211" t="s">
        <v>166</v>
      </c>
      <c r="H104" s="212">
        <v>3.3610000000000002</v>
      </c>
      <c r="I104" s="213"/>
      <c r="J104" s="214">
        <f>ROUND(I104*H104,2)</f>
        <v>0</v>
      </c>
      <c r="K104" s="215"/>
      <c r="L104" s="47"/>
      <c r="M104" s="216" t="s">
        <v>19</v>
      </c>
      <c r="N104" s="217" t="s">
        <v>49</v>
      </c>
      <c r="O104" s="87"/>
      <c r="P104" s="218">
        <f>O104*H104</f>
        <v>0</v>
      </c>
      <c r="Q104" s="218">
        <v>0</v>
      </c>
      <c r="R104" s="218">
        <f>Q104*H104</f>
        <v>0</v>
      </c>
      <c r="S104" s="218">
        <v>0</v>
      </c>
      <c r="T104" s="219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20" t="s">
        <v>150</v>
      </c>
      <c r="AT104" s="220" t="s">
        <v>146</v>
      </c>
      <c r="AU104" s="220" t="s">
        <v>88</v>
      </c>
      <c r="AY104" s="20" t="s">
        <v>144</v>
      </c>
      <c r="BE104" s="221">
        <f>IF(N104="základní",J104,0)</f>
        <v>0</v>
      </c>
      <c r="BF104" s="221">
        <f>IF(N104="snížená",J104,0)</f>
        <v>0</v>
      </c>
      <c r="BG104" s="221">
        <f>IF(N104="zákl. přenesená",J104,0)</f>
        <v>0</v>
      </c>
      <c r="BH104" s="221">
        <f>IF(N104="sníž. přenesená",J104,0)</f>
        <v>0</v>
      </c>
      <c r="BI104" s="221">
        <f>IF(N104="nulová",J104,0)</f>
        <v>0</v>
      </c>
      <c r="BJ104" s="20" t="s">
        <v>86</v>
      </c>
      <c r="BK104" s="221">
        <f>ROUND(I104*H104,2)</f>
        <v>0</v>
      </c>
      <c r="BL104" s="20" t="s">
        <v>150</v>
      </c>
      <c r="BM104" s="220" t="s">
        <v>842</v>
      </c>
    </row>
    <row r="105" s="2" customFormat="1">
      <c r="A105" s="41"/>
      <c r="B105" s="42"/>
      <c r="C105" s="43"/>
      <c r="D105" s="222" t="s">
        <v>152</v>
      </c>
      <c r="E105" s="43"/>
      <c r="F105" s="223" t="s">
        <v>410</v>
      </c>
      <c r="G105" s="43"/>
      <c r="H105" s="43"/>
      <c r="I105" s="224"/>
      <c r="J105" s="43"/>
      <c r="K105" s="43"/>
      <c r="L105" s="47"/>
      <c r="M105" s="225"/>
      <c r="N105" s="226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152</v>
      </c>
      <c r="AU105" s="20" t="s">
        <v>88</v>
      </c>
    </row>
    <row r="106" s="2" customFormat="1" ht="21.75" customHeight="1">
      <c r="A106" s="41"/>
      <c r="B106" s="42"/>
      <c r="C106" s="208" t="s">
        <v>181</v>
      </c>
      <c r="D106" s="208" t="s">
        <v>146</v>
      </c>
      <c r="E106" s="209" t="s">
        <v>412</v>
      </c>
      <c r="F106" s="210" t="s">
        <v>413</v>
      </c>
      <c r="G106" s="211" t="s">
        <v>166</v>
      </c>
      <c r="H106" s="212">
        <v>3.3610000000000002</v>
      </c>
      <c r="I106" s="213"/>
      <c r="J106" s="214">
        <f>ROUND(I106*H106,2)</f>
        <v>0</v>
      </c>
      <c r="K106" s="215"/>
      <c r="L106" s="47"/>
      <c r="M106" s="216" t="s">
        <v>19</v>
      </c>
      <c r="N106" s="217" t="s">
        <v>49</v>
      </c>
      <c r="O106" s="87"/>
      <c r="P106" s="218">
        <f>O106*H106</f>
        <v>0</v>
      </c>
      <c r="Q106" s="218">
        <v>0</v>
      </c>
      <c r="R106" s="218">
        <f>Q106*H106</f>
        <v>0</v>
      </c>
      <c r="S106" s="218">
        <v>0</v>
      </c>
      <c r="T106" s="219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20" t="s">
        <v>150</v>
      </c>
      <c r="AT106" s="220" t="s">
        <v>146</v>
      </c>
      <c r="AU106" s="220" t="s">
        <v>88</v>
      </c>
      <c r="AY106" s="20" t="s">
        <v>144</v>
      </c>
      <c r="BE106" s="221">
        <f>IF(N106="základní",J106,0)</f>
        <v>0</v>
      </c>
      <c r="BF106" s="221">
        <f>IF(N106="snížená",J106,0)</f>
        <v>0</v>
      </c>
      <c r="BG106" s="221">
        <f>IF(N106="zákl. přenesená",J106,0)</f>
        <v>0</v>
      </c>
      <c r="BH106" s="221">
        <f>IF(N106="sníž. přenesená",J106,0)</f>
        <v>0</v>
      </c>
      <c r="BI106" s="221">
        <f>IF(N106="nulová",J106,0)</f>
        <v>0</v>
      </c>
      <c r="BJ106" s="20" t="s">
        <v>86</v>
      </c>
      <c r="BK106" s="221">
        <f>ROUND(I106*H106,2)</f>
        <v>0</v>
      </c>
      <c r="BL106" s="20" t="s">
        <v>150</v>
      </c>
      <c r="BM106" s="220" t="s">
        <v>843</v>
      </c>
    </row>
    <row r="107" s="2" customFormat="1">
      <c r="A107" s="41"/>
      <c r="B107" s="42"/>
      <c r="C107" s="43"/>
      <c r="D107" s="222" t="s">
        <v>152</v>
      </c>
      <c r="E107" s="43"/>
      <c r="F107" s="223" t="s">
        <v>415</v>
      </c>
      <c r="G107" s="43"/>
      <c r="H107" s="43"/>
      <c r="I107" s="224"/>
      <c r="J107" s="43"/>
      <c r="K107" s="43"/>
      <c r="L107" s="47"/>
      <c r="M107" s="225"/>
      <c r="N107" s="226"/>
      <c r="O107" s="87"/>
      <c r="P107" s="87"/>
      <c r="Q107" s="87"/>
      <c r="R107" s="87"/>
      <c r="S107" s="87"/>
      <c r="T107" s="88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20" t="s">
        <v>152</v>
      </c>
      <c r="AU107" s="20" t="s">
        <v>88</v>
      </c>
    </row>
    <row r="108" s="2" customFormat="1" ht="24.15" customHeight="1">
      <c r="A108" s="41"/>
      <c r="B108" s="42"/>
      <c r="C108" s="208" t="s">
        <v>189</v>
      </c>
      <c r="D108" s="208" t="s">
        <v>146</v>
      </c>
      <c r="E108" s="209" t="s">
        <v>417</v>
      </c>
      <c r="F108" s="210" t="s">
        <v>418</v>
      </c>
      <c r="G108" s="211" t="s">
        <v>166</v>
      </c>
      <c r="H108" s="212">
        <v>30.248999999999999</v>
      </c>
      <c r="I108" s="213"/>
      <c r="J108" s="214">
        <f>ROUND(I108*H108,2)</f>
        <v>0</v>
      </c>
      <c r="K108" s="215"/>
      <c r="L108" s="47"/>
      <c r="M108" s="216" t="s">
        <v>19</v>
      </c>
      <c r="N108" s="217" t="s">
        <v>49</v>
      </c>
      <c r="O108" s="87"/>
      <c r="P108" s="218">
        <f>O108*H108</f>
        <v>0</v>
      </c>
      <c r="Q108" s="218">
        <v>0</v>
      </c>
      <c r="R108" s="218">
        <f>Q108*H108</f>
        <v>0</v>
      </c>
      <c r="S108" s="218">
        <v>0</v>
      </c>
      <c r="T108" s="219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20" t="s">
        <v>150</v>
      </c>
      <c r="AT108" s="220" t="s">
        <v>146</v>
      </c>
      <c r="AU108" s="220" t="s">
        <v>88</v>
      </c>
      <c r="AY108" s="20" t="s">
        <v>144</v>
      </c>
      <c r="BE108" s="221">
        <f>IF(N108="základní",J108,0)</f>
        <v>0</v>
      </c>
      <c r="BF108" s="221">
        <f>IF(N108="snížená",J108,0)</f>
        <v>0</v>
      </c>
      <c r="BG108" s="221">
        <f>IF(N108="zákl. přenesená",J108,0)</f>
        <v>0</v>
      </c>
      <c r="BH108" s="221">
        <f>IF(N108="sníž. přenesená",J108,0)</f>
        <v>0</v>
      </c>
      <c r="BI108" s="221">
        <f>IF(N108="nulová",J108,0)</f>
        <v>0</v>
      </c>
      <c r="BJ108" s="20" t="s">
        <v>86</v>
      </c>
      <c r="BK108" s="221">
        <f>ROUND(I108*H108,2)</f>
        <v>0</v>
      </c>
      <c r="BL108" s="20" t="s">
        <v>150</v>
      </c>
      <c r="BM108" s="220" t="s">
        <v>844</v>
      </c>
    </row>
    <row r="109" s="2" customFormat="1">
      <c r="A109" s="41"/>
      <c r="B109" s="42"/>
      <c r="C109" s="43"/>
      <c r="D109" s="222" t="s">
        <v>152</v>
      </c>
      <c r="E109" s="43"/>
      <c r="F109" s="223" t="s">
        <v>420</v>
      </c>
      <c r="G109" s="43"/>
      <c r="H109" s="43"/>
      <c r="I109" s="224"/>
      <c r="J109" s="43"/>
      <c r="K109" s="43"/>
      <c r="L109" s="47"/>
      <c r="M109" s="225"/>
      <c r="N109" s="226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152</v>
      </c>
      <c r="AU109" s="20" t="s">
        <v>88</v>
      </c>
    </row>
    <row r="110" s="14" customFormat="1">
      <c r="A110" s="14"/>
      <c r="B110" s="238"/>
      <c r="C110" s="239"/>
      <c r="D110" s="229" t="s">
        <v>154</v>
      </c>
      <c r="E110" s="240" t="s">
        <v>19</v>
      </c>
      <c r="F110" s="241" t="s">
        <v>845</v>
      </c>
      <c r="G110" s="239"/>
      <c r="H110" s="242">
        <v>30.248999999999999</v>
      </c>
      <c r="I110" s="243"/>
      <c r="J110" s="239"/>
      <c r="K110" s="239"/>
      <c r="L110" s="244"/>
      <c r="M110" s="245"/>
      <c r="N110" s="246"/>
      <c r="O110" s="246"/>
      <c r="P110" s="246"/>
      <c r="Q110" s="246"/>
      <c r="R110" s="246"/>
      <c r="S110" s="246"/>
      <c r="T110" s="247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48" t="s">
        <v>154</v>
      </c>
      <c r="AU110" s="248" t="s">
        <v>88</v>
      </c>
      <c r="AV110" s="14" t="s">
        <v>88</v>
      </c>
      <c r="AW110" s="14" t="s">
        <v>37</v>
      </c>
      <c r="AX110" s="14" t="s">
        <v>86</v>
      </c>
      <c r="AY110" s="248" t="s">
        <v>144</v>
      </c>
    </row>
    <row r="111" s="2" customFormat="1" ht="24.15" customHeight="1">
      <c r="A111" s="41"/>
      <c r="B111" s="42"/>
      <c r="C111" s="208" t="s">
        <v>196</v>
      </c>
      <c r="D111" s="208" t="s">
        <v>146</v>
      </c>
      <c r="E111" s="209" t="s">
        <v>799</v>
      </c>
      <c r="F111" s="210" t="s">
        <v>800</v>
      </c>
      <c r="G111" s="211" t="s">
        <v>166</v>
      </c>
      <c r="H111" s="212">
        <v>2.4409999999999998</v>
      </c>
      <c r="I111" s="213"/>
      <c r="J111" s="214">
        <f>ROUND(I111*H111,2)</f>
        <v>0</v>
      </c>
      <c r="K111" s="215"/>
      <c r="L111" s="47"/>
      <c r="M111" s="216" t="s">
        <v>19</v>
      </c>
      <c r="N111" s="217" t="s">
        <v>49</v>
      </c>
      <c r="O111" s="87"/>
      <c r="P111" s="218">
        <f>O111*H111</f>
        <v>0</v>
      </c>
      <c r="Q111" s="218">
        <v>0</v>
      </c>
      <c r="R111" s="218">
        <f>Q111*H111</f>
        <v>0</v>
      </c>
      <c r="S111" s="218">
        <v>0</v>
      </c>
      <c r="T111" s="219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20" t="s">
        <v>150</v>
      </c>
      <c r="AT111" s="220" t="s">
        <v>146</v>
      </c>
      <c r="AU111" s="220" t="s">
        <v>88</v>
      </c>
      <c r="AY111" s="20" t="s">
        <v>144</v>
      </c>
      <c r="BE111" s="221">
        <f>IF(N111="základní",J111,0)</f>
        <v>0</v>
      </c>
      <c r="BF111" s="221">
        <f>IF(N111="snížená",J111,0)</f>
        <v>0</v>
      </c>
      <c r="BG111" s="221">
        <f>IF(N111="zákl. přenesená",J111,0)</f>
        <v>0</v>
      </c>
      <c r="BH111" s="221">
        <f>IF(N111="sníž. přenesená",J111,0)</f>
        <v>0</v>
      </c>
      <c r="BI111" s="221">
        <f>IF(N111="nulová",J111,0)</f>
        <v>0</v>
      </c>
      <c r="BJ111" s="20" t="s">
        <v>86</v>
      </c>
      <c r="BK111" s="221">
        <f>ROUND(I111*H111,2)</f>
        <v>0</v>
      </c>
      <c r="BL111" s="20" t="s">
        <v>150</v>
      </c>
      <c r="BM111" s="220" t="s">
        <v>846</v>
      </c>
    </row>
    <row r="112" s="2" customFormat="1">
      <c r="A112" s="41"/>
      <c r="B112" s="42"/>
      <c r="C112" s="43"/>
      <c r="D112" s="222" t="s">
        <v>152</v>
      </c>
      <c r="E112" s="43"/>
      <c r="F112" s="223" t="s">
        <v>802</v>
      </c>
      <c r="G112" s="43"/>
      <c r="H112" s="43"/>
      <c r="I112" s="224"/>
      <c r="J112" s="43"/>
      <c r="K112" s="43"/>
      <c r="L112" s="47"/>
      <c r="M112" s="225"/>
      <c r="N112" s="226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152</v>
      </c>
      <c r="AU112" s="20" t="s">
        <v>88</v>
      </c>
    </row>
    <row r="113" s="12" customFormat="1" ht="25.92" customHeight="1">
      <c r="A113" s="12"/>
      <c r="B113" s="192"/>
      <c r="C113" s="193"/>
      <c r="D113" s="194" t="s">
        <v>77</v>
      </c>
      <c r="E113" s="195" t="s">
        <v>218</v>
      </c>
      <c r="F113" s="195" t="s">
        <v>486</v>
      </c>
      <c r="G113" s="193"/>
      <c r="H113" s="193"/>
      <c r="I113" s="196"/>
      <c r="J113" s="197">
        <f>BK113</f>
        <v>0</v>
      </c>
      <c r="K113" s="193"/>
      <c r="L113" s="198"/>
      <c r="M113" s="199"/>
      <c r="N113" s="200"/>
      <c r="O113" s="200"/>
      <c r="P113" s="201">
        <f>P114</f>
        <v>0</v>
      </c>
      <c r="Q113" s="200"/>
      <c r="R113" s="201">
        <f>R114</f>
        <v>0.030640000000000001</v>
      </c>
      <c r="S113" s="200"/>
      <c r="T113" s="202">
        <f>T114</f>
        <v>0</v>
      </c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R113" s="203" t="s">
        <v>163</v>
      </c>
      <c r="AT113" s="204" t="s">
        <v>77</v>
      </c>
      <c r="AU113" s="204" t="s">
        <v>78</v>
      </c>
      <c r="AY113" s="203" t="s">
        <v>144</v>
      </c>
      <c r="BK113" s="205">
        <f>BK114</f>
        <v>0</v>
      </c>
    </row>
    <row r="114" s="12" customFormat="1" ht="22.8" customHeight="1">
      <c r="A114" s="12"/>
      <c r="B114" s="192"/>
      <c r="C114" s="193"/>
      <c r="D114" s="194" t="s">
        <v>77</v>
      </c>
      <c r="E114" s="206" t="s">
        <v>586</v>
      </c>
      <c r="F114" s="206" t="s">
        <v>587</v>
      </c>
      <c r="G114" s="193"/>
      <c r="H114" s="193"/>
      <c r="I114" s="196"/>
      <c r="J114" s="207">
        <f>BK114</f>
        <v>0</v>
      </c>
      <c r="K114" s="193"/>
      <c r="L114" s="198"/>
      <c r="M114" s="199"/>
      <c r="N114" s="200"/>
      <c r="O114" s="200"/>
      <c r="P114" s="201">
        <f>SUM(P115:P116)</f>
        <v>0</v>
      </c>
      <c r="Q114" s="200"/>
      <c r="R114" s="201">
        <f>SUM(R115:R116)</f>
        <v>0.030640000000000001</v>
      </c>
      <c r="S114" s="200"/>
      <c r="T114" s="202">
        <f>SUM(T115:T116)</f>
        <v>0</v>
      </c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R114" s="203" t="s">
        <v>163</v>
      </c>
      <c r="AT114" s="204" t="s">
        <v>77</v>
      </c>
      <c r="AU114" s="204" t="s">
        <v>86</v>
      </c>
      <c r="AY114" s="203" t="s">
        <v>144</v>
      </c>
      <c r="BK114" s="205">
        <f>SUM(BK115:BK116)</f>
        <v>0</v>
      </c>
    </row>
    <row r="115" s="2" customFormat="1" ht="16.5" customHeight="1">
      <c r="A115" s="41"/>
      <c r="B115" s="42"/>
      <c r="C115" s="208" t="s">
        <v>201</v>
      </c>
      <c r="D115" s="208" t="s">
        <v>146</v>
      </c>
      <c r="E115" s="209" t="s">
        <v>847</v>
      </c>
      <c r="F115" s="210" t="s">
        <v>848</v>
      </c>
      <c r="G115" s="211" t="s">
        <v>214</v>
      </c>
      <c r="H115" s="212">
        <v>4</v>
      </c>
      <c r="I115" s="213"/>
      <c r="J115" s="214">
        <f>ROUND(I115*H115,2)</f>
        <v>0</v>
      </c>
      <c r="K115" s="215"/>
      <c r="L115" s="47"/>
      <c r="M115" s="216" t="s">
        <v>19</v>
      </c>
      <c r="N115" s="217" t="s">
        <v>49</v>
      </c>
      <c r="O115" s="87"/>
      <c r="P115" s="218">
        <f>O115*H115</f>
        <v>0</v>
      </c>
      <c r="Q115" s="218">
        <v>0.0076600000000000001</v>
      </c>
      <c r="R115" s="218">
        <f>Q115*H115</f>
        <v>0.030640000000000001</v>
      </c>
      <c r="S115" s="218">
        <v>0</v>
      </c>
      <c r="T115" s="219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20" t="s">
        <v>492</v>
      </c>
      <c r="AT115" s="220" t="s">
        <v>146</v>
      </c>
      <c r="AU115" s="220" t="s">
        <v>88</v>
      </c>
      <c r="AY115" s="20" t="s">
        <v>144</v>
      </c>
      <c r="BE115" s="221">
        <f>IF(N115="základní",J115,0)</f>
        <v>0</v>
      </c>
      <c r="BF115" s="221">
        <f>IF(N115="snížená",J115,0)</f>
        <v>0</v>
      </c>
      <c r="BG115" s="221">
        <f>IF(N115="zákl. přenesená",J115,0)</f>
        <v>0</v>
      </c>
      <c r="BH115" s="221">
        <f>IF(N115="sníž. přenesená",J115,0)</f>
        <v>0</v>
      </c>
      <c r="BI115" s="221">
        <f>IF(N115="nulová",J115,0)</f>
        <v>0</v>
      </c>
      <c r="BJ115" s="20" t="s">
        <v>86</v>
      </c>
      <c r="BK115" s="221">
        <f>ROUND(I115*H115,2)</f>
        <v>0</v>
      </c>
      <c r="BL115" s="20" t="s">
        <v>492</v>
      </c>
      <c r="BM115" s="220" t="s">
        <v>849</v>
      </c>
    </row>
    <row r="116" s="2" customFormat="1" ht="16.5" customHeight="1">
      <c r="A116" s="41"/>
      <c r="B116" s="42"/>
      <c r="C116" s="260" t="s">
        <v>211</v>
      </c>
      <c r="D116" s="260" t="s">
        <v>218</v>
      </c>
      <c r="E116" s="261" t="s">
        <v>593</v>
      </c>
      <c r="F116" s="262" t="s">
        <v>850</v>
      </c>
      <c r="G116" s="263" t="s">
        <v>214</v>
      </c>
      <c r="H116" s="264">
        <v>4</v>
      </c>
      <c r="I116" s="265"/>
      <c r="J116" s="266">
        <f>ROUND(I116*H116,2)</f>
        <v>0</v>
      </c>
      <c r="K116" s="267"/>
      <c r="L116" s="268"/>
      <c r="M116" s="285" t="s">
        <v>19</v>
      </c>
      <c r="N116" s="286" t="s">
        <v>49</v>
      </c>
      <c r="O116" s="287"/>
      <c r="P116" s="288">
        <f>O116*H116</f>
        <v>0</v>
      </c>
      <c r="Q116" s="288">
        <v>0</v>
      </c>
      <c r="R116" s="288">
        <f>Q116*H116</f>
        <v>0</v>
      </c>
      <c r="S116" s="288">
        <v>0</v>
      </c>
      <c r="T116" s="289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20" t="s">
        <v>501</v>
      </c>
      <c r="AT116" s="220" t="s">
        <v>218</v>
      </c>
      <c r="AU116" s="220" t="s">
        <v>88</v>
      </c>
      <c r="AY116" s="20" t="s">
        <v>144</v>
      </c>
      <c r="BE116" s="221">
        <f>IF(N116="základní",J116,0)</f>
        <v>0</v>
      </c>
      <c r="BF116" s="221">
        <f>IF(N116="snížená",J116,0)</f>
        <v>0</v>
      </c>
      <c r="BG116" s="221">
        <f>IF(N116="zákl. přenesená",J116,0)</f>
        <v>0</v>
      </c>
      <c r="BH116" s="221">
        <f>IF(N116="sníž. přenesená",J116,0)</f>
        <v>0</v>
      </c>
      <c r="BI116" s="221">
        <f>IF(N116="nulová",J116,0)</f>
        <v>0</v>
      </c>
      <c r="BJ116" s="20" t="s">
        <v>86</v>
      </c>
      <c r="BK116" s="221">
        <f>ROUND(I116*H116,2)</f>
        <v>0</v>
      </c>
      <c r="BL116" s="20" t="s">
        <v>492</v>
      </c>
      <c r="BM116" s="220" t="s">
        <v>851</v>
      </c>
    </row>
    <row r="117" s="2" customFormat="1" ht="6.96" customHeight="1">
      <c r="A117" s="41"/>
      <c r="B117" s="62"/>
      <c r="C117" s="63"/>
      <c r="D117" s="63"/>
      <c r="E117" s="63"/>
      <c r="F117" s="63"/>
      <c r="G117" s="63"/>
      <c r="H117" s="63"/>
      <c r="I117" s="63"/>
      <c r="J117" s="63"/>
      <c r="K117" s="63"/>
      <c r="L117" s="47"/>
      <c r="M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</row>
  </sheetData>
  <sheetProtection sheet="1" autoFilter="0" formatColumns="0" formatRows="0" objects="1" scenarios="1" spinCount="100000" saltValue="Bh+BdXLruqbhrRT6Nz/RzDqQNrD0QX0BwojNJCicN1qMfemRSkihSDHV3wJRReDJGPPSB1N72W46Na9Eq1y3kw==" hashValue="3doLan63wr1xqUpK+n4K8GNAx6MmM+hBuVheKP6S0BuTodJPNH9elTasmdr2UV9aQZk7XUdyFWu+51laCoK8kQ==" algorithmName="SHA-512" password="CC35"/>
  <autoFilter ref="C84:K116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89" r:id="rId1" display="https://podminky.urs.cz/item/CS_URS_2024_02/278383115"/>
    <hyperlink ref="F94" r:id="rId2" display="https://podminky.urs.cz/item/CS_URS_2024_02/974049167"/>
    <hyperlink ref="F100" r:id="rId3" display="https://podminky.urs.cz/item/CS_URS_2024_02/977211111"/>
    <hyperlink ref="F105" r:id="rId4" display="https://podminky.urs.cz/item/CS_URS_2024_02/997013151"/>
    <hyperlink ref="F107" r:id="rId5" display="https://podminky.urs.cz/item/CS_URS_2024_02/997013501"/>
    <hyperlink ref="F109" r:id="rId6" display="https://podminky.urs.cz/item/CS_URS_2024_02/997013509"/>
    <hyperlink ref="F112" r:id="rId7" display="https://podminky.urs.cz/item/CS_URS_2024_02/99701386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8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101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88</v>
      </c>
    </row>
    <row r="4" s="1" customFormat="1" ht="24.96" customHeight="1">
      <c r="B4" s="23"/>
      <c r="D4" s="133" t="s">
        <v>106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ČOV-rekonstrukce nátokového kanálu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107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852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11. 12. 2024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27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28</v>
      </c>
      <c r="F15" s="41"/>
      <c r="G15" s="41"/>
      <c r="H15" s="41"/>
      <c r="I15" s="135" t="s">
        <v>29</v>
      </c>
      <c r="J15" s="139" t="s">
        <v>30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31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29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33</v>
      </c>
      <c r="E20" s="41"/>
      <c r="F20" s="41"/>
      <c r="G20" s="41"/>
      <c r="H20" s="41"/>
      <c r="I20" s="135" t="s">
        <v>26</v>
      </c>
      <c r="J20" s="139" t="s">
        <v>34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35</v>
      </c>
      <c r="F21" s="41"/>
      <c r="G21" s="41"/>
      <c r="H21" s="41"/>
      <c r="I21" s="135" t="s">
        <v>29</v>
      </c>
      <c r="J21" s="139" t="s">
        <v>36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38</v>
      </c>
      <c r="E23" s="41"/>
      <c r="F23" s="41"/>
      <c r="G23" s="41"/>
      <c r="H23" s="41"/>
      <c r="I23" s="135" t="s">
        <v>26</v>
      </c>
      <c r="J23" s="139" t="s">
        <v>39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40</v>
      </c>
      <c r="F24" s="41"/>
      <c r="G24" s="41"/>
      <c r="H24" s="41"/>
      <c r="I24" s="135" t="s">
        <v>29</v>
      </c>
      <c r="J24" s="139" t="s">
        <v>41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42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44</v>
      </c>
      <c r="E30" s="41"/>
      <c r="F30" s="41"/>
      <c r="G30" s="41"/>
      <c r="H30" s="41"/>
      <c r="I30" s="41"/>
      <c r="J30" s="147">
        <f>ROUND(J81,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46</v>
      </c>
      <c r="G32" s="41"/>
      <c r="H32" s="41"/>
      <c r="I32" s="148" t="s">
        <v>45</v>
      </c>
      <c r="J32" s="148" t="s">
        <v>47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48</v>
      </c>
      <c r="E33" s="135" t="s">
        <v>49</v>
      </c>
      <c r="F33" s="150">
        <f>ROUND((SUM(BE81:BE84)),  2)</f>
        <v>0</v>
      </c>
      <c r="G33" s="41"/>
      <c r="H33" s="41"/>
      <c r="I33" s="151">
        <v>0.20999999999999999</v>
      </c>
      <c r="J33" s="150">
        <f>ROUND(((SUM(BE81:BE84))*I33),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50</v>
      </c>
      <c r="F34" s="150">
        <f>ROUND((SUM(BF81:BF84)),  2)</f>
        <v>0</v>
      </c>
      <c r="G34" s="41"/>
      <c r="H34" s="41"/>
      <c r="I34" s="151">
        <v>0.12</v>
      </c>
      <c r="J34" s="150">
        <f>ROUND(((SUM(BF81:BF84))*I34),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51</v>
      </c>
      <c r="F35" s="150">
        <f>ROUND((SUM(BG81:BG84)),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52</v>
      </c>
      <c r="F36" s="150">
        <f>ROUND((SUM(BH81:BH84)),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53</v>
      </c>
      <c r="F37" s="150">
        <f>ROUND((SUM(BI81:BI84)),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54</v>
      </c>
      <c r="E39" s="154"/>
      <c r="F39" s="154"/>
      <c r="G39" s="155" t="s">
        <v>55</v>
      </c>
      <c r="H39" s="156" t="s">
        <v>56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109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ČOV-rekonstrukce nátokového kanálu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107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PS 01 - Elektrotechnologie objektu hruhého předčištění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Sokolov</v>
      </c>
      <c r="G52" s="43"/>
      <c r="H52" s="43"/>
      <c r="I52" s="35" t="s">
        <v>23</v>
      </c>
      <c r="J52" s="75" t="str">
        <f>IF(J12="","",J12)</f>
        <v>11. 12. 2024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40.05" customHeight="1">
      <c r="A54" s="41"/>
      <c r="B54" s="42"/>
      <c r="C54" s="35" t="s">
        <v>25</v>
      </c>
      <c r="D54" s="43"/>
      <c r="E54" s="43"/>
      <c r="F54" s="30" t="str">
        <f>E15</f>
        <v xml:space="preserve">Město Sokolov,Rokycanova 1929 356 01  Sokolov</v>
      </c>
      <c r="G54" s="43"/>
      <c r="H54" s="43"/>
      <c r="I54" s="35" t="s">
        <v>33</v>
      </c>
      <c r="J54" s="39" t="str">
        <f>E21</f>
        <v>Ing.Jan Šinták-I.P.R.E.,KOlová 2.362 14 Kolová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25.6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38</v>
      </c>
      <c r="J55" s="39" t="str">
        <f>E24</f>
        <v>Ing.Jana Handšuhová Smutná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110</v>
      </c>
      <c r="D57" s="165"/>
      <c r="E57" s="165"/>
      <c r="F57" s="165"/>
      <c r="G57" s="165"/>
      <c r="H57" s="165"/>
      <c r="I57" s="165"/>
      <c r="J57" s="166" t="s">
        <v>111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76</v>
      </c>
      <c r="D59" s="43"/>
      <c r="E59" s="43"/>
      <c r="F59" s="43"/>
      <c r="G59" s="43"/>
      <c r="H59" s="43"/>
      <c r="I59" s="43"/>
      <c r="J59" s="105">
        <f>J81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112</v>
      </c>
    </row>
    <row r="60" s="9" customFormat="1" ht="24.96" customHeight="1">
      <c r="A60" s="9"/>
      <c r="B60" s="168"/>
      <c r="C60" s="169"/>
      <c r="D60" s="170" t="s">
        <v>126</v>
      </c>
      <c r="E60" s="171"/>
      <c r="F60" s="171"/>
      <c r="G60" s="171"/>
      <c r="H60" s="171"/>
      <c r="I60" s="171"/>
      <c r="J60" s="172">
        <f>J82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853</v>
      </c>
      <c r="E61" s="177"/>
      <c r="F61" s="177"/>
      <c r="G61" s="177"/>
      <c r="H61" s="177"/>
      <c r="I61" s="177"/>
      <c r="J61" s="178">
        <f>J83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3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6.96" customHeight="1">
      <c r="A63" s="41"/>
      <c r="B63" s="62"/>
      <c r="C63" s="63"/>
      <c r="D63" s="63"/>
      <c r="E63" s="63"/>
      <c r="F63" s="63"/>
      <c r="G63" s="63"/>
      <c r="H63" s="63"/>
      <c r="I63" s="63"/>
      <c r="J63" s="63"/>
      <c r="K63" s="63"/>
      <c r="L63" s="13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</row>
    <row r="67" s="2" customFormat="1" ht="6.96" customHeight="1">
      <c r="A67" s="41"/>
      <c r="B67" s="64"/>
      <c r="C67" s="65"/>
      <c r="D67" s="65"/>
      <c r="E67" s="65"/>
      <c r="F67" s="65"/>
      <c r="G67" s="65"/>
      <c r="H67" s="65"/>
      <c r="I67" s="65"/>
      <c r="J67" s="65"/>
      <c r="K67" s="65"/>
      <c r="L67" s="13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68" s="2" customFormat="1" ht="24.96" customHeight="1">
      <c r="A68" s="41"/>
      <c r="B68" s="42"/>
      <c r="C68" s="26" t="s">
        <v>129</v>
      </c>
      <c r="D68" s="43"/>
      <c r="E68" s="43"/>
      <c r="F68" s="43"/>
      <c r="G68" s="43"/>
      <c r="H68" s="43"/>
      <c r="I68" s="43"/>
      <c r="J68" s="43"/>
      <c r="K68" s="43"/>
      <c r="L68" s="13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6.96" customHeight="1">
      <c r="A69" s="41"/>
      <c r="B69" s="42"/>
      <c r="C69" s="43"/>
      <c r="D69" s="43"/>
      <c r="E69" s="43"/>
      <c r="F69" s="43"/>
      <c r="G69" s="43"/>
      <c r="H69" s="43"/>
      <c r="I69" s="43"/>
      <c r="J69" s="43"/>
      <c r="K69" s="43"/>
      <c r="L69" s="13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12" customHeight="1">
      <c r="A70" s="41"/>
      <c r="B70" s="42"/>
      <c r="C70" s="35" t="s">
        <v>16</v>
      </c>
      <c r="D70" s="43"/>
      <c r="E70" s="43"/>
      <c r="F70" s="43"/>
      <c r="G70" s="43"/>
      <c r="H70" s="43"/>
      <c r="I70" s="43"/>
      <c r="J70" s="43"/>
      <c r="K70" s="43"/>
      <c r="L70" s="13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16.5" customHeight="1">
      <c r="A71" s="41"/>
      <c r="B71" s="42"/>
      <c r="C71" s="43"/>
      <c r="D71" s="43"/>
      <c r="E71" s="163" t="str">
        <f>E7</f>
        <v>ČOV-rekonstrukce nátokového kanálu</v>
      </c>
      <c r="F71" s="35"/>
      <c r="G71" s="35"/>
      <c r="H71" s="35"/>
      <c r="I71" s="43"/>
      <c r="J71" s="43"/>
      <c r="K71" s="4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12" customHeight="1">
      <c r="A72" s="41"/>
      <c r="B72" s="42"/>
      <c r="C72" s="35" t="s">
        <v>107</v>
      </c>
      <c r="D72" s="43"/>
      <c r="E72" s="43"/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6.5" customHeight="1">
      <c r="A73" s="41"/>
      <c r="B73" s="42"/>
      <c r="C73" s="43"/>
      <c r="D73" s="43"/>
      <c r="E73" s="72" t="str">
        <f>E9</f>
        <v>PS 01 - Elektrotechnologie objektu hruhého předčištění</v>
      </c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6.96" customHeight="1">
      <c r="A74" s="41"/>
      <c r="B74" s="42"/>
      <c r="C74" s="43"/>
      <c r="D74" s="43"/>
      <c r="E74" s="43"/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2" customHeight="1">
      <c r="A75" s="41"/>
      <c r="B75" s="42"/>
      <c r="C75" s="35" t="s">
        <v>21</v>
      </c>
      <c r="D75" s="43"/>
      <c r="E75" s="43"/>
      <c r="F75" s="30" t="str">
        <f>F12</f>
        <v>Sokolov</v>
      </c>
      <c r="G75" s="43"/>
      <c r="H75" s="43"/>
      <c r="I75" s="35" t="s">
        <v>23</v>
      </c>
      <c r="J75" s="75" t="str">
        <f>IF(J12="","",J12)</f>
        <v>11. 12. 2024</v>
      </c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6.96" customHeight="1">
      <c r="A76" s="41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40.05" customHeight="1">
      <c r="A77" s="41"/>
      <c r="B77" s="42"/>
      <c r="C77" s="35" t="s">
        <v>25</v>
      </c>
      <c r="D77" s="43"/>
      <c r="E77" s="43"/>
      <c r="F77" s="30" t="str">
        <f>E15</f>
        <v xml:space="preserve">Město Sokolov,Rokycanova 1929 356 01  Sokolov</v>
      </c>
      <c r="G77" s="43"/>
      <c r="H77" s="43"/>
      <c r="I77" s="35" t="s">
        <v>33</v>
      </c>
      <c r="J77" s="39" t="str">
        <f>E21</f>
        <v>Ing.Jan Šinták-I.P.R.E.,KOlová 2.362 14 Kolová</v>
      </c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25.65" customHeight="1">
      <c r="A78" s="41"/>
      <c r="B78" s="42"/>
      <c r="C78" s="35" t="s">
        <v>31</v>
      </c>
      <c r="D78" s="43"/>
      <c r="E78" s="43"/>
      <c r="F78" s="30" t="str">
        <f>IF(E18="","",E18)</f>
        <v>Vyplň údaj</v>
      </c>
      <c r="G78" s="43"/>
      <c r="H78" s="43"/>
      <c r="I78" s="35" t="s">
        <v>38</v>
      </c>
      <c r="J78" s="39" t="str">
        <f>E24</f>
        <v>Ing.Jana Handšuhová Smutná</v>
      </c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0.32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11" customFormat="1" ht="29.28" customHeight="1">
      <c r="A80" s="180"/>
      <c r="B80" s="181"/>
      <c r="C80" s="182" t="s">
        <v>130</v>
      </c>
      <c r="D80" s="183" t="s">
        <v>63</v>
      </c>
      <c r="E80" s="183" t="s">
        <v>59</v>
      </c>
      <c r="F80" s="183" t="s">
        <v>60</v>
      </c>
      <c r="G80" s="183" t="s">
        <v>131</v>
      </c>
      <c r="H80" s="183" t="s">
        <v>132</v>
      </c>
      <c r="I80" s="183" t="s">
        <v>133</v>
      </c>
      <c r="J80" s="184" t="s">
        <v>111</v>
      </c>
      <c r="K80" s="185" t="s">
        <v>134</v>
      </c>
      <c r="L80" s="186"/>
      <c r="M80" s="95" t="s">
        <v>19</v>
      </c>
      <c r="N80" s="96" t="s">
        <v>48</v>
      </c>
      <c r="O80" s="96" t="s">
        <v>135</v>
      </c>
      <c r="P80" s="96" t="s">
        <v>136</v>
      </c>
      <c r="Q80" s="96" t="s">
        <v>137</v>
      </c>
      <c r="R80" s="96" t="s">
        <v>138</v>
      </c>
      <c r="S80" s="96" t="s">
        <v>139</v>
      </c>
      <c r="T80" s="97" t="s">
        <v>140</v>
      </c>
      <c r="U80" s="180"/>
      <c r="V80" s="180"/>
      <c r="W80" s="180"/>
      <c r="X80" s="180"/>
      <c r="Y80" s="180"/>
      <c r="Z80" s="180"/>
      <c r="AA80" s="180"/>
      <c r="AB80" s="180"/>
      <c r="AC80" s="180"/>
      <c r="AD80" s="180"/>
      <c r="AE80" s="180"/>
    </row>
    <row r="81" s="2" customFormat="1" ht="22.8" customHeight="1">
      <c r="A81" s="41"/>
      <c r="B81" s="42"/>
      <c r="C81" s="102" t="s">
        <v>141</v>
      </c>
      <c r="D81" s="43"/>
      <c r="E81" s="43"/>
      <c r="F81" s="43"/>
      <c r="G81" s="43"/>
      <c r="H81" s="43"/>
      <c r="I81" s="43"/>
      <c r="J81" s="187">
        <f>BK81</f>
        <v>0</v>
      </c>
      <c r="K81" s="43"/>
      <c r="L81" s="47"/>
      <c r="M81" s="98"/>
      <c r="N81" s="188"/>
      <c r="O81" s="99"/>
      <c r="P81" s="189">
        <f>P82</f>
        <v>0</v>
      </c>
      <c r="Q81" s="99"/>
      <c r="R81" s="189">
        <f>R82</f>
        <v>0</v>
      </c>
      <c r="S81" s="99"/>
      <c r="T81" s="190">
        <f>T82</f>
        <v>0</v>
      </c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T81" s="20" t="s">
        <v>77</v>
      </c>
      <c r="AU81" s="20" t="s">
        <v>112</v>
      </c>
      <c r="BK81" s="191">
        <f>BK82</f>
        <v>0</v>
      </c>
    </row>
    <row r="82" s="12" customFormat="1" ht="25.92" customHeight="1">
      <c r="A82" s="12"/>
      <c r="B82" s="192"/>
      <c r="C82" s="193"/>
      <c r="D82" s="194" t="s">
        <v>77</v>
      </c>
      <c r="E82" s="195" t="s">
        <v>218</v>
      </c>
      <c r="F82" s="195" t="s">
        <v>486</v>
      </c>
      <c r="G82" s="193"/>
      <c r="H82" s="193"/>
      <c r="I82" s="196"/>
      <c r="J82" s="197">
        <f>BK82</f>
        <v>0</v>
      </c>
      <c r="K82" s="193"/>
      <c r="L82" s="198"/>
      <c r="M82" s="199"/>
      <c r="N82" s="200"/>
      <c r="O82" s="200"/>
      <c r="P82" s="201">
        <f>P83</f>
        <v>0</v>
      </c>
      <c r="Q82" s="200"/>
      <c r="R82" s="201">
        <f>R83</f>
        <v>0</v>
      </c>
      <c r="S82" s="200"/>
      <c r="T82" s="202">
        <f>T83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203" t="s">
        <v>163</v>
      </c>
      <c r="AT82" s="204" t="s">
        <v>77</v>
      </c>
      <c r="AU82" s="204" t="s">
        <v>78</v>
      </c>
      <c r="AY82" s="203" t="s">
        <v>144</v>
      </c>
      <c r="BK82" s="205">
        <f>BK83</f>
        <v>0</v>
      </c>
    </row>
    <row r="83" s="12" customFormat="1" ht="22.8" customHeight="1">
      <c r="A83" s="12"/>
      <c r="B83" s="192"/>
      <c r="C83" s="193"/>
      <c r="D83" s="194" t="s">
        <v>77</v>
      </c>
      <c r="E83" s="206" t="s">
        <v>854</v>
      </c>
      <c r="F83" s="206" t="s">
        <v>855</v>
      </c>
      <c r="G83" s="193"/>
      <c r="H83" s="193"/>
      <c r="I83" s="196"/>
      <c r="J83" s="207">
        <f>BK83</f>
        <v>0</v>
      </c>
      <c r="K83" s="193"/>
      <c r="L83" s="198"/>
      <c r="M83" s="199"/>
      <c r="N83" s="200"/>
      <c r="O83" s="200"/>
      <c r="P83" s="201">
        <f>P84</f>
        <v>0</v>
      </c>
      <c r="Q83" s="200"/>
      <c r="R83" s="201">
        <f>R84</f>
        <v>0</v>
      </c>
      <c r="S83" s="200"/>
      <c r="T83" s="202">
        <f>T84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3" t="s">
        <v>163</v>
      </c>
      <c r="AT83" s="204" t="s">
        <v>77</v>
      </c>
      <c r="AU83" s="204" t="s">
        <v>86</v>
      </c>
      <c r="AY83" s="203" t="s">
        <v>144</v>
      </c>
      <c r="BK83" s="205">
        <f>BK84</f>
        <v>0</v>
      </c>
    </row>
    <row r="84" s="2" customFormat="1" ht="16.5" customHeight="1">
      <c r="A84" s="41"/>
      <c r="B84" s="42"/>
      <c r="C84" s="208" t="s">
        <v>86</v>
      </c>
      <c r="D84" s="208" t="s">
        <v>146</v>
      </c>
      <c r="E84" s="209" t="s">
        <v>856</v>
      </c>
      <c r="F84" s="210" t="s">
        <v>857</v>
      </c>
      <c r="G84" s="211" t="s">
        <v>398</v>
      </c>
      <c r="H84" s="212">
        <v>1</v>
      </c>
      <c r="I84" s="213"/>
      <c r="J84" s="214">
        <f>ROUND(I84*H84,2)</f>
        <v>0</v>
      </c>
      <c r="K84" s="215"/>
      <c r="L84" s="47"/>
      <c r="M84" s="290" t="s">
        <v>19</v>
      </c>
      <c r="N84" s="291" t="s">
        <v>49</v>
      </c>
      <c r="O84" s="287"/>
      <c r="P84" s="288">
        <f>O84*H84</f>
        <v>0</v>
      </c>
      <c r="Q84" s="288">
        <v>0</v>
      </c>
      <c r="R84" s="288">
        <f>Q84*H84</f>
        <v>0</v>
      </c>
      <c r="S84" s="288">
        <v>0</v>
      </c>
      <c r="T84" s="289">
        <f>S84*H84</f>
        <v>0</v>
      </c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R84" s="220" t="s">
        <v>86</v>
      </c>
      <c r="AT84" s="220" t="s">
        <v>146</v>
      </c>
      <c r="AU84" s="220" t="s">
        <v>88</v>
      </c>
      <c r="AY84" s="20" t="s">
        <v>144</v>
      </c>
      <c r="BE84" s="221">
        <f>IF(N84="základní",J84,0)</f>
        <v>0</v>
      </c>
      <c r="BF84" s="221">
        <f>IF(N84="snížená",J84,0)</f>
        <v>0</v>
      </c>
      <c r="BG84" s="221">
        <f>IF(N84="zákl. přenesená",J84,0)</f>
        <v>0</v>
      </c>
      <c r="BH84" s="221">
        <f>IF(N84="sníž. přenesená",J84,0)</f>
        <v>0</v>
      </c>
      <c r="BI84" s="221">
        <f>IF(N84="nulová",J84,0)</f>
        <v>0</v>
      </c>
      <c r="BJ84" s="20" t="s">
        <v>86</v>
      </c>
      <c r="BK84" s="221">
        <f>ROUND(I84*H84,2)</f>
        <v>0</v>
      </c>
      <c r="BL84" s="20" t="s">
        <v>86</v>
      </c>
      <c r="BM84" s="220" t="s">
        <v>858</v>
      </c>
    </row>
    <row r="85" s="2" customFormat="1" ht="6.96" customHeight="1">
      <c r="A85" s="41"/>
      <c r="B85" s="62"/>
      <c r="C85" s="63"/>
      <c r="D85" s="63"/>
      <c r="E85" s="63"/>
      <c r="F85" s="63"/>
      <c r="G85" s="63"/>
      <c r="H85" s="63"/>
      <c r="I85" s="63"/>
      <c r="J85" s="63"/>
      <c r="K85" s="63"/>
      <c r="L85" s="47"/>
      <c r="M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</sheetData>
  <sheetProtection sheet="1" autoFilter="0" formatColumns="0" formatRows="0" objects="1" scenarios="1" spinCount="100000" saltValue="vbezqTk+4fXVK+Z64PG9hp2FXMubI+qCs0siCS0jEuLjZLbtbV27tgNZ8c1EdizXED5Tm6X+2M+gJ9E2AXVo0A==" hashValue="x6Qvx2c6h4eL92LOd0yevwWRkshcnHrtKICHP9zP2zvOPctU5D5nvTBNVntbat0HXs9cNrR9wf7eIsLrvqUjzQ==" algorithmName="SHA-512" password="CC35"/>
  <autoFilter ref="C80:K84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105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88</v>
      </c>
    </row>
    <row r="4" s="1" customFormat="1" ht="24.96" customHeight="1">
      <c r="B4" s="23"/>
      <c r="D4" s="133" t="s">
        <v>106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ČOV-rekonstrukce nátokového kanálu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107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859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11. 12. 2024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27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28</v>
      </c>
      <c r="F15" s="41"/>
      <c r="G15" s="41"/>
      <c r="H15" s="41"/>
      <c r="I15" s="135" t="s">
        <v>29</v>
      </c>
      <c r="J15" s="139" t="s">
        <v>30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31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29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33</v>
      </c>
      <c r="E20" s="41"/>
      <c r="F20" s="41"/>
      <c r="G20" s="41"/>
      <c r="H20" s="41"/>
      <c r="I20" s="135" t="s">
        <v>26</v>
      </c>
      <c r="J20" s="139" t="s">
        <v>34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35</v>
      </c>
      <c r="F21" s="41"/>
      <c r="G21" s="41"/>
      <c r="H21" s="41"/>
      <c r="I21" s="135" t="s">
        <v>29</v>
      </c>
      <c r="J21" s="139" t="s">
        <v>36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38</v>
      </c>
      <c r="E23" s="41"/>
      <c r="F23" s="41"/>
      <c r="G23" s="41"/>
      <c r="H23" s="41"/>
      <c r="I23" s="135" t="s">
        <v>26</v>
      </c>
      <c r="J23" s="139" t="s">
        <v>39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40</v>
      </c>
      <c r="F24" s="41"/>
      <c r="G24" s="41"/>
      <c r="H24" s="41"/>
      <c r="I24" s="135" t="s">
        <v>29</v>
      </c>
      <c r="J24" s="139" t="s">
        <v>41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42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44</v>
      </c>
      <c r="E30" s="41"/>
      <c r="F30" s="41"/>
      <c r="G30" s="41"/>
      <c r="H30" s="41"/>
      <c r="I30" s="41"/>
      <c r="J30" s="147">
        <f>ROUND(J80,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46</v>
      </c>
      <c r="G32" s="41"/>
      <c r="H32" s="41"/>
      <c r="I32" s="148" t="s">
        <v>45</v>
      </c>
      <c r="J32" s="148" t="s">
        <v>47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48</v>
      </c>
      <c r="E33" s="135" t="s">
        <v>49</v>
      </c>
      <c r="F33" s="150">
        <f>ROUND((SUM(BE80:BE96)),  2)</f>
        <v>0</v>
      </c>
      <c r="G33" s="41"/>
      <c r="H33" s="41"/>
      <c r="I33" s="151">
        <v>0.20999999999999999</v>
      </c>
      <c r="J33" s="150">
        <f>ROUND(((SUM(BE80:BE96))*I33),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50</v>
      </c>
      <c r="F34" s="150">
        <f>ROUND((SUM(BF80:BF96)),  2)</f>
        <v>0</v>
      </c>
      <c r="G34" s="41"/>
      <c r="H34" s="41"/>
      <c r="I34" s="151">
        <v>0.12</v>
      </c>
      <c r="J34" s="150">
        <f>ROUND(((SUM(BF80:BF96))*I34),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51</v>
      </c>
      <c r="F35" s="150">
        <f>ROUND((SUM(BG80:BG96)),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52</v>
      </c>
      <c r="F36" s="150">
        <f>ROUND((SUM(BH80:BH96)),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53</v>
      </c>
      <c r="F37" s="150">
        <f>ROUND((SUM(BI80:BI96)),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54</v>
      </c>
      <c r="E39" s="154"/>
      <c r="F39" s="154"/>
      <c r="G39" s="155" t="s">
        <v>55</v>
      </c>
      <c r="H39" s="156" t="s">
        <v>56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109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ČOV-rekonstrukce nátokového kanálu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107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VRN - Ostatní a vedlejší náklady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Sokolov</v>
      </c>
      <c r="G52" s="43"/>
      <c r="H52" s="43"/>
      <c r="I52" s="35" t="s">
        <v>23</v>
      </c>
      <c r="J52" s="75" t="str">
        <f>IF(J12="","",J12)</f>
        <v>11. 12. 2024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40.05" customHeight="1">
      <c r="A54" s="41"/>
      <c r="B54" s="42"/>
      <c r="C54" s="35" t="s">
        <v>25</v>
      </c>
      <c r="D54" s="43"/>
      <c r="E54" s="43"/>
      <c r="F54" s="30" t="str">
        <f>E15</f>
        <v xml:space="preserve">Město Sokolov,Rokycanova 1929 356 01  Sokolov</v>
      </c>
      <c r="G54" s="43"/>
      <c r="H54" s="43"/>
      <c r="I54" s="35" t="s">
        <v>33</v>
      </c>
      <c r="J54" s="39" t="str">
        <f>E21</f>
        <v>Ing.Jan Šinták-I.P.R.E.,KOlová 2.362 14 Kolová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25.6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38</v>
      </c>
      <c r="J55" s="39" t="str">
        <f>E24</f>
        <v>Ing.Jana Handšuhová Smutná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110</v>
      </c>
      <c r="D57" s="165"/>
      <c r="E57" s="165"/>
      <c r="F57" s="165"/>
      <c r="G57" s="165"/>
      <c r="H57" s="165"/>
      <c r="I57" s="165"/>
      <c r="J57" s="166" t="s">
        <v>111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76</v>
      </c>
      <c r="D59" s="43"/>
      <c r="E59" s="43"/>
      <c r="F59" s="43"/>
      <c r="G59" s="43"/>
      <c r="H59" s="43"/>
      <c r="I59" s="43"/>
      <c r="J59" s="105">
        <f>J80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112</v>
      </c>
    </row>
    <row r="60" s="9" customFormat="1" ht="24.96" customHeight="1">
      <c r="A60" s="9"/>
      <c r="B60" s="168"/>
      <c r="C60" s="169"/>
      <c r="D60" s="170" t="s">
        <v>860</v>
      </c>
      <c r="E60" s="171"/>
      <c r="F60" s="171"/>
      <c r="G60" s="171"/>
      <c r="H60" s="171"/>
      <c r="I60" s="171"/>
      <c r="J60" s="172">
        <f>J81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2" customFormat="1" ht="21.84" customHeight="1">
      <c r="A61" s="41"/>
      <c r="B61" s="42"/>
      <c r="C61" s="43"/>
      <c r="D61" s="43"/>
      <c r="E61" s="43"/>
      <c r="F61" s="43"/>
      <c r="G61" s="43"/>
      <c r="H61" s="43"/>
      <c r="I61" s="43"/>
      <c r="J61" s="43"/>
      <c r="K61" s="43"/>
      <c r="L61" s="13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6.96" customHeight="1">
      <c r="A62" s="41"/>
      <c r="B62" s="62"/>
      <c r="C62" s="63"/>
      <c r="D62" s="63"/>
      <c r="E62" s="63"/>
      <c r="F62" s="63"/>
      <c r="G62" s="63"/>
      <c r="H62" s="63"/>
      <c r="I62" s="63"/>
      <c r="J62" s="63"/>
      <c r="K62" s="63"/>
      <c r="L62" s="13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6" s="2" customFormat="1" ht="6.96" customHeight="1">
      <c r="A66" s="41"/>
      <c r="B66" s="64"/>
      <c r="C66" s="65"/>
      <c r="D66" s="65"/>
      <c r="E66" s="65"/>
      <c r="F66" s="65"/>
      <c r="G66" s="65"/>
      <c r="H66" s="65"/>
      <c r="I66" s="65"/>
      <c r="J66" s="65"/>
      <c r="K66" s="65"/>
      <c r="L66" s="13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="2" customFormat="1" ht="24.96" customHeight="1">
      <c r="A67" s="41"/>
      <c r="B67" s="42"/>
      <c r="C67" s="26" t="s">
        <v>129</v>
      </c>
      <c r="D67" s="43"/>
      <c r="E67" s="43"/>
      <c r="F67" s="43"/>
      <c r="G67" s="43"/>
      <c r="H67" s="43"/>
      <c r="I67" s="43"/>
      <c r="J67" s="43"/>
      <c r="K67" s="43"/>
      <c r="L67" s="13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68" s="2" customFormat="1" ht="6.96" customHeight="1">
      <c r="A68" s="41"/>
      <c r="B68" s="42"/>
      <c r="C68" s="43"/>
      <c r="D68" s="43"/>
      <c r="E68" s="43"/>
      <c r="F68" s="43"/>
      <c r="G68" s="43"/>
      <c r="H68" s="43"/>
      <c r="I68" s="43"/>
      <c r="J68" s="43"/>
      <c r="K68" s="43"/>
      <c r="L68" s="13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12" customHeight="1">
      <c r="A69" s="41"/>
      <c r="B69" s="42"/>
      <c r="C69" s="35" t="s">
        <v>16</v>
      </c>
      <c r="D69" s="43"/>
      <c r="E69" s="43"/>
      <c r="F69" s="43"/>
      <c r="G69" s="43"/>
      <c r="H69" s="43"/>
      <c r="I69" s="43"/>
      <c r="J69" s="43"/>
      <c r="K69" s="43"/>
      <c r="L69" s="13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16.5" customHeight="1">
      <c r="A70" s="41"/>
      <c r="B70" s="42"/>
      <c r="C70" s="43"/>
      <c r="D70" s="43"/>
      <c r="E70" s="163" t="str">
        <f>E7</f>
        <v>ČOV-rekonstrukce nátokového kanálu</v>
      </c>
      <c r="F70" s="35"/>
      <c r="G70" s="35"/>
      <c r="H70" s="35"/>
      <c r="I70" s="43"/>
      <c r="J70" s="43"/>
      <c r="K70" s="43"/>
      <c r="L70" s="13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12" customHeight="1">
      <c r="A71" s="41"/>
      <c r="B71" s="42"/>
      <c r="C71" s="35" t="s">
        <v>107</v>
      </c>
      <c r="D71" s="43"/>
      <c r="E71" s="43"/>
      <c r="F71" s="43"/>
      <c r="G71" s="43"/>
      <c r="H71" s="43"/>
      <c r="I71" s="43"/>
      <c r="J71" s="43"/>
      <c r="K71" s="4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16.5" customHeight="1">
      <c r="A72" s="41"/>
      <c r="B72" s="42"/>
      <c r="C72" s="43"/>
      <c r="D72" s="43"/>
      <c r="E72" s="72" t="str">
        <f>E9</f>
        <v>VRN - Ostatní a vedlejší náklady</v>
      </c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6.96" customHeight="1">
      <c r="A73" s="41"/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2" customHeight="1">
      <c r="A74" s="41"/>
      <c r="B74" s="42"/>
      <c r="C74" s="35" t="s">
        <v>21</v>
      </c>
      <c r="D74" s="43"/>
      <c r="E74" s="43"/>
      <c r="F74" s="30" t="str">
        <f>F12</f>
        <v>Sokolov</v>
      </c>
      <c r="G74" s="43"/>
      <c r="H74" s="43"/>
      <c r="I74" s="35" t="s">
        <v>23</v>
      </c>
      <c r="J74" s="75" t="str">
        <f>IF(J12="","",J12)</f>
        <v>11. 12. 2024</v>
      </c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40.05" customHeight="1">
      <c r="A76" s="41"/>
      <c r="B76" s="42"/>
      <c r="C76" s="35" t="s">
        <v>25</v>
      </c>
      <c r="D76" s="43"/>
      <c r="E76" s="43"/>
      <c r="F76" s="30" t="str">
        <f>E15</f>
        <v xml:space="preserve">Město Sokolov,Rokycanova 1929 356 01  Sokolov</v>
      </c>
      <c r="G76" s="43"/>
      <c r="H76" s="43"/>
      <c r="I76" s="35" t="s">
        <v>33</v>
      </c>
      <c r="J76" s="39" t="str">
        <f>E21</f>
        <v>Ing.Jan Šinták-I.P.R.E.,KOlová 2.362 14 Kolová</v>
      </c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25.65" customHeight="1">
      <c r="A77" s="41"/>
      <c r="B77" s="42"/>
      <c r="C77" s="35" t="s">
        <v>31</v>
      </c>
      <c r="D77" s="43"/>
      <c r="E77" s="43"/>
      <c r="F77" s="30" t="str">
        <f>IF(E18="","",E18)</f>
        <v>Vyplň údaj</v>
      </c>
      <c r="G77" s="43"/>
      <c r="H77" s="43"/>
      <c r="I77" s="35" t="s">
        <v>38</v>
      </c>
      <c r="J77" s="39" t="str">
        <f>E24</f>
        <v>Ing.Jana Handšuhová Smutná</v>
      </c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0.32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11" customFormat="1" ht="29.28" customHeight="1">
      <c r="A79" s="180"/>
      <c r="B79" s="181"/>
      <c r="C79" s="182" t="s">
        <v>130</v>
      </c>
      <c r="D79" s="183" t="s">
        <v>63</v>
      </c>
      <c r="E79" s="183" t="s">
        <v>59</v>
      </c>
      <c r="F79" s="183" t="s">
        <v>60</v>
      </c>
      <c r="G79" s="183" t="s">
        <v>131</v>
      </c>
      <c r="H79" s="183" t="s">
        <v>132</v>
      </c>
      <c r="I79" s="183" t="s">
        <v>133</v>
      </c>
      <c r="J79" s="184" t="s">
        <v>111</v>
      </c>
      <c r="K79" s="185" t="s">
        <v>134</v>
      </c>
      <c r="L79" s="186"/>
      <c r="M79" s="95" t="s">
        <v>19</v>
      </c>
      <c r="N79" s="96" t="s">
        <v>48</v>
      </c>
      <c r="O79" s="96" t="s">
        <v>135</v>
      </c>
      <c r="P79" s="96" t="s">
        <v>136</v>
      </c>
      <c r="Q79" s="96" t="s">
        <v>137</v>
      </c>
      <c r="R79" s="96" t="s">
        <v>138</v>
      </c>
      <c r="S79" s="96" t="s">
        <v>139</v>
      </c>
      <c r="T79" s="97" t="s">
        <v>140</v>
      </c>
      <c r="U79" s="180"/>
      <c r="V79" s="180"/>
      <c r="W79" s="180"/>
      <c r="X79" s="180"/>
      <c r="Y79" s="180"/>
      <c r="Z79" s="180"/>
      <c r="AA79" s="180"/>
      <c r="AB79" s="180"/>
      <c r="AC79" s="180"/>
      <c r="AD79" s="180"/>
      <c r="AE79" s="180"/>
    </row>
    <row r="80" s="2" customFormat="1" ht="22.8" customHeight="1">
      <c r="A80" s="41"/>
      <c r="B80" s="42"/>
      <c r="C80" s="102" t="s">
        <v>141</v>
      </c>
      <c r="D80" s="43"/>
      <c r="E80" s="43"/>
      <c r="F80" s="43"/>
      <c r="G80" s="43"/>
      <c r="H80" s="43"/>
      <c r="I80" s="43"/>
      <c r="J80" s="187">
        <f>BK80</f>
        <v>0</v>
      </c>
      <c r="K80" s="43"/>
      <c r="L80" s="47"/>
      <c r="M80" s="98"/>
      <c r="N80" s="188"/>
      <c r="O80" s="99"/>
      <c r="P80" s="189">
        <f>P81</f>
        <v>0</v>
      </c>
      <c r="Q80" s="99"/>
      <c r="R80" s="189">
        <f>R81</f>
        <v>0</v>
      </c>
      <c r="S80" s="99"/>
      <c r="T80" s="190">
        <f>T81</f>
        <v>0</v>
      </c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T80" s="20" t="s">
        <v>77</v>
      </c>
      <c r="AU80" s="20" t="s">
        <v>112</v>
      </c>
      <c r="BK80" s="191">
        <f>BK81</f>
        <v>0</v>
      </c>
    </row>
    <row r="81" s="12" customFormat="1" ht="25.92" customHeight="1">
      <c r="A81" s="12"/>
      <c r="B81" s="192"/>
      <c r="C81" s="193"/>
      <c r="D81" s="194" t="s">
        <v>77</v>
      </c>
      <c r="E81" s="195" t="s">
        <v>102</v>
      </c>
      <c r="F81" s="195" t="s">
        <v>861</v>
      </c>
      <c r="G81" s="193"/>
      <c r="H81" s="193"/>
      <c r="I81" s="196"/>
      <c r="J81" s="197">
        <f>BK81</f>
        <v>0</v>
      </c>
      <c r="K81" s="193"/>
      <c r="L81" s="198"/>
      <c r="M81" s="199"/>
      <c r="N81" s="200"/>
      <c r="O81" s="200"/>
      <c r="P81" s="201">
        <f>SUM(P82:P96)</f>
        <v>0</v>
      </c>
      <c r="Q81" s="200"/>
      <c r="R81" s="201">
        <f>SUM(R82:R96)</f>
        <v>0</v>
      </c>
      <c r="S81" s="200"/>
      <c r="T81" s="202">
        <f>SUM(T82:T96)</f>
        <v>0</v>
      </c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R81" s="203" t="s">
        <v>174</v>
      </c>
      <c r="AT81" s="204" t="s">
        <v>77</v>
      </c>
      <c r="AU81" s="204" t="s">
        <v>78</v>
      </c>
      <c r="AY81" s="203" t="s">
        <v>144</v>
      </c>
      <c r="BK81" s="205">
        <f>SUM(BK82:BK96)</f>
        <v>0</v>
      </c>
    </row>
    <row r="82" s="2" customFormat="1" ht="16.5" customHeight="1">
      <c r="A82" s="41"/>
      <c r="B82" s="42"/>
      <c r="C82" s="208" t="s">
        <v>86</v>
      </c>
      <c r="D82" s="208" t="s">
        <v>146</v>
      </c>
      <c r="E82" s="209" t="s">
        <v>862</v>
      </c>
      <c r="F82" s="210" t="s">
        <v>863</v>
      </c>
      <c r="G82" s="211" t="s">
        <v>398</v>
      </c>
      <c r="H82" s="212">
        <v>1</v>
      </c>
      <c r="I82" s="213"/>
      <c r="J82" s="214">
        <f>ROUND(I82*H82,2)</f>
        <v>0</v>
      </c>
      <c r="K82" s="215"/>
      <c r="L82" s="47"/>
      <c r="M82" s="216" t="s">
        <v>19</v>
      </c>
      <c r="N82" s="217" t="s">
        <v>49</v>
      </c>
      <c r="O82" s="87"/>
      <c r="P82" s="218">
        <f>O82*H82</f>
        <v>0</v>
      </c>
      <c r="Q82" s="218">
        <v>0</v>
      </c>
      <c r="R82" s="218">
        <f>Q82*H82</f>
        <v>0</v>
      </c>
      <c r="S82" s="218">
        <v>0</v>
      </c>
      <c r="T82" s="219">
        <f>S82*H82</f>
        <v>0</v>
      </c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R82" s="220" t="s">
        <v>864</v>
      </c>
      <c r="AT82" s="220" t="s">
        <v>146</v>
      </c>
      <c r="AU82" s="220" t="s">
        <v>86</v>
      </c>
      <c r="AY82" s="20" t="s">
        <v>144</v>
      </c>
      <c r="BE82" s="221">
        <f>IF(N82="základní",J82,0)</f>
        <v>0</v>
      </c>
      <c r="BF82" s="221">
        <f>IF(N82="snížená",J82,0)</f>
        <v>0</v>
      </c>
      <c r="BG82" s="221">
        <f>IF(N82="zákl. přenesená",J82,0)</f>
        <v>0</v>
      </c>
      <c r="BH82" s="221">
        <f>IF(N82="sníž. přenesená",J82,0)</f>
        <v>0</v>
      </c>
      <c r="BI82" s="221">
        <f>IF(N82="nulová",J82,0)</f>
        <v>0</v>
      </c>
      <c r="BJ82" s="20" t="s">
        <v>86</v>
      </c>
      <c r="BK82" s="221">
        <f>ROUND(I82*H82,2)</f>
        <v>0</v>
      </c>
      <c r="BL82" s="20" t="s">
        <v>864</v>
      </c>
      <c r="BM82" s="220" t="s">
        <v>865</v>
      </c>
    </row>
    <row r="83" s="2" customFormat="1" ht="16.5" customHeight="1">
      <c r="A83" s="41"/>
      <c r="B83" s="42"/>
      <c r="C83" s="208" t="s">
        <v>88</v>
      </c>
      <c r="D83" s="208" t="s">
        <v>146</v>
      </c>
      <c r="E83" s="209" t="s">
        <v>866</v>
      </c>
      <c r="F83" s="210" t="s">
        <v>867</v>
      </c>
      <c r="G83" s="211" t="s">
        <v>398</v>
      </c>
      <c r="H83" s="212">
        <v>1</v>
      </c>
      <c r="I83" s="213"/>
      <c r="J83" s="214">
        <f>ROUND(I83*H83,2)</f>
        <v>0</v>
      </c>
      <c r="K83" s="215"/>
      <c r="L83" s="47"/>
      <c r="M83" s="216" t="s">
        <v>19</v>
      </c>
      <c r="N83" s="217" t="s">
        <v>49</v>
      </c>
      <c r="O83" s="87"/>
      <c r="P83" s="218">
        <f>O83*H83</f>
        <v>0</v>
      </c>
      <c r="Q83" s="218">
        <v>0</v>
      </c>
      <c r="R83" s="218">
        <f>Q83*H83</f>
        <v>0</v>
      </c>
      <c r="S83" s="218">
        <v>0</v>
      </c>
      <c r="T83" s="219">
        <f>S83*H83</f>
        <v>0</v>
      </c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R83" s="220" t="s">
        <v>864</v>
      </c>
      <c r="AT83" s="220" t="s">
        <v>146</v>
      </c>
      <c r="AU83" s="220" t="s">
        <v>86</v>
      </c>
      <c r="AY83" s="20" t="s">
        <v>144</v>
      </c>
      <c r="BE83" s="221">
        <f>IF(N83="základní",J83,0)</f>
        <v>0</v>
      </c>
      <c r="BF83" s="221">
        <f>IF(N83="snížená",J83,0)</f>
        <v>0</v>
      </c>
      <c r="BG83" s="221">
        <f>IF(N83="zákl. přenesená",J83,0)</f>
        <v>0</v>
      </c>
      <c r="BH83" s="221">
        <f>IF(N83="sníž. přenesená",J83,0)</f>
        <v>0</v>
      </c>
      <c r="BI83" s="221">
        <f>IF(N83="nulová",J83,0)</f>
        <v>0</v>
      </c>
      <c r="BJ83" s="20" t="s">
        <v>86</v>
      </c>
      <c r="BK83" s="221">
        <f>ROUND(I83*H83,2)</f>
        <v>0</v>
      </c>
      <c r="BL83" s="20" t="s">
        <v>864</v>
      </c>
      <c r="BM83" s="220" t="s">
        <v>868</v>
      </c>
    </row>
    <row r="84" s="2" customFormat="1" ht="16.5" customHeight="1">
      <c r="A84" s="41"/>
      <c r="B84" s="42"/>
      <c r="C84" s="208" t="s">
        <v>163</v>
      </c>
      <c r="D84" s="208" t="s">
        <v>146</v>
      </c>
      <c r="E84" s="209" t="s">
        <v>869</v>
      </c>
      <c r="F84" s="210" t="s">
        <v>870</v>
      </c>
      <c r="G84" s="211" t="s">
        <v>398</v>
      </c>
      <c r="H84" s="212">
        <v>1</v>
      </c>
      <c r="I84" s="213"/>
      <c r="J84" s="214">
        <f>ROUND(I84*H84,2)</f>
        <v>0</v>
      </c>
      <c r="K84" s="215"/>
      <c r="L84" s="47"/>
      <c r="M84" s="216" t="s">
        <v>19</v>
      </c>
      <c r="N84" s="217" t="s">
        <v>49</v>
      </c>
      <c r="O84" s="87"/>
      <c r="P84" s="218">
        <f>O84*H84</f>
        <v>0</v>
      </c>
      <c r="Q84" s="218">
        <v>0</v>
      </c>
      <c r="R84" s="218">
        <f>Q84*H84</f>
        <v>0</v>
      </c>
      <c r="S84" s="218">
        <v>0</v>
      </c>
      <c r="T84" s="219">
        <f>S84*H84</f>
        <v>0</v>
      </c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R84" s="220" t="s">
        <v>864</v>
      </c>
      <c r="AT84" s="220" t="s">
        <v>146</v>
      </c>
      <c r="AU84" s="220" t="s">
        <v>86</v>
      </c>
      <c r="AY84" s="20" t="s">
        <v>144</v>
      </c>
      <c r="BE84" s="221">
        <f>IF(N84="základní",J84,0)</f>
        <v>0</v>
      </c>
      <c r="BF84" s="221">
        <f>IF(N84="snížená",J84,0)</f>
        <v>0</v>
      </c>
      <c r="BG84" s="221">
        <f>IF(N84="zákl. přenesená",J84,0)</f>
        <v>0</v>
      </c>
      <c r="BH84" s="221">
        <f>IF(N84="sníž. přenesená",J84,0)</f>
        <v>0</v>
      </c>
      <c r="BI84" s="221">
        <f>IF(N84="nulová",J84,0)</f>
        <v>0</v>
      </c>
      <c r="BJ84" s="20" t="s">
        <v>86</v>
      </c>
      <c r="BK84" s="221">
        <f>ROUND(I84*H84,2)</f>
        <v>0</v>
      </c>
      <c r="BL84" s="20" t="s">
        <v>864</v>
      </c>
      <c r="BM84" s="220" t="s">
        <v>871</v>
      </c>
    </row>
    <row r="85" s="2" customFormat="1">
      <c r="A85" s="41"/>
      <c r="B85" s="42"/>
      <c r="C85" s="43"/>
      <c r="D85" s="229" t="s">
        <v>872</v>
      </c>
      <c r="E85" s="43"/>
      <c r="F85" s="292" t="s">
        <v>873</v>
      </c>
      <c r="G85" s="43"/>
      <c r="H85" s="43"/>
      <c r="I85" s="224"/>
      <c r="J85" s="43"/>
      <c r="K85" s="43"/>
      <c r="L85" s="47"/>
      <c r="M85" s="225"/>
      <c r="N85" s="226"/>
      <c r="O85" s="87"/>
      <c r="P85" s="87"/>
      <c r="Q85" s="87"/>
      <c r="R85" s="87"/>
      <c r="S85" s="87"/>
      <c r="T85" s="88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T85" s="20" t="s">
        <v>872</v>
      </c>
      <c r="AU85" s="20" t="s">
        <v>86</v>
      </c>
    </row>
    <row r="86" s="2" customFormat="1" ht="24.15" customHeight="1">
      <c r="A86" s="41"/>
      <c r="B86" s="42"/>
      <c r="C86" s="208" t="s">
        <v>150</v>
      </c>
      <c r="D86" s="208" t="s">
        <v>146</v>
      </c>
      <c r="E86" s="209" t="s">
        <v>874</v>
      </c>
      <c r="F86" s="210" t="s">
        <v>875</v>
      </c>
      <c r="G86" s="211" t="s">
        <v>398</v>
      </c>
      <c r="H86" s="212">
        <v>1</v>
      </c>
      <c r="I86" s="213"/>
      <c r="J86" s="214">
        <f>ROUND(I86*H86,2)</f>
        <v>0</v>
      </c>
      <c r="K86" s="215"/>
      <c r="L86" s="47"/>
      <c r="M86" s="216" t="s">
        <v>19</v>
      </c>
      <c r="N86" s="217" t="s">
        <v>49</v>
      </c>
      <c r="O86" s="87"/>
      <c r="P86" s="218">
        <f>O86*H86</f>
        <v>0</v>
      </c>
      <c r="Q86" s="218">
        <v>0</v>
      </c>
      <c r="R86" s="218">
        <f>Q86*H86</f>
        <v>0</v>
      </c>
      <c r="S86" s="218">
        <v>0</v>
      </c>
      <c r="T86" s="219">
        <f>S86*H86</f>
        <v>0</v>
      </c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R86" s="220" t="s">
        <v>864</v>
      </c>
      <c r="AT86" s="220" t="s">
        <v>146</v>
      </c>
      <c r="AU86" s="220" t="s">
        <v>86</v>
      </c>
      <c r="AY86" s="20" t="s">
        <v>144</v>
      </c>
      <c r="BE86" s="221">
        <f>IF(N86="základní",J86,0)</f>
        <v>0</v>
      </c>
      <c r="BF86" s="221">
        <f>IF(N86="snížená",J86,0)</f>
        <v>0</v>
      </c>
      <c r="BG86" s="221">
        <f>IF(N86="zákl. přenesená",J86,0)</f>
        <v>0</v>
      </c>
      <c r="BH86" s="221">
        <f>IF(N86="sníž. přenesená",J86,0)</f>
        <v>0</v>
      </c>
      <c r="BI86" s="221">
        <f>IF(N86="nulová",J86,0)</f>
        <v>0</v>
      </c>
      <c r="BJ86" s="20" t="s">
        <v>86</v>
      </c>
      <c r="BK86" s="221">
        <f>ROUND(I86*H86,2)</f>
        <v>0</v>
      </c>
      <c r="BL86" s="20" t="s">
        <v>864</v>
      </c>
      <c r="BM86" s="220" t="s">
        <v>876</v>
      </c>
    </row>
    <row r="87" s="2" customFormat="1" ht="16.5" customHeight="1">
      <c r="A87" s="41"/>
      <c r="B87" s="42"/>
      <c r="C87" s="208" t="s">
        <v>174</v>
      </c>
      <c r="D87" s="208" t="s">
        <v>146</v>
      </c>
      <c r="E87" s="209" t="s">
        <v>877</v>
      </c>
      <c r="F87" s="210" t="s">
        <v>878</v>
      </c>
      <c r="G87" s="211" t="s">
        <v>398</v>
      </c>
      <c r="H87" s="212">
        <v>1</v>
      </c>
      <c r="I87" s="213"/>
      <c r="J87" s="214">
        <f>ROUND(I87*H87,2)</f>
        <v>0</v>
      </c>
      <c r="K87" s="215"/>
      <c r="L87" s="47"/>
      <c r="M87" s="216" t="s">
        <v>19</v>
      </c>
      <c r="N87" s="217" t="s">
        <v>49</v>
      </c>
      <c r="O87" s="87"/>
      <c r="P87" s="218">
        <f>O87*H87</f>
        <v>0</v>
      </c>
      <c r="Q87" s="218">
        <v>0</v>
      </c>
      <c r="R87" s="218">
        <f>Q87*H87</f>
        <v>0</v>
      </c>
      <c r="S87" s="218">
        <v>0</v>
      </c>
      <c r="T87" s="219">
        <f>S87*H87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R87" s="220" t="s">
        <v>864</v>
      </c>
      <c r="AT87" s="220" t="s">
        <v>146</v>
      </c>
      <c r="AU87" s="220" t="s">
        <v>86</v>
      </c>
      <c r="AY87" s="20" t="s">
        <v>144</v>
      </c>
      <c r="BE87" s="221">
        <f>IF(N87="základní",J87,0)</f>
        <v>0</v>
      </c>
      <c r="BF87" s="221">
        <f>IF(N87="snížená",J87,0)</f>
        <v>0</v>
      </c>
      <c r="BG87" s="221">
        <f>IF(N87="zákl. přenesená",J87,0)</f>
        <v>0</v>
      </c>
      <c r="BH87" s="221">
        <f>IF(N87="sníž. přenesená",J87,0)</f>
        <v>0</v>
      </c>
      <c r="BI87" s="221">
        <f>IF(N87="nulová",J87,0)</f>
        <v>0</v>
      </c>
      <c r="BJ87" s="20" t="s">
        <v>86</v>
      </c>
      <c r="BK87" s="221">
        <f>ROUND(I87*H87,2)</f>
        <v>0</v>
      </c>
      <c r="BL87" s="20" t="s">
        <v>864</v>
      </c>
      <c r="BM87" s="220" t="s">
        <v>879</v>
      </c>
    </row>
    <row r="88" s="2" customFormat="1" ht="16.5" customHeight="1">
      <c r="A88" s="41"/>
      <c r="B88" s="42"/>
      <c r="C88" s="208" t="s">
        <v>181</v>
      </c>
      <c r="D88" s="208" t="s">
        <v>146</v>
      </c>
      <c r="E88" s="209" t="s">
        <v>880</v>
      </c>
      <c r="F88" s="210" t="s">
        <v>881</v>
      </c>
      <c r="G88" s="211" t="s">
        <v>398</v>
      </c>
      <c r="H88" s="212">
        <v>1</v>
      </c>
      <c r="I88" s="213"/>
      <c r="J88" s="214">
        <f>ROUND(I88*H88,2)</f>
        <v>0</v>
      </c>
      <c r="K88" s="215"/>
      <c r="L88" s="47"/>
      <c r="M88" s="216" t="s">
        <v>19</v>
      </c>
      <c r="N88" s="217" t="s">
        <v>49</v>
      </c>
      <c r="O88" s="87"/>
      <c r="P88" s="218">
        <f>O88*H88</f>
        <v>0</v>
      </c>
      <c r="Q88" s="218">
        <v>0</v>
      </c>
      <c r="R88" s="218">
        <f>Q88*H88</f>
        <v>0</v>
      </c>
      <c r="S88" s="218">
        <v>0</v>
      </c>
      <c r="T88" s="219">
        <f>S88*H88</f>
        <v>0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R88" s="220" t="s">
        <v>864</v>
      </c>
      <c r="AT88" s="220" t="s">
        <v>146</v>
      </c>
      <c r="AU88" s="220" t="s">
        <v>86</v>
      </c>
      <c r="AY88" s="20" t="s">
        <v>144</v>
      </c>
      <c r="BE88" s="221">
        <f>IF(N88="základní",J88,0)</f>
        <v>0</v>
      </c>
      <c r="BF88" s="221">
        <f>IF(N88="snížená",J88,0)</f>
        <v>0</v>
      </c>
      <c r="BG88" s="221">
        <f>IF(N88="zákl. přenesená",J88,0)</f>
        <v>0</v>
      </c>
      <c r="BH88" s="221">
        <f>IF(N88="sníž. přenesená",J88,0)</f>
        <v>0</v>
      </c>
      <c r="BI88" s="221">
        <f>IF(N88="nulová",J88,0)</f>
        <v>0</v>
      </c>
      <c r="BJ88" s="20" t="s">
        <v>86</v>
      </c>
      <c r="BK88" s="221">
        <f>ROUND(I88*H88,2)</f>
        <v>0</v>
      </c>
      <c r="BL88" s="20" t="s">
        <v>864</v>
      </c>
      <c r="BM88" s="220" t="s">
        <v>882</v>
      </c>
    </row>
    <row r="89" s="2" customFormat="1" ht="21.75" customHeight="1">
      <c r="A89" s="41"/>
      <c r="B89" s="42"/>
      <c r="C89" s="208" t="s">
        <v>189</v>
      </c>
      <c r="D89" s="208" t="s">
        <v>146</v>
      </c>
      <c r="E89" s="209" t="s">
        <v>883</v>
      </c>
      <c r="F89" s="210" t="s">
        <v>884</v>
      </c>
      <c r="G89" s="211" t="s">
        <v>398</v>
      </c>
      <c r="H89" s="212">
        <v>1</v>
      </c>
      <c r="I89" s="213"/>
      <c r="J89" s="214">
        <f>ROUND(I89*H89,2)</f>
        <v>0</v>
      </c>
      <c r="K89" s="215"/>
      <c r="L89" s="47"/>
      <c r="M89" s="216" t="s">
        <v>19</v>
      </c>
      <c r="N89" s="217" t="s">
        <v>49</v>
      </c>
      <c r="O89" s="87"/>
      <c r="P89" s="218">
        <f>O89*H89</f>
        <v>0</v>
      </c>
      <c r="Q89" s="218">
        <v>0</v>
      </c>
      <c r="R89" s="218">
        <f>Q89*H89</f>
        <v>0</v>
      </c>
      <c r="S89" s="218">
        <v>0</v>
      </c>
      <c r="T89" s="219">
        <f>S89*H89</f>
        <v>0</v>
      </c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R89" s="220" t="s">
        <v>864</v>
      </c>
      <c r="AT89" s="220" t="s">
        <v>146</v>
      </c>
      <c r="AU89" s="220" t="s">
        <v>86</v>
      </c>
      <c r="AY89" s="20" t="s">
        <v>144</v>
      </c>
      <c r="BE89" s="221">
        <f>IF(N89="základní",J89,0)</f>
        <v>0</v>
      </c>
      <c r="BF89" s="221">
        <f>IF(N89="snížená",J89,0)</f>
        <v>0</v>
      </c>
      <c r="BG89" s="221">
        <f>IF(N89="zákl. přenesená",J89,0)</f>
        <v>0</v>
      </c>
      <c r="BH89" s="221">
        <f>IF(N89="sníž. přenesená",J89,0)</f>
        <v>0</v>
      </c>
      <c r="BI89" s="221">
        <f>IF(N89="nulová",J89,0)</f>
        <v>0</v>
      </c>
      <c r="BJ89" s="20" t="s">
        <v>86</v>
      </c>
      <c r="BK89" s="221">
        <f>ROUND(I89*H89,2)</f>
        <v>0</v>
      </c>
      <c r="BL89" s="20" t="s">
        <v>864</v>
      </c>
      <c r="BM89" s="220" t="s">
        <v>885</v>
      </c>
    </row>
    <row r="90" s="2" customFormat="1" ht="37.8" customHeight="1">
      <c r="A90" s="41"/>
      <c r="B90" s="42"/>
      <c r="C90" s="208" t="s">
        <v>196</v>
      </c>
      <c r="D90" s="208" t="s">
        <v>146</v>
      </c>
      <c r="E90" s="209" t="s">
        <v>886</v>
      </c>
      <c r="F90" s="210" t="s">
        <v>887</v>
      </c>
      <c r="G90" s="211" t="s">
        <v>398</v>
      </c>
      <c r="H90" s="212">
        <v>1</v>
      </c>
      <c r="I90" s="213"/>
      <c r="J90" s="214">
        <f>ROUND(I90*H90,2)</f>
        <v>0</v>
      </c>
      <c r="K90" s="215"/>
      <c r="L90" s="47"/>
      <c r="M90" s="216" t="s">
        <v>19</v>
      </c>
      <c r="N90" s="217" t="s">
        <v>49</v>
      </c>
      <c r="O90" s="87"/>
      <c r="P90" s="218">
        <f>O90*H90</f>
        <v>0</v>
      </c>
      <c r="Q90" s="218">
        <v>0</v>
      </c>
      <c r="R90" s="218">
        <f>Q90*H90</f>
        <v>0</v>
      </c>
      <c r="S90" s="218">
        <v>0</v>
      </c>
      <c r="T90" s="219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20" t="s">
        <v>864</v>
      </c>
      <c r="AT90" s="220" t="s">
        <v>146</v>
      </c>
      <c r="AU90" s="220" t="s">
        <v>86</v>
      </c>
      <c r="AY90" s="20" t="s">
        <v>144</v>
      </c>
      <c r="BE90" s="221">
        <f>IF(N90="základní",J90,0)</f>
        <v>0</v>
      </c>
      <c r="BF90" s="221">
        <f>IF(N90="snížená",J90,0)</f>
        <v>0</v>
      </c>
      <c r="BG90" s="221">
        <f>IF(N90="zákl. přenesená",J90,0)</f>
        <v>0</v>
      </c>
      <c r="BH90" s="221">
        <f>IF(N90="sníž. přenesená",J90,0)</f>
        <v>0</v>
      </c>
      <c r="BI90" s="221">
        <f>IF(N90="nulová",J90,0)</f>
        <v>0</v>
      </c>
      <c r="BJ90" s="20" t="s">
        <v>86</v>
      </c>
      <c r="BK90" s="221">
        <f>ROUND(I90*H90,2)</f>
        <v>0</v>
      </c>
      <c r="BL90" s="20" t="s">
        <v>864</v>
      </c>
      <c r="BM90" s="220" t="s">
        <v>888</v>
      </c>
    </row>
    <row r="91" s="2" customFormat="1" ht="24.15" customHeight="1">
      <c r="A91" s="41"/>
      <c r="B91" s="42"/>
      <c r="C91" s="208" t="s">
        <v>201</v>
      </c>
      <c r="D91" s="208" t="s">
        <v>146</v>
      </c>
      <c r="E91" s="209" t="s">
        <v>889</v>
      </c>
      <c r="F91" s="210" t="s">
        <v>890</v>
      </c>
      <c r="G91" s="211" t="s">
        <v>398</v>
      </c>
      <c r="H91" s="212">
        <v>1</v>
      </c>
      <c r="I91" s="213"/>
      <c r="J91" s="214">
        <f>ROUND(I91*H91,2)</f>
        <v>0</v>
      </c>
      <c r="K91" s="215"/>
      <c r="L91" s="47"/>
      <c r="M91" s="216" t="s">
        <v>19</v>
      </c>
      <c r="N91" s="217" t="s">
        <v>49</v>
      </c>
      <c r="O91" s="87"/>
      <c r="P91" s="218">
        <f>O91*H91</f>
        <v>0</v>
      </c>
      <c r="Q91" s="218">
        <v>0</v>
      </c>
      <c r="R91" s="218">
        <f>Q91*H91</f>
        <v>0</v>
      </c>
      <c r="S91" s="218">
        <v>0</v>
      </c>
      <c r="T91" s="219">
        <f>S91*H91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20" t="s">
        <v>864</v>
      </c>
      <c r="AT91" s="220" t="s">
        <v>146</v>
      </c>
      <c r="AU91" s="220" t="s">
        <v>86</v>
      </c>
      <c r="AY91" s="20" t="s">
        <v>144</v>
      </c>
      <c r="BE91" s="221">
        <f>IF(N91="základní",J91,0)</f>
        <v>0</v>
      </c>
      <c r="BF91" s="221">
        <f>IF(N91="snížená",J91,0)</f>
        <v>0</v>
      </c>
      <c r="BG91" s="221">
        <f>IF(N91="zákl. přenesená",J91,0)</f>
        <v>0</v>
      </c>
      <c r="BH91" s="221">
        <f>IF(N91="sníž. přenesená",J91,0)</f>
        <v>0</v>
      </c>
      <c r="BI91" s="221">
        <f>IF(N91="nulová",J91,0)</f>
        <v>0</v>
      </c>
      <c r="BJ91" s="20" t="s">
        <v>86</v>
      </c>
      <c r="BK91" s="221">
        <f>ROUND(I91*H91,2)</f>
        <v>0</v>
      </c>
      <c r="BL91" s="20" t="s">
        <v>864</v>
      </c>
      <c r="BM91" s="220" t="s">
        <v>891</v>
      </c>
    </row>
    <row r="92" s="2" customFormat="1" ht="16.5" customHeight="1">
      <c r="A92" s="41"/>
      <c r="B92" s="42"/>
      <c r="C92" s="208" t="s">
        <v>211</v>
      </c>
      <c r="D92" s="208" t="s">
        <v>146</v>
      </c>
      <c r="E92" s="209" t="s">
        <v>892</v>
      </c>
      <c r="F92" s="210" t="s">
        <v>893</v>
      </c>
      <c r="G92" s="211" t="s">
        <v>398</v>
      </c>
      <c r="H92" s="212">
        <v>1</v>
      </c>
      <c r="I92" s="213"/>
      <c r="J92" s="214">
        <f>ROUND(I92*H92,2)</f>
        <v>0</v>
      </c>
      <c r="K92" s="215"/>
      <c r="L92" s="47"/>
      <c r="M92" s="216" t="s">
        <v>19</v>
      </c>
      <c r="N92" s="217" t="s">
        <v>49</v>
      </c>
      <c r="O92" s="87"/>
      <c r="P92" s="218">
        <f>O92*H92</f>
        <v>0</v>
      </c>
      <c r="Q92" s="218">
        <v>0</v>
      </c>
      <c r="R92" s="218">
        <f>Q92*H92</f>
        <v>0</v>
      </c>
      <c r="S92" s="218">
        <v>0</v>
      </c>
      <c r="T92" s="219">
        <f>S92*H92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220" t="s">
        <v>864</v>
      </c>
      <c r="AT92" s="220" t="s">
        <v>146</v>
      </c>
      <c r="AU92" s="220" t="s">
        <v>86</v>
      </c>
      <c r="AY92" s="20" t="s">
        <v>144</v>
      </c>
      <c r="BE92" s="221">
        <f>IF(N92="základní",J92,0)</f>
        <v>0</v>
      </c>
      <c r="BF92" s="221">
        <f>IF(N92="snížená",J92,0)</f>
        <v>0</v>
      </c>
      <c r="BG92" s="221">
        <f>IF(N92="zákl. přenesená",J92,0)</f>
        <v>0</v>
      </c>
      <c r="BH92" s="221">
        <f>IF(N92="sníž. přenesená",J92,0)</f>
        <v>0</v>
      </c>
      <c r="BI92" s="221">
        <f>IF(N92="nulová",J92,0)</f>
        <v>0</v>
      </c>
      <c r="BJ92" s="20" t="s">
        <v>86</v>
      </c>
      <c r="BK92" s="221">
        <f>ROUND(I92*H92,2)</f>
        <v>0</v>
      </c>
      <c r="BL92" s="20" t="s">
        <v>864</v>
      </c>
      <c r="BM92" s="220" t="s">
        <v>894</v>
      </c>
    </row>
    <row r="93" s="2" customFormat="1" ht="16.5" customHeight="1">
      <c r="A93" s="41"/>
      <c r="B93" s="42"/>
      <c r="C93" s="208" t="s">
        <v>227</v>
      </c>
      <c r="D93" s="208" t="s">
        <v>146</v>
      </c>
      <c r="E93" s="209" t="s">
        <v>895</v>
      </c>
      <c r="F93" s="210" t="s">
        <v>896</v>
      </c>
      <c r="G93" s="211" t="s">
        <v>398</v>
      </c>
      <c r="H93" s="212">
        <v>1</v>
      </c>
      <c r="I93" s="213"/>
      <c r="J93" s="214">
        <f>ROUND(I93*H93,2)</f>
        <v>0</v>
      </c>
      <c r="K93" s="215"/>
      <c r="L93" s="47"/>
      <c r="M93" s="216" t="s">
        <v>19</v>
      </c>
      <c r="N93" s="217" t="s">
        <v>49</v>
      </c>
      <c r="O93" s="87"/>
      <c r="P93" s="218">
        <f>O93*H93</f>
        <v>0</v>
      </c>
      <c r="Q93" s="218">
        <v>0</v>
      </c>
      <c r="R93" s="218">
        <f>Q93*H93</f>
        <v>0</v>
      </c>
      <c r="S93" s="218">
        <v>0</v>
      </c>
      <c r="T93" s="219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20" t="s">
        <v>864</v>
      </c>
      <c r="AT93" s="220" t="s">
        <v>146</v>
      </c>
      <c r="AU93" s="220" t="s">
        <v>86</v>
      </c>
      <c r="AY93" s="20" t="s">
        <v>144</v>
      </c>
      <c r="BE93" s="221">
        <f>IF(N93="základní",J93,0)</f>
        <v>0</v>
      </c>
      <c r="BF93" s="221">
        <f>IF(N93="snížená",J93,0)</f>
        <v>0</v>
      </c>
      <c r="BG93" s="221">
        <f>IF(N93="zákl. přenesená",J93,0)</f>
        <v>0</v>
      </c>
      <c r="BH93" s="221">
        <f>IF(N93="sníž. přenesená",J93,0)</f>
        <v>0</v>
      </c>
      <c r="BI93" s="221">
        <f>IF(N93="nulová",J93,0)</f>
        <v>0</v>
      </c>
      <c r="BJ93" s="20" t="s">
        <v>86</v>
      </c>
      <c r="BK93" s="221">
        <f>ROUND(I93*H93,2)</f>
        <v>0</v>
      </c>
      <c r="BL93" s="20" t="s">
        <v>864</v>
      </c>
      <c r="BM93" s="220" t="s">
        <v>897</v>
      </c>
    </row>
    <row r="94" s="2" customFormat="1">
      <c r="A94" s="41"/>
      <c r="B94" s="42"/>
      <c r="C94" s="43"/>
      <c r="D94" s="222" t="s">
        <v>152</v>
      </c>
      <c r="E94" s="43"/>
      <c r="F94" s="223" t="s">
        <v>898</v>
      </c>
      <c r="G94" s="43"/>
      <c r="H94" s="43"/>
      <c r="I94" s="224"/>
      <c r="J94" s="43"/>
      <c r="K94" s="43"/>
      <c r="L94" s="47"/>
      <c r="M94" s="225"/>
      <c r="N94" s="226"/>
      <c r="O94" s="87"/>
      <c r="P94" s="87"/>
      <c r="Q94" s="87"/>
      <c r="R94" s="87"/>
      <c r="S94" s="87"/>
      <c r="T94" s="88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20" t="s">
        <v>152</v>
      </c>
      <c r="AU94" s="20" t="s">
        <v>86</v>
      </c>
    </row>
    <row r="95" s="2" customFormat="1" ht="76.35" customHeight="1">
      <c r="A95" s="41"/>
      <c r="B95" s="42"/>
      <c r="C95" s="208" t="s">
        <v>217</v>
      </c>
      <c r="D95" s="208" t="s">
        <v>146</v>
      </c>
      <c r="E95" s="209" t="s">
        <v>899</v>
      </c>
      <c r="F95" s="210" t="s">
        <v>900</v>
      </c>
      <c r="G95" s="211" t="s">
        <v>398</v>
      </c>
      <c r="H95" s="212">
        <v>1</v>
      </c>
      <c r="I95" s="213"/>
      <c r="J95" s="214">
        <f>ROUND(I95*H95,2)</f>
        <v>0</v>
      </c>
      <c r="K95" s="215"/>
      <c r="L95" s="47"/>
      <c r="M95" s="216" t="s">
        <v>19</v>
      </c>
      <c r="N95" s="217" t="s">
        <v>49</v>
      </c>
      <c r="O95" s="87"/>
      <c r="P95" s="218">
        <f>O95*H95</f>
        <v>0</v>
      </c>
      <c r="Q95" s="218">
        <v>0</v>
      </c>
      <c r="R95" s="218">
        <f>Q95*H95</f>
        <v>0</v>
      </c>
      <c r="S95" s="218">
        <v>0</v>
      </c>
      <c r="T95" s="219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20" t="s">
        <v>864</v>
      </c>
      <c r="AT95" s="220" t="s">
        <v>146</v>
      </c>
      <c r="AU95" s="220" t="s">
        <v>86</v>
      </c>
      <c r="AY95" s="20" t="s">
        <v>144</v>
      </c>
      <c r="BE95" s="221">
        <f>IF(N95="základní",J95,0)</f>
        <v>0</v>
      </c>
      <c r="BF95" s="221">
        <f>IF(N95="snížená",J95,0)</f>
        <v>0</v>
      </c>
      <c r="BG95" s="221">
        <f>IF(N95="zákl. přenesená",J95,0)</f>
        <v>0</v>
      </c>
      <c r="BH95" s="221">
        <f>IF(N95="sníž. přenesená",J95,0)</f>
        <v>0</v>
      </c>
      <c r="BI95" s="221">
        <f>IF(N95="nulová",J95,0)</f>
        <v>0</v>
      </c>
      <c r="BJ95" s="20" t="s">
        <v>86</v>
      </c>
      <c r="BK95" s="221">
        <f>ROUND(I95*H95,2)</f>
        <v>0</v>
      </c>
      <c r="BL95" s="20" t="s">
        <v>864</v>
      </c>
      <c r="BM95" s="220" t="s">
        <v>901</v>
      </c>
    </row>
    <row r="96" s="2" customFormat="1" ht="16.5" customHeight="1">
      <c r="A96" s="41"/>
      <c r="B96" s="42"/>
      <c r="C96" s="208" t="s">
        <v>8</v>
      </c>
      <c r="D96" s="208" t="s">
        <v>146</v>
      </c>
      <c r="E96" s="209" t="s">
        <v>902</v>
      </c>
      <c r="F96" s="210" t="s">
        <v>903</v>
      </c>
      <c r="G96" s="211" t="s">
        <v>398</v>
      </c>
      <c r="H96" s="212">
        <v>1</v>
      </c>
      <c r="I96" s="213"/>
      <c r="J96" s="214">
        <f>ROUND(I96*H96,2)</f>
        <v>0</v>
      </c>
      <c r="K96" s="215"/>
      <c r="L96" s="47"/>
      <c r="M96" s="290" t="s">
        <v>19</v>
      </c>
      <c r="N96" s="291" t="s">
        <v>49</v>
      </c>
      <c r="O96" s="287"/>
      <c r="P96" s="288">
        <f>O96*H96</f>
        <v>0</v>
      </c>
      <c r="Q96" s="288">
        <v>0</v>
      </c>
      <c r="R96" s="288">
        <f>Q96*H96</f>
        <v>0</v>
      </c>
      <c r="S96" s="288">
        <v>0</v>
      </c>
      <c r="T96" s="289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20" t="s">
        <v>864</v>
      </c>
      <c r="AT96" s="220" t="s">
        <v>146</v>
      </c>
      <c r="AU96" s="220" t="s">
        <v>86</v>
      </c>
      <c r="AY96" s="20" t="s">
        <v>144</v>
      </c>
      <c r="BE96" s="221">
        <f>IF(N96="základní",J96,0)</f>
        <v>0</v>
      </c>
      <c r="BF96" s="221">
        <f>IF(N96="snížená",J96,0)</f>
        <v>0</v>
      </c>
      <c r="BG96" s="221">
        <f>IF(N96="zákl. přenesená",J96,0)</f>
        <v>0</v>
      </c>
      <c r="BH96" s="221">
        <f>IF(N96="sníž. přenesená",J96,0)</f>
        <v>0</v>
      </c>
      <c r="BI96" s="221">
        <f>IF(N96="nulová",J96,0)</f>
        <v>0</v>
      </c>
      <c r="BJ96" s="20" t="s">
        <v>86</v>
      </c>
      <c r="BK96" s="221">
        <f>ROUND(I96*H96,2)</f>
        <v>0</v>
      </c>
      <c r="BL96" s="20" t="s">
        <v>864</v>
      </c>
      <c r="BM96" s="220" t="s">
        <v>904</v>
      </c>
    </row>
    <row r="97" s="2" customFormat="1" ht="6.96" customHeight="1">
      <c r="A97" s="41"/>
      <c r="B97" s="62"/>
      <c r="C97" s="63"/>
      <c r="D97" s="63"/>
      <c r="E97" s="63"/>
      <c r="F97" s="63"/>
      <c r="G97" s="63"/>
      <c r="H97" s="63"/>
      <c r="I97" s="63"/>
      <c r="J97" s="63"/>
      <c r="K97" s="63"/>
      <c r="L97" s="47"/>
      <c r="M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</row>
  </sheetData>
  <sheetProtection sheet="1" autoFilter="0" formatColumns="0" formatRows="0" objects="1" scenarios="1" spinCount="100000" saltValue="HT35oJ7X2AJHFyXVD0vnBbw71nRG0yoBpojc42vuZid9fpyv5OxLb+1rQaA6Bnw4Op67cUtuY3riV/kY7NtLfw==" hashValue="yEkBO0e1K+s/NY6K0M8fabAMJw+QLn1gFbVI3b9Wpaa/EycFcsbIK4ALavUfBjkVm1MbC+cwdI9Kh2aejob+Mw==" algorithmName="SHA-512" password="CC35"/>
  <autoFilter ref="C79:K96"/>
  <mergeCells count="9">
    <mergeCell ref="E7:H7"/>
    <mergeCell ref="E9:H9"/>
    <mergeCell ref="E18:H18"/>
    <mergeCell ref="E27:H27"/>
    <mergeCell ref="E48:H48"/>
    <mergeCell ref="E50:H50"/>
    <mergeCell ref="E70:H70"/>
    <mergeCell ref="E72:H72"/>
    <mergeCell ref="L2:V2"/>
  </mergeCells>
  <hyperlinks>
    <hyperlink ref="F94" r:id="rId1" display="https://podminky.urs.cz/item/CS_URS_2025_01/012414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93" customWidth="1"/>
    <col min="2" max="2" width="1.667969" style="293" customWidth="1"/>
    <col min="3" max="4" width="5" style="293" customWidth="1"/>
    <col min="5" max="5" width="11.66016" style="293" customWidth="1"/>
    <col min="6" max="6" width="9.160156" style="293" customWidth="1"/>
    <col min="7" max="7" width="5" style="293" customWidth="1"/>
    <col min="8" max="8" width="77.83203" style="293" customWidth="1"/>
    <col min="9" max="10" width="20" style="293" customWidth="1"/>
    <col min="11" max="11" width="1.667969" style="293" customWidth="1"/>
  </cols>
  <sheetData>
    <row r="1" s="1" customFormat="1" ht="37.5" customHeight="1"/>
    <row r="2" s="1" customFormat="1" ht="7.5" customHeight="1">
      <c r="B2" s="294"/>
      <c r="C2" s="295"/>
      <c r="D2" s="295"/>
      <c r="E2" s="295"/>
      <c r="F2" s="295"/>
      <c r="G2" s="295"/>
      <c r="H2" s="295"/>
      <c r="I2" s="295"/>
      <c r="J2" s="295"/>
      <c r="K2" s="296"/>
    </row>
    <row r="3" s="17" customFormat="1" ht="45" customHeight="1">
      <c r="B3" s="297"/>
      <c r="C3" s="298" t="s">
        <v>905</v>
      </c>
      <c r="D3" s="298"/>
      <c r="E3" s="298"/>
      <c r="F3" s="298"/>
      <c r="G3" s="298"/>
      <c r="H3" s="298"/>
      <c r="I3" s="298"/>
      <c r="J3" s="298"/>
      <c r="K3" s="299"/>
    </row>
    <row r="4" s="1" customFormat="1" ht="25.5" customHeight="1">
      <c r="B4" s="300"/>
      <c r="C4" s="301" t="s">
        <v>906</v>
      </c>
      <c r="D4" s="301"/>
      <c r="E4" s="301"/>
      <c r="F4" s="301"/>
      <c r="G4" s="301"/>
      <c r="H4" s="301"/>
      <c r="I4" s="301"/>
      <c r="J4" s="301"/>
      <c r="K4" s="302"/>
    </row>
    <row r="5" s="1" customFormat="1" ht="5.25" customHeight="1">
      <c r="B5" s="300"/>
      <c r="C5" s="303"/>
      <c r="D5" s="303"/>
      <c r="E5" s="303"/>
      <c r="F5" s="303"/>
      <c r="G5" s="303"/>
      <c r="H5" s="303"/>
      <c r="I5" s="303"/>
      <c r="J5" s="303"/>
      <c r="K5" s="302"/>
    </row>
    <row r="6" s="1" customFormat="1" ht="15" customHeight="1">
      <c r="B6" s="300"/>
      <c r="C6" s="304" t="s">
        <v>907</v>
      </c>
      <c r="D6" s="304"/>
      <c r="E6" s="304"/>
      <c r="F6" s="304"/>
      <c r="G6" s="304"/>
      <c r="H6" s="304"/>
      <c r="I6" s="304"/>
      <c r="J6" s="304"/>
      <c r="K6" s="302"/>
    </row>
    <row r="7" s="1" customFormat="1" ht="15" customHeight="1">
      <c r="B7" s="305"/>
      <c r="C7" s="304" t="s">
        <v>908</v>
      </c>
      <c r="D7" s="304"/>
      <c r="E7" s="304"/>
      <c r="F7" s="304"/>
      <c r="G7" s="304"/>
      <c r="H7" s="304"/>
      <c r="I7" s="304"/>
      <c r="J7" s="304"/>
      <c r="K7" s="302"/>
    </row>
    <row r="8" s="1" customFormat="1" ht="12.75" customHeight="1">
      <c r="B8" s="305"/>
      <c r="C8" s="304"/>
      <c r="D8" s="304"/>
      <c r="E8" s="304"/>
      <c r="F8" s="304"/>
      <c r="G8" s="304"/>
      <c r="H8" s="304"/>
      <c r="I8" s="304"/>
      <c r="J8" s="304"/>
      <c r="K8" s="302"/>
    </row>
    <row r="9" s="1" customFormat="1" ht="15" customHeight="1">
      <c r="B9" s="305"/>
      <c r="C9" s="304" t="s">
        <v>909</v>
      </c>
      <c r="D9" s="304"/>
      <c r="E9" s="304"/>
      <c r="F9" s="304"/>
      <c r="G9" s="304"/>
      <c r="H9" s="304"/>
      <c r="I9" s="304"/>
      <c r="J9" s="304"/>
      <c r="K9" s="302"/>
    </row>
    <row r="10" s="1" customFormat="1" ht="15" customHeight="1">
      <c r="B10" s="305"/>
      <c r="C10" s="304"/>
      <c r="D10" s="304" t="s">
        <v>910</v>
      </c>
      <c r="E10" s="304"/>
      <c r="F10" s="304"/>
      <c r="G10" s="304"/>
      <c r="H10" s="304"/>
      <c r="I10" s="304"/>
      <c r="J10" s="304"/>
      <c r="K10" s="302"/>
    </row>
    <row r="11" s="1" customFormat="1" ht="15" customHeight="1">
      <c r="B11" s="305"/>
      <c r="C11" s="306"/>
      <c r="D11" s="304" t="s">
        <v>911</v>
      </c>
      <c r="E11" s="304"/>
      <c r="F11" s="304"/>
      <c r="G11" s="304"/>
      <c r="H11" s="304"/>
      <c r="I11" s="304"/>
      <c r="J11" s="304"/>
      <c r="K11" s="302"/>
    </row>
    <row r="12" s="1" customFormat="1" ht="15" customHeight="1">
      <c r="B12" s="305"/>
      <c r="C12" s="306"/>
      <c r="D12" s="304"/>
      <c r="E12" s="304"/>
      <c r="F12" s="304"/>
      <c r="G12" s="304"/>
      <c r="H12" s="304"/>
      <c r="I12" s="304"/>
      <c r="J12" s="304"/>
      <c r="K12" s="302"/>
    </row>
    <row r="13" s="1" customFormat="1" ht="15" customHeight="1">
      <c r="B13" s="305"/>
      <c r="C13" s="306"/>
      <c r="D13" s="307" t="s">
        <v>912</v>
      </c>
      <c r="E13" s="304"/>
      <c r="F13" s="304"/>
      <c r="G13" s="304"/>
      <c r="H13" s="304"/>
      <c r="I13" s="304"/>
      <c r="J13" s="304"/>
      <c r="K13" s="302"/>
    </row>
    <row r="14" s="1" customFormat="1" ht="12.75" customHeight="1">
      <c r="B14" s="305"/>
      <c r="C14" s="306"/>
      <c r="D14" s="306"/>
      <c r="E14" s="306"/>
      <c r="F14" s="306"/>
      <c r="G14" s="306"/>
      <c r="H14" s="306"/>
      <c r="I14" s="306"/>
      <c r="J14" s="306"/>
      <c r="K14" s="302"/>
    </row>
    <row r="15" s="1" customFormat="1" ht="15" customHeight="1">
      <c r="B15" s="305"/>
      <c r="C15" s="306"/>
      <c r="D15" s="304" t="s">
        <v>913</v>
      </c>
      <c r="E15" s="304"/>
      <c r="F15" s="304"/>
      <c r="G15" s="304"/>
      <c r="H15" s="304"/>
      <c r="I15" s="304"/>
      <c r="J15" s="304"/>
      <c r="K15" s="302"/>
    </row>
    <row r="16" s="1" customFormat="1" ht="15" customHeight="1">
      <c r="B16" s="305"/>
      <c r="C16" s="306"/>
      <c r="D16" s="304" t="s">
        <v>914</v>
      </c>
      <c r="E16" s="304"/>
      <c r="F16" s="304"/>
      <c r="G16" s="304"/>
      <c r="H16" s="304"/>
      <c r="I16" s="304"/>
      <c r="J16" s="304"/>
      <c r="K16" s="302"/>
    </row>
    <row r="17" s="1" customFormat="1" ht="15" customHeight="1">
      <c r="B17" s="305"/>
      <c r="C17" s="306"/>
      <c r="D17" s="304" t="s">
        <v>915</v>
      </c>
      <c r="E17" s="304"/>
      <c r="F17" s="304"/>
      <c r="G17" s="304"/>
      <c r="H17" s="304"/>
      <c r="I17" s="304"/>
      <c r="J17" s="304"/>
      <c r="K17" s="302"/>
    </row>
    <row r="18" s="1" customFormat="1" ht="15" customHeight="1">
      <c r="B18" s="305"/>
      <c r="C18" s="306"/>
      <c r="D18" s="306"/>
      <c r="E18" s="308" t="s">
        <v>85</v>
      </c>
      <c r="F18" s="304" t="s">
        <v>916</v>
      </c>
      <c r="G18" s="304"/>
      <c r="H18" s="304"/>
      <c r="I18" s="304"/>
      <c r="J18" s="304"/>
      <c r="K18" s="302"/>
    </row>
    <row r="19" s="1" customFormat="1" ht="15" customHeight="1">
      <c r="B19" s="305"/>
      <c r="C19" s="306"/>
      <c r="D19" s="306"/>
      <c r="E19" s="308" t="s">
        <v>917</v>
      </c>
      <c r="F19" s="304" t="s">
        <v>918</v>
      </c>
      <c r="G19" s="304"/>
      <c r="H19" s="304"/>
      <c r="I19" s="304"/>
      <c r="J19" s="304"/>
      <c r="K19" s="302"/>
    </row>
    <row r="20" s="1" customFormat="1" ht="15" customHeight="1">
      <c r="B20" s="305"/>
      <c r="C20" s="306"/>
      <c r="D20" s="306"/>
      <c r="E20" s="308" t="s">
        <v>100</v>
      </c>
      <c r="F20" s="304" t="s">
        <v>919</v>
      </c>
      <c r="G20" s="304"/>
      <c r="H20" s="304"/>
      <c r="I20" s="304"/>
      <c r="J20" s="304"/>
      <c r="K20" s="302"/>
    </row>
    <row r="21" s="1" customFormat="1" ht="15" customHeight="1">
      <c r="B21" s="305"/>
      <c r="C21" s="306"/>
      <c r="D21" s="306"/>
      <c r="E21" s="308" t="s">
        <v>104</v>
      </c>
      <c r="F21" s="304" t="s">
        <v>920</v>
      </c>
      <c r="G21" s="304"/>
      <c r="H21" s="304"/>
      <c r="I21" s="304"/>
      <c r="J21" s="304"/>
      <c r="K21" s="302"/>
    </row>
    <row r="22" s="1" customFormat="1" ht="15" customHeight="1">
      <c r="B22" s="305"/>
      <c r="C22" s="306"/>
      <c r="D22" s="306"/>
      <c r="E22" s="308" t="s">
        <v>921</v>
      </c>
      <c r="F22" s="304" t="s">
        <v>922</v>
      </c>
      <c r="G22" s="304"/>
      <c r="H22" s="304"/>
      <c r="I22" s="304"/>
      <c r="J22" s="304"/>
      <c r="K22" s="302"/>
    </row>
    <row r="23" s="1" customFormat="1" ht="15" customHeight="1">
      <c r="B23" s="305"/>
      <c r="C23" s="306"/>
      <c r="D23" s="306"/>
      <c r="E23" s="308" t="s">
        <v>923</v>
      </c>
      <c r="F23" s="304" t="s">
        <v>924</v>
      </c>
      <c r="G23" s="304"/>
      <c r="H23" s="304"/>
      <c r="I23" s="304"/>
      <c r="J23" s="304"/>
      <c r="K23" s="302"/>
    </row>
    <row r="24" s="1" customFormat="1" ht="12.75" customHeight="1">
      <c r="B24" s="305"/>
      <c r="C24" s="306"/>
      <c r="D24" s="306"/>
      <c r="E24" s="306"/>
      <c r="F24" s="306"/>
      <c r="G24" s="306"/>
      <c r="H24" s="306"/>
      <c r="I24" s="306"/>
      <c r="J24" s="306"/>
      <c r="K24" s="302"/>
    </row>
    <row r="25" s="1" customFormat="1" ht="15" customHeight="1">
      <c r="B25" s="305"/>
      <c r="C25" s="304" t="s">
        <v>925</v>
      </c>
      <c r="D25" s="304"/>
      <c r="E25" s="304"/>
      <c r="F25" s="304"/>
      <c r="G25" s="304"/>
      <c r="H25" s="304"/>
      <c r="I25" s="304"/>
      <c r="J25" s="304"/>
      <c r="K25" s="302"/>
    </row>
    <row r="26" s="1" customFormat="1" ht="15" customHeight="1">
      <c r="B26" s="305"/>
      <c r="C26" s="304" t="s">
        <v>926</v>
      </c>
      <c r="D26" s="304"/>
      <c r="E26" s="304"/>
      <c r="F26" s="304"/>
      <c r="G26" s="304"/>
      <c r="H26" s="304"/>
      <c r="I26" s="304"/>
      <c r="J26" s="304"/>
      <c r="K26" s="302"/>
    </row>
    <row r="27" s="1" customFormat="1" ht="15" customHeight="1">
      <c r="B27" s="305"/>
      <c r="C27" s="304"/>
      <c r="D27" s="304" t="s">
        <v>927</v>
      </c>
      <c r="E27" s="304"/>
      <c r="F27" s="304"/>
      <c r="G27" s="304"/>
      <c r="H27" s="304"/>
      <c r="I27" s="304"/>
      <c r="J27" s="304"/>
      <c r="K27" s="302"/>
    </row>
    <row r="28" s="1" customFormat="1" ht="15" customHeight="1">
      <c r="B28" s="305"/>
      <c r="C28" s="306"/>
      <c r="D28" s="304" t="s">
        <v>928</v>
      </c>
      <c r="E28" s="304"/>
      <c r="F28" s="304"/>
      <c r="G28" s="304"/>
      <c r="H28" s="304"/>
      <c r="I28" s="304"/>
      <c r="J28" s="304"/>
      <c r="K28" s="302"/>
    </row>
    <row r="29" s="1" customFormat="1" ht="12.75" customHeight="1">
      <c r="B29" s="305"/>
      <c r="C29" s="306"/>
      <c r="D29" s="306"/>
      <c r="E29" s="306"/>
      <c r="F29" s="306"/>
      <c r="G29" s="306"/>
      <c r="H29" s="306"/>
      <c r="I29" s="306"/>
      <c r="J29" s="306"/>
      <c r="K29" s="302"/>
    </row>
    <row r="30" s="1" customFormat="1" ht="15" customHeight="1">
      <c r="B30" s="305"/>
      <c r="C30" s="306"/>
      <c r="D30" s="304" t="s">
        <v>929</v>
      </c>
      <c r="E30" s="304"/>
      <c r="F30" s="304"/>
      <c r="G30" s="304"/>
      <c r="H30" s="304"/>
      <c r="I30" s="304"/>
      <c r="J30" s="304"/>
      <c r="K30" s="302"/>
    </row>
    <row r="31" s="1" customFormat="1" ht="15" customHeight="1">
      <c r="B31" s="305"/>
      <c r="C31" s="306"/>
      <c r="D31" s="304" t="s">
        <v>930</v>
      </c>
      <c r="E31" s="304"/>
      <c r="F31" s="304"/>
      <c r="G31" s="304"/>
      <c r="H31" s="304"/>
      <c r="I31" s="304"/>
      <c r="J31" s="304"/>
      <c r="K31" s="302"/>
    </row>
    <row r="32" s="1" customFormat="1" ht="12.75" customHeight="1">
      <c r="B32" s="305"/>
      <c r="C32" s="306"/>
      <c r="D32" s="306"/>
      <c r="E32" s="306"/>
      <c r="F32" s="306"/>
      <c r="G32" s="306"/>
      <c r="H32" s="306"/>
      <c r="I32" s="306"/>
      <c r="J32" s="306"/>
      <c r="K32" s="302"/>
    </row>
    <row r="33" s="1" customFormat="1" ht="15" customHeight="1">
      <c r="B33" s="305"/>
      <c r="C33" s="306"/>
      <c r="D33" s="304" t="s">
        <v>931</v>
      </c>
      <c r="E33" s="304"/>
      <c r="F33" s="304"/>
      <c r="G33" s="304"/>
      <c r="H33" s="304"/>
      <c r="I33" s="304"/>
      <c r="J33" s="304"/>
      <c r="K33" s="302"/>
    </row>
    <row r="34" s="1" customFormat="1" ht="15" customHeight="1">
      <c r="B34" s="305"/>
      <c r="C34" s="306"/>
      <c r="D34" s="304" t="s">
        <v>932</v>
      </c>
      <c r="E34" s="304"/>
      <c r="F34" s="304"/>
      <c r="G34" s="304"/>
      <c r="H34" s="304"/>
      <c r="I34" s="304"/>
      <c r="J34" s="304"/>
      <c r="K34" s="302"/>
    </row>
    <row r="35" s="1" customFormat="1" ht="15" customHeight="1">
      <c r="B35" s="305"/>
      <c r="C35" s="306"/>
      <c r="D35" s="304" t="s">
        <v>933</v>
      </c>
      <c r="E35" s="304"/>
      <c r="F35" s="304"/>
      <c r="G35" s="304"/>
      <c r="H35" s="304"/>
      <c r="I35" s="304"/>
      <c r="J35" s="304"/>
      <c r="K35" s="302"/>
    </row>
    <row r="36" s="1" customFormat="1" ht="15" customHeight="1">
      <c r="B36" s="305"/>
      <c r="C36" s="306"/>
      <c r="D36" s="304"/>
      <c r="E36" s="307" t="s">
        <v>130</v>
      </c>
      <c r="F36" s="304"/>
      <c r="G36" s="304" t="s">
        <v>934</v>
      </c>
      <c r="H36" s="304"/>
      <c r="I36" s="304"/>
      <c r="J36" s="304"/>
      <c r="K36" s="302"/>
    </row>
    <row r="37" s="1" customFormat="1" ht="30.75" customHeight="1">
      <c r="B37" s="305"/>
      <c r="C37" s="306"/>
      <c r="D37" s="304"/>
      <c r="E37" s="307" t="s">
        <v>935</v>
      </c>
      <c r="F37" s="304"/>
      <c r="G37" s="304" t="s">
        <v>936</v>
      </c>
      <c r="H37" s="304"/>
      <c r="I37" s="304"/>
      <c r="J37" s="304"/>
      <c r="K37" s="302"/>
    </row>
    <row r="38" s="1" customFormat="1" ht="15" customHeight="1">
      <c r="B38" s="305"/>
      <c r="C38" s="306"/>
      <c r="D38" s="304"/>
      <c r="E38" s="307" t="s">
        <v>59</v>
      </c>
      <c r="F38" s="304"/>
      <c r="G38" s="304" t="s">
        <v>937</v>
      </c>
      <c r="H38" s="304"/>
      <c r="I38" s="304"/>
      <c r="J38" s="304"/>
      <c r="K38" s="302"/>
    </row>
    <row r="39" s="1" customFormat="1" ht="15" customHeight="1">
      <c r="B39" s="305"/>
      <c r="C39" s="306"/>
      <c r="D39" s="304"/>
      <c r="E39" s="307" t="s">
        <v>60</v>
      </c>
      <c r="F39" s="304"/>
      <c r="G39" s="304" t="s">
        <v>938</v>
      </c>
      <c r="H39" s="304"/>
      <c r="I39" s="304"/>
      <c r="J39" s="304"/>
      <c r="K39" s="302"/>
    </row>
    <row r="40" s="1" customFormat="1" ht="15" customHeight="1">
      <c r="B40" s="305"/>
      <c r="C40" s="306"/>
      <c r="D40" s="304"/>
      <c r="E40" s="307" t="s">
        <v>131</v>
      </c>
      <c r="F40" s="304"/>
      <c r="G40" s="304" t="s">
        <v>939</v>
      </c>
      <c r="H40" s="304"/>
      <c r="I40" s="304"/>
      <c r="J40" s="304"/>
      <c r="K40" s="302"/>
    </row>
    <row r="41" s="1" customFormat="1" ht="15" customHeight="1">
      <c r="B41" s="305"/>
      <c r="C41" s="306"/>
      <c r="D41" s="304"/>
      <c r="E41" s="307" t="s">
        <v>132</v>
      </c>
      <c r="F41" s="304"/>
      <c r="G41" s="304" t="s">
        <v>940</v>
      </c>
      <c r="H41" s="304"/>
      <c r="I41" s="304"/>
      <c r="J41" s="304"/>
      <c r="K41" s="302"/>
    </row>
    <row r="42" s="1" customFormat="1" ht="15" customHeight="1">
      <c r="B42" s="305"/>
      <c r="C42" s="306"/>
      <c r="D42" s="304"/>
      <c r="E42" s="307" t="s">
        <v>941</v>
      </c>
      <c r="F42" s="304"/>
      <c r="G42" s="304" t="s">
        <v>942</v>
      </c>
      <c r="H42" s="304"/>
      <c r="I42" s="304"/>
      <c r="J42" s="304"/>
      <c r="K42" s="302"/>
    </row>
    <row r="43" s="1" customFormat="1" ht="15" customHeight="1">
      <c r="B43" s="305"/>
      <c r="C43" s="306"/>
      <c r="D43" s="304"/>
      <c r="E43" s="307"/>
      <c r="F43" s="304"/>
      <c r="G43" s="304" t="s">
        <v>943</v>
      </c>
      <c r="H43" s="304"/>
      <c r="I43" s="304"/>
      <c r="J43" s="304"/>
      <c r="K43" s="302"/>
    </row>
    <row r="44" s="1" customFormat="1" ht="15" customHeight="1">
      <c r="B44" s="305"/>
      <c r="C44" s="306"/>
      <c r="D44" s="304"/>
      <c r="E44" s="307" t="s">
        <v>944</v>
      </c>
      <c r="F44" s="304"/>
      <c r="G44" s="304" t="s">
        <v>945</v>
      </c>
      <c r="H44" s="304"/>
      <c r="I44" s="304"/>
      <c r="J44" s="304"/>
      <c r="K44" s="302"/>
    </row>
    <row r="45" s="1" customFormat="1" ht="15" customHeight="1">
      <c r="B45" s="305"/>
      <c r="C45" s="306"/>
      <c r="D45" s="304"/>
      <c r="E45" s="307" t="s">
        <v>134</v>
      </c>
      <c r="F45" s="304"/>
      <c r="G45" s="304" t="s">
        <v>946</v>
      </c>
      <c r="H45" s="304"/>
      <c r="I45" s="304"/>
      <c r="J45" s="304"/>
      <c r="K45" s="302"/>
    </row>
    <row r="46" s="1" customFormat="1" ht="12.75" customHeight="1">
      <c r="B46" s="305"/>
      <c r="C46" s="306"/>
      <c r="D46" s="304"/>
      <c r="E46" s="304"/>
      <c r="F46" s="304"/>
      <c r="G46" s="304"/>
      <c r="H46" s="304"/>
      <c r="I46" s="304"/>
      <c r="J46" s="304"/>
      <c r="K46" s="302"/>
    </row>
    <row r="47" s="1" customFormat="1" ht="15" customHeight="1">
      <c r="B47" s="305"/>
      <c r="C47" s="306"/>
      <c r="D47" s="304" t="s">
        <v>947</v>
      </c>
      <c r="E47" s="304"/>
      <c r="F47" s="304"/>
      <c r="G47" s="304"/>
      <c r="H47" s="304"/>
      <c r="I47" s="304"/>
      <c r="J47" s="304"/>
      <c r="K47" s="302"/>
    </row>
    <row r="48" s="1" customFormat="1" ht="15" customHeight="1">
      <c r="B48" s="305"/>
      <c r="C48" s="306"/>
      <c r="D48" s="306"/>
      <c r="E48" s="304" t="s">
        <v>948</v>
      </c>
      <c r="F48" s="304"/>
      <c r="G48" s="304"/>
      <c r="H48" s="304"/>
      <c r="I48" s="304"/>
      <c r="J48" s="304"/>
      <c r="K48" s="302"/>
    </row>
    <row r="49" s="1" customFormat="1" ht="15" customHeight="1">
      <c r="B49" s="305"/>
      <c r="C49" s="306"/>
      <c r="D49" s="306"/>
      <c r="E49" s="304" t="s">
        <v>949</v>
      </c>
      <c r="F49" s="304"/>
      <c r="G49" s="304"/>
      <c r="H49" s="304"/>
      <c r="I49" s="304"/>
      <c r="J49" s="304"/>
      <c r="K49" s="302"/>
    </row>
    <row r="50" s="1" customFormat="1" ht="15" customHeight="1">
      <c r="B50" s="305"/>
      <c r="C50" s="306"/>
      <c r="D50" s="306"/>
      <c r="E50" s="304" t="s">
        <v>950</v>
      </c>
      <c r="F50" s="304"/>
      <c r="G50" s="304"/>
      <c r="H50" s="304"/>
      <c r="I50" s="304"/>
      <c r="J50" s="304"/>
      <c r="K50" s="302"/>
    </row>
    <row r="51" s="1" customFormat="1" ht="15" customHeight="1">
      <c r="B51" s="305"/>
      <c r="C51" s="306"/>
      <c r="D51" s="304" t="s">
        <v>951</v>
      </c>
      <c r="E51" s="304"/>
      <c r="F51" s="304"/>
      <c r="G51" s="304"/>
      <c r="H51" s="304"/>
      <c r="I51" s="304"/>
      <c r="J51" s="304"/>
      <c r="K51" s="302"/>
    </row>
    <row r="52" s="1" customFormat="1" ht="25.5" customHeight="1">
      <c r="B52" s="300"/>
      <c r="C52" s="301" t="s">
        <v>952</v>
      </c>
      <c r="D52" s="301"/>
      <c r="E52" s="301"/>
      <c r="F52" s="301"/>
      <c r="G52" s="301"/>
      <c r="H52" s="301"/>
      <c r="I52" s="301"/>
      <c r="J52" s="301"/>
      <c r="K52" s="302"/>
    </row>
    <row r="53" s="1" customFormat="1" ht="5.25" customHeight="1">
      <c r="B53" s="300"/>
      <c r="C53" s="303"/>
      <c r="D53" s="303"/>
      <c r="E53" s="303"/>
      <c r="F53" s="303"/>
      <c r="G53" s="303"/>
      <c r="H53" s="303"/>
      <c r="I53" s="303"/>
      <c r="J53" s="303"/>
      <c r="K53" s="302"/>
    </row>
    <row r="54" s="1" customFormat="1" ht="15" customHeight="1">
      <c r="B54" s="300"/>
      <c r="C54" s="304" t="s">
        <v>953</v>
      </c>
      <c r="D54" s="304"/>
      <c r="E54" s="304"/>
      <c r="F54" s="304"/>
      <c r="G54" s="304"/>
      <c r="H54" s="304"/>
      <c r="I54" s="304"/>
      <c r="J54" s="304"/>
      <c r="K54" s="302"/>
    </row>
    <row r="55" s="1" customFormat="1" ht="15" customHeight="1">
      <c r="B55" s="300"/>
      <c r="C55" s="304" t="s">
        <v>954</v>
      </c>
      <c r="D55" s="304"/>
      <c r="E55" s="304"/>
      <c r="F55" s="304"/>
      <c r="G55" s="304"/>
      <c r="H55" s="304"/>
      <c r="I55" s="304"/>
      <c r="J55" s="304"/>
      <c r="K55" s="302"/>
    </row>
    <row r="56" s="1" customFormat="1" ht="12.75" customHeight="1">
      <c r="B56" s="300"/>
      <c r="C56" s="304"/>
      <c r="D56" s="304"/>
      <c r="E56" s="304"/>
      <c r="F56" s="304"/>
      <c r="G56" s="304"/>
      <c r="H56" s="304"/>
      <c r="I56" s="304"/>
      <c r="J56" s="304"/>
      <c r="K56" s="302"/>
    </row>
    <row r="57" s="1" customFormat="1" ht="15" customHeight="1">
      <c r="B57" s="300"/>
      <c r="C57" s="304" t="s">
        <v>955</v>
      </c>
      <c r="D57" s="304"/>
      <c r="E57" s="304"/>
      <c r="F57" s="304"/>
      <c r="G57" s="304"/>
      <c r="H57" s="304"/>
      <c r="I57" s="304"/>
      <c r="J57" s="304"/>
      <c r="K57" s="302"/>
    </row>
    <row r="58" s="1" customFormat="1" ht="15" customHeight="1">
      <c r="B58" s="300"/>
      <c r="C58" s="306"/>
      <c r="D58" s="304" t="s">
        <v>956</v>
      </c>
      <c r="E58" s="304"/>
      <c r="F58" s="304"/>
      <c r="G58" s="304"/>
      <c r="H58" s="304"/>
      <c r="I58" s="304"/>
      <c r="J58" s="304"/>
      <c r="K58" s="302"/>
    </row>
    <row r="59" s="1" customFormat="1" ht="15" customHeight="1">
      <c r="B59" s="300"/>
      <c r="C59" s="306"/>
      <c r="D59" s="304" t="s">
        <v>957</v>
      </c>
      <c r="E59" s="304"/>
      <c r="F59" s="304"/>
      <c r="G59" s="304"/>
      <c r="H59" s="304"/>
      <c r="I59" s="304"/>
      <c r="J59" s="304"/>
      <c r="K59" s="302"/>
    </row>
    <row r="60" s="1" customFormat="1" ht="15" customHeight="1">
      <c r="B60" s="300"/>
      <c r="C60" s="306"/>
      <c r="D60" s="304" t="s">
        <v>958</v>
      </c>
      <c r="E60" s="304"/>
      <c r="F60" s="304"/>
      <c r="G60" s="304"/>
      <c r="H60" s="304"/>
      <c r="I60" s="304"/>
      <c r="J60" s="304"/>
      <c r="K60" s="302"/>
    </row>
    <row r="61" s="1" customFormat="1" ht="15" customHeight="1">
      <c r="B61" s="300"/>
      <c r="C61" s="306"/>
      <c r="D61" s="304" t="s">
        <v>959</v>
      </c>
      <c r="E61" s="304"/>
      <c r="F61" s="304"/>
      <c r="G61" s="304"/>
      <c r="H61" s="304"/>
      <c r="I61" s="304"/>
      <c r="J61" s="304"/>
      <c r="K61" s="302"/>
    </row>
    <row r="62" s="1" customFormat="1" ht="15" customHeight="1">
      <c r="B62" s="300"/>
      <c r="C62" s="306"/>
      <c r="D62" s="309" t="s">
        <v>960</v>
      </c>
      <c r="E62" s="309"/>
      <c r="F62" s="309"/>
      <c r="G62" s="309"/>
      <c r="H62" s="309"/>
      <c r="I62" s="309"/>
      <c r="J62" s="309"/>
      <c r="K62" s="302"/>
    </row>
    <row r="63" s="1" customFormat="1" ht="15" customHeight="1">
      <c r="B63" s="300"/>
      <c r="C63" s="306"/>
      <c r="D63" s="304" t="s">
        <v>961</v>
      </c>
      <c r="E63" s="304"/>
      <c r="F63" s="304"/>
      <c r="G63" s="304"/>
      <c r="H63" s="304"/>
      <c r="I63" s="304"/>
      <c r="J63" s="304"/>
      <c r="K63" s="302"/>
    </row>
    <row r="64" s="1" customFormat="1" ht="12.75" customHeight="1">
      <c r="B64" s="300"/>
      <c r="C64" s="306"/>
      <c r="D64" s="306"/>
      <c r="E64" s="310"/>
      <c r="F64" s="306"/>
      <c r="G64" s="306"/>
      <c r="H64" s="306"/>
      <c r="I64" s="306"/>
      <c r="J64" s="306"/>
      <c r="K64" s="302"/>
    </row>
    <row r="65" s="1" customFormat="1" ht="15" customHeight="1">
      <c r="B65" s="300"/>
      <c r="C65" s="306"/>
      <c r="D65" s="304" t="s">
        <v>962</v>
      </c>
      <c r="E65" s="304"/>
      <c r="F65" s="304"/>
      <c r="G65" s="304"/>
      <c r="H65" s="304"/>
      <c r="I65" s="304"/>
      <c r="J65" s="304"/>
      <c r="K65" s="302"/>
    </row>
    <row r="66" s="1" customFormat="1" ht="15" customHeight="1">
      <c r="B66" s="300"/>
      <c r="C66" s="306"/>
      <c r="D66" s="309" t="s">
        <v>963</v>
      </c>
      <c r="E66" s="309"/>
      <c r="F66" s="309"/>
      <c r="G66" s="309"/>
      <c r="H66" s="309"/>
      <c r="I66" s="309"/>
      <c r="J66" s="309"/>
      <c r="K66" s="302"/>
    </row>
    <row r="67" s="1" customFormat="1" ht="15" customHeight="1">
      <c r="B67" s="300"/>
      <c r="C67" s="306"/>
      <c r="D67" s="304" t="s">
        <v>964</v>
      </c>
      <c r="E67" s="304"/>
      <c r="F67" s="304"/>
      <c r="G67" s="304"/>
      <c r="H67" s="304"/>
      <c r="I67" s="304"/>
      <c r="J67" s="304"/>
      <c r="K67" s="302"/>
    </row>
    <row r="68" s="1" customFormat="1" ht="15" customHeight="1">
      <c r="B68" s="300"/>
      <c r="C68" s="306"/>
      <c r="D68" s="304" t="s">
        <v>965</v>
      </c>
      <c r="E68" s="304"/>
      <c r="F68" s="304"/>
      <c r="G68" s="304"/>
      <c r="H68" s="304"/>
      <c r="I68" s="304"/>
      <c r="J68" s="304"/>
      <c r="K68" s="302"/>
    </row>
    <row r="69" s="1" customFormat="1" ht="15" customHeight="1">
      <c r="B69" s="300"/>
      <c r="C69" s="306"/>
      <c r="D69" s="304" t="s">
        <v>966</v>
      </c>
      <c r="E69" s="304"/>
      <c r="F69" s="304"/>
      <c r="G69" s="304"/>
      <c r="H69" s="304"/>
      <c r="I69" s="304"/>
      <c r="J69" s="304"/>
      <c r="K69" s="302"/>
    </row>
    <row r="70" s="1" customFormat="1" ht="15" customHeight="1">
      <c r="B70" s="300"/>
      <c r="C70" s="306"/>
      <c r="D70" s="304" t="s">
        <v>967</v>
      </c>
      <c r="E70" s="304"/>
      <c r="F70" s="304"/>
      <c r="G70" s="304"/>
      <c r="H70" s="304"/>
      <c r="I70" s="304"/>
      <c r="J70" s="304"/>
      <c r="K70" s="302"/>
    </row>
    <row r="71" s="1" customFormat="1" ht="12.75" customHeight="1">
      <c r="B71" s="311"/>
      <c r="C71" s="312"/>
      <c r="D71" s="312"/>
      <c r="E71" s="312"/>
      <c r="F71" s="312"/>
      <c r="G71" s="312"/>
      <c r="H71" s="312"/>
      <c r="I71" s="312"/>
      <c r="J71" s="312"/>
      <c r="K71" s="313"/>
    </row>
    <row r="72" s="1" customFormat="1" ht="18.75" customHeight="1">
      <c r="B72" s="314"/>
      <c r="C72" s="314"/>
      <c r="D72" s="314"/>
      <c r="E72" s="314"/>
      <c r="F72" s="314"/>
      <c r="G72" s="314"/>
      <c r="H72" s="314"/>
      <c r="I72" s="314"/>
      <c r="J72" s="314"/>
      <c r="K72" s="315"/>
    </row>
    <row r="73" s="1" customFormat="1" ht="18.75" customHeight="1">
      <c r="B73" s="315"/>
      <c r="C73" s="315"/>
      <c r="D73" s="315"/>
      <c r="E73" s="315"/>
      <c r="F73" s="315"/>
      <c r="G73" s="315"/>
      <c r="H73" s="315"/>
      <c r="I73" s="315"/>
      <c r="J73" s="315"/>
      <c r="K73" s="315"/>
    </row>
    <row r="74" s="1" customFormat="1" ht="7.5" customHeight="1">
      <c r="B74" s="316"/>
      <c r="C74" s="317"/>
      <c r="D74" s="317"/>
      <c r="E74" s="317"/>
      <c r="F74" s="317"/>
      <c r="G74" s="317"/>
      <c r="H74" s="317"/>
      <c r="I74" s="317"/>
      <c r="J74" s="317"/>
      <c r="K74" s="318"/>
    </row>
    <row r="75" s="1" customFormat="1" ht="45" customHeight="1">
      <c r="B75" s="319"/>
      <c r="C75" s="320" t="s">
        <v>968</v>
      </c>
      <c r="D75" s="320"/>
      <c r="E75" s="320"/>
      <c r="F75" s="320"/>
      <c r="G75" s="320"/>
      <c r="H75" s="320"/>
      <c r="I75" s="320"/>
      <c r="J75" s="320"/>
      <c r="K75" s="321"/>
    </row>
    <row r="76" s="1" customFormat="1" ht="17.25" customHeight="1">
      <c r="B76" s="319"/>
      <c r="C76" s="322" t="s">
        <v>969</v>
      </c>
      <c r="D76" s="322"/>
      <c r="E76" s="322"/>
      <c r="F76" s="322" t="s">
        <v>970</v>
      </c>
      <c r="G76" s="323"/>
      <c r="H76" s="322" t="s">
        <v>60</v>
      </c>
      <c r="I76" s="322" t="s">
        <v>63</v>
      </c>
      <c r="J76" s="322" t="s">
        <v>971</v>
      </c>
      <c r="K76" s="321"/>
    </row>
    <row r="77" s="1" customFormat="1" ht="17.25" customHeight="1">
      <c r="B77" s="319"/>
      <c r="C77" s="324" t="s">
        <v>972</v>
      </c>
      <c r="D77" s="324"/>
      <c r="E77" s="324"/>
      <c r="F77" s="325" t="s">
        <v>973</v>
      </c>
      <c r="G77" s="326"/>
      <c r="H77" s="324"/>
      <c r="I77" s="324"/>
      <c r="J77" s="324" t="s">
        <v>974</v>
      </c>
      <c r="K77" s="321"/>
    </row>
    <row r="78" s="1" customFormat="1" ht="5.25" customHeight="1">
      <c r="B78" s="319"/>
      <c r="C78" s="327"/>
      <c r="D78" s="327"/>
      <c r="E78" s="327"/>
      <c r="F78" s="327"/>
      <c r="G78" s="328"/>
      <c r="H78" s="327"/>
      <c r="I78" s="327"/>
      <c r="J78" s="327"/>
      <c r="K78" s="321"/>
    </row>
    <row r="79" s="1" customFormat="1" ht="15" customHeight="1">
      <c r="B79" s="319"/>
      <c r="C79" s="307" t="s">
        <v>59</v>
      </c>
      <c r="D79" s="329"/>
      <c r="E79" s="329"/>
      <c r="F79" s="330" t="s">
        <v>975</v>
      </c>
      <c r="G79" s="331"/>
      <c r="H79" s="307" t="s">
        <v>976</v>
      </c>
      <c r="I79" s="307" t="s">
        <v>977</v>
      </c>
      <c r="J79" s="307">
        <v>20</v>
      </c>
      <c r="K79" s="321"/>
    </row>
    <row r="80" s="1" customFormat="1" ht="15" customHeight="1">
      <c r="B80" s="319"/>
      <c r="C80" s="307" t="s">
        <v>978</v>
      </c>
      <c r="D80" s="307"/>
      <c r="E80" s="307"/>
      <c r="F80" s="330" t="s">
        <v>975</v>
      </c>
      <c r="G80" s="331"/>
      <c r="H80" s="307" t="s">
        <v>979</v>
      </c>
      <c r="I80" s="307" t="s">
        <v>977</v>
      </c>
      <c r="J80" s="307">
        <v>120</v>
      </c>
      <c r="K80" s="321"/>
    </row>
    <row r="81" s="1" customFormat="1" ht="15" customHeight="1">
      <c r="B81" s="332"/>
      <c r="C81" s="307" t="s">
        <v>980</v>
      </c>
      <c r="D81" s="307"/>
      <c r="E81" s="307"/>
      <c r="F81" s="330" t="s">
        <v>981</v>
      </c>
      <c r="G81" s="331"/>
      <c r="H81" s="307" t="s">
        <v>982</v>
      </c>
      <c r="I81" s="307" t="s">
        <v>977</v>
      </c>
      <c r="J81" s="307">
        <v>50</v>
      </c>
      <c r="K81" s="321"/>
    </row>
    <row r="82" s="1" customFormat="1" ht="15" customHeight="1">
      <c r="B82" s="332"/>
      <c r="C82" s="307" t="s">
        <v>983</v>
      </c>
      <c r="D82" s="307"/>
      <c r="E82" s="307"/>
      <c r="F82" s="330" t="s">
        <v>975</v>
      </c>
      <c r="G82" s="331"/>
      <c r="H82" s="307" t="s">
        <v>984</v>
      </c>
      <c r="I82" s="307" t="s">
        <v>985</v>
      </c>
      <c r="J82" s="307"/>
      <c r="K82" s="321"/>
    </row>
    <row r="83" s="1" customFormat="1" ht="15" customHeight="1">
      <c r="B83" s="332"/>
      <c r="C83" s="333" t="s">
        <v>986</v>
      </c>
      <c r="D83" s="333"/>
      <c r="E83" s="333"/>
      <c r="F83" s="334" t="s">
        <v>981</v>
      </c>
      <c r="G83" s="333"/>
      <c r="H83" s="333" t="s">
        <v>987</v>
      </c>
      <c r="I83" s="333" t="s">
        <v>977</v>
      </c>
      <c r="J83" s="333">
        <v>15</v>
      </c>
      <c r="K83" s="321"/>
    </row>
    <row r="84" s="1" customFormat="1" ht="15" customHeight="1">
      <c r="B84" s="332"/>
      <c r="C84" s="333" t="s">
        <v>988</v>
      </c>
      <c r="D84" s="333"/>
      <c r="E84" s="333"/>
      <c r="F84" s="334" t="s">
        <v>981</v>
      </c>
      <c r="G84" s="333"/>
      <c r="H84" s="333" t="s">
        <v>989</v>
      </c>
      <c r="I84" s="333" t="s">
        <v>977</v>
      </c>
      <c r="J84" s="333">
        <v>15</v>
      </c>
      <c r="K84" s="321"/>
    </row>
    <row r="85" s="1" customFormat="1" ht="15" customHeight="1">
      <c r="B85" s="332"/>
      <c r="C85" s="333" t="s">
        <v>990</v>
      </c>
      <c r="D85" s="333"/>
      <c r="E85" s="333"/>
      <c r="F85" s="334" t="s">
        <v>981</v>
      </c>
      <c r="G85" s="333"/>
      <c r="H85" s="333" t="s">
        <v>991</v>
      </c>
      <c r="I85" s="333" t="s">
        <v>977</v>
      </c>
      <c r="J85" s="333">
        <v>20</v>
      </c>
      <c r="K85" s="321"/>
    </row>
    <row r="86" s="1" customFormat="1" ht="15" customHeight="1">
      <c r="B86" s="332"/>
      <c r="C86" s="333" t="s">
        <v>992</v>
      </c>
      <c r="D86" s="333"/>
      <c r="E86" s="333"/>
      <c r="F86" s="334" t="s">
        <v>981</v>
      </c>
      <c r="G86" s="333"/>
      <c r="H86" s="333" t="s">
        <v>993</v>
      </c>
      <c r="I86" s="333" t="s">
        <v>977</v>
      </c>
      <c r="J86" s="333">
        <v>20</v>
      </c>
      <c r="K86" s="321"/>
    </row>
    <row r="87" s="1" customFormat="1" ht="15" customHeight="1">
      <c r="B87" s="332"/>
      <c r="C87" s="307" t="s">
        <v>994</v>
      </c>
      <c r="D87" s="307"/>
      <c r="E87" s="307"/>
      <c r="F87" s="330" t="s">
        <v>981</v>
      </c>
      <c r="G87" s="331"/>
      <c r="H87" s="307" t="s">
        <v>995</v>
      </c>
      <c r="I87" s="307" t="s">
        <v>977</v>
      </c>
      <c r="J87" s="307">
        <v>50</v>
      </c>
      <c r="K87" s="321"/>
    </row>
    <row r="88" s="1" customFormat="1" ht="15" customHeight="1">
      <c r="B88" s="332"/>
      <c r="C88" s="307" t="s">
        <v>996</v>
      </c>
      <c r="D88" s="307"/>
      <c r="E88" s="307"/>
      <c r="F88" s="330" t="s">
        <v>981</v>
      </c>
      <c r="G88" s="331"/>
      <c r="H88" s="307" t="s">
        <v>997</v>
      </c>
      <c r="I88" s="307" t="s">
        <v>977</v>
      </c>
      <c r="J88" s="307">
        <v>20</v>
      </c>
      <c r="K88" s="321"/>
    </row>
    <row r="89" s="1" customFormat="1" ht="15" customHeight="1">
      <c r="B89" s="332"/>
      <c r="C89" s="307" t="s">
        <v>998</v>
      </c>
      <c r="D89" s="307"/>
      <c r="E89" s="307"/>
      <c r="F89" s="330" t="s">
        <v>981</v>
      </c>
      <c r="G89" s="331"/>
      <c r="H89" s="307" t="s">
        <v>999</v>
      </c>
      <c r="I89" s="307" t="s">
        <v>977</v>
      </c>
      <c r="J89" s="307">
        <v>20</v>
      </c>
      <c r="K89" s="321"/>
    </row>
    <row r="90" s="1" customFormat="1" ht="15" customHeight="1">
      <c r="B90" s="332"/>
      <c r="C90" s="307" t="s">
        <v>1000</v>
      </c>
      <c r="D90" s="307"/>
      <c r="E90" s="307"/>
      <c r="F90" s="330" t="s">
        <v>981</v>
      </c>
      <c r="G90" s="331"/>
      <c r="H90" s="307" t="s">
        <v>1001</v>
      </c>
      <c r="I90" s="307" t="s">
        <v>977</v>
      </c>
      <c r="J90" s="307">
        <v>50</v>
      </c>
      <c r="K90" s="321"/>
    </row>
    <row r="91" s="1" customFormat="1" ht="15" customHeight="1">
      <c r="B91" s="332"/>
      <c r="C91" s="307" t="s">
        <v>1002</v>
      </c>
      <c r="D91" s="307"/>
      <c r="E91" s="307"/>
      <c r="F91" s="330" t="s">
        <v>981</v>
      </c>
      <c r="G91" s="331"/>
      <c r="H91" s="307" t="s">
        <v>1002</v>
      </c>
      <c r="I91" s="307" t="s">
        <v>977</v>
      </c>
      <c r="J91" s="307">
        <v>50</v>
      </c>
      <c r="K91" s="321"/>
    </row>
    <row r="92" s="1" customFormat="1" ht="15" customHeight="1">
      <c r="B92" s="332"/>
      <c r="C92" s="307" t="s">
        <v>1003</v>
      </c>
      <c r="D92" s="307"/>
      <c r="E92" s="307"/>
      <c r="F92" s="330" t="s">
        <v>981</v>
      </c>
      <c r="G92" s="331"/>
      <c r="H92" s="307" t="s">
        <v>1004</v>
      </c>
      <c r="I92" s="307" t="s">
        <v>977</v>
      </c>
      <c r="J92" s="307">
        <v>255</v>
      </c>
      <c r="K92" s="321"/>
    </row>
    <row r="93" s="1" customFormat="1" ht="15" customHeight="1">
      <c r="B93" s="332"/>
      <c r="C93" s="307" t="s">
        <v>1005</v>
      </c>
      <c r="D93" s="307"/>
      <c r="E93" s="307"/>
      <c r="F93" s="330" t="s">
        <v>975</v>
      </c>
      <c r="G93" s="331"/>
      <c r="H93" s="307" t="s">
        <v>1006</v>
      </c>
      <c r="I93" s="307" t="s">
        <v>1007</v>
      </c>
      <c r="J93" s="307"/>
      <c r="K93" s="321"/>
    </row>
    <row r="94" s="1" customFormat="1" ht="15" customHeight="1">
      <c r="B94" s="332"/>
      <c r="C94" s="307" t="s">
        <v>1008</v>
      </c>
      <c r="D94" s="307"/>
      <c r="E94" s="307"/>
      <c r="F94" s="330" t="s">
        <v>975</v>
      </c>
      <c r="G94" s="331"/>
      <c r="H94" s="307" t="s">
        <v>1009</v>
      </c>
      <c r="I94" s="307" t="s">
        <v>1010</v>
      </c>
      <c r="J94" s="307"/>
      <c r="K94" s="321"/>
    </row>
    <row r="95" s="1" customFormat="1" ht="15" customHeight="1">
      <c r="B95" s="332"/>
      <c r="C95" s="307" t="s">
        <v>1011</v>
      </c>
      <c r="D95" s="307"/>
      <c r="E95" s="307"/>
      <c r="F95" s="330" t="s">
        <v>975</v>
      </c>
      <c r="G95" s="331"/>
      <c r="H95" s="307" t="s">
        <v>1011</v>
      </c>
      <c r="I95" s="307" t="s">
        <v>1010</v>
      </c>
      <c r="J95" s="307"/>
      <c r="K95" s="321"/>
    </row>
    <row r="96" s="1" customFormat="1" ht="15" customHeight="1">
      <c r="B96" s="332"/>
      <c r="C96" s="307" t="s">
        <v>44</v>
      </c>
      <c r="D96" s="307"/>
      <c r="E96" s="307"/>
      <c r="F96" s="330" t="s">
        <v>975</v>
      </c>
      <c r="G96" s="331"/>
      <c r="H96" s="307" t="s">
        <v>1012</v>
      </c>
      <c r="I96" s="307" t="s">
        <v>1010</v>
      </c>
      <c r="J96" s="307"/>
      <c r="K96" s="321"/>
    </row>
    <row r="97" s="1" customFormat="1" ht="15" customHeight="1">
      <c r="B97" s="332"/>
      <c r="C97" s="307" t="s">
        <v>54</v>
      </c>
      <c r="D97" s="307"/>
      <c r="E97" s="307"/>
      <c r="F97" s="330" t="s">
        <v>975</v>
      </c>
      <c r="G97" s="331"/>
      <c r="H97" s="307" t="s">
        <v>1013</v>
      </c>
      <c r="I97" s="307" t="s">
        <v>1010</v>
      </c>
      <c r="J97" s="307"/>
      <c r="K97" s="321"/>
    </row>
    <row r="98" s="1" customFormat="1" ht="15" customHeight="1">
      <c r="B98" s="335"/>
      <c r="C98" s="336"/>
      <c r="D98" s="336"/>
      <c r="E98" s="336"/>
      <c r="F98" s="336"/>
      <c r="G98" s="336"/>
      <c r="H98" s="336"/>
      <c r="I98" s="336"/>
      <c r="J98" s="336"/>
      <c r="K98" s="337"/>
    </row>
    <row r="99" s="1" customFormat="1" ht="18.75" customHeight="1">
      <c r="B99" s="338"/>
      <c r="C99" s="339"/>
      <c r="D99" s="339"/>
      <c r="E99" s="339"/>
      <c r="F99" s="339"/>
      <c r="G99" s="339"/>
      <c r="H99" s="339"/>
      <c r="I99" s="339"/>
      <c r="J99" s="339"/>
      <c r="K99" s="338"/>
    </row>
    <row r="100" s="1" customFormat="1" ht="18.75" customHeight="1">
      <c r="B100" s="315"/>
      <c r="C100" s="315"/>
      <c r="D100" s="315"/>
      <c r="E100" s="315"/>
      <c r="F100" s="315"/>
      <c r="G100" s="315"/>
      <c r="H100" s="315"/>
      <c r="I100" s="315"/>
      <c r="J100" s="315"/>
      <c r="K100" s="315"/>
    </row>
    <row r="101" s="1" customFormat="1" ht="7.5" customHeight="1">
      <c r="B101" s="316"/>
      <c r="C101" s="317"/>
      <c r="D101" s="317"/>
      <c r="E101" s="317"/>
      <c r="F101" s="317"/>
      <c r="G101" s="317"/>
      <c r="H101" s="317"/>
      <c r="I101" s="317"/>
      <c r="J101" s="317"/>
      <c r="K101" s="318"/>
    </row>
    <row r="102" s="1" customFormat="1" ht="45" customHeight="1">
      <c r="B102" s="319"/>
      <c r="C102" s="320" t="s">
        <v>1014</v>
      </c>
      <c r="D102" s="320"/>
      <c r="E102" s="320"/>
      <c r="F102" s="320"/>
      <c r="G102" s="320"/>
      <c r="H102" s="320"/>
      <c r="I102" s="320"/>
      <c r="J102" s="320"/>
      <c r="K102" s="321"/>
    </row>
    <row r="103" s="1" customFormat="1" ht="17.25" customHeight="1">
      <c r="B103" s="319"/>
      <c r="C103" s="322" t="s">
        <v>969</v>
      </c>
      <c r="D103" s="322"/>
      <c r="E103" s="322"/>
      <c r="F103" s="322" t="s">
        <v>970</v>
      </c>
      <c r="G103" s="323"/>
      <c r="H103" s="322" t="s">
        <v>60</v>
      </c>
      <c r="I103" s="322" t="s">
        <v>63</v>
      </c>
      <c r="J103" s="322" t="s">
        <v>971</v>
      </c>
      <c r="K103" s="321"/>
    </row>
    <row r="104" s="1" customFormat="1" ht="17.25" customHeight="1">
      <c r="B104" s="319"/>
      <c r="C104" s="324" t="s">
        <v>972</v>
      </c>
      <c r="D104" s="324"/>
      <c r="E104" s="324"/>
      <c r="F104" s="325" t="s">
        <v>973</v>
      </c>
      <c r="G104" s="326"/>
      <c r="H104" s="324"/>
      <c r="I104" s="324"/>
      <c r="J104" s="324" t="s">
        <v>974</v>
      </c>
      <c r="K104" s="321"/>
    </row>
    <row r="105" s="1" customFormat="1" ht="5.25" customHeight="1">
      <c r="B105" s="319"/>
      <c r="C105" s="322"/>
      <c r="D105" s="322"/>
      <c r="E105" s="322"/>
      <c r="F105" s="322"/>
      <c r="G105" s="340"/>
      <c r="H105" s="322"/>
      <c r="I105" s="322"/>
      <c r="J105" s="322"/>
      <c r="K105" s="321"/>
    </row>
    <row r="106" s="1" customFormat="1" ht="15" customHeight="1">
      <c r="B106" s="319"/>
      <c r="C106" s="307" t="s">
        <v>59</v>
      </c>
      <c r="D106" s="329"/>
      <c r="E106" s="329"/>
      <c r="F106" s="330" t="s">
        <v>975</v>
      </c>
      <c r="G106" s="307"/>
      <c r="H106" s="307" t="s">
        <v>1015</v>
      </c>
      <c r="I106" s="307" t="s">
        <v>977</v>
      </c>
      <c r="J106" s="307">
        <v>20</v>
      </c>
      <c r="K106" s="321"/>
    </row>
    <row r="107" s="1" customFormat="1" ht="15" customHeight="1">
      <c r="B107" s="319"/>
      <c r="C107" s="307" t="s">
        <v>978</v>
      </c>
      <c r="D107" s="307"/>
      <c r="E107" s="307"/>
      <c r="F107" s="330" t="s">
        <v>975</v>
      </c>
      <c r="G107" s="307"/>
      <c r="H107" s="307" t="s">
        <v>1015</v>
      </c>
      <c r="I107" s="307" t="s">
        <v>977</v>
      </c>
      <c r="J107" s="307">
        <v>120</v>
      </c>
      <c r="K107" s="321"/>
    </row>
    <row r="108" s="1" customFormat="1" ht="15" customHeight="1">
      <c r="B108" s="332"/>
      <c r="C108" s="307" t="s">
        <v>980</v>
      </c>
      <c r="D108" s="307"/>
      <c r="E108" s="307"/>
      <c r="F108" s="330" t="s">
        <v>981</v>
      </c>
      <c r="G108" s="307"/>
      <c r="H108" s="307" t="s">
        <v>1015</v>
      </c>
      <c r="I108" s="307" t="s">
        <v>977</v>
      </c>
      <c r="J108" s="307">
        <v>50</v>
      </c>
      <c r="K108" s="321"/>
    </row>
    <row r="109" s="1" customFormat="1" ht="15" customHeight="1">
      <c r="B109" s="332"/>
      <c r="C109" s="307" t="s">
        <v>983</v>
      </c>
      <c r="D109" s="307"/>
      <c r="E109" s="307"/>
      <c r="F109" s="330" t="s">
        <v>975</v>
      </c>
      <c r="G109" s="307"/>
      <c r="H109" s="307" t="s">
        <v>1015</v>
      </c>
      <c r="I109" s="307" t="s">
        <v>985</v>
      </c>
      <c r="J109" s="307"/>
      <c r="K109" s="321"/>
    </row>
    <row r="110" s="1" customFormat="1" ht="15" customHeight="1">
      <c r="B110" s="332"/>
      <c r="C110" s="307" t="s">
        <v>994</v>
      </c>
      <c r="D110" s="307"/>
      <c r="E110" s="307"/>
      <c r="F110" s="330" t="s">
        <v>981</v>
      </c>
      <c r="G110" s="307"/>
      <c r="H110" s="307" t="s">
        <v>1015</v>
      </c>
      <c r="I110" s="307" t="s">
        <v>977</v>
      </c>
      <c r="J110" s="307">
        <v>50</v>
      </c>
      <c r="K110" s="321"/>
    </row>
    <row r="111" s="1" customFormat="1" ht="15" customHeight="1">
      <c r="B111" s="332"/>
      <c r="C111" s="307" t="s">
        <v>1002</v>
      </c>
      <c r="D111" s="307"/>
      <c r="E111" s="307"/>
      <c r="F111" s="330" t="s">
        <v>981</v>
      </c>
      <c r="G111" s="307"/>
      <c r="H111" s="307" t="s">
        <v>1015</v>
      </c>
      <c r="I111" s="307" t="s">
        <v>977</v>
      </c>
      <c r="J111" s="307">
        <v>50</v>
      </c>
      <c r="K111" s="321"/>
    </row>
    <row r="112" s="1" customFormat="1" ht="15" customHeight="1">
      <c r="B112" s="332"/>
      <c r="C112" s="307" t="s">
        <v>1000</v>
      </c>
      <c r="D112" s="307"/>
      <c r="E112" s="307"/>
      <c r="F112" s="330" t="s">
        <v>981</v>
      </c>
      <c r="G112" s="307"/>
      <c r="H112" s="307" t="s">
        <v>1015</v>
      </c>
      <c r="I112" s="307" t="s">
        <v>977</v>
      </c>
      <c r="J112" s="307">
        <v>50</v>
      </c>
      <c r="K112" s="321"/>
    </row>
    <row r="113" s="1" customFormat="1" ht="15" customHeight="1">
      <c r="B113" s="332"/>
      <c r="C113" s="307" t="s">
        <v>59</v>
      </c>
      <c r="D113" s="307"/>
      <c r="E113" s="307"/>
      <c r="F113" s="330" t="s">
        <v>975</v>
      </c>
      <c r="G113" s="307"/>
      <c r="H113" s="307" t="s">
        <v>1016</v>
      </c>
      <c r="I113" s="307" t="s">
        <v>977</v>
      </c>
      <c r="J113" s="307">
        <v>20</v>
      </c>
      <c r="K113" s="321"/>
    </row>
    <row r="114" s="1" customFormat="1" ht="15" customHeight="1">
      <c r="B114" s="332"/>
      <c r="C114" s="307" t="s">
        <v>1017</v>
      </c>
      <c r="D114" s="307"/>
      <c r="E114" s="307"/>
      <c r="F114" s="330" t="s">
        <v>975</v>
      </c>
      <c r="G114" s="307"/>
      <c r="H114" s="307" t="s">
        <v>1018</v>
      </c>
      <c r="I114" s="307" t="s">
        <v>977</v>
      </c>
      <c r="J114" s="307">
        <v>120</v>
      </c>
      <c r="K114" s="321"/>
    </row>
    <row r="115" s="1" customFormat="1" ht="15" customHeight="1">
      <c r="B115" s="332"/>
      <c r="C115" s="307" t="s">
        <v>44</v>
      </c>
      <c r="D115" s="307"/>
      <c r="E115" s="307"/>
      <c r="F115" s="330" t="s">
        <v>975</v>
      </c>
      <c r="G115" s="307"/>
      <c r="H115" s="307" t="s">
        <v>1019</v>
      </c>
      <c r="I115" s="307" t="s">
        <v>1010</v>
      </c>
      <c r="J115" s="307"/>
      <c r="K115" s="321"/>
    </row>
    <row r="116" s="1" customFormat="1" ht="15" customHeight="1">
      <c r="B116" s="332"/>
      <c r="C116" s="307" t="s">
        <v>54</v>
      </c>
      <c r="D116" s="307"/>
      <c r="E116" s="307"/>
      <c r="F116" s="330" t="s">
        <v>975</v>
      </c>
      <c r="G116" s="307"/>
      <c r="H116" s="307" t="s">
        <v>1020</v>
      </c>
      <c r="I116" s="307" t="s">
        <v>1010</v>
      </c>
      <c r="J116" s="307"/>
      <c r="K116" s="321"/>
    </row>
    <row r="117" s="1" customFormat="1" ht="15" customHeight="1">
      <c r="B117" s="332"/>
      <c r="C117" s="307" t="s">
        <v>63</v>
      </c>
      <c r="D117" s="307"/>
      <c r="E117" s="307"/>
      <c r="F117" s="330" t="s">
        <v>975</v>
      </c>
      <c r="G117" s="307"/>
      <c r="H117" s="307" t="s">
        <v>1021</v>
      </c>
      <c r="I117" s="307" t="s">
        <v>1022</v>
      </c>
      <c r="J117" s="307"/>
      <c r="K117" s="321"/>
    </row>
    <row r="118" s="1" customFormat="1" ht="15" customHeight="1">
      <c r="B118" s="335"/>
      <c r="C118" s="341"/>
      <c r="D118" s="341"/>
      <c r="E118" s="341"/>
      <c r="F118" s="341"/>
      <c r="G118" s="341"/>
      <c r="H118" s="341"/>
      <c r="I118" s="341"/>
      <c r="J118" s="341"/>
      <c r="K118" s="337"/>
    </row>
    <row r="119" s="1" customFormat="1" ht="18.75" customHeight="1">
      <c r="B119" s="342"/>
      <c r="C119" s="343"/>
      <c r="D119" s="343"/>
      <c r="E119" s="343"/>
      <c r="F119" s="344"/>
      <c r="G119" s="343"/>
      <c r="H119" s="343"/>
      <c r="I119" s="343"/>
      <c r="J119" s="343"/>
      <c r="K119" s="342"/>
    </row>
    <row r="120" s="1" customFormat="1" ht="18.75" customHeight="1">
      <c r="B120" s="315"/>
      <c r="C120" s="315"/>
      <c r="D120" s="315"/>
      <c r="E120" s="315"/>
      <c r="F120" s="315"/>
      <c r="G120" s="315"/>
      <c r="H120" s="315"/>
      <c r="I120" s="315"/>
      <c r="J120" s="315"/>
      <c r="K120" s="315"/>
    </row>
    <row r="121" s="1" customFormat="1" ht="7.5" customHeight="1">
      <c r="B121" s="345"/>
      <c r="C121" s="346"/>
      <c r="D121" s="346"/>
      <c r="E121" s="346"/>
      <c r="F121" s="346"/>
      <c r="G121" s="346"/>
      <c r="H121" s="346"/>
      <c r="I121" s="346"/>
      <c r="J121" s="346"/>
      <c r="K121" s="347"/>
    </row>
    <row r="122" s="1" customFormat="1" ht="45" customHeight="1">
      <c r="B122" s="348"/>
      <c r="C122" s="298" t="s">
        <v>1023</v>
      </c>
      <c r="D122" s="298"/>
      <c r="E122" s="298"/>
      <c r="F122" s="298"/>
      <c r="G122" s="298"/>
      <c r="H122" s="298"/>
      <c r="I122" s="298"/>
      <c r="J122" s="298"/>
      <c r="K122" s="349"/>
    </row>
    <row r="123" s="1" customFormat="1" ht="17.25" customHeight="1">
      <c r="B123" s="350"/>
      <c r="C123" s="322" t="s">
        <v>969</v>
      </c>
      <c r="D123" s="322"/>
      <c r="E123" s="322"/>
      <c r="F123" s="322" t="s">
        <v>970</v>
      </c>
      <c r="G123" s="323"/>
      <c r="H123" s="322" t="s">
        <v>60</v>
      </c>
      <c r="I123" s="322" t="s">
        <v>63</v>
      </c>
      <c r="J123" s="322" t="s">
        <v>971</v>
      </c>
      <c r="K123" s="351"/>
    </row>
    <row r="124" s="1" customFormat="1" ht="17.25" customHeight="1">
      <c r="B124" s="350"/>
      <c r="C124" s="324" t="s">
        <v>972</v>
      </c>
      <c r="D124" s="324"/>
      <c r="E124" s="324"/>
      <c r="F124" s="325" t="s">
        <v>973</v>
      </c>
      <c r="G124" s="326"/>
      <c r="H124" s="324"/>
      <c r="I124" s="324"/>
      <c r="J124" s="324" t="s">
        <v>974</v>
      </c>
      <c r="K124" s="351"/>
    </row>
    <row r="125" s="1" customFormat="1" ht="5.25" customHeight="1">
      <c r="B125" s="352"/>
      <c r="C125" s="327"/>
      <c r="D125" s="327"/>
      <c r="E125" s="327"/>
      <c r="F125" s="327"/>
      <c r="G125" s="353"/>
      <c r="H125" s="327"/>
      <c r="I125" s="327"/>
      <c r="J125" s="327"/>
      <c r="K125" s="354"/>
    </row>
    <row r="126" s="1" customFormat="1" ht="15" customHeight="1">
      <c r="B126" s="352"/>
      <c r="C126" s="307" t="s">
        <v>978</v>
      </c>
      <c r="D126" s="329"/>
      <c r="E126" s="329"/>
      <c r="F126" s="330" t="s">
        <v>975</v>
      </c>
      <c r="G126" s="307"/>
      <c r="H126" s="307" t="s">
        <v>1015</v>
      </c>
      <c r="I126" s="307" t="s">
        <v>977</v>
      </c>
      <c r="J126" s="307">
        <v>120</v>
      </c>
      <c r="K126" s="355"/>
    </row>
    <row r="127" s="1" customFormat="1" ht="15" customHeight="1">
      <c r="B127" s="352"/>
      <c r="C127" s="307" t="s">
        <v>1024</v>
      </c>
      <c r="D127" s="307"/>
      <c r="E127" s="307"/>
      <c r="F127" s="330" t="s">
        <v>975</v>
      </c>
      <c r="G127" s="307"/>
      <c r="H127" s="307" t="s">
        <v>1025</v>
      </c>
      <c r="I127" s="307" t="s">
        <v>977</v>
      </c>
      <c r="J127" s="307" t="s">
        <v>1026</v>
      </c>
      <c r="K127" s="355"/>
    </row>
    <row r="128" s="1" customFormat="1" ht="15" customHeight="1">
      <c r="B128" s="352"/>
      <c r="C128" s="307" t="s">
        <v>923</v>
      </c>
      <c r="D128" s="307"/>
      <c r="E128" s="307"/>
      <c r="F128" s="330" t="s">
        <v>975</v>
      </c>
      <c r="G128" s="307"/>
      <c r="H128" s="307" t="s">
        <v>1027</v>
      </c>
      <c r="I128" s="307" t="s">
        <v>977</v>
      </c>
      <c r="J128" s="307" t="s">
        <v>1026</v>
      </c>
      <c r="K128" s="355"/>
    </row>
    <row r="129" s="1" customFormat="1" ht="15" customHeight="1">
      <c r="B129" s="352"/>
      <c r="C129" s="307" t="s">
        <v>986</v>
      </c>
      <c r="D129" s="307"/>
      <c r="E129" s="307"/>
      <c r="F129" s="330" t="s">
        <v>981</v>
      </c>
      <c r="G129" s="307"/>
      <c r="H129" s="307" t="s">
        <v>987</v>
      </c>
      <c r="I129" s="307" t="s">
        <v>977</v>
      </c>
      <c r="J129" s="307">
        <v>15</v>
      </c>
      <c r="K129" s="355"/>
    </row>
    <row r="130" s="1" customFormat="1" ht="15" customHeight="1">
      <c r="B130" s="352"/>
      <c r="C130" s="333" t="s">
        <v>988</v>
      </c>
      <c r="D130" s="333"/>
      <c r="E130" s="333"/>
      <c r="F130" s="334" t="s">
        <v>981</v>
      </c>
      <c r="G130" s="333"/>
      <c r="H130" s="333" t="s">
        <v>989</v>
      </c>
      <c r="I130" s="333" t="s">
        <v>977</v>
      </c>
      <c r="J130" s="333">
        <v>15</v>
      </c>
      <c r="K130" s="355"/>
    </row>
    <row r="131" s="1" customFormat="1" ht="15" customHeight="1">
      <c r="B131" s="352"/>
      <c r="C131" s="333" t="s">
        <v>990</v>
      </c>
      <c r="D131" s="333"/>
      <c r="E131" s="333"/>
      <c r="F131" s="334" t="s">
        <v>981</v>
      </c>
      <c r="G131" s="333"/>
      <c r="H131" s="333" t="s">
        <v>991</v>
      </c>
      <c r="I131" s="333" t="s">
        <v>977</v>
      </c>
      <c r="J131" s="333">
        <v>20</v>
      </c>
      <c r="K131" s="355"/>
    </row>
    <row r="132" s="1" customFormat="1" ht="15" customHeight="1">
      <c r="B132" s="352"/>
      <c r="C132" s="333" t="s">
        <v>992</v>
      </c>
      <c r="D132" s="333"/>
      <c r="E132" s="333"/>
      <c r="F132" s="334" t="s">
        <v>981</v>
      </c>
      <c r="G132" s="333"/>
      <c r="H132" s="333" t="s">
        <v>993</v>
      </c>
      <c r="I132" s="333" t="s">
        <v>977</v>
      </c>
      <c r="J132" s="333">
        <v>20</v>
      </c>
      <c r="K132" s="355"/>
    </row>
    <row r="133" s="1" customFormat="1" ht="15" customHeight="1">
      <c r="B133" s="352"/>
      <c r="C133" s="307" t="s">
        <v>980</v>
      </c>
      <c r="D133" s="307"/>
      <c r="E133" s="307"/>
      <c r="F133" s="330" t="s">
        <v>981</v>
      </c>
      <c r="G133" s="307"/>
      <c r="H133" s="307" t="s">
        <v>1015</v>
      </c>
      <c r="I133" s="307" t="s">
        <v>977</v>
      </c>
      <c r="J133" s="307">
        <v>50</v>
      </c>
      <c r="K133" s="355"/>
    </row>
    <row r="134" s="1" customFormat="1" ht="15" customHeight="1">
      <c r="B134" s="352"/>
      <c r="C134" s="307" t="s">
        <v>994</v>
      </c>
      <c r="D134" s="307"/>
      <c r="E134" s="307"/>
      <c r="F134" s="330" t="s">
        <v>981</v>
      </c>
      <c r="G134" s="307"/>
      <c r="H134" s="307" t="s">
        <v>1015</v>
      </c>
      <c r="I134" s="307" t="s">
        <v>977</v>
      </c>
      <c r="J134" s="307">
        <v>50</v>
      </c>
      <c r="K134" s="355"/>
    </row>
    <row r="135" s="1" customFormat="1" ht="15" customHeight="1">
      <c r="B135" s="352"/>
      <c r="C135" s="307" t="s">
        <v>1000</v>
      </c>
      <c r="D135" s="307"/>
      <c r="E135" s="307"/>
      <c r="F135" s="330" t="s">
        <v>981</v>
      </c>
      <c r="G135" s="307"/>
      <c r="H135" s="307" t="s">
        <v>1015</v>
      </c>
      <c r="I135" s="307" t="s">
        <v>977</v>
      </c>
      <c r="J135" s="307">
        <v>50</v>
      </c>
      <c r="K135" s="355"/>
    </row>
    <row r="136" s="1" customFormat="1" ht="15" customHeight="1">
      <c r="B136" s="352"/>
      <c r="C136" s="307" t="s">
        <v>1002</v>
      </c>
      <c r="D136" s="307"/>
      <c r="E136" s="307"/>
      <c r="F136" s="330" t="s">
        <v>981</v>
      </c>
      <c r="G136" s="307"/>
      <c r="H136" s="307" t="s">
        <v>1015</v>
      </c>
      <c r="I136" s="307" t="s">
        <v>977</v>
      </c>
      <c r="J136" s="307">
        <v>50</v>
      </c>
      <c r="K136" s="355"/>
    </row>
    <row r="137" s="1" customFormat="1" ht="15" customHeight="1">
      <c r="B137" s="352"/>
      <c r="C137" s="307" t="s">
        <v>1003</v>
      </c>
      <c r="D137" s="307"/>
      <c r="E137" s="307"/>
      <c r="F137" s="330" t="s">
        <v>981</v>
      </c>
      <c r="G137" s="307"/>
      <c r="H137" s="307" t="s">
        <v>1028</v>
      </c>
      <c r="I137" s="307" t="s">
        <v>977</v>
      </c>
      <c r="J137" s="307">
        <v>255</v>
      </c>
      <c r="K137" s="355"/>
    </row>
    <row r="138" s="1" customFormat="1" ht="15" customHeight="1">
      <c r="B138" s="352"/>
      <c r="C138" s="307" t="s">
        <v>1005</v>
      </c>
      <c r="D138" s="307"/>
      <c r="E138" s="307"/>
      <c r="F138" s="330" t="s">
        <v>975</v>
      </c>
      <c r="G138" s="307"/>
      <c r="H138" s="307" t="s">
        <v>1029</v>
      </c>
      <c r="I138" s="307" t="s">
        <v>1007</v>
      </c>
      <c r="J138" s="307"/>
      <c r="K138" s="355"/>
    </row>
    <row r="139" s="1" customFormat="1" ht="15" customHeight="1">
      <c r="B139" s="352"/>
      <c r="C139" s="307" t="s">
        <v>1008</v>
      </c>
      <c r="D139" s="307"/>
      <c r="E139" s="307"/>
      <c r="F139" s="330" t="s">
        <v>975</v>
      </c>
      <c r="G139" s="307"/>
      <c r="H139" s="307" t="s">
        <v>1030</v>
      </c>
      <c r="I139" s="307" t="s">
        <v>1010</v>
      </c>
      <c r="J139" s="307"/>
      <c r="K139" s="355"/>
    </row>
    <row r="140" s="1" customFormat="1" ht="15" customHeight="1">
      <c r="B140" s="352"/>
      <c r="C140" s="307" t="s">
        <v>1011</v>
      </c>
      <c r="D140" s="307"/>
      <c r="E140" s="307"/>
      <c r="F140" s="330" t="s">
        <v>975</v>
      </c>
      <c r="G140" s="307"/>
      <c r="H140" s="307" t="s">
        <v>1011</v>
      </c>
      <c r="I140" s="307" t="s">
        <v>1010</v>
      </c>
      <c r="J140" s="307"/>
      <c r="K140" s="355"/>
    </row>
    <row r="141" s="1" customFormat="1" ht="15" customHeight="1">
      <c r="B141" s="352"/>
      <c r="C141" s="307" t="s">
        <v>44</v>
      </c>
      <c r="D141" s="307"/>
      <c r="E141" s="307"/>
      <c r="F141" s="330" t="s">
        <v>975</v>
      </c>
      <c r="G141" s="307"/>
      <c r="H141" s="307" t="s">
        <v>1031</v>
      </c>
      <c r="I141" s="307" t="s">
        <v>1010</v>
      </c>
      <c r="J141" s="307"/>
      <c r="K141" s="355"/>
    </row>
    <row r="142" s="1" customFormat="1" ht="15" customHeight="1">
      <c r="B142" s="352"/>
      <c r="C142" s="307" t="s">
        <v>1032</v>
      </c>
      <c r="D142" s="307"/>
      <c r="E142" s="307"/>
      <c r="F142" s="330" t="s">
        <v>975</v>
      </c>
      <c r="G142" s="307"/>
      <c r="H142" s="307" t="s">
        <v>1033</v>
      </c>
      <c r="I142" s="307" t="s">
        <v>1010</v>
      </c>
      <c r="J142" s="307"/>
      <c r="K142" s="355"/>
    </row>
    <row r="143" s="1" customFormat="1" ht="15" customHeight="1">
      <c r="B143" s="356"/>
      <c r="C143" s="357"/>
      <c r="D143" s="357"/>
      <c r="E143" s="357"/>
      <c r="F143" s="357"/>
      <c r="G143" s="357"/>
      <c r="H143" s="357"/>
      <c r="I143" s="357"/>
      <c r="J143" s="357"/>
      <c r="K143" s="358"/>
    </row>
    <row r="144" s="1" customFormat="1" ht="18.75" customHeight="1">
      <c r="B144" s="343"/>
      <c r="C144" s="343"/>
      <c r="D144" s="343"/>
      <c r="E144" s="343"/>
      <c r="F144" s="344"/>
      <c r="G144" s="343"/>
      <c r="H144" s="343"/>
      <c r="I144" s="343"/>
      <c r="J144" s="343"/>
      <c r="K144" s="343"/>
    </row>
    <row r="145" s="1" customFormat="1" ht="18.75" customHeight="1">
      <c r="B145" s="315"/>
      <c r="C145" s="315"/>
      <c r="D145" s="315"/>
      <c r="E145" s="315"/>
      <c r="F145" s="315"/>
      <c r="G145" s="315"/>
      <c r="H145" s="315"/>
      <c r="I145" s="315"/>
      <c r="J145" s="315"/>
      <c r="K145" s="315"/>
    </row>
    <row r="146" s="1" customFormat="1" ht="7.5" customHeight="1">
      <c r="B146" s="316"/>
      <c r="C146" s="317"/>
      <c r="D146" s="317"/>
      <c r="E146" s="317"/>
      <c r="F146" s="317"/>
      <c r="G146" s="317"/>
      <c r="H146" s="317"/>
      <c r="I146" s="317"/>
      <c r="J146" s="317"/>
      <c r="K146" s="318"/>
    </row>
    <row r="147" s="1" customFormat="1" ht="45" customHeight="1">
      <c r="B147" s="319"/>
      <c r="C147" s="320" t="s">
        <v>1034</v>
      </c>
      <c r="D147" s="320"/>
      <c r="E147" s="320"/>
      <c r="F147" s="320"/>
      <c r="G147" s="320"/>
      <c r="H147" s="320"/>
      <c r="I147" s="320"/>
      <c r="J147" s="320"/>
      <c r="K147" s="321"/>
    </row>
    <row r="148" s="1" customFormat="1" ht="17.25" customHeight="1">
      <c r="B148" s="319"/>
      <c r="C148" s="322" t="s">
        <v>969</v>
      </c>
      <c r="D148" s="322"/>
      <c r="E148" s="322"/>
      <c r="F148" s="322" t="s">
        <v>970</v>
      </c>
      <c r="G148" s="323"/>
      <c r="H148" s="322" t="s">
        <v>60</v>
      </c>
      <c r="I148" s="322" t="s">
        <v>63</v>
      </c>
      <c r="J148" s="322" t="s">
        <v>971</v>
      </c>
      <c r="K148" s="321"/>
    </row>
    <row r="149" s="1" customFormat="1" ht="17.25" customHeight="1">
      <c r="B149" s="319"/>
      <c r="C149" s="324" t="s">
        <v>972</v>
      </c>
      <c r="D149" s="324"/>
      <c r="E149" s="324"/>
      <c r="F149" s="325" t="s">
        <v>973</v>
      </c>
      <c r="G149" s="326"/>
      <c r="H149" s="324"/>
      <c r="I149" s="324"/>
      <c r="J149" s="324" t="s">
        <v>974</v>
      </c>
      <c r="K149" s="321"/>
    </row>
    <row r="150" s="1" customFormat="1" ht="5.25" customHeight="1">
      <c r="B150" s="332"/>
      <c r="C150" s="327"/>
      <c r="D150" s="327"/>
      <c r="E150" s="327"/>
      <c r="F150" s="327"/>
      <c r="G150" s="328"/>
      <c r="H150" s="327"/>
      <c r="I150" s="327"/>
      <c r="J150" s="327"/>
      <c r="K150" s="355"/>
    </row>
    <row r="151" s="1" customFormat="1" ht="15" customHeight="1">
      <c r="B151" s="332"/>
      <c r="C151" s="359" t="s">
        <v>978</v>
      </c>
      <c r="D151" s="307"/>
      <c r="E151" s="307"/>
      <c r="F151" s="360" t="s">
        <v>975</v>
      </c>
      <c r="G151" s="307"/>
      <c r="H151" s="359" t="s">
        <v>1015</v>
      </c>
      <c r="I151" s="359" t="s">
        <v>977</v>
      </c>
      <c r="J151" s="359">
        <v>120</v>
      </c>
      <c r="K151" s="355"/>
    </row>
    <row r="152" s="1" customFormat="1" ht="15" customHeight="1">
      <c r="B152" s="332"/>
      <c r="C152" s="359" t="s">
        <v>1024</v>
      </c>
      <c r="D152" s="307"/>
      <c r="E152" s="307"/>
      <c r="F152" s="360" t="s">
        <v>975</v>
      </c>
      <c r="G152" s="307"/>
      <c r="H152" s="359" t="s">
        <v>1035</v>
      </c>
      <c r="I152" s="359" t="s">
        <v>977</v>
      </c>
      <c r="J152" s="359" t="s">
        <v>1026</v>
      </c>
      <c r="K152" s="355"/>
    </row>
    <row r="153" s="1" customFormat="1" ht="15" customHeight="1">
      <c r="B153" s="332"/>
      <c r="C153" s="359" t="s">
        <v>923</v>
      </c>
      <c r="D153" s="307"/>
      <c r="E153" s="307"/>
      <c r="F153" s="360" t="s">
        <v>975</v>
      </c>
      <c r="G153" s="307"/>
      <c r="H153" s="359" t="s">
        <v>1036</v>
      </c>
      <c r="I153" s="359" t="s">
        <v>977</v>
      </c>
      <c r="J153" s="359" t="s">
        <v>1026</v>
      </c>
      <c r="K153" s="355"/>
    </row>
    <row r="154" s="1" customFormat="1" ht="15" customHeight="1">
      <c r="B154" s="332"/>
      <c r="C154" s="359" t="s">
        <v>980</v>
      </c>
      <c r="D154" s="307"/>
      <c r="E154" s="307"/>
      <c r="F154" s="360" t="s">
        <v>981</v>
      </c>
      <c r="G154" s="307"/>
      <c r="H154" s="359" t="s">
        <v>1015</v>
      </c>
      <c r="I154" s="359" t="s">
        <v>977</v>
      </c>
      <c r="J154" s="359">
        <v>50</v>
      </c>
      <c r="K154" s="355"/>
    </row>
    <row r="155" s="1" customFormat="1" ht="15" customHeight="1">
      <c r="B155" s="332"/>
      <c r="C155" s="359" t="s">
        <v>983</v>
      </c>
      <c r="D155" s="307"/>
      <c r="E155" s="307"/>
      <c r="F155" s="360" t="s">
        <v>975</v>
      </c>
      <c r="G155" s="307"/>
      <c r="H155" s="359" t="s">
        <v>1015</v>
      </c>
      <c r="I155" s="359" t="s">
        <v>985</v>
      </c>
      <c r="J155" s="359"/>
      <c r="K155" s="355"/>
    </row>
    <row r="156" s="1" customFormat="1" ht="15" customHeight="1">
      <c r="B156" s="332"/>
      <c r="C156" s="359" t="s">
        <v>994</v>
      </c>
      <c r="D156" s="307"/>
      <c r="E156" s="307"/>
      <c r="F156" s="360" t="s">
        <v>981</v>
      </c>
      <c r="G156" s="307"/>
      <c r="H156" s="359" t="s">
        <v>1015</v>
      </c>
      <c r="I156" s="359" t="s">
        <v>977</v>
      </c>
      <c r="J156" s="359">
        <v>50</v>
      </c>
      <c r="K156" s="355"/>
    </row>
    <row r="157" s="1" customFormat="1" ht="15" customHeight="1">
      <c r="B157" s="332"/>
      <c r="C157" s="359" t="s">
        <v>1002</v>
      </c>
      <c r="D157" s="307"/>
      <c r="E157" s="307"/>
      <c r="F157" s="360" t="s">
        <v>981</v>
      </c>
      <c r="G157" s="307"/>
      <c r="H157" s="359" t="s">
        <v>1015</v>
      </c>
      <c r="I157" s="359" t="s">
        <v>977</v>
      </c>
      <c r="J157" s="359">
        <v>50</v>
      </c>
      <c r="K157" s="355"/>
    </row>
    <row r="158" s="1" customFormat="1" ht="15" customHeight="1">
      <c r="B158" s="332"/>
      <c r="C158" s="359" t="s">
        <v>1000</v>
      </c>
      <c r="D158" s="307"/>
      <c r="E158" s="307"/>
      <c r="F158" s="360" t="s">
        <v>981</v>
      </c>
      <c r="G158" s="307"/>
      <c r="H158" s="359" t="s">
        <v>1015</v>
      </c>
      <c r="I158" s="359" t="s">
        <v>977</v>
      </c>
      <c r="J158" s="359">
        <v>50</v>
      </c>
      <c r="K158" s="355"/>
    </row>
    <row r="159" s="1" customFormat="1" ht="15" customHeight="1">
      <c r="B159" s="332"/>
      <c r="C159" s="359" t="s">
        <v>110</v>
      </c>
      <c r="D159" s="307"/>
      <c r="E159" s="307"/>
      <c r="F159" s="360" t="s">
        <v>975</v>
      </c>
      <c r="G159" s="307"/>
      <c r="H159" s="359" t="s">
        <v>1037</v>
      </c>
      <c r="I159" s="359" t="s">
        <v>977</v>
      </c>
      <c r="J159" s="359" t="s">
        <v>1038</v>
      </c>
      <c r="K159" s="355"/>
    </row>
    <row r="160" s="1" customFormat="1" ht="15" customHeight="1">
      <c r="B160" s="332"/>
      <c r="C160" s="359" t="s">
        <v>1039</v>
      </c>
      <c r="D160" s="307"/>
      <c r="E160" s="307"/>
      <c r="F160" s="360" t="s">
        <v>975</v>
      </c>
      <c r="G160" s="307"/>
      <c r="H160" s="359" t="s">
        <v>1040</v>
      </c>
      <c r="I160" s="359" t="s">
        <v>1010</v>
      </c>
      <c r="J160" s="359"/>
      <c r="K160" s="355"/>
    </row>
    <row r="161" s="1" customFormat="1" ht="15" customHeight="1">
      <c r="B161" s="361"/>
      <c r="C161" s="341"/>
      <c r="D161" s="341"/>
      <c r="E161" s="341"/>
      <c r="F161" s="341"/>
      <c r="G161" s="341"/>
      <c r="H161" s="341"/>
      <c r="I161" s="341"/>
      <c r="J161" s="341"/>
      <c r="K161" s="362"/>
    </row>
    <row r="162" s="1" customFormat="1" ht="18.75" customHeight="1">
      <c r="B162" s="343"/>
      <c r="C162" s="353"/>
      <c r="D162" s="353"/>
      <c r="E162" s="353"/>
      <c r="F162" s="363"/>
      <c r="G162" s="353"/>
      <c r="H162" s="353"/>
      <c r="I162" s="353"/>
      <c r="J162" s="353"/>
      <c r="K162" s="343"/>
    </row>
    <row r="163" s="1" customFormat="1" ht="18.75" customHeight="1">
      <c r="B163" s="315"/>
      <c r="C163" s="315"/>
      <c r="D163" s="315"/>
      <c r="E163" s="315"/>
      <c r="F163" s="315"/>
      <c r="G163" s="315"/>
      <c r="H163" s="315"/>
      <c r="I163" s="315"/>
      <c r="J163" s="315"/>
      <c r="K163" s="315"/>
    </row>
    <row r="164" s="1" customFormat="1" ht="7.5" customHeight="1">
      <c r="B164" s="294"/>
      <c r="C164" s="295"/>
      <c r="D164" s="295"/>
      <c r="E164" s="295"/>
      <c r="F164" s="295"/>
      <c r="G164" s="295"/>
      <c r="H164" s="295"/>
      <c r="I164" s="295"/>
      <c r="J164" s="295"/>
      <c r="K164" s="296"/>
    </row>
    <row r="165" s="1" customFormat="1" ht="45" customHeight="1">
      <c r="B165" s="297"/>
      <c r="C165" s="298" t="s">
        <v>1041</v>
      </c>
      <c r="D165" s="298"/>
      <c r="E165" s="298"/>
      <c r="F165" s="298"/>
      <c r="G165" s="298"/>
      <c r="H165" s="298"/>
      <c r="I165" s="298"/>
      <c r="J165" s="298"/>
      <c r="K165" s="299"/>
    </row>
    <row r="166" s="1" customFormat="1" ht="17.25" customHeight="1">
      <c r="B166" s="297"/>
      <c r="C166" s="322" t="s">
        <v>969</v>
      </c>
      <c r="D166" s="322"/>
      <c r="E166" s="322"/>
      <c r="F166" s="322" t="s">
        <v>970</v>
      </c>
      <c r="G166" s="364"/>
      <c r="H166" s="365" t="s">
        <v>60</v>
      </c>
      <c r="I166" s="365" t="s">
        <v>63</v>
      </c>
      <c r="J166" s="322" t="s">
        <v>971</v>
      </c>
      <c r="K166" s="299"/>
    </row>
    <row r="167" s="1" customFormat="1" ht="17.25" customHeight="1">
      <c r="B167" s="300"/>
      <c r="C167" s="324" t="s">
        <v>972</v>
      </c>
      <c r="D167" s="324"/>
      <c r="E167" s="324"/>
      <c r="F167" s="325" t="s">
        <v>973</v>
      </c>
      <c r="G167" s="366"/>
      <c r="H167" s="367"/>
      <c r="I167" s="367"/>
      <c r="J167" s="324" t="s">
        <v>974</v>
      </c>
      <c r="K167" s="302"/>
    </row>
    <row r="168" s="1" customFormat="1" ht="5.25" customHeight="1">
      <c r="B168" s="332"/>
      <c r="C168" s="327"/>
      <c r="D168" s="327"/>
      <c r="E168" s="327"/>
      <c r="F168" s="327"/>
      <c r="G168" s="328"/>
      <c r="H168" s="327"/>
      <c r="I168" s="327"/>
      <c r="J168" s="327"/>
      <c r="K168" s="355"/>
    </row>
    <row r="169" s="1" customFormat="1" ht="15" customHeight="1">
      <c r="B169" s="332"/>
      <c r="C169" s="307" t="s">
        <v>978</v>
      </c>
      <c r="D169" s="307"/>
      <c r="E169" s="307"/>
      <c r="F169" s="330" t="s">
        <v>975</v>
      </c>
      <c r="G169" s="307"/>
      <c r="H169" s="307" t="s">
        <v>1015</v>
      </c>
      <c r="I169" s="307" t="s">
        <v>977</v>
      </c>
      <c r="J169" s="307">
        <v>120</v>
      </c>
      <c r="K169" s="355"/>
    </row>
    <row r="170" s="1" customFormat="1" ht="15" customHeight="1">
      <c r="B170" s="332"/>
      <c r="C170" s="307" t="s">
        <v>1024</v>
      </c>
      <c r="D170" s="307"/>
      <c r="E170" s="307"/>
      <c r="F170" s="330" t="s">
        <v>975</v>
      </c>
      <c r="G170" s="307"/>
      <c r="H170" s="307" t="s">
        <v>1025</v>
      </c>
      <c r="I170" s="307" t="s">
        <v>977</v>
      </c>
      <c r="J170" s="307" t="s">
        <v>1026</v>
      </c>
      <c r="K170" s="355"/>
    </row>
    <row r="171" s="1" customFormat="1" ht="15" customHeight="1">
      <c r="B171" s="332"/>
      <c r="C171" s="307" t="s">
        <v>923</v>
      </c>
      <c r="D171" s="307"/>
      <c r="E171" s="307"/>
      <c r="F171" s="330" t="s">
        <v>975</v>
      </c>
      <c r="G171" s="307"/>
      <c r="H171" s="307" t="s">
        <v>1042</v>
      </c>
      <c r="I171" s="307" t="s">
        <v>977</v>
      </c>
      <c r="J171" s="307" t="s">
        <v>1026</v>
      </c>
      <c r="K171" s="355"/>
    </row>
    <row r="172" s="1" customFormat="1" ht="15" customHeight="1">
      <c r="B172" s="332"/>
      <c r="C172" s="307" t="s">
        <v>980</v>
      </c>
      <c r="D172" s="307"/>
      <c r="E172" s="307"/>
      <c r="F172" s="330" t="s">
        <v>981</v>
      </c>
      <c r="G172" s="307"/>
      <c r="H172" s="307" t="s">
        <v>1042</v>
      </c>
      <c r="I172" s="307" t="s">
        <v>977</v>
      </c>
      <c r="J172" s="307">
        <v>50</v>
      </c>
      <c r="K172" s="355"/>
    </row>
    <row r="173" s="1" customFormat="1" ht="15" customHeight="1">
      <c r="B173" s="332"/>
      <c r="C173" s="307" t="s">
        <v>983</v>
      </c>
      <c r="D173" s="307"/>
      <c r="E173" s="307"/>
      <c r="F173" s="330" t="s">
        <v>975</v>
      </c>
      <c r="G173" s="307"/>
      <c r="H173" s="307" t="s">
        <v>1042</v>
      </c>
      <c r="I173" s="307" t="s">
        <v>985</v>
      </c>
      <c r="J173" s="307"/>
      <c r="K173" s="355"/>
    </row>
    <row r="174" s="1" customFormat="1" ht="15" customHeight="1">
      <c r="B174" s="332"/>
      <c r="C174" s="307" t="s">
        <v>994</v>
      </c>
      <c r="D174" s="307"/>
      <c r="E174" s="307"/>
      <c r="F174" s="330" t="s">
        <v>981</v>
      </c>
      <c r="G174" s="307"/>
      <c r="H174" s="307" t="s">
        <v>1042</v>
      </c>
      <c r="I174" s="307" t="s">
        <v>977</v>
      </c>
      <c r="J174" s="307">
        <v>50</v>
      </c>
      <c r="K174" s="355"/>
    </row>
    <row r="175" s="1" customFormat="1" ht="15" customHeight="1">
      <c r="B175" s="332"/>
      <c r="C175" s="307" t="s">
        <v>1002</v>
      </c>
      <c r="D175" s="307"/>
      <c r="E175" s="307"/>
      <c r="F175" s="330" t="s">
        <v>981</v>
      </c>
      <c r="G175" s="307"/>
      <c r="H175" s="307" t="s">
        <v>1042</v>
      </c>
      <c r="I175" s="307" t="s">
        <v>977</v>
      </c>
      <c r="J175" s="307">
        <v>50</v>
      </c>
      <c r="K175" s="355"/>
    </row>
    <row r="176" s="1" customFormat="1" ht="15" customHeight="1">
      <c r="B176" s="332"/>
      <c r="C176" s="307" t="s">
        <v>1000</v>
      </c>
      <c r="D176" s="307"/>
      <c r="E176" s="307"/>
      <c r="F176" s="330" t="s">
        <v>981</v>
      </c>
      <c r="G176" s="307"/>
      <c r="H176" s="307" t="s">
        <v>1042</v>
      </c>
      <c r="I176" s="307" t="s">
        <v>977</v>
      </c>
      <c r="J176" s="307">
        <v>50</v>
      </c>
      <c r="K176" s="355"/>
    </row>
    <row r="177" s="1" customFormat="1" ht="15" customHeight="1">
      <c r="B177" s="332"/>
      <c r="C177" s="307" t="s">
        <v>130</v>
      </c>
      <c r="D177" s="307"/>
      <c r="E177" s="307"/>
      <c r="F177" s="330" t="s">
        <v>975</v>
      </c>
      <c r="G177" s="307"/>
      <c r="H177" s="307" t="s">
        <v>1043</v>
      </c>
      <c r="I177" s="307" t="s">
        <v>1044</v>
      </c>
      <c r="J177" s="307"/>
      <c r="K177" s="355"/>
    </row>
    <row r="178" s="1" customFormat="1" ht="15" customHeight="1">
      <c r="B178" s="332"/>
      <c r="C178" s="307" t="s">
        <v>63</v>
      </c>
      <c r="D178" s="307"/>
      <c r="E178" s="307"/>
      <c r="F178" s="330" t="s">
        <v>975</v>
      </c>
      <c r="G178" s="307"/>
      <c r="H178" s="307" t="s">
        <v>1045</v>
      </c>
      <c r="I178" s="307" t="s">
        <v>1046</v>
      </c>
      <c r="J178" s="307">
        <v>1</v>
      </c>
      <c r="K178" s="355"/>
    </row>
    <row r="179" s="1" customFormat="1" ht="15" customHeight="1">
      <c r="B179" s="332"/>
      <c r="C179" s="307" t="s">
        <v>59</v>
      </c>
      <c r="D179" s="307"/>
      <c r="E179" s="307"/>
      <c r="F179" s="330" t="s">
        <v>975</v>
      </c>
      <c r="G179" s="307"/>
      <c r="H179" s="307" t="s">
        <v>1047</v>
      </c>
      <c r="I179" s="307" t="s">
        <v>977</v>
      </c>
      <c r="J179" s="307">
        <v>20</v>
      </c>
      <c r="K179" s="355"/>
    </row>
    <row r="180" s="1" customFormat="1" ht="15" customHeight="1">
      <c r="B180" s="332"/>
      <c r="C180" s="307" t="s">
        <v>60</v>
      </c>
      <c r="D180" s="307"/>
      <c r="E180" s="307"/>
      <c r="F180" s="330" t="s">
        <v>975</v>
      </c>
      <c r="G180" s="307"/>
      <c r="H180" s="307" t="s">
        <v>1048</v>
      </c>
      <c r="I180" s="307" t="s">
        <v>977</v>
      </c>
      <c r="J180" s="307">
        <v>255</v>
      </c>
      <c r="K180" s="355"/>
    </row>
    <row r="181" s="1" customFormat="1" ht="15" customHeight="1">
      <c r="B181" s="332"/>
      <c r="C181" s="307" t="s">
        <v>131</v>
      </c>
      <c r="D181" s="307"/>
      <c r="E181" s="307"/>
      <c r="F181" s="330" t="s">
        <v>975</v>
      </c>
      <c r="G181" s="307"/>
      <c r="H181" s="307" t="s">
        <v>939</v>
      </c>
      <c r="I181" s="307" t="s">
        <v>977</v>
      </c>
      <c r="J181" s="307">
        <v>10</v>
      </c>
      <c r="K181" s="355"/>
    </row>
    <row r="182" s="1" customFormat="1" ht="15" customHeight="1">
      <c r="B182" s="332"/>
      <c r="C182" s="307" t="s">
        <v>132</v>
      </c>
      <c r="D182" s="307"/>
      <c r="E182" s="307"/>
      <c r="F182" s="330" t="s">
        <v>975</v>
      </c>
      <c r="G182" s="307"/>
      <c r="H182" s="307" t="s">
        <v>1049</v>
      </c>
      <c r="I182" s="307" t="s">
        <v>1010</v>
      </c>
      <c r="J182" s="307"/>
      <c r="K182" s="355"/>
    </row>
    <row r="183" s="1" customFormat="1" ht="15" customHeight="1">
      <c r="B183" s="332"/>
      <c r="C183" s="307" t="s">
        <v>1050</v>
      </c>
      <c r="D183" s="307"/>
      <c r="E183" s="307"/>
      <c r="F183" s="330" t="s">
        <v>975</v>
      </c>
      <c r="G183" s="307"/>
      <c r="H183" s="307" t="s">
        <v>1051</v>
      </c>
      <c r="I183" s="307" t="s">
        <v>1010</v>
      </c>
      <c r="J183" s="307"/>
      <c r="K183" s="355"/>
    </row>
    <row r="184" s="1" customFormat="1" ht="15" customHeight="1">
      <c r="B184" s="332"/>
      <c r="C184" s="307" t="s">
        <v>1039</v>
      </c>
      <c r="D184" s="307"/>
      <c r="E184" s="307"/>
      <c r="F184" s="330" t="s">
        <v>975</v>
      </c>
      <c r="G184" s="307"/>
      <c r="H184" s="307" t="s">
        <v>1052</v>
      </c>
      <c r="I184" s="307" t="s">
        <v>1010</v>
      </c>
      <c r="J184" s="307"/>
      <c r="K184" s="355"/>
    </row>
    <row r="185" s="1" customFormat="1" ht="15" customHeight="1">
      <c r="B185" s="332"/>
      <c r="C185" s="307" t="s">
        <v>134</v>
      </c>
      <c r="D185" s="307"/>
      <c r="E185" s="307"/>
      <c r="F185" s="330" t="s">
        <v>981</v>
      </c>
      <c r="G185" s="307"/>
      <c r="H185" s="307" t="s">
        <v>1053</v>
      </c>
      <c r="I185" s="307" t="s">
        <v>977</v>
      </c>
      <c r="J185" s="307">
        <v>50</v>
      </c>
      <c r="K185" s="355"/>
    </row>
    <row r="186" s="1" customFormat="1" ht="15" customHeight="1">
      <c r="B186" s="332"/>
      <c r="C186" s="307" t="s">
        <v>1054</v>
      </c>
      <c r="D186" s="307"/>
      <c r="E186" s="307"/>
      <c r="F186" s="330" t="s">
        <v>981</v>
      </c>
      <c r="G186" s="307"/>
      <c r="H186" s="307" t="s">
        <v>1055</v>
      </c>
      <c r="I186" s="307" t="s">
        <v>1056</v>
      </c>
      <c r="J186" s="307"/>
      <c r="K186" s="355"/>
    </row>
    <row r="187" s="1" customFormat="1" ht="15" customHeight="1">
      <c r="B187" s="332"/>
      <c r="C187" s="307" t="s">
        <v>1057</v>
      </c>
      <c r="D187" s="307"/>
      <c r="E187" s="307"/>
      <c r="F187" s="330" t="s">
        <v>981</v>
      </c>
      <c r="G187" s="307"/>
      <c r="H187" s="307" t="s">
        <v>1058</v>
      </c>
      <c r="I187" s="307" t="s">
        <v>1056</v>
      </c>
      <c r="J187" s="307"/>
      <c r="K187" s="355"/>
    </row>
    <row r="188" s="1" customFormat="1" ht="15" customHeight="1">
      <c r="B188" s="332"/>
      <c r="C188" s="307" t="s">
        <v>1059</v>
      </c>
      <c r="D188" s="307"/>
      <c r="E188" s="307"/>
      <c r="F188" s="330" t="s">
        <v>981</v>
      </c>
      <c r="G188" s="307"/>
      <c r="H188" s="307" t="s">
        <v>1060</v>
      </c>
      <c r="I188" s="307" t="s">
        <v>1056</v>
      </c>
      <c r="J188" s="307"/>
      <c r="K188" s="355"/>
    </row>
    <row r="189" s="1" customFormat="1" ht="15" customHeight="1">
      <c r="B189" s="332"/>
      <c r="C189" s="368" t="s">
        <v>1061</v>
      </c>
      <c r="D189" s="307"/>
      <c r="E189" s="307"/>
      <c r="F189" s="330" t="s">
        <v>981</v>
      </c>
      <c r="G189" s="307"/>
      <c r="H189" s="307" t="s">
        <v>1062</v>
      </c>
      <c r="I189" s="307" t="s">
        <v>1063</v>
      </c>
      <c r="J189" s="369" t="s">
        <v>1064</v>
      </c>
      <c r="K189" s="355"/>
    </row>
    <row r="190" s="18" customFormat="1" ht="15" customHeight="1">
      <c r="B190" s="370"/>
      <c r="C190" s="371" t="s">
        <v>1065</v>
      </c>
      <c r="D190" s="372"/>
      <c r="E190" s="372"/>
      <c r="F190" s="373" t="s">
        <v>981</v>
      </c>
      <c r="G190" s="372"/>
      <c r="H190" s="372" t="s">
        <v>1066</v>
      </c>
      <c r="I190" s="372" t="s">
        <v>1063</v>
      </c>
      <c r="J190" s="374" t="s">
        <v>1064</v>
      </c>
      <c r="K190" s="375"/>
    </row>
    <row r="191" s="1" customFormat="1" ht="15" customHeight="1">
      <c r="B191" s="332"/>
      <c r="C191" s="368" t="s">
        <v>48</v>
      </c>
      <c r="D191" s="307"/>
      <c r="E191" s="307"/>
      <c r="F191" s="330" t="s">
        <v>975</v>
      </c>
      <c r="G191" s="307"/>
      <c r="H191" s="304" t="s">
        <v>1067</v>
      </c>
      <c r="I191" s="307" t="s">
        <v>1068</v>
      </c>
      <c r="J191" s="307"/>
      <c r="K191" s="355"/>
    </row>
    <row r="192" s="1" customFormat="1" ht="15" customHeight="1">
      <c r="B192" s="332"/>
      <c r="C192" s="368" t="s">
        <v>1069</v>
      </c>
      <c r="D192" s="307"/>
      <c r="E192" s="307"/>
      <c r="F192" s="330" t="s">
        <v>975</v>
      </c>
      <c r="G192" s="307"/>
      <c r="H192" s="307" t="s">
        <v>1070</v>
      </c>
      <c r="I192" s="307" t="s">
        <v>1010</v>
      </c>
      <c r="J192" s="307"/>
      <c r="K192" s="355"/>
    </row>
    <row r="193" s="1" customFormat="1" ht="15" customHeight="1">
      <c r="B193" s="332"/>
      <c r="C193" s="368" t="s">
        <v>1071</v>
      </c>
      <c r="D193" s="307"/>
      <c r="E193" s="307"/>
      <c r="F193" s="330" t="s">
        <v>975</v>
      </c>
      <c r="G193" s="307"/>
      <c r="H193" s="307" t="s">
        <v>1072</v>
      </c>
      <c r="I193" s="307" t="s">
        <v>1010</v>
      </c>
      <c r="J193" s="307"/>
      <c r="K193" s="355"/>
    </row>
    <row r="194" s="1" customFormat="1" ht="15" customHeight="1">
      <c r="B194" s="332"/>
      <c r="C194" s="368" t="s">
        <v>1073</v>
      </c>
      <c r="D194" s="307"/>
      <c r="E194" s="307"/>
      <c r="F194" s="330" t="s">
        <v>981</v>
      </c>
      <c r="G194" s="307"/>
      <c r="H194" s="307" t="s">
        <v>1074</v>
      </c>
      <c r="I194" s="307" t="s">
        <v>1010</v>
      </c>
      <c r="J194" s="307"/>
      <c r="K194" s="355"/>
    </row>
    <row r="195" s="1" customFormat="1" ht="15" customHeight="1">
      <c r="B195" s="361"/>
      <c r="C195" s="376"/>
      <c r="D195" s="341"/>
      <c r="E195" s="341"/>
      <c r="F195" s="341"/>
      <c r="G195" s="341"/>
      <c r="H195" s="341"/>
      <c r="I195" s="341"/>
      <c r="J195" s="341"/>
      <c r="K195" s="362"/>
    </row>
    <row r="196" s="1" customFormat="1" ht="18.75" customHeight="1">
      <c r="B196" s="343"/>
      <c r="C196" s="353"/>
      <c r="D196" s="353"/>
      <c r="E196" s="353"/>
      <c r="F196" s="363"/>
      <c r="G196" s="353"/>
      <c r="H196" s="353"/>
      <c r="I196" s="353"/>
      <c r="J196" s="353"/>
      <c r="K196" s="343"/>
    </row>
    <row r="197" s="1" customFormat="1" ht="18.75" customHeight="1">
      <c r="B197" s="343"/>
      <c r="C197" s="353"/>
      <c r="D197" s="353"/>
      <c r="E197" s="353"/>
      <c r="F197" s="363"/>
      <c r="G197" s="353"/>
      <c r="H197" s="353"/>
      <c r="I197" s="353"/>
      <c r="J197" s="353"/>
      <c r="K197" s="343"/>
    </row>
    <row r="198" s="1" customFormat="1" ht="18.75" customHeight="1">
      <c r="B198" s="315"/>
      <c r="C198" s="315"/>
      <c r="D198" s="315"/>
      <c r="E198" s="315"/>
      <c r="F198" s="315"/>
      <c r="G198" s="315"/>
      <c r="H198" s="315"/>
      <c r="I198" s="315"/>
      <c r="J198" s="315"/>
      <c r="K198" s="315"/>
    </row>
    <row r="199" s="1" customFormat="1" ht="13.5">
      <c r="B199" s="294"/>
      <c r="C199" s="295"/>
      <c r="D199" s="295"/>
      <c r="E199" s="295"/>
      <c r="F199" s="295"/>
      <c r="G199" s="295"/>
      <c r="H199" s="295"/>
      <c r="I199" s="295"/>
      <c r="J199" s="295"/>
      <c r="K199" s="296"/>
    </row>
    <row r="200" s="1" customFormat="1" ht="21">
      <c r="B200" s="297"/>
      <c r="C200" s="298" t="s">
        <v>1075</v>
      </c>
      <c r="D200" s="298"/>
      <c r="E200" s="298"/>
      <c r="F200" s="298"/>
      <c r="G200" s="298"/>
      <c r="H200" s="298"/>
      <c r="I200" s="298"/>
      <c r="J200" s="298"/>
      <c r="K200" s="299"/>
    </row>
    <row r="201" s="1" customFormat="1" ht="25.5" customHeight="1">
      <c r="B201" s="297"/>
      <c r="C201" s="377" t="s">
        <v>1076</v>
      </c>
      <c r="D201" s="377"/>
      <c r="E201" s="377"/>
      <c r="F201" s="377" t="s">
        <v>1077</v>
      </c>
      <c r="G201" s="378"/>
      <c r="H201" s="377" t="s">
        <v>1078</v>
      </c>
      <c r="I201" s="377"/>
      <c r="J201" s="377"/>
      <c r="K201" s="299"/>
    </row>
    <row r="202" s="1" customFormat="1" ht="5.25" customHeight="1">
      <c r="B202" s="332"/>
      <c r="C202" s="327"/>
      <c r="D202" s="327"/>
      <c r="E202" s="327"/>
      <c r="F202" s="327"/>
      <c r="G202" s="353"/>
      <c r="H202" s="327"/>
      <c r="I202" s="327"/>
      <c r="J202" s="327"/>
      <c r="K202" s="355"/>
    </row>
    <row r="203" s="1" customFormat="1" ht="15" customHeight="1">
      <c r="B203" s="332"/>
      <c r="C203" s="307" t="s">
        <v>1068</v>
      </c>
      <c r="D203" s="307"/>
      <c r="E203" s="307"/>
      <c r="F203" s="330" t="s">
        <v>49</v>
      </c>
      <c r="G203" s="307"/>
      <c r="H203" s="307" t="s">
        <v>1079</v>
      </c>
      <c r="I203" s="307"/>
      <c r="J203" s="307"/>
      <c r="K203" s="355"/>
    </row>
    <row r="204" s="1" customFormat="1" ht="15" customHeight="1">
      <c r="B204" s="332"/>
      <c r="C204" s="307"/>
      <c r="D204" s="307"/>
      <c r="E204" s="307"/>
      <c r="F204" s="330" t="s">
        <v>50</v>
      </c>
      <c r="G204" s="307"/>
      <c r="H204" s="307" t="s">
        <v>1080</v>
      </c>
      <c r="I204" s="307"/>
      <c r="J204" s="307"/>
      <c r="K204" s="355"/>
    </row>
    <row r="205" s="1" customFormat="1" ht="15" customHeight="1">
      <c r="B205" s="332"/>
      <c r="C205" s="307"/>
      <c r="D205" s="307"/>
      <c r="E205" s="307"/>
      <c r="F205" s="330" t="s">
        <v>53</v>
      </c>
      <c r="G205" s="307"/>
      <c r="H205" s="307" t="s">
        <v>1081</v>
      </c>
      <c r="I205" s="307"/>
      <c r="J205" s="307"/>
      <c r="K205" s="355"/>
    </row>
    <row r="206" s="1" customFormat="1" ht="15" customHeight="1">
      <c r="B206" s="332"/>
      <c r="C206" s="307"/>
      <c r="D206" s="307"/>
      <c r="E206" s="307"/>
      <c r="F206" s="330" t="s">
        <v>51</v>
      </c>
      <c r="G206" s="307"/>
      <c r="H206" s="307" t="s">
        <v>1082</v>
      </c>
      <c r="I206" s="307"/>
      <c r="J206" s="307"/>
      <c r="K206" s="355"/>
    </row>
    <row r="207" s="1" customFormat="1" ht="15" customHeight="1">
      <c r="B207" s="332"/>
      <c r="C207" s="307"/>
      <c r="D207" s="307"/>
      <c r="E207" s="307"/>
      <c r="F207" s="330" t="s">
        <v>52</v>
      </c>
      <c r="G207" s="307"/>
      <c r="H207" s="307" t="s">
        <v>1083</v>
      </c>
      <c r="I207" s="307"/>
      <c r="J207" s="307"/>
      <c r="K207" s="355"/>
    </row>
    <row r="208" s="1" customFormat="1" ht="15" customHeight="1">
      <c r="B208" s="332"/>
      <c r="C208" s="307"/>
      <c r="D208" s="307"/>
      <c r="E208" s="307"/>
      <c r="F208" s="330"/>
      <c r="G208" s="307"/>
      <c r="H208" s="307"/>
      <c r="I208" s="307"/>
      <c r="J208" s="307"/>
      <c r="K208" s="355"/>
    </row>
    <row r="209" s="1" customFormat="1" ht="15" customHeight="1">
      <c r="B209" s="332"/>
      <c r="C209" s="307" t="s">
        <v>1022</v>
      </c>
      <c r="D209" s="307"/>
      <c r="E209" s="307"/>
      <c r="F209" s="330" t="s">
        <v>85</v>
      </c>
      <c r="G209" s="307"/>
      <c r="H209" s="307" t="s">
        <v>1084</v>
      </c>
      <c r="I209" s="307"/>
      <c r="J209" s="307"/>
      <c r="K209" s="355"/>
    </row>
    <row r="210" s="1" customFormat="1" ht="15" customHeight="1">
      <c r="B210" s="332"/>
      <c r="C210" s="307"/>
      <c r="D210" s="307"/>
      <c r="E210" s="307"/>
      <c r="F210" s="330" t="s">
        <v>100</v>
      </c>
      <c r="G210" s="307"/>
      <c r="H210" s="307" t="s">
        <v>919</v>
      </c>
      <c r="I210" s="307"/>
      <c r="J210" s="307"/>
      <c r="K210" s="355"/>
    </row>
    <row r="211" s="1" customFormat="1" ht="15" customHeight="1">
      <c r="B211" s="332"/>
      <c r="C211" s="307"/>
      <c r="D211" s="307"/>
      <c r="E211" s="307"/>
      <c r="F211" s="330" t="s">
        <v>917</v>
      </c>
      <c r="G211" s="307"/>
      <c r="H211" s="307" t="s">
        <v>1085</v>
      </c>
      <c r="I211" s="307"/>
      <c r="J211" s="307"/>
      <c r="K211" s="355"/>
    </row>
    <row r="212" s="1" customFormat="1" ht="15" customHeight="1">
      <c r="B212" s="379"/>
      <c r="C212" s="307"/>
      <c r="D212" s="307"/>
      <c r="E212" s="307"/>
      <c r="F212" s="330" t="s">
        <v>104</v>
      </c>
      <c r="G212" s="368"/>
      <c r="H212" s="359" t="s">
        <v>920</v>
      </c>
      <c r="I212" s="359"/>
      <c r="J212" s="359"/>
      <c r="K212" s="380"/>
    </row>
    <row r="213" s="1" customFormat="1" ht="15" customHeight="1">
      <c r="B213" s="379"/>
      <c r="C213" s="307"/>
      <c r="D213" s="307"/>
      <c r="E213" s="307"/>
      <c r="F213" s="330" t="s">
        <v>921</v>
      </c>
      <c r="G213" s="368"/>
      <c r="H213" s="359" t="s">
        <v>1086</v>
      </c>
      <c r="I213" s="359"/>
      <c r="J213" s="359"/>
      <c r="K213" s="380"/>
    </row>
    <row r="214" s="1" customFormat="1" ht="15" customHeight="1">
      <c r="B214" s="379"/>
      <c r="C214" s="307"/>
      <c r="D214" s="307"/>
      <c r="E214" s="307"/>
      <c r="F214" s="330"/>
      <c r="G214" s="368"/>
      <c r="H214" s="359"/>
      <c r="I214" s="359"/>
      <c r="J214" s="359"/>
      <c r="K214" s="380"/>
    </row>
    <row r="215" s="1" customFormat="1" ht="15" customHeight="1">
      <c r="B215" s="379"/>
      <c r="C215" s="307" t="s">
        <v>1046</v>
      </c>
      <c r="D215" s="307"/>
      <c r="E215" s="307"/>
      <c r="F215" s="330">
        <v>1</v>
      </c>
      <c r="G215" s="368"/>
      <c r="H215" s="359" t="s">
        <v>1087</v>
      </c>
      <c r="I215" s="359"/>
      <c r="J215" s="359"/>
      <c r="K215" s="380"/>
    </row>
    <row r="216" s="1" customFormat="1" ht="15" customHeight="1">
      <c r="B216" s="379"/>
      <c r="C216" s="307"/>
      <c r="D216" s="307"/>
      <c r="E216" s="307"/>
      <c r="F216" s="330">
        <v>2</v>
      </c>
      <c r="G216" s="368"/>
      <c r="H216" s="359" t="s">
        <v>1088</v>
      </c>
      <c r="I216" s="359"/>
      <c r="J216" s="359"/>
      <c r="K216" s="380"/>
    </row>
    <row r="217" s="1" customFormat="1" ht="15" customHeight="1">
      <c r="B217" s="379"/>
      <c r="C217" s="307"/>
      <c r="D217" s="307"/>
      <c r="E217" s="307"/>
      <c r="F217" s="330">
        <v>3</v>
      </c>
      <c r="G217" s="368"/>
      <c r="H217" s="359" t="s">
        <v>1089</v>
      </c>
      <c r="I217" s="359"/>
      <c r="J217" s="359"/>
      <c r="K217" s="380"/>
    </row>
    <row r="218" s="1" customFormat="1" ht="15" customHeight="1">
      <c r="B218" s="379"/>
      <c r="C218" s="307"/>
      <c r="D218" s="307"/>
      <c r="E218" s="307"/>
      <c r="F218" s="330">
        <v>4</v>
      </c>
      <c r="G218" s="368"/>
      <c r="H218" s="359" t="s">
        <v>1090</v>
      </c>
      <c r="I218" s="359"/>
      <c r="J218" s="359"/>
      <c r="K218" s="380"/>
    </row>
    <row r="219" s="1" customFormat="1" ht="12.75" customHeight="1">
      <c r="B219" s="381"/>
      <c r="C219" s="382"/>
      <c r="D219" s="382"/>
      <c r="E219" s="382"/>
      <c r="F219" s="382"/>
      <c r="G219" s="382"/>
      <c r="H219" s="382"/>
      <c r="I219" s="382"/>
      <c r="J219" s="382"/>
      <c r="K219" s="383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NB-ORSULA\Kros</dc:creator>
  <cp:lastModifiedBy>NB-ORSULA\Kros</cp:lastModifiedBy>
  <dcterms:created xsi:type="dcterms:W3CDTF">2025-01-29T14:48:42Z</dcterms:created>
  <dcterms:modified xsi:type="dcterms:W3CDTF">2025-01-29T14:48:58Z</dcterms:modified>
</cp:coreProperties>
</file>