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EXPORTY z KROSU\"/>
    </mc:Choice>
  </mc:AlternateContent>
  <bookViews>
    <workbookView xWindow="0" yWindow="0" windowWidth="0" windowHeight="0"/>
  </bookViews>
  <sheets>
    <sheet name="Rekapitulace stavby" sheetId="1" r:id="rId1"/>
    <sheet name="01 - Rozvody LAN" sheetId="2" r:id="rId2"/>
    <sheet name="02 - Zabezpečení LAN a WIFI" sheetId="3" r:id="rId3"/>
    <sheet name="03 - Centrální logování a..." sheetId="4" r:id="rId4"/>
    <sheet name="04 - Server, diskové pole..." sheetId="5" r:id="rId5"/>
    <sheet name="05 - VRN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'01 - Rozvody LAN'!$C$121:$K$198</definedName>
    <definedName name="_xlnm.Print_Area" localSheetId="1">'01 - Rozvody LAN'!$C$4:$J$76,'01 - Rozvody LAN'!$C$82:$J$103,'01 - Rozvody LAN'!$C$109:$K$198</definedName>
    <definedName name="_xlnm.Print_Titles" localSheetId="1">'01 - Rozvody LAN'!$121:$121</definedName>
    <definedName name="_xlnm._FilterDatabase" localSheetId="2" hidden="1">'02 - Zabezpečení LAN a WIFI'!$C$115:$K$126</definedName>
    <definedName name="_xlnm.Print_Area" localSheetId="2">'02 - Zabezpečení LAN a WIFI'!$C$4:$J$76,'02 - Zabezpečení LAN a WIFI'!$C$82:$J$97,'02 - Zabezpečení LAN a WIFI'!$C$103:$K$126</definedName>
    <definedName name="_xlnm.Print_Titles" localSheetId="2">'02 - Zabezpečení LAN a WIFI'!$115:$115</definedName>
    <definedName name="_xlnm._FilterDatabase" localSheetId="3" hidden="1">'03 - Centrální logování a...'!$C$115:$K$117</definedName>
    <definedName name="_xlnm.Print_Area" localSheetId="3">'03 - Centrální logování a...'!$C$4:$J$76,'03 - Centrální logování a...'!$C$82:$J$97,'03 - Centrální logování a...'!$C$103:$K$117</definedName>
    <definedName name="_xlnm.Print_Titles" localSheetId="3">'03 - Centrální logování a...'!$115:$115</definedName>
    <definedName name="_xlnm._FilterDatabase" localSheetId="4" hidden="1">'04 - Server, diskové pole...'!$C$115:$K$119</definedName>
    <definedName name="_xlnm.Print_Area" localSheetId="4">'04 - Server, diskové pole...'!$C$4:$J$76,'04 - Server, diskové pole...'!$C$82:$J$97,'04 - Server, diskové pole...'!$C$103:$K$119</definedName>
    <definedName name="_xlnm.Print_Titles" localSheetId="4">'04 - Server, diskové pole...'!$115:$115</definedName>
    <definedName name="_xlnm._FilterDatabase" localSheetId="5" hidden="1">'05 - VRN'!$C$119:$K$127</definedName>
    <definedName name="_xlnm.Print_Area" localSheetId="5">'05 - VRN'!$C$4:$J$76,'05 - VRN'!$C$82:$J$101,'05 - VRN'!$C$107:$K$127</definedName>
    <definedName name="_xlnm.Print_Titles" localSheetId="5">'05 - VRN'!$119:$119</definedName>
  </definedNames>
  <calcPr/>
</workbook>
</file>

<file path=xl/calcChain.xml><?xml version="1.0" encoding="utf-8"?>
<calcChain xmlns="http://schemas.openxmlformats.org/spreadsheetml/2006/main">
  <c i="6" l="1" r="J121"/>
  <c r="J37"/>
  <c r="J36"/>
  <c i="1" r="AY99"/>
  <c i="6" r="J35"/>
  <c i="1" r="AX99"/>
  <c i="6"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T123"/>
  <c r="R124"/>
  <c r="R123"/>
  <c r="P124"/>
  <c r="P123"/>
  <c r="J97"/>
  <c r="F114"/>
  <c r="E112"/>
  <c r="F89"/>
  <c r="E87"/>
  <c r="J24"/>
  <c r="E24"/>
  <c r="J117"/>
  <c r="J23"/>
  <c r="J21"/>
  <c r="E21"/>
  <c r="J91"/>
  <c r="J20"/>
  <c r="J18"/>
  <c r="E18"/>
  <c r="F117"/>
  <c r="J17"/>
  <c r="J15"/>
  <c r="E15"/>
  <c r="F116"/>
  <c r="J14"/>
  <c r="J12"/>
  <c r="J89"/>
  <c r="E7"/>
  <c r="E110"/>
  <c i="5" r="J37"/>
  <c r="J36"/>
  <c i="1" r="AY98"/>
  <c i="5" r="J35"/>
  <c i="1" r="AX98"/>
  <c i="5"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92"/>
  <c r="J23"/>
  <c r="J21"/>
  <c r="E21"/>
  <c r="J112"/>
  <c r="J20"/>
  <c r="J18"/>
  <c r="E18"/>
  <c r="F113"/>
  <c r="J17"/>
  <c r="J15"/>
  <c r="E15"/>
  <c r="F112"/>
  <c r="J14"/>
  <c r="J12"/>
  <c r="J89"/>
  <c r="E7"/>
  <c r="E106"/>
  <c i="4" r="J37"/>
  <c r="J36"/>
  <c i="1" r="AY97"/>
  <c i="4" r="J35"/>
  <c i="1" r="AX97"/>
  <c i="4" r="BI117"/>
  <c r="BH117"/>
  <c r="BG117"/>
  <c r="BF117"/>
  <c r="T117"/>
  <c r="T116"/>
  <c r="R117"/>
  <c r="R116"/>
  <c r="P117"/>
  <c r="P116"/>
  <c i="1" r="AU97"/>
  <c i="4" r="F110"/>
  <c r="E108"/>
  <c r="F89"/>
  <c r="E87"/>
  <c r="J24"/>
  <c r="E24"/>
  <c r="J113"/>
  <c r="J23"/>
  <c r="J21"/>
  <c r="E21"/>
  <c r="J112"/>
  <c r="J20"/>
  <c r="J18"/>
  <c r="E18"/>
  <c r="F92"/>
  <c r="J17"/>
  <c r="J15"/>
  <c r="E15"/>
  <c r="F112"/>
  <c r="J14"/>
  <c r="J12"/>
  <c r="J89"/>
  <c r="E7"/>
  <c r="E85"/>
  <c i="3" r="J37"/>
  <c r="J36"/>
  <c i="1" r="AY96"/>
  <c i="3" r="J35"/>
  <c i="1" r="AX96"/>
  <c i="3"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112"/>
  <c r="J20"/>
  <c r="J18"/>
  <c r="E18"/>
  <c r="F113"/>
  <c r="J17"/>
  <c r="J15"/>
  <c r="E15"/>
  <c r="F112"/>
  <c r="J14"/>
  <c r="J12"/>
  <c r="J89"/>
  <c r="E7"/>
  <c r="E106"/>
  <c i="2" r="J37"/>
  <c r="J36"/>
  <c i="1" r="AY95"/>
  <c i="2" r="J35"/>
  <c i="1" r="AX95"/>
  <c i="2"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T123"/>
  <c r="R125"/>
  <c r="R124"/>
  <c r="R123"/>
  <c r="P125"/>
  <c r="P124"/>
  <c r="P123"/>
  <c r="F116"/>
  <c r="E114"/>
  <c r="F89"/>
  <c r="E87"/>
  <c r="J24"/>
  <c r="E24"/>
  <c r="J92"/>
  <c r="J23"/>
  <c r="J21"/>
  <c r="E21"/>
  <c r="J91"/>
  <c r="J20"/>
  <c r="J18"/>
  <c r="E18"/>
  <c r="F119"/>
  <c r="J17"/>
  <c r="J15"/>
  <c r="E15"/>
  <c r="F118"/>
  <c r="J14"/>
  <c r="J12"/>
  <c r="J116"/>
  <c r="E7"/>
  <c r="E112"/>
  <c i="1" r="L90"/>
  <c r="AM90"/>
  <c r="AM89"/>
  <c r="L89"/>
  <c r="AM87"/>
  <c r="L87"/>
  <c r="L85"/>
  <c r="L84"/>
  <c i="2" r="J197"/>
  <c r="J190"/>
  <c r="BK186"/>
  <c r="BK181"/>
  <c r="BK177"/>
  <c r="J172"/>
  <c r="BK165"/>
  <c r="J161"/>
  <c r="J148"/>
  <c r="J136"/>
  <c r="BK128"/>
  <c r="J133"/>
  <c r="BK194"/>
  <c r="J189"/>
  <c r="J184"/>
  <c r="BK173"/>
  <c r="J170"/>
  <c r="BK159"/>
  <c r="J137"/>
  <c r="J134"/>
  <c r="BK195"/>
  <c r="J183"/>
  <c r="J175"/>
  <c r="J169"/>
  <c r="BK166"/>
  <c r="BK160"/>
  <c r="J154"/>
  <c r="BK139"/>
  <c r="BK132"/>
  <c i="1" r="AS94"/>
  <c i="3" r="J123"/>
  <c r="J119"/>
  <c r="J118"/>
  <c i="4" r="F37"/>
  <c i="1" r="BD97"/>
  <c i="5" r="BK117"/>
  <c r="J117"/>
  <c i="6" r="J124"/>
  <c i="2" r="BK196"/>
  <c r="BK191"/>
  <c r="BK185"/>
  <c r="BK180"/>
  <c r="BK176"/>
  <c r="BK169"/>
  <c r="J166"/>
  <c r="J159"/>
  <c r="J146"/>
  <c r="BK134"/>
  <c r="J125"/>
  <c r="BK141"/>
  <c r="J198"/>
  <c r="J186"/>
  <c r="J180"/>
  <c r="BK171"/>
  <c r="BK162"/>
  <c r="BK154"/>
  <c r="J135"/>
  <c r="J196"/>
  <c r="BK187"/>
  <c r="BK179"/>
  <c r="J173"/>
  <c r="BK170"/>
  <c r="J165"/>
  <c r="BK157"/>
  <c r="BK146"/>
  <c r="BK137"/>
  <c r="J130"/>
  <c i="3" r="J126"/>
  <c r="BK117"/>
  <c r="BK120"/>
  <c r="BK126"/>
  <c r="J120"/>
  <c r="BK124"/>
  <c i="4" r="BK117"/>
  <c r="F34"/>
  <c i="1" r="BA97"/>
  <c i="5" r="BK119"/>
  <c i="6" r="J126"/>
  <c r="BK124"/>
  <c i="2" r="BK198"/>
  <c r="BK193"/>
  <c r="J187"/>
  <c r="BK183"/>
  <c r="J179"/>
  <c r="BK175"/>
  <c r="BK168"/>
  <c r="BK164"/>
  <c r="J160"/>
  <c r="BK153"/>
  <c r="J139"/>
  <c r="J131"/>
  <c r="J153"/>
  <c r="J195"/>
  <c r="J191"/>
  <c r="J185"/>
  <c r="J178"/>
  <c r="J164"/>
  <c r="BK156"/>
  <c r="BK148"/>
  <c r="BK133"/>
  <c r="BK190"/>
  <c r="J182"/>
  <c r="J177"/>
  <c r="BK172"/>
  <c r="J167"/>
  <c r="J162"/>
  <c r="J151"/>
  <c r="BK135"/>
  <c r="J128"/>
  <c i="3" r="J125"/>
  <c r="J121"/>
  <c r="BK122"/>
  <c r="BK118"/>
  <c r="BK121"/>
  <c r="BK125"/>
  <c i="4" r="F35"/>
  <c i="1" r="BB97"/>
  <c i="5" r="J118"/>
  <c r="BK118"/>
  <c r="J119"/>
  <c i="6" r="BK127"/>
  <c r="BK126"/>
  <c i="2" r="J194"/>
  <c r="BK189"/>
  <c r="BK184"/>
  <c r="BK178"/>
  <c r="BK174"/>
  <c r="BK167"/>
  <c r="J163"/>
  <c r="J157"/>
  <c r="J141"/>
  <c r="BK130"/>
  <c r="BK151"/>
  <c r="J132"/>
  <c r="J193"/>
  <c r="J188"/>
  <c r="BK182"/>
  <c r="J176"/>
  <c r="BK163"/>
  <c r="BK161"/>
  <c r="J150"/>
  <c r="BK136"/>
  <c r="BK197"/>
  <c r="BK188"/>
  <c r="J181"/>
  <c r="J174"/>
  <c r="J171"/>
  <c r="J168"/>
  <c r="J156"/>
  <c r="BK150"/>
  <c r="BK131"/>
  <c r="BK125"/>
  <c i="3" r="J124"/>
  <c r="BK123"/>
  <c r="BK119"/>
  <c r="J122"/>
  <c r="J117"/>
  <c i="4" r="J117"/>
  <c r="F36"/>
  <c i="1" r="BC97"/>
  <c i="6" r="J127"/>
  <c i="2" l="1" r="BK138"/>
  <c r="J138"/>
  <c r="J101"/>
  <c r="T127"/>
  <c r="P138"/>
  <c r="BK192"/>
  <c r="J192"/>
  <c r="J102"/>
  <c r="R192"/>
  <c i="3" r="R116"/>
  <c i="5" r="P116"/>
  <c i="1" r="AU98"/>
  <c i="2" r="BK127"/>
  <c r="J127"/>
  <c r="J100"/>
  <c r="P127"/>
  <c r="T138"/>
  <c r="T192"/>
  <c i="3" r="BK116"/>
  <c r="J116"/>
  <c r="J96"/>
  <c r="P116"/>
  <c i="1" r="AU96"/>
  <c i="5" r="R116"/>
  <c i="2" r="R127"/>
  <c r="R138"/>
  <c r="P192"/>
  <c i="3" r="T116"/>
  <c i="5" r="BK116"/>
  <c r="J116"/>
  <c r="J96"/>
  <c r="T116"/>
  <c i="6" r="BK125"/>
  <c r="J125"/>
  <c r="J100"/>
  <c r="P125"/>
  <c r="P122"/>
  <c r="P120"/>
  <c i="1" r="AU99"/>
  <c i="6" r="R125"/>
  <c r="R122"/>
  <c r="R120"/>
  <c r="T125"/>
  <c r="T122"/>
  <c r="T120"/>
  <c i="4" r="BK116"/>
  <c r="J116"/>
  <c r="J96"/>
  <c i="6" r="BK123"/>
  <c r="BK122"/>
  <c r="BK120"/>
  <c r="J120"/>
  <c r="J96"/>
  <c i="2" r="BK124"/>
  <c r="J124"/>
  <c r="J98"/>
  <c i="6" r="E85"/>
  <c r="J92"/>
  <c r="J114"/>
  <c r="BE126"/>
  <c r="F92"/>
  <c r="J116"/>
  <c r="F91"/>
  <c r="BE124"/>
  <c r="BE127"/>
  <c i="5" r="E85"/>
  <c r="F91"/>
  <c r="J110"/>
  <c r="J113"/>
  <c r="BE119"/>
  <c r="J91"/>
  <c r="F92"/>
  <c r="BE118"/>
  <c r="BE117"/>
  <c i="4" r="F91"/>
  <c r="E106"/>
  <c r="J110"/>
  <c r="F113"/>
  <c r="BE117"/>
  <c r="J91"/>
  <c r="J92"/>
  <c i="3" r="E85"/>
  <c r="F91"/>
  <c r="J92"/>
  <c r="J110"/>
  <c r="BE119"/>
  <c r="BE120"/>
  <c r="J91"/>
  <c r="BE118"/>
  <c r="F92"/>
  <c r="BE123"/>
  <c r="BE125"/>
  <c r="BE117"/>
  <c r="BE121"/>
  <c r="BE122"/>
  <c r="BE124"/>
  <c r="BE126"/>
  <c i="2" r="J89"/>
  <c r="J119"/>
  <c r="BE128"/>
  <c r="BE133"/>
  <c r="BE137"/>
  <c r="BE146"/>
  <c r="BE150"/>
  <c r="BE157"/>
  <c r="BE159"/>
  <c r="BE164"/>
  <c r="BE168"/>
  <c r="BE182"/>
  <c r="BE185"/>
  <c r="E85"/>
  <c r="F91"/>
  <c r="BE130"/>
  <c r="BE135"/>
  <c r="BE141"/>
  <c r="BE151"/>
  <c r="BE156"/>
  <c r="BE160"/>
  <c r="BE162"/>
  <c r="BE166"/>
  <c r="BE169"/>
  <c r="BE172"/>
  <c r="BE173"/>
  <c r="BE174"/>
  <c r="BE175"/>
  <c r="BE176"/>
  <c r="BE177"/>
  <c r="BE178"/>
  <c r="BE179"/>
  <c r="BE181"/>
  <c r="BE183"/>
  <c r="BE184"/>
  <c r="BE186"/>
  <c r="BE187"/>
  <c r="BE193"/>
  <c r="BE198"/>
  <c r="F92"/>
  <c r="J118"/>
  <c r="BE125"/>
  <c r="BE131"/>
  <c r="BE134"/>
  <c r="BE139"/>
  <c r="BE132"/>
  <c r="BE136"/>
  <c r="BE148"/>
  <c r="BE153"/>
  <c r="BE154"/>
  <c r="BE161"/>
  <c r="BE163"/>
  <c r="BE165"/>
  <c r="BE167"/>
  <c r="BE170"/>
  <c r="BE171"/>
  <c r="BE180"/>
  <c r="BE188"/>
  <c r="BE189"/>
  <c r="BE190"/>
  <c r="BE191"/>
  <c r="BE194"/>
  <c r="BE195"/>
  <c r="BE196"/>
  <c r="BE197"/>
  <c r="F35"/>
  <c i="1" r="BB95"/>
  <c i="3" r="J34"/>
  <c i="1" r="AW96"/>
  <c i="3" r="F35"/>
  <c i="1" r="BB96"/>
  <c i="4" r="J34"/>
  <c i="1" r="AW97"/>
  <c i="5" r="F35"/>
  <c i="1" r="BB98"/>
  <c i="5" r="J34"/>
  <c i="1" r="AW98"/>
  <c i="6" r="F35"/>
  <c i="1" r="BB99"/>
  <c i="2" r="F36"/>
  <c i="1" r="BC95"/>
  <c i="2" r="F37"/>
  <c i="1" r="BD95"/>
  <c i="6" r="F37"/>
  <c i="1" r="BD99"/>
  <c i="5" r="J30"/>
  <c i="2" r="J34"/>
  <c i="1" r="AW95"/>
  <c i="3" r="F34"/>
  <c i="1" r="BA96"/>
  <c i="3" r="F36"/>
  <c i="1" r="BC96"/>
  <c i="3" r="J30"/>
  <c i="5" r="F34"/>
  <c i="1" r="BA98"/>
  <c i="5" r="F36"/>
  <c i="1" r="BC98"/>
  <c i="5" r="F37"/>
  <c i="1" r="BD98"/>
  <c i="6" r="F36"/>
  <c i="1" r="BC99"/>
  <c i="2" r="F34"/>
  <c i="1" r="BA95"/>
  <c i="3" r="F37"/>
  <c i="1" r="BD96"/>
  <c i="4" r="J33"/>
  <c i="1" r="AV97"/>
  <c i="4" r="J30"/>
  <c i="6" r="F34"/>
  <c i="1" r="BA99"/>
  <c i="6" r="J34"/>
  <c i="1" r="AW99"/>
  <c i="2" l="1" r="P126"/>
  <c r="P122"/>
  <c i="1" r="AU95"/>
  <c i="2" r="T126"/>
  <c r="T122"/>
  <c r="R126"/>
  <c r="R122"/>
  <c r="BK126"/>
  <c r="J126"/>
  <c r="J99"/>
  <c i="6" r="J122"/>
  <c r="J98"/>
  <c r="J123"/>
  <c r="J99"/>
  <c i="2" r="BK123"/>
  <c r="J123"/>
  <c r="J97"/>
  <c i="1" r="AG98"/>
  <c r="AG97"/>
  <c r="AG96"/>
  <c i="4" r="J39"/>
  <c i="1" r="AU94"/>
  <c i="2" r="F33"/>
  <c i="1" r="AZ95"/>
  <c i="3" r="J33"/>
  <c i="1" r="AV96"/>
  <c r="AT96"/>
  <c r="AN96"/>
  <c i="5" r="J33"/>
  <c i="1" r="AV98"/>
  <c r="AT98"/>
  <c r="AN98"/>
  <c r="BA94"/>
  <c r="AW94"/>
  <c r="AK30"/>
  <c r="BB94"/>
  <c r="W31"/>
  <c i="6" r="J30"/>
  <c i="1" r="AG99"/>
  <c r="AT97"/>
  <c r="AN97"/>
  <c r="BC94"/>
  <c r="AY94"/>
  <c i="3" r="F33"/>
  <c i="1" r="AZ96"/>
  <c i="4" r="F33"/>
  <c i="1" r="AZ97"/>
  <c i="5" r="F33"/>
  <c i="1" r="AZ98"/>
  <c i="6" r="F33"/>
  <c i="1" r="AZ99"/>
  <c i="6" r="J33"/>
  <c i="1" r="AV99"/>
  <c r="AT99"/>
  <c r="AN99"/>
  <c i="2" r="J33"/>
  <c i="1" r="AV95"/>
  <c r="AT95"/>
  <c r="BD94"/>
  <c r="W33"/>
  <c i="2" l="1" r="BK122"/>
  <c r="J122"/>
  <c r="J96"/>
  <c i="6" r="J39"/>
  <c i="5" r="J39"/>
  <c i="3" r="J39"/>
  <c i="1" r="W32"/>
  <c r="W30"/>
  <c r="AZ94"/>
  <c r="W29"/>
  <c r="AX94"/>
  <c i="2" l="1" r="J30"/>
  <c i="1" r="AG95"/>
  <c r="AG94"/>
  <c r="AK26"/>
  <c r="AV94"/>
  <c r="AK29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<sst xmlns="http://schemas.openxmlformats.org/spreadsheetml/2006/main">
  <si>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</si>
  <si>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</si>
  <si>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</si>
  <si>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</si>
  <si>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</si>
  <si>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{87a71dc8-eb22-4efe-b846-dfc47076d3e2}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</si>
  <si>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</si>
  <si>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</si>
  <si>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</si>
  <si>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</si>
  <si>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</si>
  <si>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</si>
  <si>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</si>
  <si>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</si>
  <si>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KON_KRI_SOK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</si>
  <si>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</si>
  <si>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</si>
  <si>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Základní škola Křižíkova</t>
  </si>
  <si>
    <t>KSO:</t>
  </si>
  <si>
    <t>CC-CZ:</t>
  </si>
  <si>
    <t>Místo:</t>
  </si>
  <si>
    <t>Sokolov</t>
  </si>
  <si>
    <t>Datum:</t>
  </si>
  <si>
    <t>31. 3. 2025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</si>
  <si>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</si>
  <si>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</si>
  <si>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</si>
  <si>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</si>
  <si>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</si>
  <si>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</si>
  <si>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</si>
  <si>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</si>
  <si>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</si>
  <si>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</si>
  <si>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</si>
  <si>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</si>
  <si>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</si>
  <si>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</si>
  <si>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</si>
  <si>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</si>
  <si>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</si>
  <si>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</si>
  <si>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</si>
  <si>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</si>
  <si>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</si>
  <si>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</si>
  <si>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</si>
  <si>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</si>
  <si>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</si>
  <si>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</si>
  <si>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</si>
  <si>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</si>
  <si>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</si>
  <si>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</si>
  <si>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</si>
  <si>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</si>
  <si>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</si>
  <si>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</si>
  <si>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</si>
  <si>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</si>
  <si>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</si>
  <si>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</si>
  <si>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</si>
  <si>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</si>
  <si>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</si>
  <si>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</si>
  <si>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</si>
  <si>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</si>
  <si>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</si>
  <si>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</si>
  <si>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</si>
  <si>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</si>
  <si>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</si>
  <si>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</si>
  <si>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</si>
  <si>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</si>
  <si>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</si>
  <si>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</si>
  <si>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</si>
  <si>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</si>
  <si>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Rozvody LAN</t>
  </si>
  <si>
    <t>STA</t>
  </si>
  <si>
    <t>1</t>
  </si>
  <si>
    <t>{1d6faeae-c09b-4212-9e02-87930c5702a1}</t>
  </si>
  <si>
    <t>2</t>
  </si>
  <si>
    <t>02</t>
  </si>
  <si>
    <t>Zabezpečení LAN a WIFI</t>
  </si>
  <si>
    <t>{5dc18816-f02b-4b38-b286-bff123c54b1e}</t>
  </si>
  <si>
    <t>03</t>
  </si>
  <si>
    <t>Centrální logování a...</t>
  </si>
  <si>
    <t>{9a9832c4-193a-4bc9-a0fa-b799ad658cd6}</t>
  </si>
  <si>
    <t>04</t>
  </si>
  <si>
    <t>Server, diskové pole...</t>
  </si>
  <si>
    <t>{30ef540a-395f-4fa7-982b-284d676415b8}</t>
  </si>
  <si>
    <t>05</t>
  </si>
  <si>
    <t>VRN</t>
  </si>
  <si>
    <t>{c2fd7bb6-98ec-459b-917f-2577d5d51730}</t>
  </si>
  <si>
    <t>KRYCÍ LIST SOUPISU PRACÍ</t>
  </si>
  <si>
    <t>Objekt:</t>
  </si>
  <si>
    <t>01 - Rozvody LAN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</si>
  <si>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</si>
  <si>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</si>
  <si>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</si>
  <si>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</si>
  <si>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</si>
  <si>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</si>
  <si>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</si>
  <si>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</si>
  <si>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</si>
  <si>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</si>
  <si>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784 - Dokončovací práce - malby, oprava po prostupech a montáži lišt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</si>
  <si>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</si>
  <si>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</si>
  <si>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</si>
  <si>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</si>
  <si>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</si>
  <si>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</si>
  <si>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</si>
  <si>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</si>
  <si>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</si>
  <si>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</si>
  <si>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</si>
  <si>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</si>
  <si>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</si>
  <si>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</si>
  <si>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</si>
  <si>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</si>
  <si>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</si>
  <si>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</si>
  <si>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</si>
  <si>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311101211-R</t>
  </si>
  <si>
    <t>Vytvoření prostupů do 0,02 m2 ve zdech nosných osazením vložek z trub, dílců, tvarovek</t>
  </si>
  <si>
    <t>ks</t>
  </si>
  <si>
    <t>4</t>
  </si>
  <si>
    <t>PSV</t>
  </si>
  <si>
    <t>Práce a dodávky PSV</t>
  </si>
  <si>
    <t>741</t>
  </si>
  <si>
    <t>Elektroinstalace - silnoproud</t>
  </si>
  <si>
    <t>M</t>
  </si>
  <si>
    <t>34111036</t>
  </si>
  <si>
    <t>kabel instalační jádro Cu plné izolace PVC plášť PVC 450/750V (CYKY) 3x2,5mm2</t>
  </si>
  <si>
    <t>m</t>
  </si>
  <si>
    <t>32</t>
  </si>
  <si>
    <t>16</t>
  </si>
  <si>
    <t>VV</t>
  </si>
  <si>
    <t>150*1,05 'Přepočtené koeficientem množství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</si>
  <si>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</si>
  <si>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</si>
  <si>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6</t>
  </si>
  <si>
    <t>62</t>
  </si>
  <si>
    <t>34571476</t>
  </si>
  <si>
    <t>krabice lištová PVC přístrojová čtvercová 80x80mm hluboká</t>
  </si>
  <si>
    <t>kus</t>
  </si>
  <si>
    <t>CS ÚRS 2024 02</t>
  </si>
  <si>
    <t>292898883</t>
  </si>
  <si>
    <t>63</t>
  </si>
  <si>
    <t>ABB.55172389B1</t>
  </si>
  <si>
    <t>Zásuvka jednonásobná, chráněná</t>
  </si>
  <si>
    <t>-329576653</t>
  </si>
  <si>
    <t>64</t>
  </si>
  <si>
    <t>741313001</t>
  </si>
  <si>
    <t>Montáž zásuvek domovních se zapojením vodičů bezšroubové připojení polozapuštěných nebo zapuštěných 10/16 A, provedení 2P + PE</t>
  </si>
  <si>
    <t>CS ÚRS 2024 01</t>
  </si>
  <si>
    <t>201992901</t>
  </si>
  <si>
    <t>7</t>
  </si>
  <si>
    <t>741320103</t>
  </si>
  <si>
    <t>Montáž jističů se zapojením vodičů jednopólových nn do 25 A s krytem</t>
  </si>
  <si>
    <t>14</t>
  </si>
  <si>
    <t>8</t>
  </si>
  <si>
    <t>35822111</t>
  </si>
  <si>
    <t>jistič 1-pólový 16 A vypínací charakteristika B vypínací schopnost 10 kA</t>
  </si>
  <si>
    <t>10</t>
  </si>
  <si>
    <t>998741102</t>
  </si>
  <si>
    <t>Přesun hmot pro silnoproud stanovený z hmotnosti přesunovaného materiálu vodorovná dopravní vzdálenost do 50 m základní v objektech výšky přes 6 do 12 m</t>
  </si>
  <si>
    <t>t</t>
  </si>
  <si>
    <t>-724453046</t>
  </si>
  <si>
    <t>11</t>
  </si>
  <si>
    <t>998741193</t>
  </si>
  <si>
    <t>Přesun hmot pro silnoproud stanovený z hmotnosti přesunovaného materiálu vodorovná dopravní vzdálenost do 50 m Příplatek k cenám za zvětšený přesun přes vymezenou vodorovnou dopravní vzdálenost do 500 m</t>
  </si>
  <si>
    <t>1348710650</t>
  </si>
  <si>
    <t>742</t>
  </si>
  <si>
    <t>Elektroinstalace - slaboproud</t>
  </si>
  <si>
    <t>34571004</t>
  </si>
  <si>
    <t>lišta elektroinstalační hranatá PVC 20x20mm</t>
  </si>
  <si>
    <t>22</t>
  </si>
  <si>
    <t>650*1,05 'Přepočtené koeficientem množství</t>
  </si>
  <si>
    <t>13</t>
  </si>
  <si>
    <t>34571007</t>
  </si>
  <si>
    <t>lišta elektroinstalační hranatá PVC 40x20mm</t>
  </si>
  <si>
    <t>24</t>
  </si>
  <si>
    <t>120 "silnoproud</t>
  </si>
  <si>
    <t>1390"slaboproud</t>
  </si>
  <si>
    <t>Součet</t>
  </si>
  <si>
    <t>1510*1,05 'Přepočtené koeficientem množství</t>
  </si>
  <si>
    <t>73</t>
  </si>
  <si>
    <t>34571008</t>
  </si>
  <si>
    <t>lišta elektroinstalační hranatá PVC 40x40mm</t>
  </si>
  <si>
    <t>-1631535301</t>
  </si>
  <si>
    <t>485*1,05 'Přepočtené koeficientem množství</t>
  </si>
  <si>
    <t>34571002</t>
  </si>
  <si>
    <t>lišta elektroinstalační hranatá PVC 60x40mm</t>
  </si>
  <si>
    <t>20</t>
  </si>
  <si>
    <t>470*1,05 'Přepočtené koeficientem množství</t>
  </si>
  <si>
    <t>15</t>
  </si>
  <si>
    <t>742110041</t>
  </si>
  <si>
    <t>Montáž lišt vkládacích pro slaboproud (pro datové i optické trasy) 40x20 mm</t>
  </si>
  <si>
    <t>26</t>
  </si>
  <si>
    <t>34571221</t>
  </si>
  <si>
    <t>kanál elektroinstalační hranatý PVC 180x60mm-parapetní žlab</t>
  </si>
  <si>
    <t>28</t>
  </si>
  <si>
    <t>190*1,05 'Přepočtené koeficientem množství</t>
  </si>
  <si>
    <t>17</t>
  </si>
  <si>
    <t>742110401</t>
  </si>
  <si>
    <t>Montáž instalačních kanálů plastových jednokomorových</t>
  </si>
  <si>
    <t>30</t>
  </si>
  <si>
    <t>18</t>
  </si>
  <si>
    <t>34121321</t>
  </si>
  <si>
    <t>kabel datový bezhalogenový třída reakce na oheň Dcas2d2a1 jádro Cu plné (U/UTP) kategorie 6</t>
  </si>
  <si>
    <t>-1842269040</t>
  </si>
  <si>
    <t>19450*1,05 'Přepočtené koeficientem množství</t>
  </si>
  <si>
    <t>19</t>
  </si>
  <si>
    <t>742124001</t>
  </si>
  <si>
    <t>Montáž kabelů datových FTP, UTP, STP pro vnitřní rozvody do žlabu nebo lišty</t>
  </si>
  <si>
    <t>54</t>
  </si>
  <si>
    <t>34123002-R</t>
  </si>
  <si>
    <t>kabel datový optický OM2 univerzální 12 vláken 9/125 plášť LSOH</t>
  </si>
  <si>
    <t>60</t>
  </si>
  <si>
    <t>1240*1,05 'Přepočtené koeficientem množství</t>
  </si>
  <si>
    <t>742124011</t>
  </si>
  <si>
    <t>Montáž kabelů datových optických pro vnitřní rozvody do trubky zatažením</t>
  </si>
  <si>
    <t>58</t>
  </si>
  <si>
    <t>35712063</t>
  </si>
  <si>
    <t>rozvaděč stojanový 19" celoskleněné dveře 42U/800x1000mm</t>
  </si>
  <si>
    <t>1798218687</t>
  </si>
  <si>
    <t>25</t>
  </si>
  <si>
    <t>35712009</t>
  </si>
  <si>
    <t>rozvaděč nástěnný jednodílný 19" celoskleněné dveře 12U/500mm</t>
  </si>
  <si>
    <t>-815537725</t>
  </si>
  <si>
    <t>65</t>
  </si>
  <si>
    <t>ADI.0051082.URS</t>
  </si>
  <si>
    <t>Rozvaděč nástěnný 22U/60x80, šedý, dveře sklo, DELTA_S</t>
  </si>
  <si>
    <t>201571621</t>
  </si>
  <si>
    <t>27</t>
  </si>
  <si>
    <t>742330005</t>
  </si>
  <si>
    <t>Montáž strukturované kabeláže rozvaděče stojanového přes 30U</t>
  </si>
  <si>
    <t>247979379</t>
  </si>
  <si>
    <t>742330001</t>
  </si>
  <si>
    <t>Montáž strukturované kabeláže rozvaděče nástěnného</t>
  </si>
  <si>
    <t>1537139920</t>
  </si>
  <si>
    <t>29</t>
  </si>
  <si>
    <t>400008</t>
  </si>
  <si>
    <t>DAC kabel</t>
  </si>
  <si>
    <t>40</t>
  </si>
  <si>
    <t>66</t>
  </si>
  <si>
    <t>DAC_Mont-R</t>
  </si>
  <si>
    <t>Montáž DAC kabelu</t>
  </si>
  <si>
    <t>1802926264</t>
  </si>
  <si>
    <t>37451120</t>
  </si>
  <si>
    <t>patch panel neosazený 1U 24 portů 19" STP</t>
  </si>
  <si>
    <t>52</t>
  </si>
  <si>
    <t>31</t>
  </si>
  <si>
    <t>742330034</t>
  </si>
  <si>
    <t>Montáž strukturované kabeláže příslušenství a ostatní práce k rozvaděčům patch panelu 24 portů neosazeného</t>
  </si>
  <si>
    <t>50</t>
  </si>
  <si>
    <t>4001</t>
  </si>
  <si>
    <t>Vyvazovací panel 19" včetně montáže do rackové skříně</t>
  </si>
  <si>
    <t>42</t>
  </si>
  <si>
    <t>33</t>
  </si>
  <si>
    <t>742330023</t>
  </si>
  <si>
    <t>Montáž strukturované kabeláže příslušenství a ostatní práce k rozvaděčům vyvazovacíhoho panelu 1U</t>
  </si>
  <si>
    <t>-1837581078</t>
  </si>
  <si>
    <t>34</t>
  </si>
  <si>
    <t>742330012</t>
  </si>
  <si>
    <t>Montáž strukturované kabeláže zařízení do rozvaděče switche, UPS, DVR, server bez nastavení</t>
  </si>
  <si>
    <t>-2105992792</t>
  </si>
  <si>
    <t>35</t>
  </si>
  <si>
    <t>4002</t>
  </si>
  <si>
    <t>Napájecí panel 230V pro 19" rackové skříně včetně přepěťové ochrany, velikost 1U, 8 zásuvkových pozic</t>
  </si>
  <si>
    <t>44</t>
  </si>
  <si>
    <t>36</t>
  </si>
  <si>
    <t>742330022</t>
  </si>
  <si>
    <t>Montáž strukturované kabeláže příslušenství a ostatní práce k rozvaděčům napájecího panelu</t>
  </si>
  <si>
    <t>-765129759</t>
  </si>
  <si>
    <t>37</t>
  </si>
  <si>
    <t>35759000</t>
  </si>
  <si>
    <t>vana optická neosazená výsuvná 1U 1xkazeta pro 24 svárů 24xSC simplex</t>
  </si>
  <si>
    <t>46</t>
  </si>
  <si>
    <t>67</t>
  </si>
  <si>
    <t>742124013</t>
  </si>
  <si>
    <t>Montáž kabelů datových optických pro vnitřní rozvody ukončení vlákna optického kabelu pigtailem včetně svaru</t>
  </si>
  <si>
    <t>-27991257</t>
  </si>
  <si>
    <t>71</t>
  </si>
  <si>
    <t>37459130</t>
  </si>
  <si>
    <t>pigtail optický LC OS 9/125 délka 1m</t>
  </si>
  <si>
    <t>-1065897546</t>
  </si>
  <si>
    <t>70</t>
  </si>
  <si>
    <t>37459065</t>
  </si>
  <si>
    <t>adaptér optický LC OS modrý duplex</t>
  </si>
  <si>
    <t>110649948</t>
  </si>
  <si>
    <t>34123135</t>
  </si>
  <si>
    <t>patchcord optický duplex délka 1m</t>
  </si>
  <si>
    <t>862811209</t>
  </si>
  <si>
    <t>39</t>
  </si>
  <si>
    <t>R4009</t>
  </si>
  <si>
    <t>Patch kabel délky 1m - kategorie cat6</t>
  </si>
  <si>
    <t>72</t>
  </si>
  <si>
    <t>742330044</t>
  </si>
  <si>
    <t>Montáž strukturované kabeláže zásuvek datových pod omítku, do nábytku, do parapetního žlabu nebo podlahové krabice 1 až 6 pozic</t>
  </si>
  <si>
    <t>-1065442961</t>
  </si>
  <si>
    <t>37451185</t>
  </si>
  <si>
    <t>krabička nástěnná zásuvková pro keystone moduly plast bílá 1 port (neosazený)</t>
  </si>
  <si>
    <t>43</t>
  </si>
  <si>
    <t>37451190</t>
  </si>
  <si>
    <t>krabička nástěnná zásuvková pro keystone moduly plast bílá 2 porty (neosazený)</t>
  </si>
  <si>
    <t>37452030</t>
  </si>
  <si>
    <t>Keystone - prvek ukončovací datového rozvodu keystone 1xRJ45 UTP Cat6 samořezný kabelová pojistka (pro rozvaděče a datové zásuvky)</t>
  </si>
  <si>
    <t>68</t>
  </si>
  <si>
    <t>59</t>
  </si>
  <si>
    <t>742124005</t>
  </si>
  <si>
    <t>Montáž kabelů datových FTP, UTP, STP ukončení kabelu konektorem - Keystone Cat6</t>
  </si>
  <si>
    <t>-369053583</t>
  </si>
  <si>
    <t>45</t>
  </si>
  <si>
    <t>742330051</t>
  </si>
  <si>
    <t>Montáž strukturované kabeláže zásuvek datových popis portu zásuvky</t>
  </si>
  <si>
    <t>-1048967384</t>
  </si>
  <si>
    <t>47</t>
  </si>
  <si>
    <t>742330052</t>
  </si>
  <si>
    <t>Popis portů patchpanelu</t>
  </si>
  <si>
    <t>74</t>
  </si>
  <si>
    <t>48</t>
  </si>
  <si>
    <t>742330102-R</t>
  </si>
  <si>
    <t>Montáž strukturované kabeláže měření segmentu optického, měření útlumu, 2 okna</t>
  </si>
  <si>
    <t>76</t>
  </si>
  <si>
    <t>742330101-R</t>
  </si>
  <si>
    <t>Měření metalického segmentu s vyhotovením protokolu</t>
  </si>
  <si>
    <t>WiFi_AP_Inst_R</t>
  </si>
  <si>
    <t>Instalace vysílače WiFi</t>
  </si>
  <si>
    <t>466669101</t>
  </si>
  <si>
    <t>998742102</t>
  </si>
  <si>
    <t>Přesun hmot pro slaboproud stanovený z hmotnosti přesunovaného materiálu vodorovná dopravní vzdálenost do 50 m základní v objektech výšky přes 6 do 12 m</t>
  </si>
  <si>
    <t>-907036856</t>
  </si>
  <si>
    <t>51</t>
  </si>
  <si>
    <t>998742193</t>
  </si>
  <si>
    <t>Přesun hmot pro slaboproud stanovený z hmotnosti přesunovaného materiálu vodorovná dopravní vzdálenost do 50 m Příplatek k cenám za zvětšený přesun přes vymezenou vodorovnou dopravní vzdálenost do 500 m</t>
  </si>
  <si>
    <t>-833177257</t>
  </si>
  <si>
    <t>784</t>
  </si>
  <si>
    <t>Dokončovací práce - malby, oprava po prostupech a montáži lišt</t>
  </si>
  <si>
    <t>784111031</t>
  </si>
  <si>
    <t>Omytí podkladu omytí v místnostech výšky do 3,80 m</t>
  </si>
  <si>
    <t>m2</t>
  </si>
  <si>
    <t>80</t>
  </si>
  <si>
    <t>53</t>
  </si>
  <si>
    <t>784185001</t>
  </si>
  <si>
    <t>Provedení penetrace podkladu jednonásobné v místnostech výšky do 3,80 m</t>
  </si>
  <si>
    <t>82</t>
  </si>
  <si>
    <t>58124965</t>
  </si>
  <si>
    <t>hmota nátěrová akrylátová základní penetrační transparentní</t>
  </si>
  <si>
    <t>litr</t>
  </si>
  <si>
    <t>84</t>
  </si>
  <si>
    <t>55</t>
  </si>
  <si>
    <t>784225101</t>
  </si>
  <si>
    <t>Provedení malby ze standardních hmot dvojnásobné za sucha otěruvzdorné v místnostech výšky do 3,80 m</t>
  </si>
  <si>
    <t>86</t>
  </si>
  <si>
    <t>56</t>
  </si>
  <si>
    <t>58124004</t>
  </si>
  <si>
    <t>hmota malířská za sucha výborně otěruvzdorná bílá</t>
  </si>
  <si>
    <t>kg</t>
  </si>
  <si>
    <t>88</t>
  </si>
  <si>
    <t>784191007</t>
  </si>
  <si>
    <t>Čištění vnitřních ploch hrubý úklid po provedení malířských prací omytím podlah</t>
  </si>
  <si>
    <t>92</t>
  </si>
  <si>
    <t>02 - Zabezpečení LAN a WIFI</t>
  </si>
  <si>
    <t>B001</t>
  </si>
  <si>
    <t>Přístupové přepínače s PoE 24p - dodání včetně implementace</t>
  </si>
  <si>
    <t>B003</t>
  </si>
  <si>
    <t xml:space="preserve">Přístupové přepínače 48p  - dodání včetně implementace</t>
  </si>
  <si>
    <t>B004</t>
  </si>
  <si>
    <t>Centrální přepínač školy - dodání včetně implementace</t>
  </si>
  <si>
    <t>1392953909</t>
  </si>
  <si>
    <t>5</t>
  </si>
  <si>
    <t>B005</t>
  </si>
  <si>
    <t>Optické prvky - dodání včetně implementace</t>
  </si>
  <si>
    <t>-1296282859</t>
  </si>
  <si>
    <t>B006</t>
  </si>
  <si>
    <t>Kontrolér - dodání včetně implementace</t>
  </si>
  <si>
    <t>1329546275</t>
  </si>
  <si>
    <t>B002</t>
  </si>
  <si>
    <t>Přístupové přepínače s PoE 48p - dodání včetně implementace</t>
  </si>
  <si>
    <t>1860311179</t>
  </si>
  <si>
    <t>B007</t>
  </si>
  <si>
    <t>WIFI přístupové body vnitřní (AP) - dodání včetně implementace</t>
  </si>
  <si>
    <t>-1518589273</t>
  </si>
  <si>
    <t>B008</t>
  </si>
  <si>
    <t>EDUROAM - dodání včetně implementace</t>
  </si>
  <si>
    <t>soubor</t>
  </si>
  <si>
    <t>-1361647135</t>
  </si>
  <si>
    <t>9</t>
  </si>
  <si>
    <t>B009</t>
  </si>
  <si>
    <t>Systém 802.1X - dodání včetně implementace</t>
  </si>
  <si>
    <t>1989129240</t>
  </si>
  <si>
    <t>B0010</t>
  </si>
  <si>
    <t>Perimetrový firewall - dodání včetně implementace</t>
  </si>
  <si>
    <t>2030294193</t>
  </si>
  <si>
    <t>03 - Centrální logování a...</t>
  </si>
  <si>
    <t>C001</t>
  </si>
  <si>
    <t>Systém pro sběr a správu logů a monitoring síťového provozu - dodání včetně implementace</t>
  </si>
  <si>
    <t>04 - Server, diskové pole...</t>
  </si>
  <si>
    <t>D001</t>
  </si>
  <si>
    <t>UPS pro server/zálohovací zařízení - dodání včetně implementace</t>
  </si>
  <si>
    <t>D002</t>
  </si>
  <si>
    <t>Zálohovací zařízení - dodání včetně implementace</t>
  </si>
  <si>
    <t>D003</t>
  </si>
  <si>
    <t>UPS pro switch - dodání včetně implementace</t>
  </si>
  <si>
    <t>-502647070</t>
  </si>
  <si>
    <t>05 - VRN</t>
  </si>
  <si>
    <t>VRN - Vedlejší rozpočtové náklady</t>
  </si>
  <si>
    <t xml:space="preserve">    VRN1 - Průzkumné, geodetické a projektové práce</t>
  </si>
  <si>
    <t xml:space="preserve">    VRN9 - Ostatní náklady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</si>
  <si>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</si>
  <si>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</si>
  <si>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</si>
  <si>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</si>
  <si>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</si>
  <si>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kpl</t>
  </si>
  <si>
    <t>VRN9</t>
  </si>
  <si>
    <t>Ostatní náklady</t>
  </si>
  <si>
    <t>092203000</t>
  </si>
  <si>
    <t>Náklady na zaškolení obsluhy</t>
  </si>
  <si>
    <t>001R</t>
  </si>
  <si>
    <t>Revize - zkoušky a prohlídky elektrických rozvodů a zařízení, celková prohlídka, měření a vyhotovení revizní zprávy.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</si>
</sst>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KON_KRI_SOK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Základní škola Křižíkova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Sokolov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31. 3. 2025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ROUND(SUM(AG95:AG99),2)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ROUND(SUM(AS95:AS99),2)</f>
        <v>0</v>
      </c>
      <c r="AT94" s="113">
        <f>ROUND(SUM(AV94:AW94),2)</f>
        <v>0</v>
      </c>
      <c r="AU94" s="114">
        <f>ROUND(SUM(AU95:AU99),5)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ROUND(SUM(AZ95:AZ99),2)</f>
        <v>0</v>
      </c>
      <c r="BA94" s="113">
        <f>ROUND(SUM(BA95:BA99),2)</f>
        <v>0</v>
      </c>
      <c r="BB94" s="113">
        <f>ROUND(SUM(BB95:BB99),2)</f>
        <v>0</v>
      </c>
      <c r="BC94" s="113">
        <f>ROUND(SUM(BC95:BC99),2)</f>
        <v>0</v>
      </c>
      <c r="BD94" s="115">
        <f>ROUND(SUM(BD95:BD99),2)</f>
        <v>0</v>
      </c>
      <c r="BE94" s="6"/>
      <c r="BS94" s="116" t="s">
        <v>73</v>
      </c>
      <c r="BT94" s="116" t="s">
        <v>74</v>
      </c>
      <c r="BU94" s="117" t="s">
        <v>75</v>
      </c>
      <c r="BV94" s="116" t="s">
        <v>76</v>
      </c>
      <c r="BW94" s="116" t="s">
        <v>5</v>
      </c>
      <c r="BX94" s="116" t="s">
        <v>77</v>
      </c>
      <c r="CL94" s="116" t="s">
        <v>1</v>
      </c>
    </row>
    <row r="95" s="7" customFormat="1" ht="16.5" customHeight="1">
      <c r="A95" s="118" t="s">
        <v>78</v>
      </c>
      <c r="B95" s="119"/>
      <c r="C95" s="120"/>
      <c r="D95" s="121" t="s">
        <v>79</v>
      </c>
      <c r="E95" s="121"/>
      <c r="F95" s="121"/>
      <c r="G95" s="121"/>
      <c r="H95" s="121"/>
      <c r="I95" s="122"/>
      <c r="J95" s="121" t="s">
        <v>80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Rozvody LAN'!J30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'01 - Rozvody LAN'!P122</f>
        <v>0</v>
      </c>
      <c r="AV95" s="127">
        <f>'01 - Rozvody LAN'!J33</f>
        <v>0</v>
      </c>
      <c r="AW95" s="127">
        <f>'01 - Rozvody LAN'!J34</f>
        <v>0</v>
      </c>
      <c r="AX95" s="127">
        <f>'01 - Rozvody LAN'!J35</f>
        <v>0</v>
      </c>
      <c r="AY95" s="127">
        <f>'01 - Rozvody LAN'!J36</f>
        <v>0</v>
      </c>
      <c r="AZ95" s="127">
        <f>'01 - Rozvody LAN'!F33</f>
        <v>0</v>
      </c>
      <c r="BA95" s="127">
        <f>'01 - Rozvody LAN'!F34</f>
        <v>0</v>
      </c>
      <c r="BB95" s="127">
        <f>'01 - Rozvody LAN'!F35</f>
        <v>0</v>
      </c>
      <c r="BC95" s="127">
        <f>'01 - Rozvody LAN'!F36</f>
        <v>0</v>
      </c>
      <c r="BD95" s="129">
        <f>'01 - Rozvody LAN'!F37</f>
        <v>0</v>
      </c>
      <c r="BE95" s="7"/>
      <c r="BT95" s="130" t="s">
        <v>82</v>
      </c>
      <c r="BV95" s="130" t="s">
        <v>76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7" customFormat="1" ht="16.5" customHeight="1">
      <c r="A96" s="118" t="s">
        <v>78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86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'02 - Zabezpečení LAN a WIFI'!J30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81</v>
      </c>
      <c r="AR96" s="125"/>
      <c r="AS96" s="126">
        <v>0</v>
      </c>
      <c r="AT96" s="127">
        <f>ROUND(SUM(AV96:AW96),2)</f>
        <v>0</v>
      </c>
      <c r="AU96" s="128">
        <f>'02 - Zabezpečení LAN a WIFI'!P116</f>
        <v>0</v>
      </c>
      <c r="AV96" s="127">
        <f>'02 - Zabezpečení LAN a WIFI'!J33</f>
        <v>0</v>
      </c>
      <c r="AW96" s="127">
        <f>'02 - Zabezpečení LAN a WIFI'!J34</f>
        <v>0</v>
      </c>
      <c r="AX96" s="127">
        <f>'02 - Zabezpečení LAN a WIFI'!J35</f>
        <v>0</v>
      </c>
      <c r="AY96" s="127">
        <f>'02 - Zabezpečení LAN a WIFI'!J36</f>
        <v>0</v>
      </c>
      <c r="AZ96" s="127">
        <f>'02 - Zabezpečení LAN a WIFI'!F33</f>
        <v>0</v>
      </c>
      <c r="BA96" s="127">
        <f>'02 - Zabezpečení LAN a WIFI'!F34</f>
        <v>0</v>
      </c>
      <c r="BB96" s="127">
        <f>'02 - Zabezpečení LAN a WIFI'!F35</f>
        <v>0</v>
      </c>
      <c r="BC96" s="127">
        <f>'02 - Zabezpečení LAN a WIFI'!F36</f>
        <v>0</v>
      </c>
      <c r="BD96" s="129">
        <f>'02 - Zabezpečení LAN a WIFI'!F37</f>
        <v>0</v>
      </c>
      <c r="BE96" s="7"/>
      <c r="BT96" s="130" t="s">
        <v>82</v>
      </c>
      <c r="BV96" s="130" t="s">
        <v>76</v>
      </c>
      <c r="BW96" s="130" t="s">
        <v>87</v>
      </c>
      <c r="BX96" s="130" t="s">
        <v>5</v>
      </c>
      <c r="CL96" s="130" t="s">
        <v>1</v>
      </c>
      <c r="CM96" s="130" t="s">
        <v>84</v>
      </c>
    </row>
    <row r="97" s="7" customFormat="1" ht="16.5" customHeight="1">
      <c r="A97" s="118" t="s">
        <v>78</v>
      </c>
      <c r="B97" s="119"/>
      <c r="C97" s="120"/>
      <c r="D97" s="121" t="s">
        <v>88</v>
      </c>
      <c r="E97" s="121"/>
      <c r="F97" s="121"/>
      <c r="G97" s="121"/>
      <c r="H97" s="121"/>
      <c r="I97" s="122"/>
      <c r="J97" s="121" t="s">
        <v>89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'03 - Centrální logování a...'!J30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81</v>
      </c>
      <c r="AR97" s="125"/>
      <c r="AS97" s="126">
        <v>0</v>
      </c>
      <c r="AT97" s="127">
        <f>ROUND(SUM(AV97:AW97),2)</f>
        <v>0</v>
      </c>
      <c r="AU97" s="128">
        <f>'03 - Centrální logování a...'!P116</f>
        <v>0</v>
      </c>
      <c r="AV97" s="127">
        <f>'03 - Centrální logování a...'!J33</f>
        <v>0</v>
      </c>
      <c r="AW97" s="127">
        <f>'03 - Centrální logování a...'!J34</f>
        <v>0</v>
      </c>
      <c r="AX97" s="127">
        <f>'03 - Centrální logování a...'!J35</f>
        <v>0</v>
      </c>
      <c r="AY97" s="127">
        <f>'03 - Centrální logování a...'!J36</f>
        <v>0</v>
      </c>
      <c r="AZ97" s="127">
        <f>'03 - Centrální logování a...'!F33</f>
        <v>0</v>
      </c>
      <c r="BA97" s="127">
        <f>'03 - Centrální logování a...'!F34</f>
        <v>0</v>
      </c>
      <c r="BB97" s="127">
        <f>'03 - Centrální logování a...'!F35</f>
        <v>0</v>
      </c>
      <c r="BC97" s="127">
        <f>'03 - Centrální logování a...'!F36</f>
        <v>0</v>
      </c>
      <c r="BD97" s="129">
        <f>'03 - Centrální logování a...'!F37</f>
        <v>0</v>
      </c>
      <c r="BE97" s="7"/>
      <c r="BT97" s="130" t="s">
        <v>82</v>
      </c>
      <c r="BV97" s="130" t="s">
        <v>76</v>
      </c>
      <c r="BW97" s="130" t="s">
        <v>90</v>
      </c>
      <c r="BX97" s="130" t="s">
        <v>5</v>
      </c>
      <c r="CL97" s="130" t="s">
        <v>1</v>
      </c>
      <c r="CM97" s="130" t="s">
        <v>84</v>
      </c>
    </row>
    <row r="98" s="7" customFormat="1" ht="16.5" customHeight="1">
      <c r="A98" s="118" t="s">
        <v>78</v>
      </c>
      <c r="B98" s="119"/>
      <c r="C98" s="120"/>
      <c r="D98" s="121" t="s">
        <v>91</v>
      </c>
      <c r="E98" s="121"/>
      <c r="F98" s="121"/>
      <c r="G98" s="121"/>
      <c r="H98" s="121"/>
      <c r="I98" s="122"/>
      <c r="J98" s="121" t="s">
        <v>92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'04 - Server, diskové pole...'!J30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81</v>
      </c>
      <c r="AR98" s="125"/>
      <c r="AS98" s="126">
        <v>0</v>
      </c>
      <c r="AT98" s="127">
        <f>ROUND(SUM(AV98:AW98),2)</f>
        <v>0</v>
      </c>
      <c r="AU98" s="128">
        <f>'04 - Server, diskové pole...'!P116</f>
        <v>0</v>
      </c>
      <c r="AV98" s="127">
        <f>'04 - Server, diskové pole...'!J33</f>
        <v>0</v>
      </c>
      <c r="AW98" s="127">
        <f>'04 - Server, diskové pole...'!J34</f>
        <v>0</v>
      </c>
      <c r="AX98" s="127">
        <f>'04 - Server, diskové pole...'!J35</f>
        <v>0</v>
      </c>
      <c r="AY98" s="127">
        <f>'04 - Server, diskové pole...'!J36</f>
        <v>0</v>
      </c>
      <c r="AZ98" s="127">
        <f>'04 - Server, diskové pole...'!F33</f>
        <v>0</v>
      </c>
      <c r="BA98" s="127">
        <f>'04 - Server, diskové pole...'!F34</f>
        <v>0</v>
      </c>
      <c r="BB98" s="127">
        <f>'04 - Server, diskové pole...'!F35</f>
        <v>0</v>
      </c>
      <c r="BC98" s="127">
        <f>'04 - Server, diskové pole...'!F36</f>
        <v>0</v>
      </c>
      <c r="BD98" s="129">
        <f>'04 - Server, diskové pole...'!F37</f>
        <v>0</v>
      </c>
      <c r="BE98" s="7"/>
      <c r="BT98" s="130" t="s">
        <v>82</v>
      </c>
      <c r="BV98" s="130" t="s">
        <v>76</v>
      </c>
      <c r="BW98" s="130" t="s">
        <v>93</v>
      </c>
      <c r="BX98" s="130" t="s">
        <v>5</v>
      </c>
      <c r="CL98" s="130" t="s">
        <v>1</v>
      </c>
      <c r="CM98" s="130" t="s">
        <v>84</v>
      </c>
    </row>
    <row r="99" s="7" customFormat="1" ht="16.5" customHeight="1">
      <c r="A99" s="118" t="s">
        <v>78</v>
      </c>
      <c r="B99" s="119"/>
      <c r="C99" s="120"/>
      <c r="D99" s="121" t="s">
        <v>94</v>
      </c>
      <c r="E99" s="121"/>
      <c r="F99" s="121"/>
      <c r="G99" s="121"/>
      <c r="H99" s="121"/>
      <c r="I99" s="122"/>
      <c r="J99" s="121" t="s">
        <v>95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'05 - VRN'!J30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81</v>
      </c>
      <c r="AR99" s="125"/>
      <c r="AS99" s="131">
        <v>0</v>
      </c>
      <c r="AT99" s="132">
        <f>ROUND(SUM(AV99:AW99),2)</f>
        <v>0</v>
      </c>
      <c r="AU99" s="133">
        <f>'05 - VRN'!P120</f>
        <v>0</v>
      </c>
      <c r="AV99" s="132">
        <f>'05 - VRN'!J33</f>
        <v>0</v>
      </c>
      <c r="AW99" s="132">
        <f>'05 - VRN'!J34</f>
        <v>0</v>
      </c>
      <c r="AX99" s="132">
        <f>'05 - VRN'!J35</f>
        <v>0</v>
      </c>
      <c r="AY99" s="132">
        <f>'05 - VRN'!J36</f>
        <v>0</v>
      </c>
      <c r="AZ99" s="132">
        <f>'05 - VRN'!F33</f>
        <v>0</v>
      </c>
      <c r="BA99" s="132">
        <f>'05 - VRN'!F34</f>
        <v>0</v>
      </c>
      <c r="BB99" s="132">
        <f>'05 - VRN'!F35</f>
        <v>0</v>
      </c>
      <c r="BC99" s="132">
        <f>'05 - VRN'!F36</f>
        <v>0</v>
      </c>
      <c r="BD99" s="134">
        <f>'05 - VRN'!F37</f>
        <v>0</v>
      </c>
      <c r="BE99" s="7"/>
      <c r="BT99" s="130" t="s">
        <v>82</v>
      </c>
      <c r="BV99" s="130" t="s">
        <v>76</v>
      </c>
      <c r="BW99" s="130" t="s">
        <v>96</v>
      </c>
      <c r="BX99" s="130" t="s">
        <v>5</v>
      </c>
      <c r="CL99" s="130" t="s">
        <v>1</v>
      </c>
      <c r="CM99" s="130" t="s">
        <v>84</v>
      </c>
    </row>
    <row r="100" s="2" customFormat="1" ht="30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43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43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</sheetData>
  <sheetProtection sheet="1" formatColumns="0" formatRows="0" objects="1" scenarios="1" spinCount="100000" saltValue="sJ95R1tSWby04XSJPjaouhp87PynjK926ApYOxo+kV2IvBNhSXPMxW0+GgbTOUf7KNNWC7To/TVkiS1gnHlfSQ==" hashValue="tTmtSeHozc9pw3qN6h1ZHUN18th6PxEl76hbYE8fSRQNhYSvepesyRqNvgTCg2YelJ57iFqZBaLQjPAKdNuOTg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Rozvody LAN'!C2" display="/"/>
    <hyperlink ref="A96" location="'02 - Zabezpečení LAN a WIFI'!C2" display="/"/>
    <hyperlink ref="A97" location="'03 - Centrální logování a...'!C2" display="/"/>
    <hyperlink ref="A98" location="'04 - Server, diskové pole...'!C2" display="/"/>
    <hyperlink ref="A99" location="'05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Základní škola Křižíkova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26</v>
      </c>
      <c r="G12" s="37"/>
      <c r="H12" s="37"/>
      <c r="I12" s="139" t="s">
        <v>22</v>
      </c>
      <c r="J12" s="143" t="str">
        <f>'Rekapitulace stavby'!AN8</f>
        <v>31. 3. 2025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ROUND((SUM(BE122:BE198)),  2)</f>
        <v>0</v>
      </c>
      <c r="G33" s="37"/>
      <c r="H33" s="37"/>
      <c r="I33" s="154">
        <v>0.20999999999999999</v>
      </c>
      <c r="J33" s="153">
        <f>ROUND(((SUM(BE122:BE198))*I33),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ROUND((SUM(BF122:BF198)),  2)</f>
        <v>0</v>
      </c>
      <c r="G34" s="37"/>
      <c r="H34" s="37"/>
      <c r="I34" s="154">
        <v>0.12</v>
      </c>
      <c r="J34" s="153">
        <f>ROUND(((SUM(BF122:BF198))*I34),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ROUND((SUM(BG122:BG198)),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ROUND((SUM(BH122:BH198)),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ROUND((SUM(BI122:BI198)),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Základní škola Křižíkova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Rozvody LAN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31. 3. 2025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78"/>
      <c r="C97" s="179"/>
      <c r="D97" s="180" t="s">
        <v>105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106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8"/>
      <c r="C99" s="179"/>
      <c r="D99" s="180" t="s">
        <v>107</v>
      </c>
      <c r="E99" s="181"/>
      <c r="F99" s="181"/>
      <c r="G99" s="181"/>
      <c r="H99" s="181"/>
      <c r="I99" s="181"/>
      <c r="J99" s="182">
        <f>J126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4"/>
      <c r="C100" s="185"/>
      <c r="D100" s="186" t="s">
        <v>108</v>
      </c>
      <c r="E100" s="187"/>
      <c r="F100" s="187"/>
      <c r="G100" s="187"/>
      <c r="H100" s="187"/>
      <c r="I100" s="187"/>
      <c r="J100" s="188">
        <f>J127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109</v>
      </c>
      <c r="E101" s="187"/>
      <c r="F101" s="187"/>
      <c r="G101" s="187"/>
      <c r="H101" s="187"/>
      <c r="I101" s="187"/>
      <c r="J101" s="188">
        <f>J138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110</v>
      </c>
      <c r="E102" s="187"/>
      <c r="F102" s="187"/>
      <c r="G102" s="187"/>
      <c r="H102" s="187"/>
      <c r="I102" s="187"/>
      <c r="J102" s="188">
        <f>J192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111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Základní škola Křižíkova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98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01 - Rozvody LAN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 xml:space="preserve"> </v>
      </c>
      <c r="G116" s="39"/>
      <c r="H116" s="39"/>
      <c r="I116" s="31" t="s">
        <v>22</v>
      </c>
      <c r="J116" s="78" t="str">
        <f>IF(J12="","",J12)</f>
        <v>31. 3. 2025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 xml:space="preserve"> </v>
      </c>
      <c r="G118" s="39"/>
      <c r="H118" s="39"/>
      <c r="I118" s="31" t="s">
        <v>30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32</v>
      </c>
      <c r="J119" s="35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112</v>
      </c>
      <c r="D121" s="193" t="s">
        <v>59</v>
      </c>
      <c r="E121" s="193" t="s">
        <v>55</v>
      </c>
      <c r="F121" s="193" t="s">
        <v>56</v>
      </c>
      <c r="G121" s="193" t="s">
        <v>113</v>
      </c>
      <c r="H121" s="193" t="s">
        <v>114</v>
      </c>
      <c r="I121" s="193" t="s">
        <v>115</v>
      </c>
      <c r="J121" s="193" t="s">
        <v>102</v>
      </c>
      <c r="K121" s="194" t="s">
        <v>116</v>
      </c>
      <c r="L121" s="195"/>
      <c r="M121" s="99" t="s">
        <v>1</v>
      </c>
      <c r="N121" s="100" t="s">
        <v>38</v>
      </c>
      <c r="O121" s="100" t="s">
        <v>117</v>
      </c>
      <c r="P121" s="100" t="s">
        <v>118</v>
      </c>
      <c r="Q121" s="100" t="s">
        <v>119</v>
      </c>
      <c r="R121" s="100" t="s">
        <v>120</v>
      </c>
      <c r="S121" s="100" t="s">
        <v>121</v>
      </c>
      <c r="T121" s="101" t="s">
        <v>122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123</v>
      </c>
      <c r="D122" s="39"/>
      <c r="E122" s="39"/>
      <c r="F122" s="39"/>
      <c r="G122" s="39"/>
      <c r="H122" s="39"/>
      <c r="I122" s="39"/>
      <c r="J122" s="196">
        <f>BK122</f>
        <v>0</v>
      </c>
      <c r="K122" s="39"/>
      <c r="L122" s="43"/>
      <c r="M122" s="102"/>
      <c r="N122" s="197"/>
      <c r="O122" s="103"/>
      <c r="P122" s="198">
        <f>P123+P126</f>
        <v>0</v>
      </c>
      <c r="Q122" s="103"/>
      <c r="R122" s="198">
        <f>R123+R126</f>
        <v>2.5344093000000001</v>
      </c>
      <c r="S122" s="103"/>
      <c r="T122" s="199">
        <f>T123+T126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73</v>
      </c>
      <c r="AU122" s="16" t="s">
        <v>104</v>
      </c>
      <c r="BK122" s="200">
        <f>BK123+BK126</f>
        <v>0</v>
      </c>
    </row>
    <row r="123" s="12" customFormat="1" ht="25.92" customHeight="1">
      <c r="A123" s="12"/>
      <c r="B123" s="201"/>
      <c r="C123" s="202"/>
      <c r="D123" s="203" t="s">
        <v>73</v>
      </c>
      <c r="E123" s="204" t="s">
        <v>124</v>
      </c>
      <c r="F123" s="204" t="s">
        <v>125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</f>
        <v>0</v>
      </c>
      <c r="Q123" s="209"/>
      <c r="R123" s="210">
        <f>R124</f>
        <v>0</v>
      </c>
      <c r="S123" s="209"/>
      <c r="T123" s="21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82</v>
      </c>
      <c r="AT123" s="213" t="s">
        <v>73</v>
      </c>
      <c r="AU123" s="213" t="s">
        <v>74</v>
      </c>
      <c r="AY123" s="212" t="s">
        <v>126</v>
      </c>
      <c r="BK123" s="214">
        <f>BK124</f>
        <v>0</v>
      </c>
    </row>
    <row r="124" s="12" customFormat="1" ht="22.8" customHeight="1">
      <c r="A124" s="12"/>
      <c r="B124" s="201"/>
      <c r="C124" s="202"/>
      <c r="D124" s="203" t="s">
        <v>73</v>
      </c>
      <c r="E124" s="215" t="s">
        <v>127</v>
      </c>
      <c r="F124" s="215" t="s">
        <v>128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P125</f>
        <v>0</v>
      </c>
      <c r="Q124" s="209"/>
      <c r="R124" s="210">
        <f>R125</f>
        <v>0</v>
      </c>
      <c r="S124" s="209"/>
      <c r="T124" s="211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82</v>
      </c>
      <c r="AT124" s="213" t="s">
        <v>73</v>
      </c>
      <c r="AU124" s="213" t="s">
        <v>82</v>
      </c>
      <c r="AY124" s="212" t="s">
        <v>126</v>
      </c>
      <c r="BK124" s="214">
        <f>BK125</f>
        <v>0</v>
      </c>
    </row>
    <row r="125" s="2" customFormat="1" ht="24.15" customHeight="1">
      <c r="A125" s="37"/>
      <c r="B125" s="38"/>
      <c r="C125" s="217" t="s">
        <v>82</v>
      </c>
      <c r="D125" s="217" t="s">
        <v>129</v>
      </c>
      <c r="E125" s="218" t="s">
        <v>130</v>
      </c>
      <c r="F125" s="219" t="s">
        <v>131</v>
      </c>
      <c r="G125" s="220" t="s">
        <v>132</v>
      </c>
      <c r="H125" s="221">
        <v>98</v>
      </c>
      <c r="I125" s="222"/>
      <c r="J125" s="223">
        <f>ROUND(I125*H125,2)</f>
        <v>0</v>
      </c>
      <c r="K125" s="219" t="s">
        <v>1</v>
      </c>
      <c r="L125" s="43"/>
      <c r="M125" s="224" t="s">
        <v>1</v>
      </c>
      <c r="N125" s="225" t="s">
        <v>39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133</v>
      </c>
      <c r="AT125" s="228" t="s">
        <v>129</v>
      </c>
      <c r="AU125" s="228" t="s">
        <v>84</v>
      </c>
      <c r="AY125" s="16" t="s">
        <v>126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82</v>
      </c>
      <c r="BK125" s="229">
        <f>ROUND(I125*H125,2)</f>
        <v>0</v>
      </c>
      <c r="BL125" s="16" t="s">
        <v>133</v>
      </c>
      <c r="BM125" s="228" t="s">
        <v>84</v>
      </c>
    </row>
    <row r="126" s="12" customFormat="1" ht="25.92" customHeight="1">
      <c r="A126" s="12"/>
      <c r="B126" s="201"/>
      <c r="C126" s="202"/>
      <c r="D126" s="203" t="s">
        <v>73</v>
      </c>
      <c r="E126" s="204" t="s">
        <v>134</v>
      </c>
      <c r="F126" s="204" t="s">
        <v>135</v>
      </c>
      <c r="G126" s="202"/>
      <c r="H126" s="202"/>
      <c r="I126" s="205"/>
      <c r="J126" s="206">
        <f>BK126</f>
        <v>0</v>
      </c>
      <c r="K126" s="202"/>
      <c r="L126" s="207"/>
      <c r="M126" s="208"/>
      <c r="N126" s="209"/>
      <c r="O126" s="209"/>
      <c r="P126" s="210">
        <f>P127+P138+P192</f>
        <v>0</v>
      </c>
      <c r="Q126" s="209"/>
      <c r="R126" s="210">
        <f>R127+R138+R192</f>
        <v>2.5344093000000001</v>
      </c>
      <c r="S126" s="209"/>
      <c r="T126" s="211">
        <f>T127+T138+T192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84</v>
      </c>
      <c r="AT126" s="213" t="s">
        <v>73</v>
      </c>
      <c r="AU126" s="213" t="s">
        <v>74</v>
      </c>
      <c r="AY126" s="212" t="s">
        <v>126</v>
      </c>
      <c r="BK126" s="214">
        <f>BK127+BK138+BK192</f>
        <v>0</v>
      </c>
    </row>
    <row r="127" s="12" customFormat="1" ht="22.8" customHeight="1">
      <c r="A127" s="12"/>
      <c r="B127" s="201"/>
      <c r="C127" s="202"/>
      <c r="D127" s="203" t="s">
        <v>73</v>
      </c>
      <c r="E127" s="215" t="s">
        <v>136</v>
      </c>
      <c r="F127" s="215" t="s">
        <v>137</v>
      </c>
      <c r="G127" s="202"/>
      <c r="H127" s="202"/>
      <c r="I127" s="205"/>
      <c r="J127" s="216">
        <f>BK127</f>
        <v>0</v>
      </c>
      <c r="K127" s="202"/>
      <c r="L127" s="207"/>
      <c r="M127" s="208"/>
      <c r="N127" s="209"/>
      <c r="O127" s="209"/>
      <c r="P127" s="210">
        <f>SUM(P128:P137)</f>
        <v>0</v>
      </c>
      <c r="Q127" s="209"/>
      <c r="R127" s="210">
        <f>SUM(R128:R137)</f>
        <v>0.027494999999999999</v>
      </c>
      <c r="S127" s="209"/>
      <c r="T127" s="211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2" t="s">
        <v>84</v>
      </c>
      <c r="AT127" s="213" t="s">
        <v>73</v>
      </c>
      <c r="AU127" s="213" t="s">
        <v>82</v>
      </c>
      <c r="AY127" s="212" t="s">
        <v>126</v>
      </c>
      <c r="BK127" s="214">
        <f>SUM(BK128:BK137)</f>
        <v>0</v>
      </c>
    </row>
    <row r="128" s="2" customFormat="1" ht="24.15" customHeight="1">
      <c r="A128" s="37"/>
      <c r="B128" s="38"/>
      <c r="C128" s="230" t="s">
        <v>84</v>
      </c>
      <c r="D128" s="230" t="s">
        <v>138</v>
      </c>
      <c r="E128" s="231" t="s">
        <v>139</v>
      </c>
      <c r="F128" s="232" t="s">
        <v>140</v>
      </c>
      <c r="G128" s="233" t="s">
        <v>141</v>
      </c>
      <c r="H128" s="234">
        <v>157.5</v>
      </c>
      <c r="I128" s="235"/>
      <c r="J128" s="236">
        <f>ROUND(I128*H128,2)</f>
        <v>0</v>
      </c>
      <c r="K128" s="232" t="s">
        <v>1</v>
      </c>
      <c r="L128" s="237"/>
      <c r="M128" s="238" t="s">
        <v>1</v>
      </c>
      <c r="N128" s="239" t="s">
        <v>39</v>
      </c>
      <c r="O128" s="90"/>
      <c r="P128" s="226">
        <f>O128*H128</f>
        <v>0</v>
      </c>
      <c r="Q128" s="226">
        <v>0.00017000000000000001</v>
      </c>
      <c r="R128" s="226">
        <f>Q128*H128</f>
        <v>0.026775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142</v>
      </c>
      <c r="AT128" s="228" t="s">
        <v>138</v>
      </c>
      <c r="AU128" s="228" t="s">
        <v>84</v>
      </c>
      <c r="AY128" s="16" t="s">
        <v>126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82</v>
      </c>
      <c r="BK128" s="229">
        <f>ROUND(I128*H128,2)</f>
        <v>0</v>
      </c>
      <c r="BL128" s="16" t="s">
        <v>143</v>
      </c>
      <c r="BM128" s="228" t="s">
        <v>133</v>
      </c>
    </row>
    <row r="129" s="13" customFormat="1">
      <c r="A129" s="13"/>
      <c r="B129" s="240"/>
      <c r="C129" s="241"/>
      <c r="D129" s="242" t="s">
        <v>144</v>
      </c>
      <c r="E129" s="241"/>
      <c r="F129" s="243" t="s">
        <v>145</v>
      </c>
      <c r="G129" s="241"/>
      <c r="H129" s="244">
        <v>157.5</v>
      </c>
      <c r="I129" s="245"/>
      <c r="J129" s="241"/>
      <c r="K129" s="241"/>
      <c r="L129" s="246"/>
      <c r="M129" s="247"/>
      <c r="N129" s="248"/>
      <c r="O129" s="248"/>
      <c r="P129" s="248"/>
      <c r="Q129" s="248"/>
      <c r="R129" s="248"/>
      <c r="S129" s="248"/>
      <c r="T129" s="24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0" t="s">
        <v>144</v>
      </c>
      <c r="AU129" s="250" t="s">
        <v>84</v>
      </c>
      <c r="AV129" s="13" t="s">
        <v>84</v>
      </c>
      <c r="AW129" s="13" t="s">
        <v>4</v>
      </c>
      <c r="AX129" s="13" t="s">
        <v>82</v>
      </c>
      <c r="AY129" s="250" t="s">
        <v>126</v>
      </c>
    </row>
    <row r="130" s="2" customFormat="1" ht="49.05" customHeight="1">
      <c r="A130" s="37"/>
      <c r="B130" s="38"/>
      <c r="C130" s="217" t="s">
        <v>127</v>
      </c>
      <c r="D130" s="217" t="s">
        <v>129</v>
      </c>
      <c r="E130" s="218" t="s">
        <v>146</v>
      </c>
      <c r="F130" s="219" t="s">
        <v>147</v>
      </c>
      <c r="G130" s="220" t="s">
        <v>141</v>
      </c>
      <c r="H130" s="221">
        <v>150</v>
      </c>
      <c r="I130" s="222"/>
      <c r="J130" s="223">
        <f>ROUND(I130*H130,2)</f>
        <v>0</v>
      </c>
      <c r="K130" s="219" t="s">
        <v>1</v>
      </c>
      <c r="L130" s="43"/>
      <c r="M130" s="224" t="s">
        <v>1</v>
      </c>
      <c r="N130" s="225" t="s">
        <v>39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143</v>
      </c>
      <c r="AT130" s="228" t="s">
        <v>129</v>
      </c>
      <c r="AU130" s="228" t="s">
        <v>84</v>
      </c>
      <c r="AY130" s="16" t="s">
        <v>126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82</v>
      </c>
      <c r="BK130" s="229">
        <f>ROUND(I130*H130,2)</f>
        <v>0</v>
      </c>
      <c r="BL130" s="16" t="s">
        <v>143</v>
      </c>
      <c r="BM130" s="228" t="s">
        <v>148</v>
      </c>
    </row>
    <row r="131" s="2" customFormat="1" ht="24.15" customHeight="1">
      <c r="A131" s="37"/>
      <c r="B131" s="38"/>
      <c r="C131" s="230" t="s">
        <v>149</v>
      </c>
      <c r="D131" s="230" t="s">
        <v>138</v>
      </c>
      <c r="E131" s="231" t="s">
        <v>150</v>
      </c>
      <c r="F131" s="232" t="s">
        <v>151</v>
      </c>
      <c r="G131" s="233" t="s">
        <v>152</v>
      </c>
      <c r="H131" s="234">
        <v>6</v>
      </c>
      <c r="I131" s="235"/>
      <c r="J131" s="236">
        <f>ROUND(I131*H131,2)</f>
        <v>0</v>
      </c>
      <c r="K131" s="232" t="s">
        <v>153</v>
      </c>
      <c r="L131" s="237"/>
      <c r="M131" s="238" t="s">
        <v>1</v>
      </c>
      <c r="N131" s="239" t="s">
        <v>39</v>
      </c>
      <c r="O131" s="90"/>
      <c r="P131" s="226">
        <f>O131*H131</f>
        <v>0</v>
      </c>
      <c r="Q131" s="226">
        <v>5.0000000000000002E-05</v>
      </c>
      <c r="R131" s="226">
        <f>Q131*H131</f>
        <v>0.00030000000000000003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142</v>
      </c>
      <c r="AT131" s="228" t="s">
        <v>138</v>
      </c>
      <c r="AU131" s="228" t="s">
        <v>84</v>
      </c>
      <c r="AY131" s="16" t="s">
        <v>126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82</v>
      </c>
      <c r="BK131" s="229">
        <f>ROUND(I131*H131,2)</f>
        <v>0</v>
      </c>
      <c r="BL131" s="16" t="s">
        <v>143</v>
      </c>
      <c r="BM131" s="228" t="s">
        <v>154</v>
      </c>
    </row>
    <row r="132" s="2" customFormat="1" ht="16.5" customHeight="1">
      <c r="A132" s="37"/>
      <c r="B132" s="38"/>
      <c r="C132" s="230" t="s">
        <v>155</v>
      </c>
      <c r="D132" s="230" t="s">
        <v>138</v>
      </c>
      <c r="E132" s="231" t="s">
        <v>156</v>
      </c>
      <c r="F132" s="232" t="s">
        <v>157</v>
      </c>
      <c r="G132" s="233" t="s">
        <v>152</v>
      </c>
      <c r="H132" s="234">
        <v>6</v>
      </c>
      <c r="I132" s="235"/>
      <c r="J132" s="236">
        <f>ROUND(I132*H132,2)</f>
        <v>0</v>
      </c>
      <c r="K132" s="232" t="s">
        <v>1</v>
      </c>
      <c r="L132" s="237"/>
      <c r="M132" s="238" t="s">
        <v>1</v>
      </c>
      <c r="N132" s="239" t="s">
        <v>39</v>
      </c>
      <c r="O132" s="90"/>
      <c r="P132" s="226">
        <f>O132*H132</f>
        <v>0</v>
      </c>
      <c r="Q132" s="226">
        <v>6.9999999999999994E-05</v>
      </c>
      <c r="R132" s="226">
        <f>Q132*H132</f>
        <v>0.00041999999999999996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142</v>
      </c>
      <c r="AT132" s="228" t="s">
        <v>138</v>
      </c>
      <c r="AU132" s="228" t="s">
        <v>84</v>
      </c>
      <c r="AY132" s="16" t="s">
        <v>126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82</v>
      </c>
      <c r="BK132" s="229">
        <f>ROUND(I132*H132,2)</f>
        <v>0</v>
      </c>
      <c r="BL132" s="16" t="s">
        <v>143</v>
      </c>
      <c r="BM132" s="228" t="s">
        <v>158</v>
      </c>
    </row>
    <row r="133" s="2" customFormat="1" ht="37.8" customHeight="1">
      <c r="A133" s="37"/>
      <c r="B133" s="38"/>
      <c r="C133" s="217" t="s">
        <v>159</v>
      </c>
      <c r="D133" s="217" t="s">
        <v>129</v>
      </c>
      <c r="E133" s="218" t="s">
        <v>160</v>
      </c>
      <c r="F133" s="219" t="s">
        <v>161</v>
      </c>
      <c r="G133" s="220" t="s">
        <v>152</v>
      </c>
      <c r="H133" s="221">
        <v>6</v>
      </c>
      <c r="I133" s="222"/>
      <c r="J133" s="223">
        <f>ROUND(I133*H133,2)</f>
        <v>0</v>
      </c>
      <c r="K133" s="219" t="s">
        <v>162</v>
      </c>
      <c r="L133" s="43"/>
      <c r="M133" s="224" t="s">
        <v>1</v>
      </c>
      <c r="N133" s="225" t="s">
        <v>39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143</v>
      </c>
      <c r="AT133" s="228" t="s">
        <v>129</v>
      </c>
      <c r="AU133" s="228" t="s">
        <v>84</v>
      </c>
      <c r="AY133" s="16" t="s">
        <v>126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82</v>
      </c>
      <c r="BK133" s="229">
        <f>ROUND(I133*H133,2)</f>
        <v>0</v>
      </c>
      <c r="BL133" s="16" t="s">
        <v>143</v>
      </c>
      <c r="BM133" s="228" t="s">
        <v>163</v>
      </c>
    </row>
    <row r="134" s="2" customFormat="1" ht="24.15" customHeight="1">
      <c r="A134" s="37"/>
      <c r="B134" s="38"/>
      <c r="C134" s="217" t="s">
        <v>164</v>
      </c>
      <c r="D134" s="217" t="s">
        <v>129</v>
      </c>
      <c r="E134" s="218" t="s">
        <v>165</v>
      </c>
      <c r="F134" s="219" t="s">
        <v>166</v>
      </c>
      <c r="G134" s="220" t="s">
        <v>152</v>
      </c>
      <c r="H134" s="221">
        <v>6</v>
      </c>
      <c r="I134" s="222"/>
      <c r="J134" s="223">
        <f>ROUND(I134*H134,2)</f>
        <v>0</v>
      </c>
      <c r="K134" s="219" t="s">
        <v>1</v>
      </c>
      <c r="L134" s="43"/>
      <c r="M134" s="224" t="s">
        <v>1</v>
      </c>
      <c r="N134" s="225" t="s">
        <v>39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143</v>
      </c>
      <c r="AT134" s="228" t="s">
        <v>129</v>
      </c>
      <c r="AU134" s="228" t="s">
        <v>84</v>
      </c>
      <c r="AY134" s="16" t="s">
        <v>126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82</v>
      </c>
      <c r="BK134" s="229">
        <f>ROUND(I134*H134,2)</f>
        <v>0</v>
      </c>
      <c r="BL134" s="16" t="s">
        <v>143</v>
      </c>
      <c r="BM134" s="228" t="s">
        <v>167</v>
      </c>
    </row>
    <row r="135" s="2" customFormat="1" ht="24.15" customHeight="1">
      <c r="A135" s="37"/>
      <c r="B135" s="38"/>
      <c r="C135" s="230" t="s">
        <v>168</v>
      </c>
      <c r="D135" s="230" t="s">
        <v>138</v>
      </c>
      <c r="E135" s="231" t="s">
        <v>169</v>
      </c>
      <c r="F135" s="232" t="s">
        <v>170</v>
      </c>
      <c r="G135" s="233" t="s">
        <v>152</v>
      </c>
      <c r="H135" s="234">
        <v>6</v>
      </c>
      <c r="I135" s="235"/>
      <c r="J135" s="236">
        <f>ROUND(I135*H135,2)</f>
        <v>0</v>
      </c>
      <c r="K135" s="232" t="s">
        <v>1</v>
      </c>
      <c r="L135" s="237"/>
      <c r="M135" s="238" t="s">
        <v>1</v>
      </c>
      <c r="N135" s="239" t="s">
        <v>39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142</v>
      </c>
      <c r="AT135" s="228" t="s">
        <v>138</v>
      </c>
      <c r="AU135" s="228" t="s">
        <v>84</v>
      </c>
      <c r="AY135" s="16" t="s">
        <v>126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82</v>
      </c>
      <c r="BK135" s="229">
        <f>ROUND(I135*H135,2)</f>
        <v>0</v>
      </c>
      <c r="BL135" s="16" t="s">
        <v>143</v>
      </c>
      <c r="BM135" s="228" t="s">
        <v>143</v>
      </c>
    </row>
    <row r="136" s="2" customFormat="1" ht="49.05" customHeight="1">
      <c r="A136" s="37"/>
      <c r="B136" s="38"/>
      <c r="C136" s="217" t="s">
        <v>171</v>
      </c>
      <c r="D136" s="217" t="s">
        <v>129</v>
      </c>
      <c r="E136" s="218" t="s">
        <v>172</v>
      </c>
      <c r="F136" s="219" t="s">
        <v>173</v>
      </c>
      <c r="G136" s="220" t="s">
        <v>174</v>
      </c>
      <c r="H136" s="221">
        <v>0.027</v>
      </c>
      <c r="I136" s="222"/>
      <c r="J136" s="223">
        <f>ROUND(I136*H136,2)</f>
        <v>0</v>
      </c>
      <c r="K136" s="219" t="s">
        <v>153</v>
      </c>
      <c r="L136" s="43"/>
      <c r="M136" s="224" t="s">
        <v>1</v>
      </c>
      <c r="N136" s="225" t="s">
        <v>39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143</v>
      </c>
      <c r="AT136" s="228" t="s">
        <v>129</v>
      </c>
      <c r="AU136" s="228" t="s">
        <v>84</v>
      </c>
      <c r="AY136" s="16" t="s">
        <v>126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82</v>
      </c>
      <c r="BK136" s="229">
        <f>ROUND(I136*H136,2)</f>
        <v>0</v>
      </c>
      <c r="BL136" s="16" t="s">
        <v>143</v>
      </c>
      <c r="BM136" s="228" t="s">
        <v>175</v>
      </c>
    </row>
    <row r="137" s="2" customFormat="1" ht="62.7" customHeight="1">
      <c r="A137" s="37"/>
      <c r="B137" s="38"/>
      <c r="C137" s="217" t="s">
        <v>176</v>
      </c>
      <c r="D137" s="217" t="s">
        <v>129</v>
      </c>
      <c r="E137" s="218" t="s">
        <v>177</v>
      </c>
      <c r="F137" s="219" t="s">
        <v>178</v>
      </c>
      <c r="G137" s="220" t="s">
        <v>174</v>
      </c>
      <c r="H137" s="221">
        <v>0.027</v>
      </c>
      <c r="I137" s="222"/>
      <c r="J137" s="223">
        <f>ROUND(I137*H137,2)</f>
        <v>0</v>
      </c>
      <c r="K137" s="219" t="s">
        <v>153</v>
      </c>
      <c r="L137" s="43"/>
      <c r="M137" s="224" t="s">
        <v>1</v>
      </c>
      <c r="N137" s="225" t="s">
        <v>39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143</v>
      </c>
      <c r="AT137" s="228" t="s">
        <v>129</v>
      </c>
      <c r="AU137" s="228" t="s">
        <v>84</v>
      </c>
      <c r="AY137" s="16" t="s">
        <v>126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82</v>
      </c>
      <c r="BK137" s="229">
        <f>ROUND(I137*H137,2)</f>
        <v>0</v>
      </c>
      <c r="BL137" s="16" t="s">
        <v>143</v>
      </c>
      <c r="BM137" s="228" t="s">
        <v>179</v>
      </c>
    </row>
    <row r="138" s="12" customFormat="1" ht="22.8" customHeight="1">
      <c r="A138" s="12"/>
      <c r="B138" s="201"/>
      <c r="C138" s="202"/>
      <c r="D138" s="203" t="s">
        <v>73</v>
      </c>
      <c r="E138" s="215" t="s">
        <v>180</v>
      </c>
      <c r="F138" s="215" t="s">
        <v>181</v>
      </c>
      <c r="G138" s="202"/>
      <c r="H138" s="202"/>
      <c r="I138" s="205"/>
      <c r="J138" s="216">
        <f>BK138</f>
        <v>0</v>
      </c>
      <c r="K138" s="202"/>
      <c r="L138" s="207"/>
      <c r="M138" s="208"/>
      <c r="N138" s="209"/>
      <c r="O138" s="209"/>
      <c r="P138" s="210">
        <f>SUM(P139:P191)</f>
        <v>0</v>
      </c>
      <c r="Q138" s="209"/>
      <c r="R138" s="210">
        <f>SUM(R139:R191)</f>
        <v>2.4795142999999999</v>
      </c>
      <c r="S138" s="209"/>
      <c r="T138" s="211">
        <f>SUM(T139:T191)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84</v>
      </c>
      <c r="AT138" s="213" t="s">
        <v>73</v>
      </c>
      <c r="AU138" s="213" t="s">
        <v>82</v>
      </c>
      <c r="AY138" s="212" t="s">
        <v>126</v>
      </c>
      <c r="BK138" s="214">
        <f>SUM(BK139:BK191)</f>
        <v>0</v>
      </c>
    </row>
    <row r="139" s="2" customFormat="1" ht="16.5" customHeight="1">
      <c r="A139" s="37"/>
      <c r="B139" s="38"/>
      <c r="C139" s="230" t="s">
        <v>8</v>
      </c>
      <c r="D139" s="230" t="s">
        <v>138</v>
      </c>
      <c r="E139" s="231" t="s">
        <v>182</v>
      </c>
      <c r="F139" s="232" t="s">
        <v>183</v>
      </c>
      <c r="G139" s="233" t="s">
        <v>141</v>
      </c>
      <c r="H139" s="234">
        <v>682.5</v>
      </c>
      <c r="I139" s="235"/>
      <c r="J139" s="236">
        <f>ROUND(I139*H139,2)</f>
        <v>0</v>
      </c>
      <c r="K139" s="232" t="s">
        <v>1</v>
      </c>
      <c r="L139" s="237"/>
      <c r="M139" s="238" t="s">
        <v>1</v>
      </c>
      <c r="N139" s="239" t="s">
        <v>39</v>
      </c>
      <c r="O139" s="90"/>
      <c r="P139" s="226">
        <f>O139*H139</f>
        <v>0</v>
      </c>
      <c r="Q139" s="226">
        <v>0.00012999999999999999</v>
      </c>
      <c r="R139" s="226">
        <f>Q139*H139</f>
        <v>0.088724999999999998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142</v>
      </c>
      <c r="AT139" s="228" t="s">
        <v>138</v>
      </c>
      <c r="AU139" s="228" t="s">
        <v>84</v>
      </c>
      <c r="AY139" s="16" t="s">
        <v>126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82</v>
      </c>
      <c r="BK139" s="229">
        <f>ROUND(I139*H139,2)</f>
        <v>0</v>
      </c>
      <c r="BL139" s="16" t="s">
        <v>143</v>
      </c>
      <c r="BM139" s="228" t="s">
        <v>184</v>
      </c>
    </row>
    <row r="140" s="13" customFormat="1">
      <c r="A140" s="13"/>
      <c r="B140" s="240"/>
      <c r="C140" s="241"/>
      <c r="D140" s="242" t="s">
        <v>144</v>
      </c>
      <c r="E140" s="241"/>
      <c r="F140" s="243" t="s">
        <v>185</v>
      </c>
      <c r="G140" s="241"/>
      <c r="H140" s="244">
        <v>682.5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144</v>
      </c>
      <c r="AU140" s="250" t="s">
        <v>84</v>
      </c>
      <c r="AV140" s="13" t="s">
        <v>84</v>
      </c>
      <c r="AW140" s="13" t="s">
        <v>4</v>
      </c>
      <c r="AX140" s="13" t="s">
        <v>82</v>
      </c>
      <c r="AY140" s="250" t="s">
        <v>126</v>
      </c>
    </row>
    <row r="141" s="2" customFormat="1" ht="16.5" customHeight="1">
      <c r="A141" s="37"/>
      <c r="B141" s="38"/>
      <c r="C141" s="230" t="s">
        <v>186</v>
      </c>
      <c r="D141" s="230" t="s">
        <v>138</v>
      </c>
      <c r="E141" s="231" t="s">
        <v>187</v>
      </c>
      <c r="F141" s="232" t="s">
        <v>188</v>
      </c>
      <c r="G141" s="233" t="s">
        <v>141</v>
      </c>
      <c r="H141" s="234">
        <v>1585.5</v>
      </c>
      <c r="I141" s="235"/>
      <c r="J141" s="236">
        <f>ROUND(I141*H141,2)</f>
        <v>0</v>
      </c>
      <c r="K141" s="232" t="s">
        <v>1</v>
      </c>
      <c r="L141" s="237"/>
      <c r="M141" s="238" t="s">
        <v>1</v>
      </c>
      <c r="N141" s="239" t="s">
        <v>39</v>
      </c>
      <c r="O141" s="90"/>
      <c r="P141" s="226">
        <f>O141*H141</f>
        <v>0</v>
      </c>
      <c r="Q141" s="226">
        <v>0.00018000000000000001</v>
      </c>
      <c r="R141" s="226">
        <f>Q141*H141</f>
        <v>0.28539000000000003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142</v>
      </c>
      <c r="AT141" s="228" t="s">
        <v>138</v>
      </c>
      <c r="AU141" s="228" t="s">
        <v>84</v>
      </c>
      <c r="AY141" s="16" t="s">
        <v>126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82</v>
      </c>
      <c r="BK141" s="229">
        <f>ROUND(I141*H141,2)</f>
        <v>0</v>
      </c>
      <c r="BL141" s="16" t="s">
        <v>143</v>
      </c>
      <c r="BM141" s="228" t="s">
        <v>189</v>
      </c>
    </row>
    <row r="142" s="13" customFormat="1">
      <c r="A142" s="13"/>
      <c r="B142" s="240"/>
      <c r="C142" s="241"/>
      <c r="D142" s="242" t="s">
        <v>144</v>
      </c>
      <c r="E142" s="251" t="s">
        <v>1</v>
      </c>
      <c r="F142" s="243" t="s">
        <v>190</v>
      </c>
      <c r="G142" s="241"/>
      <c r="H142" s="244">
        <v>120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144</v>
      </c>
      <c r="AU142" s="250" t="s">
        <v>84</v>
      </c>
      <c r="AV142" s="13" t="s">
        <v>84</v>
      </c>
      <c r="AW142" s="13" t="s">
        <v>31</v>
      </c>
      <c r="AX142" s="13" t="s">
        <v>74</v>
      </c>
      <c r="AY142" s="250" t="s">
        <v>126</v>
      </c>
    </row>
    <row r="143" s="13" customFormat="1">
      <c r="A143" s="13"/>
      <c r="B143" s="240"/>
      <c r="C143" s="241"/>
      <c r="D143" s="242" t="s">
        <v>144</v>
      </c>
      <c r="E143" s="251" t="s">
        <v>1</v>
      </c>
      <c r="F143" s="243" t="s">
        <v>191</v>
      </c>
      <c r="G143" s="241"/>
      <c r="H143" s="244">
        <v>1390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0" t="s">
        <v>144</v>
      </c>
      <c r="AU143" s="250" t="s">
        <v>84</v>
      </c>
      <c r="AV143" s="13" t="s">
        <v>84</v>
      </c>
      <c r="AW143" s="13" t="s">
        <v>31</v>
      </c>
      <c r="AX143" s="13" t="s">
        <v>74</v>
      </c>
      <c r="AY143" s="250" t="s">
        <v>126</v>
      </c>
    </row>
    <row r="144" s="14" customFormat="1">
      <c r="A144" s="14"/>
      <c r="B144" s="252"/>
      <c r="C144" s="253"/>
      <c r="D144" s="242" t="s">
        <v>144</v>
      </c>
      <c r="E144" s="254" t="s">
        <v>1</v>
      </c>
      <c r="F144" s="255" t="s">
        <v>192</v>
      </c>
      <c r="G144" s="253"/>
      <c r="H144" s="256">
        <v>1510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144</v>
      </c>
      <c r="AU144" s="262" t="s">
        <v>84</v>
      </c>
      <c r="AV144" s="14" t="s">
        <v>133</v>
      </c>
      <c r="AW144" s="14" t="s">
        <v>31</v>
      </c>
      <c r="AX144" s="14" t="s">
        <v>82</v>
      </c>
      <c r="AY144" s="262" t="s">
        <v>126</v>
      </c>
    </row>
    <row r="145" s="13" customFormat="1">
      <c r="A145" s="13"/>
      <c r="B145" s="240"/>
      <c r="C145" s="241"/>
      <c r="D145" s="242" t="s">
        <v>144</v>
      </c>
      <c r="E145" s="241"/>
      <c r="F145" s="243" t="s">
        <v>193</v>
      </c>
      <c r="G145" s="241"/>
      <c r="H145" s="244">
        <v>1585.5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144</v>
      </c>
      <c r="AU145" s="250" t="s">
        <v>84</v>
      </c>
      <c r="AV145" s="13" t="s">
        <v>84</v>
      </c>
      <c r="AW145" s="13" t="s">
        <v>4</v>
      </c>
      <c r="AX145" s="13" t="s">
        <v>82</v>
      </c>
      <c r="AY145" s="250" t="s">
        <v>126</v>
      </c>
    </row>
    <row r="146" s="2" customFormat="1" ht="16.5" customHeight="1">
      <c r="A146" s="37"/>
      <c r="B146" s="38"/>
      <c r="C146" s="230" t="s">
        <v>194</v>
      </c>
      <c r="D146" s="230" t="s">
        <v>138</v>
      </c>
      <c r="E146" s="231" t="s">
        <v>195</v>
      </c>
      <c r="F146" s="232" t="s">
        <v>196</v>
      </c>
      <c r="G146" s="233" t="s">
        <v>141</v>
      </c>
      <c r="H146" s="234">
        <v>509.25</v>
      </c>
      <c r="I146" s="235"/>
      <c r="J146" s="236">
        <f>ROUND(I146*H146,2)</f>
        <v>0</v>
      </c>
      <c r="K146" s="232" t="s">
        <v>153</v>
      </c>
      <c r="L146" s="237"/>
      <c r="M146" s="238" t="s">
        <v>1</v>
      </c>
      <c r="N146" s="239" t="s">
        <v>39</v>
      </c>
      <c r="O146" s="90"/>
      <c r="P146" s="226">
        <f>O146*H146</f>
        <v>0</v>
      </c>
      <c r="Q146" s="226">
        <v>0.00038999999999999999</v>
      </c>
      <c r="R146" s="226">
        <f>Q146*H146</f>
        <v>0.19860749999999999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142</v>
      </c>
      <c r="AT146" s="228" t="s">
        <v>138</v>
      </c>
      <c r="AU146" s="228" t="s">
        <v>84</v>
      </c>
      <c r="AY146" s="16" t="s">
        <v>126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82</v>
      </c>
      <c r="BK146" s="229">
        <f>ROUND(I146*H146,2)</f>
        <v>0</v>
      </c>
      <c r="BL146" s="16" t="s">
        <v>143</v>
      </c>
      <c r="BM146" s="228" t="s">
        <v>197</v>
      </c>
    </row>
    <row r="147" s="13" customFormat="1">
      <c r="A147" s="13"/>
      <c r="B147" s="240"/>
      <c r="C147" s="241"/>
      <c r="D147" s="242" t="s">
        <v>144</v>
      </c>
      <c r="E147" s="241"/>
      <c r="F147" s="243" t="s">
        <v>198</v>
      </c>
      <c r="G147" s="241"/>
      <c r="H147" s="244">
        <v>509.25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144</v>
      </c>
      <c r="AU147" s="250" t="s">
        <v>84</v>
      </c>
      <c r="AV147" s="13" t="s">
        <v>84</v>
      </c>
      <c r="AW147" s="13" t="s">
        <v>4</v>
      </c>
      <c r="AX147" s="13" t="s">
        <v>82</v>
      </c>
      <c r="AY147" s="250" t="s">
        <v>126</v>
      </c>
    </row>
    <row r="148" s="2" customFormat="1" ht="16.5" customHeight="1">
      <c r="A148" s="37"/>
      <c r="B148" s="38"/>
      <c r="C148" s="230" t="s">
        <v>167</v>
      </c>
      <c r="D148" s="230" t="s">
        <v>138</v>
      </c>
      <c r="E148" s="231" t="s">
        <v>199</v>
      </c>
      <c r="F148" s="232" t="s">
        <v>200</v>
      </c>
      <c r="G148" s="233" t="s">
        <v>141</v>
      </c>
      <c r="H148" s="234">
        <v>493.5</v>
      </c>
      <c r="I148" s="235"/>
      <c r="J148" s="236">
        <f>ROUND(I148*H148,2)</f>
        <v>0</v>
      </c>
      <c r="K148" s="232" t="s">
        <v>1</v>
      </c>
      <c r="L148" s="237"/>
      <c r="M148" s="238" t="s">
        <v>1</v>
      </c>
      <c r="N148" s="239" t="s">
        <v>39</v>
      </c>
      <c r="O148" s="90"/>
      <c r="P148" s="226">
        <f>O148*H148</f>
        <v>0</v>
      </c>
      <c r="Q148" s="226">
        <v>0.00054000000000000001</v>
      </c>
      <c r="R148" s="226">
        <f>Q148*H148</f>
        <v>0.26649</v>
      </c>
      <c r="S148" s="226">
        <v>0</v>
      </c>
      <c r="T148" s="22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8" t="s">
        <v>142</v>
      </c>
      <c r="AT148" s="228" t="s">
        <v>138</v>
      </c>
      <c r="AU148" s="228" t="s">
        <v>84</v>
      </c>
      <c r="AY148" s="16" t="s">
        <v>126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6" t="s">
        <v>82</v>
      </c>
      <c r="BK148" s="229">
        <f>ROUND(I148*H148,2)</f>
        <v>0</v>
      </c>
      <c r="BL148" s="16" t="s">
        <v>143</v>
      </c>
      <c r="BM148" s="228" t="s">
        <v>201</v>
      </c>
    </row>
    <row r="149" s="13" customFormat="1">
      <c r="A149" s="13"/>
      <c r="B149" s="240"/>
      <c r="C149" s="241"/>
      <c r="D149" s="242" t="s">
        <v>144</v>
      </c>
      <c r="E149" s="241"/>
      <c r="F149" s="243" t="s">
        <v>202</v>
      </c>
      <c r="G149" s="241"/>
      <c r="H149" s="244">
        <v>493.5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0" t="s">
        <v>144</v>
      </c>
      <c r="AU149" s="250" t="s">
        <v>84</v>
      </c>
      <c r="AV149" s="13" t="s">
        <v>84</v>
      </c>
      <c r="AW149" s="13" t="s">
        <v>4</v>
      </c>
      <c r="AX149" s="13" t="s">
        <v>82</v>
      </c>
      <c r="AY149" s="250" t="s">
        <v>126</v>
      </c>
    </row>
    <row r="150" s="2" customFormat="1" ht="24.15" customHeight="1">
      <c r="A150" s="37"/>
      <c r="B150" s="38"/>
      <c r="C150" s="217" t="s">
        <v>203</v>
      </c>
      <c r="D150" s="217" t="s">
        <v>129</v>
      </c>
      <c r="E150" s="218" t="s">
        <v>204</v>
      </c>
      <c r="F150" s="219" t="s">
        <v>205</v>
      </c>
      <c r="G150" s="220" t="s">
        <v>141</v>
      </c>
      <c r="H150" s="221">
        <v>3115</v>
      </c>
      <c r="I150" s="222"/>
      <c r="J150" s="223">
        <f>ROUND(I150*H150,2)</f>
        <v>0</v>
      </c>
      <c r="K150" s="219" t="s">
        <v>1</v>
      </c>
      <c r="L150" s="43"/>
      <c r="M150" s="224" t="s">
        <v>1</v>
      </c>
      <c r="N150" s="225" t="s">
        <v>39</v>
      </c>
      <c r="O150" s="90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143</v>
      </c>
      <c r="AT150" s="228" t="s">
        <v>129</v>
      </c>
      <c r="AU150" s="228" t="s">
        <v>84</v>
      </c>
      <c r="AY150" s="16" t="s">
        <v>126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82</v>
      </c>
      <c r="BK150" s="229">
        <f>ROUND(I150*H150,2)</f>
        <v>0</v>
      </c>
      <c r="BL150" s="16" t="s">
        <v>143</v>
      </c>
      <c r="BM150" s="228" t="s">
        <v>206</v>
      </c>
    </row>
    <row r="151" s="2" customFormat="1" ht="24.15" customHeight="1">
      <c r="A151" s="37"/>
      <c r="B151" s="38"/>
      <c r="C151" s="230" t="s">
        <v>143</v>
      </c>
      <c r="D151" s="230" t="s">
        <v>138</v>
      </c>
      <c r="E151" s="231" t="s">
        <v>207</v>
      </c>
      <c r="F151" s="232" t="s">
        <v>208</v>
      </c>
      <c r="G151" s="233" t="s">
        <v>141</v>
      </c>
      <c r="H151" s="234">
        <v>199.5</v>
      </c>
      <c r="I151" s="235"/>
      <c r="J151" s="236">
        <f>ROUND(I151*H151,2)</f>
        <v>0</v>
      </c>
      <c r="K151" s="232" t="s">
        <v>1</v>
      </c>
      <c r="L151" s="237"/>
      <c r="M151" s="238" t="s">
        <v>1</v>
      </c>
      <c r="N151" s="239" t="s">
        <v>39</v>
      </c>
      <c r="O151" s="90"/>
      <c r="P151" s="226">
        <f>O151*H151</f>
        <v>0</v>
      </c>
      <c r="Q151" s="226">
        <v>1.0000000000000001E-05</v>
      </c>
      <c r="R151" s="226">
        <f>Q151*H151</f>
        <v>0.0019950000000000002</v>
      </c>
      <c r="S151" s="226">
        <v>0</v>
      </c>
      <c r="T151" s="22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8" t="s">
        <v>142</v>
      </c>
      <c r="AT151" s="228" t="s">
        <v>138</v>
      </c>
      <c r="AU151" s="228" t="s">
        <v>84</v>
      </c>
      <c r="AY151" s="16" t="s">
        <v>126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6" t="s">
        <v>82</v>
      </c>
      <c r="BK151" s="229">
        <f>ROUND(I151*H151,2)</f>
        <v>0</v>
      </c>
      <c r="BL151" s="16" t="s">
        <v>143</v>
      </c>
      <c r="BM151" s="228" t="s">
        <v>209</v>
      </c>
    </row>
    <row r="152" s="13" customFormat="1">
      <c r="A152" s="13"/>
      <c r="B152" s="240"/>
      <c r="C152" s="241"/>
      <c r="D152" s="242" t="s">
        <v>144</v>
      </c>
      <c r="E152" s="241"/>
      <c r="F152" s="243" t="s">
        <v>210</v>
      </c>
      <c r="G152" s="241"/>
      <c r="H152" s="244">
        <v>199.5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144</v>
      </c>
      <c r="AU152" s="250" t="s">
        <v>84</v>
      </c>
      <c r="AV152" s="13" t="s">
        <v>84</v>
      </c>
      <c r="AW152" s="13" t="s">
        <v>4</v>
      </c>
      <c r="AX152" s="13" t="s">
        <v>82</v>
      </c>
      <c r="AY152" s="250" t="s">
        <v>126</v>
      </c>
    </row>
    <row r="153" s="2" customFormat="1" ht="24.15" customHeight="1">
      <c r="A153" s="37"/>
      <c r="B153" s="38"/>
      <c r="C153" s="217" t="s">
        <v>211</v>
      </c>
      <c r="D153" s="217" t="s">
        <v>129</v>
      </c>
      <c r="E153" s="218" t="s">
        <v>212</v>
      </c>
      <c r="F153" s="219" t="s">
        <v>213</v>
      </c>
      <c r="G153" s="220" t="s">
        <v>141</v>
      </c>
      <c r="H153" s="221">
        <v>190</v>
      </c>
      <c r="I153" s="222"/>
      <c r="J153" s="223">
        <f>ROUND(I153*H153,2)</f>
        <v>0</v>
      </c>
      <c r="K153" s="219" t="s">
        <v>1</v>
      </c>
      <c r="L153" s="43"/>
      <c r="M153" s="224" t="s">
        <v>1</v>
      </c>
      <c r="N153" s="225" t="s">
        <v>39</v>
      </c>
      <c r="O153" s="90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143</v>
      </c>
      <c r="AT153" s="228" t="s">
        <v>129</v>
      </c>
      <c r="AU153" s="228" t="s">
        <v>84</v>
      </c>
      <c r="AY153" s="16" t="s">
        <v>126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82</v>
      </c>
      <c r="BK153" s="229">
        <f>ROUND(I153*H153,2)</f>
        <v>0</v>
      </c>
      <c r="BL153" s="16" t="s">
        <v>143</v>
      </c>
      <c r="BM153" s="228" t="s">
        <v>214</v>
      </c>
    </row>
    <row r="154" s="2" customFormat="1" ht="33" customHeight="1">
      <c r="A154" s="37"/>
      <c r="B154" s="38"/>
      <c r="C154" s="230" t="s">
        <v>215</v>
      </c>
      <c r="D154" s="230" t="s">
        <v>138</v>
      </c>
      <c r="E154" s="231" t="s">
        <v>216</v>
      </c>
      <c r="F154" s="232" t="s">
        <v>217</v>
      </c>
      <c r="G154" s="233" t="s">
        <v>141</v>
      </c>
      <c r="H154" s="234">
        <v>20422.5</v>
      </c>
      <c r="I154" s="235"/>
      <c r="J154" s="236">
        <f>ROUND(I154*H154,2)</f>
        <v>0</v>
      </c>
      <c r="K154" s="232" t="s">
        <v>1</v>
      </c>
      <c r="L154" s="237"/>
      <c r="M154" s="238" t="s">
        <v>1</v>
      </c>
      <c r="N154" s="239" t="s">
        <v>39</v>
      </c>
      <c r="O154" s="90"/>
      <c r="P154" s="226">
        <f>O154*H154</f>
        <v>0</v>
      </c>
      <c r="Q154" s="226">
        <v>6.0000000000000002E-05</v>
      </c>
      <c r="R154" s="226">
        <f>Q154*H154</f>
        <v>1.2253499999999999</v>
      </c>
      <c r="S154" s="226">
        <v>0</v>
      </c>
      <c r="T154" s="22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8" t="s">
        <v>142</v>
      </c>
      <c r="AT154" s="228" t="s">
        <v>138</v>
      </c>
      <c r="AU154" s="228" t="s">
        <v>84</v>
      </c>
      <c r="AY154" s="16" t="s">
        <v>126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6" t="s">
        <v>82</v>
      </c>
      <c r="BK154" s="229">
        <f>ROUND(I154*H154,2)</f>
        <v>0</v>
      </c>
      <c r="BL154" s="16" t="s">
        <v>143</v>
      </c>
      <c r="BM154" s="228" t="s">
        <v>218</v>
      </c>
    </row>
    <row r="155" s="13" customFormat="1">
      <c r="A155" s="13"/>
      <c r="B155" s="240"/>
      <c r="C155" s="241"/>
      <c r="D155" s="242" t="s">
        <v>144</v>
      </c>
      <c r="E155" s="241"/>
      <c r="F155" s="243" t="s">
        <v>219</v>
      </c>
      <c r="G155" s="241"/>
      <c r="H155" s="244">
        <v>20422.5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144</v>
      </c>
      <c r="AU155" s="250" t="s">
        <v>84</v>
      </c>
      <c r="AV155" s="13" t="s">
        <v>84</v>
      </c>
      <c r="AW155" s="13" t="s">
        <v>4</v>
      </c>
      <c r="AX155" s="13" t="s">
        <v>82</v>
      </c>
      <c r="AY155" s="250" t="s">
        <v>126</v>
      </c>
    </row>
    <row r="156" s="2" customFormat="1" ht="24.15" customHeight="1">
      <c r="A156" s="37"/>
      <c r="B156" s="38"/>
      <c r="C156" s="217" t="s">
        <v>220</v>
      </c>
      <c r="D156" s="217" t="s">
        <v>129</v>
      </c>
      <c r="E156" s="218" t="s">
        <v>221</v>
      </c>
      <c r="F156" s="219" t="s">
        <v>222</v>
      </c>
      <c r="G156" s="220" t="s">
        <v>141</v>
      </c>
      <c r="H156" s="221">
        <v>19450</v>
      </c>
      <c r="I156" s="222"/>
      <c r="J156" s="223">
        <f>ROUND(I156*H156,2)</f>
        <v>0</v>
      </c>
      <c r="K156" s="219" t="s">
        <v>1</v>
      </c>
      <c r="L156" s="43"/>
      <c r="M156" s="224" t="s">
        <v>1</v>
      </c>
      <c r="N156" s="225" t="s">
        <v>39</v>
      </c>
      <c r="O156" s="90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143</v>
      </c>
      <c r="AT156" s="228" t="s">
        <v>129</v>
      </c>
      <c r="AU156" s="228" t="s">
        <v>84</v>
      </c>
      <c r="AY156" s="16" t="s">
        <v>126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82</v>
      </c>
      <c r="BK156" s="229">
        <f>ROUND(I156*H156,2)</f>
        <v>0</v>
      </c>
      <c r="BL156" s="16" t="s">
        <v>143</v>
      </c>
      <c r="BM156" s="228" t="s">
        <v>223</v>
      </c>
    </row>
    <row r="157" s="2" customFormat="1" ht="24.15" customHeight="1">
      <c r="A157" s="37"/>
      <c r="B157" s="38"/>
      <c r="C157" s="230" t="s">
        <v>201</v>
      </c>
      <c r="D157" s="230" t="s">
        <v>138</v>
      </c>
      <c r="E157" s="231" t="s">
        <v>224</v>
      </c>
      <c r="F157" s="232" t="s">
        <v>225</v>
      </c>
      <c r="G157" s="233" t="s">
        <v>141</v>
      </c>
      <c r="H157" s="234">
        <v>1302</v>
      </c>
      <c r="I157" s="235"/>
      <c r="J157" s="236">
        <f>ROUND(I157*H157,2)</f>
        <v>0</v>
      </c>
      <c r="K157" s="232" t="s">
        <v>1</v>
      </c>
      <c r="L157" s="237"/>
      <c r="M157" s="238" t="s">
        <v>1</v>
      </c>
      <c r="N157" s="239" t="s">
        <v>39</v>
      </c>
      <c r="O157" s="90"/>
      <c r="P157" s="226">
        <f>O157*H157</f>
        <v>0</v>
      </c>
      <c r="Q157" s="226">
        <v>1.0000000000000001E-05</v>
      </c>
      <c r="R157" s="226">
        <f>Q157*H157</f>
        <v>0.01302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142</v>
      </c>
      <c r="AT157" s="228" t="s">
        <v>138</v>
      </c>
      <c r="AU157" s="228" t="s">
        <v>84</v>
      </c>
      <c r="AY157" s="16" t="s">
        <v>126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82</v>
      </c>
      <c r="BK157" s="229">
        <f>ROUND(I157*H157,2)</f>
        <v>0</v>
      </c>
      <c r="BL157" s="16" t="s">
        <v>143</v>
      </c>
      <c r="BM157" s="228" t="s">
        <v>226</v>
      </c>
    </row>
    <row r="158" s="13" customFormat="1">
      <c r="A158" s="13"/>
      <c r="B158" s="240"/>
      <c r="C158" s="241"/>
      <c r="D158" s="242" t="s">
        <v>144</v>
      </c>
      <c r="E158" s="241"/>
      <c r="F158" s="243" t="s">
        <v>227</v>
      </c>
      <c r="G158" s="241"/>
      <c r="H158" s="244">
        <v>1302</v>
      </c>
      <c r="I158" s="245"/>
      <c r="J158" s="241"/>
      <c r="K158" s="241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144</v>
      </c>
      <c r="AU158" s="250" t="s">
        <v>84</v>
      </c>
      <c r="AV158" s="13" t="s">
        <v>84</v>
      </c>
      <c r="AW158" s="13" t="s">
        <v>4</v>
      </c>
      <c r="AX158" s="13" t="s">
        <v>82</v>
      </c>
      <c r="AY158" s="250" t="s">
        <v>126</v>
      </c>
    </row>
    <row r="159" s="2" customFormat="1" ht="24.15" customHeight="1">
      <c r="A159" s="37"/>
      <c r="B159" s="38"/>
      <c r="C159" s="217" t="s">
        <v>7</v>
      </c>
      <c r="D159" s="217" t="s">
        <v>129</v>
      </c>
      <c r="E159" s="218" t="s">
        <v>228</v>
      </c>
      <c r="F159" s="219" t="s">
        <v>229</v>
      </c>
      <c r="G159" s="220" t="s">
        <v>141</v>
      </c>
      <c r="H159" s="221">
        <v>1240</v>
      </c>
      <c r="I159" s="222"/>
      <c r="J159" s="223">
        <f>ROUND(I159*H159,2)</f>
        <v>0</v>
      </c>
      <c r="K159" s="219" t="s">
        <v>1</v>
      </c>
      <c r="L159" s="43"/>
      <c r="M159" s="224" t="s">
        <v>1</v>
      </c>
      <c r="N159" s="225" t="s">
        <v>39</v>
      </c>
      <c r="O159" s="90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143</v>
      </c>
      <c r="AT159" s="228" t="s">
        <v>129</v>
      </c>
      <c r="AU159" s="228" t="s">
        <v>84</v>
      </c>
      <c r="AY159" s="16" t="s">
        <v>126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82</v>
      </c>
      <c r="BK159" s="229">
        <f>ROUND(I159*H159,2)</f>
        <v>0</v>
      </c>
      <c r="BL159" s="16" t="s">
        <v>143</v>
      </c>
      <c r="BM159" s="228" t="s">
        <v>230</v>
      </c>
    </row>
    <row r="160" s="2" customFormat="1" ht="24.15" customHeight="1">
      <c r="A160" s="37"/>
      <c r="B160" s="38"/>
      <c r="C160" s="230" t="s">
        <v>184</v>
      </c>
      <c r="D160" s="230" t="s">
        <v>138</v>
      </c>
      <c r="E160" s="231" t="s">
        <v>231</v>
      </c>
      <c r="F160" s="232" t="s">
        <v>232</v>
      </c>
      <c r="G160" s="233" t="s">
        <v>152</v>
      </c>
      <c r="H160" s="234">
        <v>1</v>
      </c>
      <c r="I160" s="235"/>
      <c r="J160" s="236">
        <f>ROUND(I160*H160,2)</f>
        <v>0</v>
      </c>
      <c r="K160" s="232" t="s">
        <v>153</v>
      </c>
      <c r="L160" s="237"/>
      <c r="M160" s="238" t="s">
        <v>1</v>
      </c>
      <c r="N160" s="239" t="s">
        <v>39</v>
      </c>
      <c r="O160" s="90"/>
      <c r="P160" s="226">
        <f>O160*H160</f>
        <v>0</v>
      </c>
      <c r="Q160" s="226">
        <v>0.11</v>
      </c>
      <c r="R160" s="226">
        <f>Q160*H160</f>
        <v>0.11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142</v>
      </c>
      <c r="AT160" s="228" t="s">
        <v>138</v>
      </c>
      <c r="AU160" s="228" t="s">
        <v>84</v>
      </c>
      <c r="AY160" s="16" t="s">
        <v>126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82</v>
      </c>
      <c r="BK160" s="229">
        <f>ROUND(I160*H160,2)</f>
        <v>0</v>
      </c>
      <c r="BL160" s="16" t="s">
        <v>143</v>
      </c>
      <c r="BM160" s="228" t="s">
        <v>233</v>
      </c>
    </row>
    <row r="161" s="2" customFormat="1" ht="24.15" customHeight="1">
      <c r="A161" s="37"/>
      <c r="B161" s="38"/>
      <c r="C161" s="230" t="s">
        <v>234</v>
      </c>
      <c r="D161" s="230" t="s">
        <v>138</v>
      </c>
      <c r="E161" s="231" t="s">
        <v>235</v>
      </c>
      <c r="F161" s="232" t="s">
        <v>236</v>
      </c>
      <c r="G161" s="233" t="s">
        <v>152</v>
      </c>
      <c r="H161" s="234">
        <v>2</v>
      </c>
      <c r="I161" s="235"/>
      <c r="J161" s="236">
        <f>ROUND(I161*H161,2)</f>
        <v>0</v>
      </c>
      <c r="K161" s="232" t="s">
        <v>153</v>
      </c>
      <c r="L161" s="237"/>
      <c r="M161" s="238" t="s">
        <v>1</v>
      </c>
      <c r="N161" s="239" t="s">
        <v>39</v>
      </c>
      <c r="O161" s="90"/>
      <c r="P161" s="226">
        <f>O161*H161</f>
        <v>0</v>
      </c>
      <c r="Q161" s="226">
        <v>0.021700000000000001</v>
      </c>
      <c r="R161" s="226">
        <f>Q161*H161</f>
        <v>0.043400000000000001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142</v>
      </c>
      <c r="AT161" s="228" t="s">
        <v>138</v>
      </c>
      <c r="AU161" s="228" t="s">
        <v>84</v>
      </c>
      <c r="AY161" s="16" t="s">
        <v>126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82</v>
      </c>
      <c r="BK161" s="229">
        <f>ROUND(I161*H161,2)</f>
        <v>0</v>
      </c>
      <c r="BL161" s="16" t="s">
        <v>143</v>
      </c>
      <c r="BM161" s="228" t="s">
        <v>237</v>
      </c>
    </row>
    <row r="162" s="2" customFormat="1" ht="24.15" customHeight="1">
      <c r="A162" s="37"/>
      <c r="B162" s="38"/>
      <c r="C162" s="230" t="s">
        <v>238</v>
      </c>
      <c r="D162" s="230" t="s">
        <v>138</v>
      </c>
      <c r="E162" s="231" t="s">
        <v>239</v>
      </c>
      <c r="F162" s="232" t="s">
        <v>240</v>
      </c>
      <c r="G162" s="233" t="s">
        <v>152</v>
      </c>
      <c r="H162" s="234">
        <v>3</v>
      </c>
      <c r="I162" s="235"/>
      <c r="J162" s="236">
        <f>ROUND(I162*H162,2)</f>
        <v>0</v>
      </c>
      <c r="K162" s="232" t="s">
        <v>1</v>
      </c>
      <c r="L162" s="237"/>
      <c r="M162" s="238" t="s">
        <v>1</v>
      </c>
      <c r="N162" s="239" t="s">
        <v>39</v>
      </c>
      <c r="O162" s="90"/>
      <c r="P162" s="226">
        <f>O162*H162</f>
        <v>0</v>
      </c>
      <c r="Q162" s="226">
        <v>0.049000000000000002</v>
      </c>
      <c r="R162" s="226">
        <f>Q162*H162</f>
        <v>0.14700000000000002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142</v>
      </c>
      <c r="AT162" s="228" t="s">
        <v>138</v>
      </c>
      <c r="AU162" s="228" t="s">
        <v>84</v>
      </c>
      <c r="AY162" s="16" t="s">
        <v>126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82</v>
      </c>
      <c r="BK162" s="229">
        <f>ROUND(I162*H162,2)</f>
        <v>0</v>
      </c>
      <c r="BL162" s="16" t="s">
        <v>143</v>
      </c>
      <c r="BM162" s="228" t="s">
        <v>241</v>
      </c>
    </row>
    <row r="163" s="2" customFormat="1" ht="24.15" customHeight="1">
      <c r="A163" s="37"/>
      <c r="B163" s="38"/>
      <c r="C163" s="217" t="s">
        <v>242</v>
      </c>
      <c r="D163" s="217" t="s">
        <v>129</v>
      </c>
      <c r="E163" s="218" t="s">
        <v>243</v>
      </c>
      <c r="F163" s="219" t="s">
        <v>244</v>
      </c>
      <c r="G163" s="220" t="s">
        <v>152</v>
      </c>
      <c r="H163" s="221">
        <v>1</v>
      </c>
      <c r="I163" s="222"/>
      <c r="J163" s="223">
        <f>ROUND(I163*H163,2)</f>
        <v>0</v>
      </c>
      <c r="K163" s="219" t="s">
        <v>153</v>
      </c>
      <c r="L163" s="43"/>
      <c r="M163" s="224" t="s">
        <v>1</v>
      </c>
      <c r="N163" s="225" t="s">
        <v>39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143</v>
      </c>
      <c r="AT163" s="228" t="s">
        <v>129</v>
      </c>
      <c r="AU163" s="228" t="s">
        <v>84</v>
      </c>
      <c r="AY163" s="16" t="s">
        <v>126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82</v>
      </c>
      <c r="BK163" s="229">
        <f>ROUND(I163*H163,2)</f>
        <v>0</v>
      </c>
      <c r="BL163" s="16" t="s">
        <v>143</v>
      </c>
      <c r="BM163" s="228" t="s">
        <v>245</v>
      </c>
    </row>
    <row r="164" s="2" customFormat="1" ht="21.75" customHeight="1">
      <c r="A164" s="37"/>
      <c r="B164" s="38"/>
      <c r="C164" s="217" t="s">
        <v>209</v>
      </c>
      <c r="D164" s="217" t="s">
        <v>129</v>
      </c>
      <c r="E164" s="218" t="s">
        <v>246</v>
      </c>
      <c r="F164" s="219" t="s">
        <v>247</v>
      </c>
      <c r="G164" s="220" t="s">
        <v>152</v>
      </c>
      <c r="H164" s="221">
        <v>5</v>
      </c>
      <c r="I164" s="222"/>
      <c r="J164" s="223">
        <f>ROUND(I164*H164,2)</f>
        <v>0</v>
      </c>
      <c r="K164" s="219" t="s">
        <v>153</v>
      </c>
      <c r="L164" s="43"/>
      <c r="M164" s="224" t="s">
        <v>1</v>
      </c>
      <c r="N164" s="225" t="s">
        <v>39</v>
      </c>
      <c r="O164" s="90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143</v>
      </c>
      <c r="AT164" s="228" t="s">
        <v>129</v>
      </c>
      <c r="AU164" s="228" t="s">
        <v>84</v>
      </c>
      <c r="AY164" s="16" t="s">
        <v>126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82</v>
      </c>
      <c r="BK164" s="229">
        <f>ROUND(I164*H164,2)</f>
        <v>0</v>
      </c>
      <c r="BL164" s="16" t="s">
        <v>143</v>
      </c>
      <c r="BM164" s="228" t="s">
        <v>248</v>
      </c>
    </row>
    <row r="165" s="2" customFormat="1" ht="16.5" customHeight="1">
      <c r="A165" s="37"/>
      <c r="B165" s="38"/>
      <c r="C165" s="230" t="s">
        <v>249</v>
      </c>
      <c r="D165" s="230" t="s">
        <v>138</v>
      </c>
      <c r="E165" s="231" t="s">
        <v>250</v>
      </c>
      <c r="F165" s="232" t="s">
        <v>251</v>
      </c>
      <c r="G165" s="233" t="s">
        <v>152</v>
      </c>
      <c r="H165" s="234">
        <v>10</v>
      </c>
      <c r="I165" s="235"/>
      <c r="J165" s="236">
        <f>ROUND(I165*H165,2)</f>
        <v>0</v>
      </c>
      <c r="K165" s="232" t="s">
        <v>1</v>
      </c>
      <c r="L165" s="237"/>
      <c r="M165" s="238" t="s">
        <v>1</v>
      </c>
      <c r="N165" s="239" t="s">
        <v>39</v>
      </c>
      <c r="O165" s="90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142</v>
      </c>
      <c r="AT165" s="228" t="s">
        <v>138</v>
      </c>
      <c r="AU165" s="228" t="s">
        <v>84</v>
      </c>
      <c r="AY165" s="16" t="s">
        <v>126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82</v>
      </c>
      <c r="BK165" s="229">
        <f>ROUND(I165*H165,2)</f>
        <v>0</v>
      </c>
      <c r="BL165" s="16" t="s">
        <v>143</v>
      </c>
      <c r="BM165" s="228" t="s">
        <v>252</v>
      </c>
    </row>
    <row r="166" s="2" customFormat="1" ht="16.5" customHeight="1">
      <c r="A166" s="37"/>
      <c r="B166" s="38"/>
      <c r="C166" s="217" t="s">
        <v>253</v>
      </c>
      <c r="D166" s="217" t="s">
        <v>129</v>
      </c>
      <c r="E166" s="218" t="s">
        <v>254</v>
      </c>
      <c r="F166" s="219" t="s">
        <v>255</v>
      </c>
      <c r="G166" s="220" t="s">
        <v>132</v>
      </c>
      <c r="H166" s="221">
        <v>10</v>
      </c>
      <c r="I166" s="222"/>
      <c r="J166" s="223">
        <f>ROUND(I166*H166,2)</f>
        <v>0</v>
      </c>
      <c r="K166" s="219" t="s">
        <v>1</v>
      </c>
      <c r="L166" s="43"/>
      <c r="M166" s="224" t="s">
        <v>1</v>
      </c>
      <c r="N166" s="225" t="s">
        <v>39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143</v>
      </c>
      <c r="AT166" s="228" t="s">
        <v>129</v>
      </c>
      <c r="AU166" s="228" t="s">
        <v>84</v>
      </c>
      <c r="AY166" s="16" t="s">
        <v>126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82</v>
      </c>
      <c r="BK166" s="229">
        <f>ROUND(I166*H166,2)</f>
        <v>0</v>
      </c>
      <c r="BL166" s="16" t="s">
        <v>143</v>
      </c>
      <c r="BM166" s="228" t="s">
        <v>256</v>
      </c>
    </row>
    <row r="167" s="2" customFormat="1" ht="16.5" customHeight="1">
      <c r="A167" s="37"/>
      <c r="B167" s="38"/>
      <c r="C167" s="230" t="s">
        <v>214</v>
      </c>
      <c r="D167" s="230" t="s">
        <v>138</v>
      </c>
      <c r="E167" s="231" t="s">
        <v>257</v>
      </c>
      <c r="F167" s="232" t="s">
        <v>258</v>
      </c>
      <c r="G167" s="233" t="s">
        <v>152</v>
      </c>
      <c r="H167" s="234">
        <v>21</v>
      </c>
      <c r="I167" s="235"/>
      <c r="J167" s="236">
        <f>ROUND(I167*H167,2)</f>
        <v>0</v>
      </c>
      <c r="K167" s="232" t="s">
        <v>1</v>
      </c>
      <c r="L167" s="237"/>
      <c r="M167" s="238" t="s">
        <v>1</v>
      </c>
      <c r="N167" s="239" t="s">
        <v>39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142</v>
      </c>
      <c r="AT167" s="228" t="s">
        <v>138</v>
      </c>
      <c r="AU167" s="228" t="s">
        <v>84</v>
      </c>
      <c r="AY167" s="16" t="s">
        <v>126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82</v>
      </c>
      <c r="BK167" s="229">
        <f>ROUND(I167*H167,2)</f>
        <v>0</v>
      </c>
      <c r="BL167" s="16" t="s">
        <v>143</v>
      </c>
      <c r="BM167" s="228" t="s">
        <v>259</v>
      </c>
    </row>
    <row r="168" s="2" customFormat="1" ht="37.8" customHeight="1">
      <c r="A168" s="37"/>
      <c r="B168" s="38"/>
      <c r="C168" s="217" t="s">
        <v>260</v>
      </c>
      <c r="D168" s="217" t="s">
        <v>129</v>
      </c>
      <c r="E168" s="218" t="s">
        <v>261</v>
      </c>
      <c r="F168" s="219" t="s">
        <v>262</v>
      </c>
      <c r="G168" s="220" t="s">
        <v>152</v>
      </c>
      <c r="H168" s="221">
        <v>21</v>
      </c>
      <c r="I168" s="222"/>
      <c r="J168" s="223">
        <f>ROUND(I168*H168,2)</f>
        <v>0</v>
      </c>
      <c r="K168" s="219" t="s">
        <v>1</v>
      </c>
      <c r="L168" s="43"/>
      <c r="M168" s="224" t="s">
        <v>1</v>
      </c>
      <c r="N168" s="225" t="s">
        <v>39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143</v>
      </c>
      <c r="AT168" s="228" t="s">
        <v>129</v>
      </c>
      <c r="AU168" s="228" t="s">
        <v>84</v>
      </c>
      <c r="AY168" s="16" t="s">
        <v>126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82</v>
      </c>
      <c r="BK168" s="229">
        <f>ROUND(I168*H168,2)</f>
        <v>0</v>
      </c>
      <c r="BL168" s="16" t="s">
        <v>143</v>
      </c>
      <c r="BM168" s="228" t="s">
        <v>263</v>
      </c>
    </row>
    <row r="169" s="2" customFormat="1" ht="21.75" customHeight="1">
      <c r="A169" s="37"/>
      <c r="B169" s="38"/>
      <c r="C169" s="230" t="s">
        <v>142</v>
      </c>
      <c r="D169" s="230" t="s">
        <v>138</v>
      </c>
      <c r="E169" s="231" t="s">
        <v>264</v>
      </c>
      <c r="F169" s="232" t="s">
        <v>265</v>
      </c>
      <c r="G169" s="233" t="s">
        <v>152</v>
      </c>
      <c r="H169" s="234">
        <v>21</v>
      </c>
      <c r="I169" s="235"/>
      <c r="J169" s="236">
        <f>ROUND(I169*H169,2)</f>
        <v>0</v>
      </c>
      <c r="K169" s="232" t="s">
        <v>1</v>
      </c>
      <c r="L169" s="237"/>
      <c r="M169" s="238" t="s">
        <v>1</v>
      </c>
      <c r="N169" s="239" t="s">
        <v>39</v>
      </c>
      <c r="O169" s="90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142</v>
      </c>
      <c r="AT169" s="228" t="s">
        <v>138</v>
      </c>
      <c r="AU169" s="228" t="s">
        <v>84</v>
      </c>
      <c r="AY169" s="16" t="s">
        <v>126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82</v>
      </c>
      <c r="BK169" s="229">
        <f>ROUND(I169*H169,2)</f>
        <v>0</v>
      </c>
      <c r="BL169" s="16" t="s">
        <v>143</v>
      </c>
      <c r="BM169" s="228" t="s">
        <v>266</v>
      </c>
    </row>
    <row r="170" s="2" customFormat="1" ht="33" customHeight="1">
      <c r="A170" s="37"/>
      <c r="B170" s="38"/>
      <c r="C170" s="217" t="s">
        <v>267</v>
      </c>
      <c r="D170" s="217" t="s">
        <v>129</v>
      </c>
      <c r="E170" s="218" t="s">
        <v>268</v>
      </c>
      <c r="F170" s="219" t="s">
        <v>269</v>
      </c>
      <c r="G170" s="220" t="s">
        <v>152</v>
      </c>
      <c r="H170" s="221">
        <v>21</v>
      </c>
      <c r="I170" s="222"/>
      <c r="J170" s="223">
        <f>ROUND(I170*H170,2)</f>
        <v>0</v>
      </c>
      <c r="K170" s="219" t="s">
        <v>153</v>
      </c>
      <c r="L170" s="43"/>
      <c r="M170" s="224" t="s">
        <v>1</v>
      </c>
      <c r="N170" s="225" t="s">
        <v>39</v>
      </c>
      <c r="O170" s="90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143</v>
      </c>
      <c r="AT170" s="228" t="s">
        <v>129</v>
      </c>
      <c r="AU170" s="228" t="s">
        <v>84</v>
      </c>
      <c r="AY170" s="16" t="s">
        <v>126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82</v>
      </c>
      <c r="BK170" s="229">
        <f>ROUND(I170*H170,2)</f>
        <v>0</v>
      </c>
      <c r="BL170" s="16" t="s">
        <v>143</v>
      </c>
      <c r="BM170" s="228" t="s">
        <v>270</v>
      </c>
    </row>
    <row r="171" s="2" customFormat="1" ht="33" customHeight="1">
      <c r="A171" s="37"/>
      <c r="B171" s="38"/>
      <c r="C171" s="217" t="s">
        <v>271</v>
      </c>
      <c r="D171" s="217" t="s">
        <v>129</v>
      </c>
      <c r="E171" s="218" t="s">
        <v>272</v>
      </c>
      <c r="F171" s="219" t="s">
        <v>273</v>
      </c>
      <c r="G171" s="220" t="s">
        <v>152</v>
      </c>
      <c r="H171" s="221">
        <v>25</v>
      </c>
      <c r="I171" s="222"/>
      <c r="J171" s="223">
        <f>ROUND(I171*H171,2)</f>
        <v>0</v>
      </c>
      <c r="K171" s="219" t="s">
        <v>153</v>
      </c>
      <c r="L171" s="43"/>
      <c r="M171" s="224" t="s">
        <v>1</v>
      </c>
      <c r="N171" s="225" t="s">
        <v>39</v>
      </c>
      <c r="O171" s="90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143</v>
      </c>
      <c r="AT171" s="228" t="s">
        <v>129</v>
      </c>
      <c r="AU171" s="228" t="s">
        <v>84</v>
      </c>
      <c r="AY171" s="16" t="s">
        <v>126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82</v>
      </c>
      <c r="BK171" s="229">
        <f>ROUND(I171*H171,2)</f>
        <v>0</v>
      </c>
      <c r="BL171" s="16" t="s">
        <v>143</v>
      </c>
      <c r="BM171" s="228" t="s">
        <v>274</v>
      </c>
    </row>
    <row r="172" s="2" customFormat="1" ht="33" customHeight="1">
      <c r="A172" s="37"/>
      <c r="B172" s="38"/>
      <c r="C172" s="230" t="s">
        <v>275</v>
      </c>
      <c r="D172" s="230" t="s">
        <v>138</v>
      </c>
      <c r="E172" s="231" t="s">
        <v>276</v>
      </c>
      <c r="F172" s="232" t="s">
        <v>277</v>
      </c>
      <c r="G172" s="233" t="s">
        <v>152</v>
      </c>
      <c r="H172" s="234">
        <v>7</v>
      </c>
      <c r="I172" s="235"/>
      <c r="J172" s="236">
        <f>ROUND(I172*H172,2)</f>
        <v>0</v>
      </c>
      <c r="K172" s="232" t="s">
        <v>1</v>
      </c>
      <c r="L172" s="237"/>
      <c r="M172" s="238" t="s">
        <v>1</v>
      </c>
      <c r="N172" s="239" t="s">
        <v>39</v>
      </c>
      <c r="O172" s="90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8" t="s">
        <v>142</v>
      </c>
      <c r="AT172" s="228" t="s">
        <v>138</v>
      </c>
      <c r="AU172" s="228" t="s">
        <v>84</v>
      </c>
      <c r="AY172" s="16" t="s">
        <v>126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6" t="s">
        <v>82</v>
      </c>
      <c r="BK172" s="229">
        <f>ROUND(I172*H172,2)</f>
        <v>0</v>
      </c>
      <c r="BL172" s="16" t="s">
        <v>143</v>
      </c>
      <c r="BM172" s="228" t="s">
        <v>278</v>
      </c>
    </row>
    <row r="173" s="2" customFormat="1" ht="24.15" customHeight="1">
      <c r="A173" s="37"/>
      <c r="B173" s="38"/>
      <c r="C173" s="217" t="s">
        <v>279</v>
      </c>
      <c r="D173" s="217" t="s">
        <v>129</v>
      </c>
      <c r="E173" s="218" t="s">
        <v>280</v>
      </c>
      <c r="F173" s="219" t="s">
        <v>281</v>
      </c>
      <c r="G173" s="220" t="s">
        <v>152</v>
      </c>
      <c r="H173" s="221">
        <v>7</v>
      </c>
      <c r="I173" s="222"/>
      <c r="J173" s="223">
        <f>ROUND(I173*H173,2)</f>
        <v>0</v>
      </c>
      <c r="K173" s="219" t="s">
        <v>153</v>
      </c>
      <c r="L173" s="43"/>
      <c r="M173" s="224" t="s">
        <v>1</v>
      </c>
      <c r="N173" s="225" t="s">
        <v>39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143</v>
      </c>
      <c r="AT173" s="228" t="s">
        <v>129</v>
      </c>
      <c r="AU173" s="228" t="s">
        <v>84</v>
      </c>
      <c r="AY173" s="16" t="s">
        <v>126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82</v>
      </c>
      <c r="BK173" s="229">
        <f>ROUND(I173*H173,2)</f>
        <v>0</v>
      </c>
      <c r="BL173" s="16" t="s">
        <v>143</v>
      </c>
      <c r="BM173" s="228" t="s">
        <v>282</v>
      </c>
    </row>
    <row r="174" s="2" customFormat="1" ht="24.15" customHeight="1">
      <c r="A174" s="37"/>
      <c r="B174" s="38"/>
      <c r="C174" s="230" t="s">
        <v>283</v>
      </c>
      <c r="D174" s="230" t="s">
        <v>138</v>
      </c>
      <c r="E174" s="231" t="s">
        <v>284</v>
      </c>
      <c r="F174" s="232" t="s">
        <v>285</v>
      </c>
      <c r="G174" s="233" t="s">
        <v>152</v>
      </c>
      <c r="H174" s="234">
        <v>7</v>
      </c>
      <c r="I174" s="235"/>
      <c r="J174" s="236">
        <f>ROUND(I174*H174,2)</f>
        <v>0</v>
      </c>
      <c r="K174" s="232" t="s">
        <v>1</v>
      </c>
      <c r="L174" s="237"/>
      <c r="M174" s="238" t="s">
        <v>1</v>
      </c>
      <c r="N174" s="239" t="s">
        <v>39</v>
      </c>
      <c r="O174" s="90"/>
      <c r="P174" s="226">
        <f>O174*H174</f>
        <v>0</v>
      </c>
      <c r="Q174" s="226">
        <v>0.00040000000000000002</v>
      </c>
      <c r="R174" s="226">
        <f>Q174*H174</f>
        <v>0.0028</v>
      </c>
      <c r="S174" s="226">
        <v>0</v>
      </c>
      <c r="T174" s="22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8" t="s">
        <v>142</v>
      </c>
      <c r="AT174" s="228" t="s">
        <v>138</v>
      </c>
      <c r="AU174" s="228" t="s">
        <v>84</v>
      </c>
      <c r="AY174" s="16" t="s">
        <v>126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6" t="s">
        <v>82</v>
      </c>
      <c r="BK174" s="229">
        <f>ROUND(I174*H174,2)</f>
        <v>0</v>
      </c>
      <c r="BL174" s="16" t="s">
        <v>143</v>
      </c>
      <c r="BM174" s="228" t="s">
        <v>286</v>
      </c>
    </row>
    <row r="175" s="2" customFormat="1" ht="37.8" customHeight="1">
      <c r="A175" s="37"/>
      <c r="B175" s="38"/>
      <c r="C175" s="217" t="s">
        <v>287</v>
      </c>
      <c r="D175" s="217" t="s">
        <v>129</v>
      </c>
      <c r="E175" s="218" t="s">
        <v>288</v>
      </c>
      <c r="F175" s="219" t="s">
        <v>289</v>
      </c>
      <c r="G175" s="220" t="s">
        <v>152</v>
      </c>
      <c r="H175" s="221">
        <v>60</v>
      </c>
      <c r="I175" s="222"/>
      <c r="J175" s="223">
        <f>ROUND(I175*H175,2)</f>
        <v>0</v>
      </c>
      <c r="K175" s="219" t="s">
        <v>153</v>
      </c>
      <c r="L175" s="43"/>
      <c r="M175" s="224" t="s">
        <v>1</v>
      </c>
      <c r="N175" s="225" t="s">
        <v>39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143</v>
      </c>
      <c r="AT175" s="228" t="s">
        <v>129</v>
      </c>
      <c r="AU175" s="228" t="s">
        <v>84</v>
      </c>
      <c r="AY175" s="16" t="s">
        <v>126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82</v>
      </c>
      <c r="BK175" s="229">
        <f>ROUND(I175*H175,2)</f>
        <v>0</v>
      </c>
      <c r="BL175" s="16" t="s">
        <v>143</v>
      </c>
      <c r="BM175" s="228" t="s">
        <v>290</v>
      </c>
    </row>
    <row r="176" s="2" customFormat="1" ht="16.5" customHeight="1">
      <c r="A176" s="37"/>
      <c r="B176" s="38"/>
      <c r="C176" s="230" t="s">
        <v>291</v>
      </c>
      <c r="D176" s="230" t="s">
        <v>138</v>
      </c>
      <c r="E176" s="231" t="s">
        <v>292</v>
      </c>
      <c r="F176" s="232" t="s">
        <v>293</v>
      </c>
      <c r="G176" s="233" t="s">
        <v>152</v>
      </c>
      <c r="H176" s="234">
        <v>60</v>
      </c>
      <c r="I176" s="235"/>
      <c r="J176" s="236">
        <f>ROUND(I176*H176,2)</f>
        <v>0</v>
      </c>
      <c r="K176" s="232" t="s">
        <v>153</v>
      </c>
      <c r="L176" s="237"/>
      <c r="M176" s="238" t="s">
        <v>1</v>
      </c>
      <c r="N176" s="239" t="s">
        <v>39</v>
      </c>
      <c r="O176" s="90"/>
      <c r="P176" s="226">
        <f>O176*H176</f>
        <v>0</v>
      </c>
      <c r="Q176" s="226">
        <v>5.0000000000000002E-05</v>
      </c>
      <c r="R176" s="226">
        <f>Q176*H176</f>
        <v>0.0030000000000000001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142</v>
      </c>
      <c r="AT176" s="228" t="s">
        <v>138</v>
      </c>
      <c r="AU176" s="228" t="s">
        <v>84</v>
      </c>
      <c r="AY176" s="16" t="s">
        <v>126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82</v>
      </c>
      <c r="BK176" s="229">
        <f>ROUND(I176*H176,2)</f>
        <v>0</v>
      </c>
      <c r="BL176" s="16" t="s">
        <v>143</v>
      </c>
      <c r="BM176" s="228" t="s">
        <v>294</v>
      </c>
    </row>
    <row r="177" s="2" customFormat="1" ht="16.5" customHeight="1">
      <c r="A177" s="37"/>
      <c r="B177" s="38"/>
      <c r="C177" s="230" t="s">
        <v>295</v>
      </c>
      <c r="D177" s="230" t="s">
        <v>138</v>
      </c>
      <c r="E177" s="231" t="s">
        <v>296</v>
      </c>
      <c r="F177" s="232" t="s">
        <v>297</v>
      </c>
      <c r="G177" s="233" t="s">
        <v>152</v>
      </c>
      <c r="H177" s="234">
        <v>60</v>
      </c>
      <c r="I177" s="235"/>
      <c r="J177" s="236">
        <f>ROUND(I177*H177,2)</f>
        <v>0</v>
      </c>
      <c r="K177" s="232" t="s">
        <v>153</v>
      </c>
      <c r="L177" s="237"/>
      <c r="M177" s="238" t="s">
        <v>1</v>
      </c>
      <c r="N177" s="239" t="s">
        <v>39</v>
      </c>
      <c r="O177" s="90"/>
      <c r="P177" s="226">
        <f>O177*H177</f>
        <v>0</v>
      </c>
      <c r="Q177" s="226">
        <v>0.00010000000000000001</v>
      </c>
      <c r="R177" s="226">
        <f>Q177*H177</f>
        <v>0.0060000000000000001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142</v>
      </c>
      <c r="AT177" s="228" t="s">
        <v>138</v>
      </c>
      <c r="AU177" s="228" t="s">
        <v>84</v>
      </c>
      <c r="AY177" s="16" t="s">
        <v>126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82</v>
      </c>
      <c r="BK177" s="229">
        <f>ROUND(I177*H177,2)</f>
        <v>0</v>
      </c>
      <c r="BL177" s="16" t="s">
        <v>143</v>
      </c>
      <c r="BM177" s="228" t="s">
        <v>298</v>
      </c>
    </row>
    <row r="178" s="2" customFormat="1" ht="16.5" customHeight="1">
      <c r="A178" s="37"/>
      <c r="B178" s="38"/>
      <c r="C178" s="230" t="s">
        <v>252</v>
      </c>
      <c r="D178" s="230" t="s">
        <v>138</v>
      </c>
      <c r="E178" s="231" t="s">
        <v>299</v>
      </c>
      <c r="F178" s="232" t="s">
        <v>300</v>
      </c>
      <c r="G178" s="233" t="s">
        <v>152</v>
      </c>
      <c r="H178" s="234">
        <v>60</v>
      </c>
      <c r="I178" s="235"/>
      <c r="J178" s="236">
        <f>ROUND(I178*H178,2)</f>
        <v>0</v>
      </c>
      <c r="K178" s="232" t="s">
        <v>153</v>
      </c>
      <c r="L178" s="237"/>
      <c r="M178" s="238" t="s">
        <v>1</v>
      </c>
      <c r="N178" s="239" t="s">
        <v>39</v>
      </c>
      <c r="O178" s="90"/>
      <c r="P178" s="226">
        <f>O178*H178</f>
        <v>0</v>
      </c>
      <c r="Q178" s="226">
        <v>0.00010000000000000001</v>
      </c>
      <c r="R178" s="226">
        <f>Q178*H178</f>
        <v>0.0060000000000000001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142</v>
      </c>
      <c r="AT178" s="228" t="s">
        <v>138</v>
      </c>
      <c r="AU178" s="228" t="s">
        <v>84</v>
      </c>
      <c r="AY178" s="16" t="s">
        <v>126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82</v>
      </c>
      <c r="BK178" s="229">
        <f>ROUND(I178*H178,2)</f>
        <v>0</v>
      </c>
      <c r="BL178" s="16" t="s">
        <v>143</v>
      </c>
      <c r="BM178" s="228" t="s">
        <v>301</v>
      </c>
    </row>
    <row r="179" s="2" customFormat="1" ht="16.5" customHeight="1">
      <c r="A179" s="37"/>
      <c r="B179" s="38"/>
      <c r="C179" s="230" t="s">
        <v>302</v>
      </c>
      <c r="D179" s="230" t="s">
        <v>138</v>
      </c>
      <c r="E179" s="231" t="s">
        <v>303</v>
      </c>
      <c r="F179" s="232" t="s">
        <v>304</v>
      </c>
      <c r="G179" s="233" t="s">
        <v>152</v>
      </c>
      <c r="H179" s="234">
        <v>742</v>
      </c>
      <c r="I179" s="235"/>
      <c r="J179" s="236">
        <f>ROUND(I179*H179,2)</f>
        <v>0</v>
      </c>
      <c r="K179" s="232" t="s">
        <v>1</v>
      </c>
      <c r="L179" s="237"/>
      <c r="M179" s="238" t="s">
        <v>1</v>
      </c>
      <c r="N179" s="239" t="s">
        <v>39</v>
      </c>
      <c r="O179" s="90"/>
      <c r="P179" s="226">
        <f>O179*H179</f>
        <v>0</v>
      </c>
      <c r="Q179" s="226">
        <v>6.0000000000000002E-05</v>
      </c>
      <c r="R179" s="226">
        <f>Q179*H179</f>
        <v>0.044520000000000004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142</v>
      </c>
      <c r="AT179" s="228" t="s">
        <v>138</v>
      </c>
      <c r="AU179" s="228" t="s">
        <v>84</v>
      </c>
      <c r="AY179" s="16" t="s">
        <v>126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82</v>
      </c>
      <c r="BK179" s="229">
        <f>ROUND(I179*H179,2)</f>
        <v>0</v>
      </c>
      <c r="BL179" s="16" t="s">
        <v>143</v>
      </c>
      <c r="BM179" s="228" t="s">
        <v>279</v>
      </c>
    </row>
    <row r="180" s="2" customFormat="1" ht="37.8" customHeight="1">
      <c r="A180" s="37"/>
      <c r="B180" s="38"/>
      <c r="C180" s="217" t="s">
        <v>305</v>
      </c>
      <c r="D180" s="217" t="s">
        <v>129</v>
      </c>
      <c r="E180" s="218" t="s">
        <v>306</v>
      </c>
      <c r="F180" s="219" t="s">
        <v>307</v>
      </c>
      <c r="G180" s="220" t="s">
        <v>152</v>
      </c>
      <c r="H180" s="221">
        <v>208</v>
      </c>
      <c r="I180" s="222"/>
      <c r="J180" s="223">
        <f>ROUND(I180*H180,2)</f>
        <v>0</v>
      </c>
      <c r="K180" s="219" t="s">
        <v>153</v>
      </c>
      <c r="L180" s="43"/>
      <c r="M180" s="224" t="s">
        <v>1</v>
      </c>
      <c r="N180" s="225" t="s">
        <v>39</v>
      </c>
      <c r="O180" s="90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143</v>
      </c>
      <c r="AT180" s="228" t="s">
        <v>129</v>
      </c>
      <c r="AU180" s="228" t="s">
        <v>84</v>
      </c>
      <c r="AY180" s="16" t="s">
        <v>126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82</v>
      </c>
      <c r="BK180" s="229">
        <f>ROUND(I180*H180,2)</f>
        <v>0</v>
      </c>
      <c r="BL180" s="16" t="s">
        <v>143</v>
      </c>
      <c r="BM180" s="228" t="s">
        <v>308</v>
      </c>
    </row>
    <row r="181" s="2" customFormat="1" ht="24.15" customHeight="1">
      <c r="A181" s="37"/>
      <c r="B181" s="38"/>
      <c r="C181" s="230" t="s">
        <v>266</v>
      </c>
      <c r="D181" s="230" t="s">
        <v>138</v>
      </c>
      <c r="E181" s="231" t="s">
        <v>309</v>
      </c>
      <c r="F181" s="232" t="s">
        <v>310</v>
      </c>
      <c r="G181" s="233" t="s">
        <v>152</v>
      </c>
      <c r="H181" s="234">
        <v>54</v>
      </c>
      <c r="I181" s="235"/>
      <c r="J181" s="236">
        <f>ROUND(I181*H181,2)</f>
        <v>0</v>
      </c>
      <c r="K181" s="232" t="s">
        <v>1</v>
      </c>
      <c r="L181" s="237"/>
      <c r="M181" s="238" t="s">
        <v>1</v>
      </c>
      <c r="N181" s="239" t="s">
        <v>39</v>
      </c>
      <c r="O181" s="90"/>
      <c r="P181" s="226">
        <f>O181*H181</f>
        <v>0</v>
      </c>
      <c r="Q181" s="226">
        <v>0.00010000000000000001</v>
      </c>
      <c r="R181" s="226">
        <f>Q181*H181</f>
        <v>0.0054000000000000003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142</v>
      </c>
      <c r="AT181" s="228" t="s">
        <v>138</v>
      </c>
      <c r="AU181" s="228" t="s">
        <v>84</v>
      </c>
      <c r="AY181" s="16" t="s">
        <v>126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82</v>
      </c>
      <c r="BK181" s="229">
        <f>ROUND(I181*H181,2)</f>
        <v>0</v>
      </c>
      <c r="BL181" s="16" t="s">
        <v>143</v>
      </c>
      <c r="BM181" s="228" t="s">
        <v>159</v>
      </c>
    </row>
    <row r="182" s="2" customFormat="1" ht="24.15" customHeight="1">
      <c r="A182" s="37"/>
      <c r="B182" s="38"/>
      <c r="C182" s="230" t="s">
        <v>311</v>
      </c>
      <c r="D182" s="230" t="s">
        <v>138</v>
      </c>
      <c r="E182" s="231" t="s">
        <v>312</v>
      </c>
      <c r="F182" s="232" t="s">
        <v>313</v>
      </c>
      <c r="G182" s="233" t="s">
        <v>152</v>
      </c>
      <c r="H182" s="234">
        <v>154</v>
      </c>
      <c r="I182" s="235"/>
      <c r="J182" s="236">
        <f>ROUND(I182*H182,2)</f>
        <v>0</v>
      </c>
      <c r="K182" s="232" t="s">
        <v>1</v>
      </c>
      <c r="L182" s="237"/>
      <c r="M182" s="238" t="s">
        <v>1</v>
      </c>
      <c r="N182" s="239" t="s">
        <v>39</v>
      </c>
      <c r="O182" s="90"/>
      <c r="P182" s="226">
        <f>O182*H182</f>
        <v>0</v>
      </c>
      <c r="Q182" s="226">
        <v>0.00010000000000000001</v>
      </c>
      <c r="R182" s="226">
        <f>Q182*H182</f>
        <v>0.015400000000000001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142</v>
      </c>
      <c r="AT182" s="228" t="s">
        <v>138</v>
      </c>
      <c r="AU182" s="228" t="s">
        <v>84</v>
      </c>
      <c r="AY182" s="16" t="s">
        <v>126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82</v>
      </c>
      <c r="BK182" s="229">
        <f>ROUND(I182*H182,2)</f>
        <v>0</v>
      </c>
      <c r="BL182" s="16" t="s">
        <v>143</v>
      </c>
      <c r="BM182" s="228" t="s">
        <v>253</v>
      </c>
    </row>
    <row r="183" s="2" customFormat="1" ht="37.8" customHeight="1">
      <c r="A183" s="37"/>
      <c r="B183" s="38"/>
      <c r="C183" s="230" t="s">
        <v>278</v>
      </c>
      <c r="D183" s="230" t="s">
        <v>138</v>
      </c>
      <c r="E183" s="231" t="s">
        <v>314</v>
      </c>
      <c r="F183" s="232" t="s">
        <v>315</v>
      </c>
      <c r="G183" s="233" t="s">
        <v>152</v>
      </c>
      <c r="H183" s="234">
        <v>742</v>
      </c>
      <c r="I183" s="235"/>
      <c r="J183" s="236">
        <f>ROUND(I183*H183,2)</f>
        <v>0</v>
      </c>
      <c r="K183" s="232" t="s">
        <v>1</v>
      </c>
      <c r="L183" s="237"/>
      <c r="M183" s="238" t="s">
        <v>1</v>
      </c>
      <c r="N183" s="239" t="s">
        <v>39</v>
      </c>
      <c r="O183" s="90"/>
      <c r="P183" s="226">
        <f>O183*H183</f>
        <v>0</v>
      </c>
      <c r="Q183" s="226">
        <v>2.0000000000000002E-05</v>
      </c>
      <c r="R183" s="226">
        <f>Q183*H183</f>
        <v>0.014840000000000001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142</v>
      </c>
      <c r="AT183" s="228" t="s">
        <v>138</v>
      </c>
      <c r="AU183" s="228" t="s">
        <v>84</v>
      </c>
      <c r="AY183" s="16" t="s">
        <v>126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82</v>
      </c>
      <c r="BK183" s="229">
        <f>ROUND(I183*H183,2)</f>
        <v>0</v>
      </c>
      <c r="BL183" s="16" t="s">
        <v>143</v>
      </c>
      <c r="BM183" s="228" t="s">
        <v>316</v>
      </c>
    </row>
    <row r="184" s="2" customFormat="1" ht="24.15" customHeight="1">
      <c r="A184" s="37"/>
      <c r="B184" s="38"/>
      <c r="C184" s="217" t="s">
        <v>317</v>
      </c>
      <c r="D184" s="217" t="s">
        <v>129</v>
      </c>
      <c r="E184" s="218" t="s">
        <v>318</v>
      </c>
      <c r="F184" s="219" t="s">
        <v>319</v>
      </c>
      <c r="G184" s="220" t="s">
        <v>152</v>
      </c>
      <c r="H184" s="221">
        <v>742</v>
      </c>
      <c r="I184" s="222"/>
      <c r="J184" s="223">
        <f>ROUND(I184*H184,2)</f>
        <v>0</v>
      </c>
      <c r="K184" s="219" t="s">
        <v>1</v>
      </c>
      <c r="L184" s="43"/>
      <c r="M184" s="224" t="s">
        <v>1</v>
      </c>
      <c r="N184" s="225" t="s">
        <v>39</v>
      </c>
      <c r="O184" s="90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143</v>
      </c>
      <c r="AT184" s="228" t="s">
        <v>129</v>
      </c>
      <c r="AU184" s="228" t="s">
        <v>84</v>
      </c>
      <c r="AY184" s="16" t="s">
        <v>126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82</v>
      </c>
      <c r="BK184" s="229">
        <f>ROUND(I184*H184,2)</f>
        <v>0</v>
      </c>
      <c r="BL184" s="16" t="s">
        <v>143</v>
      </c>
      <c r="BM184" s="228" t="s">
        <v>320</v>
      </c>
    </row>
    <row r="185" s="2" customFormat="1" ht="24.15" customHeight="1">
      <c r="A185" s="37"/>
      <c r="B185" s="38"/>
      <c r="C185" s="217" t="s">
        <v>321</v>
      </c>
      <c r="D185" s="217" t="s">
        <v>129</v>
      </c>
      <c r="E185" s="218" t="s">
        <v>322</v>
      </c>
      <c r="F185" s="219" t="s">
        <v>323</v>
      </c>
      <c r="G185" s="220" t="s">
        <v>152</v>
      </c>
      <c r="H185" s="221">
        <v>380</v>
      </c>
      <c r="I185" s="222"/>
      <c r="J185" s="223">
        <f>ROUND(I185*H185,2)</f>
        <v>0</v>
      </c>
      <c r="K185" s="219" t="s">
        <v>153</v>
      </c>
      <c r="L185" s="43"/>
      <c r="M185" s="224" t="s">
        <v>1</v>
      </c>
      <c r="N185" s="225" t="s">
        <v>39</v>
      </c>
      <c r="O185" s="90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143</v>
      </c>
      <c r="AT185" s="228" t="s">
        <v>129</v>
      </c>
      <c r="AU185" s="228" t="s">
        <v>84</v>
      </c>
      <c r="AY185" s="16" t="s">
        <v>126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82</v>
      </c>
      <c r="BK185" s="229">
        <f>ROUND(I185*H185,2)</f>
        <v>0</v>
      </c>
      <c r="BL185" s="16" t="s">
        <v>143</v>
      </c>
      <c r="BM185" s="228" t="s">
        <v>324</v>
      </c>
    </row>
    <row r="186" s="2" customFormat="1" ht="16.5" customHeight="1">
      <c r="A186" s="37"/>
      <c r="B186" s="38"/>
      <c r="C186" s="217" t="s">
        <v>325</v>
      </c>
      <c r="D186" s="217" t="s">
        <v>129</v>
      </c>
      <c r="E186" s="218" t="s">
        <v>326</v>
      </c>
      <c r="F186" s="219" t="s">
        <v>327</v>
      </c>
      <c r="G186" s="220" t="s">
        <v>152</v>
      </c>
      <c r="H186" s="221">
        <v>20</v>
      </c>
      <c r="I186" s="222"/>
      <c r="J186" s="223">
        <f>ROUND(I186*H186,2)</f>
        <v>0</v>
      </c>
      <c r="K186" s="219" t="s">
        <v>1</v>
      </c>
      <c r="L186" s="43"/>
      <c r="M186" s="224" t="s">
        <v>1</v>
      </c>
      <c r="N186" s="225" t="s">
        <v>39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143</v>
      </c>
      <c r="AT186" s="228" t="s">
        <v>129</v>
      </c>
      <c r="AU186" s="228" t="s">
        <v>84</v>
      </c>
      <c r="AY186" s="16" t="s">
        <v>126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82</v>
      </c>
      <c r="BK186" s="229">
        <f>ROUND(I186*H186,2)</f>
        <v>0</v>
      </c>
      <c r="BL186" s="16" t="s">
        <v>143</v>
      </c>
      <c r="BM186" s="228" t="s">
        <v>328</v>
      </c>
    </row>
    <row r="187" s="2" customFormat="1" ht="24.15" customHeight="1">
      <c r="A187" s="37"/>
      <c r="B187" s="38"/>
      <c r="C187" s="217" t="s">
        <v>329</v>
      </c>
      <c r="D187" s="217" t="s">
        <v>129</v>
      </c>
      <c r="E187" s="218" t="s">
        <v>330</v>
      </c>
      <c r="F187" s="219" t="s">
        <v>331</v>
      </c>
      <c r="G187" s="220" t="s">
        <v>152</v>
      </c>
      <c r="H187" s="221">
        <v>7</v>
      </c>
      <c r="I187" s="222"/>
      <c r="J187" s="223">
        <f>ROUND(I187*H187,2)</f>
        <v>0</v>
      </c>
      <c r="K187" s="219" t="s">
        <v>1</v>
      </c>
      <c r="L187" s="43"/>
      <c r="M187" s="224" t="s">
        <v>1</v>
      </c>
      <c r="N187" s="225" t="s">
        <v>39</v>
      </c>
      <c r="O187" s="90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143</v>
      </c>
      <c r="AT187" s="228" t="s">
        <v>129</v>
      </c>
      <c r="AU187" s="228" t="s">
        <v>84</v>
      </c>
      <c r="AY187" s="16" t="s">
        <v>126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6" t="s">
        <v>82</v>
      </c>
      <c r="BK187" s="229">
        <f>ROUND(I187*H187,2)</f>
        <v>0</v>
      </c>
      <c r="BL187" s="16" t="s">
        <v>143</v>
      </c>
      <c r="BM187" s="228" t="s">
        <v>332</v>
      </c>
    </row>
    <row r="188" s="2" customFormat="1" ht="21.75" customHeight="1">
      <c r="A188" s="37"/>
      <c r="B188" s="38"/>
      <c r="C188" s="217" t="s">
        <v>286</v>
      </c>
      <c r="D188" s="217" t="s">
        <v>129</v>
      </c>
      <c r="E188" s="218" t="s">
        <v>333</v>
      </c>
      <c r="F188" s="219" t="s">
        <v>334</v>
      </c>
      <c r="G188" s="220" t="s">
        <v>152</v>
      </c>
      <c r="H188" s="221">
        <v>2</v>
      </c>
      <c r="I188" s="222"/>
      <c r="J188" s="223">
        <f>ROUND(I188*H188,2)</f>
        <v>0</v>
      </c>
      <c r="K188" s="219" t="s">
        <v>1</v>
      </c>
      <c r="L188" s="43"/>
      <c r="M188" s="224" t="s">
        <v>1</v>
      </c>
      <c r="N188" s="225" t="s">
        <v>39</v>
      </c>
      <c r="O188" s="90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143</v>
      </c>
      <c r="AT188" s="228" t="s">
        <v>129</v>
      </c>
      <c r="AU188" s="228" t="s">
        <v>84</v>
      </c>
      <c r="AY188" s="16" t="s">
        <v>126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82</v>
      </c>
      <c r="BK188" s="229">
        <f>ROUND(I188*H188,2)</f>
        <v>0</v>
      </c>
      <c r="BL188" s="16" t="s">
        <v>143</v>
      </c>
      <c r="BM188" s="228" t="s">
        <v>305</v>
      </c>
    </row>
    <row r="189" s="2" customFormat="1" ht="16.5" customHeight="1">
      <c r="A189" s="37"/>
      <c r="B189" s="38"/>
      <c r="C189" s="217" t="s">
        <v>226</v>
      </c>
      <c r="D189" s="217" t="s">
        <v>129</v>
      </c>
      <c r="E189" s="218" t="s">
        <v>335</v>
      </c>
      <c r="F189" s="219" t="s">
        <v>336</v>
      </c>
      <c r="G189" s="220" t="s">
        <v>152</v>
      </c>
      <c r="H189" s="221">
        <v>54</v>
      </c>
      <c r="I189" s="222"/>
      <c r="J189" s="223">
        <f>ROUND(I189*H189,2)</f>
        <v>0</v>
      </c>
      <c r="K189" s="219" t="s">
        <v>1</v>
      </c>
      <c r="L189" s="43"/>
      <c r="M189" s="224" t="s">
        <v>1</v>
      </c>
      <c r="N189" s="225" t="s">
        <v>39</v>
      </c>
      <c r="O189" s="90"/>
      <c r="P189" s="226">
        <f>O189*H189</f>
        <v>0</v>
      </c>
      <c r="Q189" s="226">
        <v>2.9200000000000002E-05</v>
      </c>
      <c r="R189" s="226">
        <f>Q189*H189</f>
        <v>0.0015768000000000002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143</v>
      </c>
      <c r="AT189" s="228" t="s">
        <v>129</v>
      </c>
      <c r="AU189" s="228" t="s">
        <v>84</v>
      </c>
      <c r="AY189" s="16" t="s">
        <v>126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82</v>
      </c>
      <c r="BK189" s="229">
        <f>ROUND(I189*H189,2)</f>
        <v>0</v>
      </c>
      <c r="BL189" s="16" t="s">
        <v>143</v>
      </c>
      <c r="BM189" s="228" t="s">
        <v>337</v>
      </c>
    </row>
    <row r="190" s="2" customFormat="1" ht="49.05" customHeight="1">
      <c r="A190" s="37"/>
      <c r="B190" s="38"/>
      <c r="C190" s="217" t="s">
        <v>263</v>
      </c>
      <c r="D190" s="217" t="s">
        <v>129</v>
      </c>
      <c r="E190" s="218" t="s">
        <v>338</v>
      </c>
      <c r="F190" s="219" t="s">
        <v>339</v>
      </c>
      <c r="G190" s="220" t="s">
        <v>174</v>
      </c>
      <c r="H190" s="221">
        <v>2.48</v>
      </c>
      <c r="I190" s="222"/>
      <c r="J190" s="223">
        <f>ROUND(I190*H190,2)</f>
        <v>0</v>
      </c>
      <c r="K190" s="219" t="s">
        <v>153</v>
      </c>
      <c r="L190" s="43"/>
      <c r="M190" s="224" t="s">
        <v>1</v>
      </c>
      <c r="N190" s="225" t="s">
        <v>39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143</v>
      </c>
      <c r="AT190" s="228" t="s">
        <v>129</v>
      </c>
      <c r="AU190" s="228" t="s">
        <v>84</v>
      </c>
      <c r="AY190" s="16" t="s">
        <v>126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82</v>
      </c>
      <c r="BK190" s="229">
        <f>ROUND(I190*H190,2)</f>
        <v>0</v>
      </c>
      <c r="BL190" s="16" t="s">
        <v>143</v>
      </c>
      <c r="BM190" s="228" t="s">
        <v>340</v>
      </c>
    </row>
    <row r="191" s="2" customFormat="1" ht="62.7" customHeight="1">
      <c r="A191" s="37"/>
      <c r="B191" s="38"/>
      <c r="C191" s="217" t="s">
        <v>341</v>
      </c>
      <c r="D191" s="217" t="s">
        <v>129</v>
      </c>
      <c r="E191" s="218" t="s">
        <v>342</v>
      </c>
      <c r="F191" s="219" t="s">
        <v>343</v>
      </c>
      <c r="G191" s="220" t="s">
        <v>174</v>
      </c>
      <c r="H191" s="221">
        <v>2.48</v>
      </c>
      <c r="I191" s="222"/>
      <c r="J191" s="223">
        <f>ROUND(I191*H191,2)</f>
        <v>0</v>
      </c>
      <c r="K191" s="219" t="s">
        <v>153</v>
      </c>
      <c r="L191" s="43"/>
      <c r="M191" s="224" t="s">
        <v>1</v>
      </c>
      <c r="N191" s="225" t="s">
        <v>39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143</v>
      </c>
      <c r="AT191" s="228" t="s">
        <v>129</v>
      </c>
      <c r="AU191" s="228" t="s">
        <v>84</v>
      </c>
      <c r="AY191" s="16" t="s">
        <v>126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82</v>
      </c>
      <c r="BK191" s="229">
        <f>ROUND(I191*H191,2)</f>
        <v>0</v>
      </c>
      <c r="BL191" s="16" t="s">
        <v>143</v>
      </c>
      <c r="BM191" s="228" t="s">
        <v>344</v>
      </c>
    </row>
    <row r="192" s="12" customFormat="1" ht="22.8" customHeight="1">
      <c r="A192" s="12"/>
      <c r="B192" s="201"/>
      <c r="C192" s="202"/>
      <c r="D192" s="203" t="s">
        <v>73</v>
      </c>
      <c r="E192" s="215" t="s">
        <v>345</v>
      </c>
      <c r="F192" s="215" t="s">
        <v>346</v>
      </c>
      <c r="G192" s="202"/>
      <c r="H192" s="202"/>
      <c r="I192" s="205"/>
      <c r="J192" s="216">
        <f>BK192</f>
        <v>0</v>
      </c>
      <c r="K192" s="202"/>
      <c r="L192" s="207"/>
      <c r="M192" s="208"/>
      <c r="N192" s="209"/>
      <c r="O192" s="209"/>
      <c r="P192" s="210">
        <f>SUM(P193:P198)</f>
        <v>0</v>
      </c>
      <c r="Q192" s="209"/>
      <c r="R192" s="210">
        <f>SUM(R193:R198)</f>
        <v>0.027400000000000001</v>
      </c>
      <c r="S192" s="209"/>
      <c r="T192" s="211">
        <f>SUM(T193:T198)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2" t="s">
        <v>84</v>
      </c>
      <c r="AT192" s="213" t="s">
        <v>73</v>
      </c>
      <c r="AU192" s="213" t="s">
        <v>82</v>
      </c>
      <c r="AY192" s="212" t="s">
        <v>126</v>
      </c>
      <c r="BK192" s="214">
        <f>SUM(BK193:BK198)</f>
        <v>0</v>
      </c>
    </row>
    <row r="193" s="2" customFormat="1" ht="21.75" customHeight="1">
      <c r="A193" s="37"/>
      <c r="B193" s="38"/>
      <c r="C193" s="217" t="s">
        <v>259</v>
      </c>
      <c r="D193" s="217" t="s">
        <v>129</v>
      </c>
      <c r="E193" s="218" t="s">
        <v>347</v>
      </c>
      <c r="F193" s="219" t="s">
        <v>348</v>
      </c>
      <c r="G193" s="220" t="s">
        <v>349</v>
      </c>
      <c r="H193" s="221">
        <v>98</v>
      </c>
      <c r="I193" s="222"/>
      <c r="J193" s="223">
        <f>ROUND(I193*H193,2)</f>
        <v>0</v>
      </c>
      <c r="K193" s="219" t="s">
        <v>1</v>
      </c>
      <c r="L193" s="43"/>
      <c r="M193" s="224" t="s">
        <v>1</v>
      </c>
      <c r="N193" s="225" t="s">
        <v>39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143</v>
      </c>
      <c r="AT193" s="228" t="s">
        <v>129</v>
      </c>
      <c r="AU193" s="228" t="s">
        <v>84</v>
      </c>
      <c r="AY193" s="16" t="s">
        <v>126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82</v>
      </c>
      <c r="BK193" s="229">
        <f>ROUND(I193*H193,2)</f>
        <v>0</v>
      </c>
      <c r="BL193" s="16" t="s">
        <v>143</v>
      </c>
      <c r="BM193" s="228" t="s">
        <v>350</v>
      </c>
    </row>
    <row r="194" s="2" customFormat="1" ht="24.15" customHeight="1">
      <c r="A194" s="37"/>
      <c r="B194" s="38"/>
      <c r="C194" s="217" t="s">
        <v>351</v>
      </c>
      <c r="D194" s="217" t="s">
        <v>129</v>
      </c>
      <c r="E194" s="218" t="s">
        <v>352</v>
      </c>
      <c r="F194" s="219" t="s">
        <v>353</v>
      </c>
      <c r="G194" s="220" t="s">
        <v>349</v>
      </c>
      <c r="H194" s="221">
        <v>98</v>
      </c>
      <c r="I194" s="222"/>
      <c r="J194" s="223">
        <f>ROUND(I194*H194,2)</f>
        <v>0</v>
      </c>
      <c r="K194" s="219" t="s">
        <v>1</v>
      </c>
      <c r="L194" s="43"/>
      <c r="M194" s="224" t="s">
        <v>1</v>
      </c>
      <c r="N194" s="225" t="s">
        <v>39</v>
      </c>
      <c r="O194" s="90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143</v>
      </c>
      <c r="AT194" s="228" t="s">
        <v>129</v>
      </c>
      <c r="AU194" s="228" t="s">
        <v>84</v>
      </c>
      <c r="AY194" s="16" t="s">
        <v>126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82</v>
      </c>
      <c r="BK194" s="229">
        <f>ROUND(I194*H194,2)</f>
        <v>0</v>
      </c>
      <c r="BL194" s="16" t="s">
        <v>143</v>
      </c>
      <c r="BM194" s="228" t="s">
        <v>354</v>
      </c>
    </row>
    <row r="195" s="2" customFormat="1" ht="24.15" customHeight="1">
      <c r="A195" s="37"/>
      <c r="B195" s="38"/>
      <c r="C195" s="230" t="s">
        <v>223</v>
      </c>
      <c r="D195" s="230" t="s">
        <v>138</v>
      </c>
      <c r="E195" s="231" t="s">
        <v>355</v>
      </c>
      <c r="F195" s="232" t="s">
        <v>356</v>
      </c>
      <c r="G195" s="233" t="s">
        <v>357</v>
      </c>
      <c r="H195" s="234">
        <v>12</v>
      </c>
      <c r="I195" s="235"/>
      <c r="J195" s="236">
        <f>ROUND(I195*H195,2)</f>
        <v>0</v>
      </c>
      <c r="K195" s="232" t="s">
        <v>1</v>
      </c>
      <c r="L195" s="237"/>
      <c r="M195" s="238" t="s">
        <v>1</v>
      </c>
      <c r="N195" s="239" t="s">
        <v>39</v>
      </c>
      <c r="O195" s="90"/>
      <c r="P195" s="226">
        <f>O195*H195</f>
        <v>0</v>
      </c>
      <c r="Q195" s="226">
        <v>0.0011999999999999999</v>
      </c>
      <c r="R195" s="226">
        <f>Q195*H195</f>
        <v>0.0144</v>
      </c>
      <c r="S195" s="226">
        <v>0</v>
      </c>
      <c r="T195" s="22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142</v>
      </c>
      <c r="AT195" s="228" t="s">
        <v>138</v>
      </c>
      <c r="AU195" s="228" t="s">
        <v>84</v>
      </c>
      <c r="AY195" s="16" t="s">
        <v>126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6" t="s">
        <v>82</v>
      </c>
      <c r="BK195" s="229">
        <f>ROUND(I195*H195,2)</f>
        <v>0</v>
      </c>
      <c r="BL195" s="16" t="s">
        <v>143</v>
      </c>
      <c r="BM195" s="228" t="s">
        <v>358</v>
      </c>
    </row>
    <row r="196" s="2" customFormat="1" ht="33" customHeight="1">
      <c r="A196" s="37"/>
      <c r="B196" s="38"/>
      <c r="C196" s="217" t="s">
        <v>359</v>
      </c>
      <c r="D196" s="217" t="s">
        <v>129</v>
      </c>
      <c r="E196" s="218" t="s">
        <v>360</v>
      </c>
      <c r="F196" s="219" t="s">
        <v>361</v>
      </c>
      <c r="G196" s="220" t="s">
        <v>349</v>
      </c>
      <c r="H196" s="221">
        <v>98</v>
      </c>
      <c r="I196" s="222"/>
      <c r="J196" s="223">
        <f>ROUND(I196*H196,2)</f>
        <v>0</v>
      </c>
      <c r="K196" s="219" t="s">
        <v>1</v>
      </c>
      <c r="L196" s="43"/>
      <c r="M196" s="224" t="s">
        <v>1</v>
      </c>
      <c r="N196" s="225" t="s">
        <v>39</v>
      </c>
      <c r="O196" s="90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143</v>
      </c>
      <c r="AT196" s="228" t="s">
        <v>129</v>
      </c>
      <c r="AU196" s="228" t="s">
        <v>84</v>
      </c>
      <c r="AY196" s="16" t="s">
        <v>126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82</v>
      </c>
      <c r="BK196" s="229">
        <f>ROUND(I196*H196,2)</f>
        <v>0</v>
      </c>
      <c r="BL196" s="16" t="s">
        <v>143</v>
      </c>
      <c r="BM196" s="228" t="s">
        <v>362</v>
      </c>
    </row>
    <row r="197" s="2" customFormat="1" ht="21.75" customHeight="1">
      <c r="A197" s="37"/>
      <c r="B197" s="38"/>
      <c r="C197" s="230" t="s">
        <v>363</v>
      </c>
      <c r="D197" s="230" t="s">
        <v>138</v>
      </c>
      <c r="E197" s="231" t="s">
        <v>364</v>
      </c>
      <c r="F197" s="232" t="s">
        <v>365</v>
      </c>
      <c r="G197" s="233" t="s">
        <v>366</v>
      </c>
      <c r="H197" s="234">
        <v>13</v>
      </c>
      <c r="I197" s="235"/>
      <c r="J197" s="236">
        <f>ROUND(I197*H197,2)</f>
        <v>0</v>
      </c>
      <c r="K197" s="232" t="s">
        <v>1</v>
      </c>
      <c r="L197" s="237"/>
      <c r="M197" s="238" t="s">
        <v>1</v>
      </c>
      <c r="N197" s="239" t="s">
        <v>39</v>
      </c>
      <c r="O197" s="90"/>
      <c r="P197" s="226">
        <f>O197*H197</f>
        <v>0</v>
      </c>
      <c r="Q197" s="226">
        <v>0.001</v>
      </c>
      <c r="R197" s="226">
        <f>Q197*H197</f>
        <v>0.013000000000000001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142</v>
      </c>
      <c r="AT197" s="228" t="s">
        <v>138</v>
      </c>
      <c r="AU197" s="228" t="s">
        <v>84</v>
      </c>
      <c r="AY197" s="16" t="s">
        <v>126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82</v>
      </c>
      <c r="BK197" s="229">
        <f>ROUND(I197*H197,2)</f>
        <v>0</v>
      </c>
      <c r="BL197" s="16" t="s">
        <v>143</v>
      </c>
      <c r="BM197" s="228" t="s">
        <v>367</v>
      </c>
    </row>
    <row r="198" s="2" customFormat="1" ht="24.15" customHeight="1">
      <c r="A198" s="37"/>
      <c r="B198" s="38"/>
      <c r="C198" s="217" t="s">
        <v>230</v>
      </c>
      <c r="D198" s="217" t="s">
        <v>129</v>
      </c>
      <c r="E198" s="218" t="s">
        <v>368</v>
      </c>
      <c r="F198" s="219" t="s">
        <v>369</v>
      </c>
      <c r="G198" s="220" t="s">
        <v>349</v>
      </c>
      <c r="H198" s="221">
        <v>90</v>
      </c>
      <c r="I198" s="222"/>
      <c r="J198" s="223">
        <f>ROUND(I198*H198,2)</f>
        <v>0</v>
      </c>
      <c r="K198" s="219" t="s">
        <v>1</v>
      </c>
      <c r="L198" s="43"/>
      <c r="M198" s="263" t="s">
        <v>1</v>
      </c>
      <c r="N198" s="264" t="s">
        <v>39</v>
      </c>
      <c r="O198" s="265"/>
      <c r="P198" s="266">
        <f>O198*H198</f>
        <v>0</v>
      </c>
      <c r="Q198" s="266">
        <v>0</v>
      </c>
      <c r="R198" s="266">
        <f>Q198*H198</f>
        <v>0</v>
      </c>
      <c r="S198" s="266">
        <v>0</v>
      </c>
      <c r="T198" s="26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8" t="s">
        <v>143</v>
      </c>
      <c r="AT198" s="228" t="s">
        <v>129</v>
      </c>
      <c r="AU198" s="228" t="s">
        <v>84</v>
      </c>
      <c r="AY198" s="16" t="s">
        <v>126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6" t="s">
        <v>82</v>
      </c>
      <c r="BK198" s="229">
        <f>ROUND(I198*H198,2)</f>
        <v>0</v>
      </c>
      <c r="BL198" s="16" t="s">
        <v>143</v>
      </c>
      <c r="BM198" s="228" t="s">
        <v>370</v>
      </c>
    </row>
    <row r="199" s="2" customFormat="1" ht="6.96" customHeight="1">
      <c r="A199" s="37"/>
      <c r="B199" s="65"/>
      <c r="C199" s="66"/>
      <c r="D199" s="66"/>
      <c r="E199" s="66"/>
      <c r="F199" s="66"/>
      <c r="G199" s="66"/>
      <c r="H199" s="66"/>
      <c r="I199" s="66"/>
      <c r="J199" s="66"/>
      <c r="K199" s="66"/>
      <c r="L199" s="43"/>
      <c r="M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</row>
  </sheetData>
  <sheetProtection sheet="1" autoFilter="0" formatColumns="0" formatRows="0" objects="1" scenarios="1" spinCount="100000" saltValue="jbdoZ6wH7JzqnTBp1JikOZIgjQuraP7poHzHkDVaU6qebgM1fduGsGpL3kZE4Mnx7bFDSCFM8ALU9MJhAe+NHA==" hashValue="nXj83kGv+hnY1qquy+ObKwTrPZqmPBScnJTzXUfxXj+sLedoBrhCKfuAZFlxTFbji933mQbNga1D7mPVG9o4LQ==" algorithmName="SHA-512" password="CC35"/>
  <autoFilter ref="C121:K19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Základní škola Křižíkova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371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26</v>
      </c>
      <c r="G12" s="37"/>
      <c r="H12" s="37"/>
      <c r="I12" s="139" t="s">
        <v>22</v>
      </c>
      <c r="J12" s="143" t="str">
        <f>'Rekapitulace stavby'!AN8</f>
        <v>31. 3. 2025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ROUND(J116,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ROUND((SUM(BE116:BE126)),  2)</f>
        <v>0</v>
      </c>
      <c r="G33" s="37"/>
      <c r="H33" s="37"/>
      <c r="I33" s="154">
        <v>0.20999999999999999</v>
      </c>
      <c r="J33" s="153">
        <f>ROUND(((SUM(BE116:BE126))*I33),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ROUND((SUM(BF116:BF126)),  2)</f>
        <v>0</v>
      </c>
      <c r="G34" s="37"/>
      <c r="H34" s="37"/>
      <c r="I34" s="154">
        <v>0.12</v>
      </c>
      <c r="J34" s="153">
        <f>ROUND(((SUM(BF116:BF126))*I34),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ROUND((SUM(BG116:BG126)),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ROUND((SUM(BH116:BH126)),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ROUND((SUM(BI116:BI126)),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Základní škola Křižíkova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02 - Zabezpečení LAN a WIFI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31. 3. 2025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J116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2" customFormat="1" ht="21.84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102" s="2" customFormat="1" ht="6.96" customHeight="1">
      <c r="A102" s="37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4.96" customHeight="1">
      <c r="A103" s="37"/>
      <c r="B103" s="38"/>
      <c r="C103" s="22" t="s">
        <v>111</v>
      </c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2" customHeight="1">
      <c r="A105" s="37"/>
      <c r="B105" s="38"/>
      <c r="C105" s="31" t="s">
        <v>16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6.5" customHeight="1">
      <c r="A106" s="37"/>
      <c r="B106" s="38"/>
      <c r="C106" s="39"/>
      <c r="D106" s="39"/>
      <c r="E106" s="173" t="str">
        <f>E7</f>
        <v>Základní škola Křižíkova</v>
      </c>
      <c r="F106" s="31"/>
      <c r="G106" s="31"/>
      <c r="H106" s="31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98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75" t="str">
        <f>E9</f>
        <v>02 - Zabezpečení LAN a WIFI</v>
      </c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20</v>
      </c>
      <c r="D110" s="39"/>
      <c r="E110" s="39"/>
      <c r="F110" s="26" t="str">
        <f>F12</f>
        <v xml:space="preserve"> </v>
      </c>
      <c r="G110" s="39"/>
      <c r="H110" s="39"/>
      <c r="I110" s="31" t="s">
        <v>22</v>
      </c>
      <c r="J110" s="78" t="str">
        <f>IF(J12="","",J12)</f>
        <v>31. 3. 2025</v>
      </c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24</v>
      </c>
      <c r="D112" s="39"/>
      <c r="E112" s="39"/>
      <c r="F112" s="26" t="str">
        <f>E15</f>
        <v xml:space="preserve"> </v>
      </c>
      <c r="G112" s="39"/>
      <c r="H112" s="39"/>
      <c r="I112" s="31" t="s">
        <v>30</v>
      </c>
      <c r="J112" s="35" t="str">
        <f>E21</f>
        <v xml:space="preserve"> 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28</v>
      </c>
      <c r="D113" s="39"/>
      <c r="E113" s="39"/>
      <c r="F113" s="26" t="str">
        <f>IF(E18="","",E18)</f>
        <v>Vyplň údaj</v>
      </c>
      <c r="G113" s="39"/>
      <c r="H113" s="39"/>
      <c r="I113" s="31" t="s">
        <v>32</v>
      </c>
      <c r="J113" s="35" t="str">
        <f>E24</f>
        <v xml:space="preserve">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90"/>
      <c r="B115" s="191"/>
      <c r="C115" s="192" t="s">
        <v>112</v>
      </c>
      <c r="D115" s="193" t="s">
        <v>59</v>
      </c>
      <c r="E115" s="193" t="s">
        <v>55</v>
      </c>
      <c r="F115" s="193" t="s">
        <v>56</v>
      </c>
      <c r="G115" s="193" t="s">
        <v>113</v>
      </c>
      <c r="H115" s="193" t="s">
        <v>114</v>
      </c>
      <c r="I115" s="193" t="s">
        <v>115</v>
      </c>
      <c r="J115" s="193" t="s">
        <v>102</v>
      </c>
      <c r="K115" s="194" t="s">
        <v>116</v>
      </c>
      <c r="L115" s="195"/>
      <c r="M115" s="99" t="s">
        <v>1</v>
      </c>
      <c r="N115" s="100" t="s">
        <v>38</v>
      </c>
      <c r="O115" s="100" t="s">
        <v>117</v>
      </c>
      <c r="P115" s="100" t="s">
        <v>118</v>
      </c>
      <c r="Q115" s="100" t="s">
        <v>119</v>
      </c>
      <c r="R115" s="100" t="s">
        <v>120</v>
      </c>
      <c r="S115" s="100" t="s">
        <v>121</v>
      </c>
      <c r="T115" s="101" t="s">
        <v>122</v>
      </c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</row>
    <row r="116" s="2" customFormat="1" ht="22.8" customHeight="1">
      <c r="A116" s="37"/>
      <c r="B116" s="38"/>
      <c r="C116" s="106" t="s">
        <v>123</v>
      </c>
      <c r="D116" s="39"/>
      <c r="E116" s="39"/>
      <c r="F116" s="39"/>
      <c r="G116" s="39"/>
      <c r="H116" s="39"/>
      <c r="I116" s="39"/>
      <c r="J116" s="196">
        <f>BK116</f>
        <v>0</v>
      </c>
      <c r="K116" s="39"/>
      <c r="L116" s="43"/>
      <c r="M116" s="102"/>
      <c r="N116" s="197"/>
      <c r="O116" s="103"/>
      <c r="P116" s="198">
        <f>SUM(P117:P126)</f>
        <v>0</v>
      </c>
      <c r="Q116" s="103"/>
      <c r="R116" s="198">
        <f>SUM(R117:R126)</f>
        <v>0</v>
      </c>
      <c r="S116" s="103"/>
      <c r="T116" s="199">
        <f>SUM(T117:T126)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73</v>
      </c>
      <c r="AU116" s="16" t="s">
        <v>104</v>
      </c>
      <c r="BK116" s="200">
        <f>SUM(BK117:BK126)</f>
        <v>0</v>
      </c>
    </row>
    <row r="117" s="2" customFormat="1" ht="24.15" customHeight="1">
      <c r="A117" s="37"/>
      <c r="B117" s="38"/>
      <c r="C117" s="230" t="s">
        <v>82</v>
      </c>
      <c r="D117" s="230" t="s">
        <v>138</v>
      </c>
      <c r="E117" s="231" t="s">
        <v>372</v>
      </c>
      <c r="F117" s="232" t="s">
        <v>373</v>
      </c>
      <c r="G117" s="233" t="s">
        <v>132</v>
      </c>
      <c r="H117" s="234">
        <v>3</v>
      </c>
      <c r="I117" s="235"/>
      <c r="J117" s="236">
        <f>ROUND(I117*H117,2)</f>
        <v>0</v>
      </c>
      <c r="K117" s="232" t="s">
        <v>1</v>
      </c>
      <c r="L117" s="237"/>
      <c r="M117" s="238" t="s">
        <v>1</v>
      </c>
      <c r="N117" s="239" t="s">
        <v>39</v>
      </c>
      <c r="O117" s="90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28" t="s">
        <v>142</v>
      </c>
      <c r="AT117" s="228" t="s">
        <v>138</v>
      </c>
      <c r="AU117" s="228" t="s">
        <v>74</v>
      </c>
      <c r="AY117" s="16" t="s">
        <v>126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6" t="s">
        <v>82</v>
      </c>
      <c r="BK117" s="229">
        <f>ROUND(I117*H117,2)</f>
        <v>0</v>
      </c>
      <c r="BL117" s="16" t="s">
        <v>143</v>
      </c>
      <c r="BM117" s="228" t="s">
        <v>84</v>
      </c>
    </row>
    <row r="118" s="2" customFormat="1" ht="24.15" customHeight="1">
      <c r="A118" s="37"/>
      <c r="B118" s="38"/>
      <c r="C118" s="230" t="s">
        <v>127</v>
      </c>
      <c r="D118" s="230" t="s">
        <v>138</v>
      </c>
      <c r="E118" s="231" t="s">
        <v>374</v>
      </c>
      <c r="F118" s="232" t="s">
        <v>375</v>
      </c>
      <c r="G118" s="233" t="s">
        <v>132</v>
      </c>
      <c r="H118" s="234">
        <v>6</v>
      </c>
      <c r="I118" s="235"/>
      <c r="J118" s="236">
        <f>ROUND(I118*H118,2)</f>
        <v>0</v>
      </c>
      <c r="K118" s="232" t="s">
        <v>1</v>
      </c>
      <c r="L118" s="237"/>
      <c r="M118" s="238" t="s">
        <v>1</v>
      </c>
      <c r="N118" s="239" t="s">
        <v>39</v>
      </c>
      <c r="O118" s="90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28" t="s">
        <v>142</v>
      </c>
      <c r="AT118" s="228" t="s">
        <v>138</v>
      </c>
      <c r="AU118" s="228" t="s">
        <v>74</v>
      </c>
      <c r="AY118" s="16" t="s">
        <v>126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6" t="s">
        <v>82</v>
      </c>
      <c r="BK118" s="229">
        <f>ROUND(I118*H118,2)</f>
        <v>0</v>
      </c>
      <c r="BL118" s="16" t="s">
        <v>143</v>
      </c>
      <c r="BM118" s="228" t="s">
        <v>133</v>
      </c>
    </row>
    <row r="119" s="2" customFormat="1" ht="21.75" customHeight="1">
      <c r="A119" s="37"/>
      <c r="B119" s="38"/>
      <c r="C119" s="230" t="s">
        <v>133</v>
      </c>
      <c r="D119" s="230" t="s">
        <v>138</v>
      </c>
      <c r="E119" s="231" t="s">
        <v>376</v>
      </c>
      <c r="F119" s="232" t="s">
        <v>377</v>
      </c>
      <c r="G119" s="233" t="s">
        <v>132</v>
      </c>
      <c r="H119" s="234">
        <v>1</v>
      </c>
      <c r="I119" s="235"/>
      <c r="J119" s="236">
        <f>ROUND(I119*H119,2)</f>
        <v>0</v>
      </c>
      <c r="K119" s="232" t="s">
        <v>1</v>
      </c>
      <c r="L119" s="237"/>
      <c r="M119" s="238" t="s">
        <v>1</v>
      </c>
      <c r="N119" s="239" t="s">
        <v>39</v>
      </c>
      <c r="O119" s="90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8" t="s">
        <v>142</v>
      </c>
      <c r="AT119" s="228" t="s">
        <v>138</v>
      </c>
      <c r="AU119" s="228" t="s">
        <v>74</v>
      </c>
      <c r="AY119" s="16" t="s">
        <v>126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6" t="s">
        <v>82</v>
      </c>
      <c r="BK119" s="229">
        <f>ROUND(I119*H119,2)</f>
        <v>0</v>
      </c>
      <c r="BL119" s="16" t="s">
        <v>143</v>
      </c>
      <c r="BM119" s="228" t="s">
        <v>378</v>
      </c>
    </row>
    <row r="120" s="2" customFormat="1" ht="16.5" customHeight="1">
      <c r="A120" s="37"/>
      <c r="B120" s="38"/>
      <c r="C120" s="230" t="s">
        <v>379</v>
      </c>
      <c r="D120" s="230" t="s">
        <v>138</v>
      </c>
      <c r="E120" s="231" t="s">
        <v>380</v>
      </c>
      <c r="F120" s="232" t="s">
        <v>381</v>
      </c>
      <c r="G120" s="233" t="s">
        <v>132</v>
      </c>
      <c r="H120" s="234">
        <v>22</v>
      </c>
      <c r="I120" s="235"/>
      <c r="J120" s="236">
        <f>ROUND(I120*H120,2)</f>
        <v>0</v>
      </c>
      <c r="K120" s="232" t="s">
        <v>1</v>
      </c>
      <c r="L120" s="237"/>
      <c r="M120" s="238" t="s">
        <v>1</v>
      </c>
      <c r="N120" s="239" t="s">
        <v>39</v>
      </c>
      <c r="O120" s="90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8" t="s">
        <v>142</v>
      </c>
      <c r="AT120" s="228" t="s">
        <v>138</v>
      </c>
      <c r="AU120" s="228" t="s">
        <v>74</v>
      </c>
      <c r="AY120" s="16" t="s">
        <v>126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6" t="s">
        <v>82</v>
      </c>
      <c r="BK120" s="229">
        <f>ROUND(I120*H120,2)</f>
        <v>0</v>
      </c>
      <c r="BL120" s="16" t="s">
        <v>143</v>
      </c>
      <c r="BM120" s="228" t="s">
        <v>382</v>
      </c>
    </row>
    <row r="121" s="2" customFormat="1" ht="16.5" customHeight="1">
      <c r="A121" s="37"/>
      <c r="B121" s="38"/>
      <c r="C121" s="230" t="s">
        <v>148</v>
      </c>
      <c r="D121" s="230" t="s">
        <v>138</v>
      </c>
      <c r="E121" s="231" t="s">
        <v>383</v>
      </c>
      <c r="F121" s="232" t="s">
        <v>384</v>
      </c>
      <c r="G121" s="233" t="s">
        <v>132</v>
      </c>
      <c r="H121" s="234">
        <v>1</v>
      </c>
      <c r="I121" s="235"/>
      <c r="J121" s="236">
        <f>ROUND(I121*H121,2)</f>
        <v>0</v>
      </c>
      <c r="K121" s="232" t="s">
        <v>1</v>
      </c>
      <c r="L121" s="237"/>
      <c r="M121" s="238" t="s">
        <v>1</v>
      </c>
      <c r="N121" s="239" t="s">
        <v>39</v>
      </c>
      <c r="O121" s="90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8" t="s">
        <v>142</v>
      </c>
      <c r="AT121" s="228" t="s">
        <v>138</v>
      </c>
      <c r="AU121" s="228" t="s">
        <v>74</v>
      </c>
      <c r="AY121" s="16" t="s">
        <v>126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6" t="s">
        <v>82</v>
      </c>
      <c r="BK121" s="229">
        <f>ROUND(I121*H121,2)</f>
        <v>0</v>
      </c>
      <c r="BL121" s="16" t="s">
        <v>143</v>
      </c>
      <c r="BM121" s="228" t="s">
        <v>385</v>
      </c>
    </row>
    <row r="122" s="2" customFormat="1" ht="24.15" customHeight="1">
      <c r="A122" s="37"/>
      <c r="B122" s="38"/>
      <c r="C122" s="230" t="s">
        <v>84</v>
      </c>
      <c r="D122" s="230" t="s">
        <v>138</v>
      </c>
      <c r="E122" s="231" t="s">
        <v>386</v>
      </c>
      <c r="F122" s="232" t="s">
        <v>387</v>
      </c>
      <c r="G122" s="233" t="s">
        <v>132</v>
      </c>
      <c r="H122" s="234">
        <v>3</v>
      </c>
      <c r="I122" s="235"/>
      <c r="J122" s="236">
        <f>ROUND(I122*H122,2)</f>
        <v>0</v>
      </c>
      <c r="K122" s="232" t="s">
        <v>1</v>
      </c>
      <c r="L122" s="237"/>
      <c r="M122" s="238" t="s">
        <v>1</v>
      </c>
      <c r="N122" s="239" t="s">
        <v>39</v>
      </c>
      <c r="O122" s="90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8" t="s">
        <v>142</v>
      </c>
      <c r="AT122" s="228" t="s">
        <v>138</v>
      </c>
      <c r="AU122" s="228" t="s">
        <v>74</v>
      </c>
      <c r="AY122" s="16" t="s">
        <v>126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6" t="s">
        <v>82</v>
      </c>
      <c r="BK122" s="229">
        <f>ROUND(I122*H122,2)</f>
        <v>0</v>
      </c>
      <c r="BL122" s="16" t="s">
        <v>143</v>
      </c>
      <c r="BM122" s="228" t="s">
        <v>388</v>
      </c>
    </row>
    <row r="123" s="2" customFormat="1" ht="24.15" customHeight="1">
      <c r="A123" s="37"/>
      <c r="B123" s="38"/>
      <c r="C123" s="230" t="s">
        <v>164</v>
      </c>
      <c r="D123" s="230" t="s">
        <v>138</v>
      </c>
      <c r="E123" s="231" t="s">
        <v>389</v>
      </c>
      <c r="F123" s="232" t="s">
        <v>390</v>
      </c>
      <c r="G123" s="233" t="s">
        <v>132</v>
      </c>
      <c r="H123" s="234">
        <v>54</v>
      </c>
      <c r="I123" s="235"/>
      <c r="J123" s="236">
        <f>ROUND(I123*H123,2)</f>
        <v>0</v>
      </c>
      <c r="K123" s="232" t="s">
        <v>1</v>
      </c>
      <c r="L123" s="237"/>
      <c r="M123" s="238" t="s">
        <v>1</v>
      </c>
      <c r="N123" s="239" t="s">
        <v>39</v>
      </c>
      <c r="O123" s="90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8" t="s">
        <v>142</v>
      </c>
      <c r="AT123" s="228" t="s">
        <v>138</v>
      </c>
      <c r="AU123" s="228" t="s">
        <v>74</v>
      </c>
      <c r="AY123" s="16" t="s">
        <v>126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6" t="s">
        <v>82</v>
      </c>
      <c r="BK123" s="229">
        <f>ROUND(I123*H123,2)</f>
        <v>0</v>
      </c>
      <c r="BL123" s="16" t="s">
        <v>143</v>
      </c>
      <c r="BM123" s="228" t="s">
        <v>391</v>
      </c>
    </row>
    <row r="124" s="2" customFormat="1" ht="16.5" customHeight="1">
      <c r="A124" s="37"/>
      <c r="B124" s="38"/>
      <c r="C124" s="230" t="s">
        <v>168</v>
      </c>
      <c r="D124" s="230" t="s">
        <v>138</v>
      </c>
      <c r="E124" s="231" t="s">
        <v>392</v>
      </c>
      <c r="F124" s="232" t="s">
        <v>393</v>
      </c>
      <c r="G124" s="233" t="s">
        <v>394</v>
      </c>
      <c r="H124" s="234">
        <v>1</v>
      </c>
      <c r="I124" s="235"/>
      <c r="J124" s="236">
        <f>ROUND(I124*H124,2)</f>
        <v>0</v>
      </c>
      <c r="K124" s="232" t="s">
        <v>1</v>
      </c>
      <c r="L124" s="237"/>
      <c r="M124" s="238" t="s">
        <v>1</v>
      </c>
      <c r="N124" s="239" t="s">
        <v>39</v>
      </c>
      <c r="O124" s="90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142</v>
      </c>
      <c r="AT124" s="228" t="s">
        <v>138</v>
      </c>
      <c r="AU124" s="228" t="s">
        <v>74</v>
      </c>
      <c r="AY124" s="16" t="s">
        <v>126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6" t="s">
        <v>82</v>
      </c>
      <c r="BK124" s="229">
        <f>ROUND(I124*H124,2)</f>
        <v>0</v>
      </c>
      <c r="BL124" s="16" t="s">
        <v>143</v>
      </c>
      <c r="BM124" s="228" t="s">
        <v>395</v>
      </c>
    </row>
    <row r="125" s="2" customFormat="1" ht="16.5" customHeight="1">
      <c r="A125" s="37"/>
      <c r="B125" s="38"/>
      <c r="C125" s="230" t="s">
        <v>396</v>
      </c>
      <c r="D125" s="230" t="s">
        <v>138</v>
      </c>
      <c r="E125" s="231" t="s">
        <v>397</v>
      </c>
      <c r="F125" s="232" t="s">
        <v>398</v>
      </c>
      <c r="G125" s="233" t="s">
        <v>132</v>
      </c>
      <c r="H125" s="234">
        <v>1</v>
      </c>
      <c r="I125" s="235"/>
      <c r="J125" s="236">
        <f>ROUND(I125*H125,2)</f>
        <v>0</v>
      </c>
      <c r="K125" s="232" t="s">
        <v>1</v>
      </c>
      <c r="L125" s="237"/>
      <c r="M125" s="238" t="s">
        <v>1</v>
      </c>
      <c r="N125" s="239" t="s">
        <v>39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142</v>
      </c>
      <c r="AT125" s="228" t="s">
        <v>138</v>
      </c>
      <c r="AU125" s="228" t="s">
        <v>74</v>
      </c>
      <c r="AY125" s="16" t="s">
        <v>126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82</v>
      </c>
      <c r="BK125" s="229">
        <f>ROUND(I125*H125,2)</f>
        <v>0</v>
      </c>
      <c r="BL125" s="16" t="s">
        <v>143</v>
      </c>
      <c r="BM125" s="228" t="s">
        <v>399</v>
      </c>
    </row>
    <row r="126" s="2" customFormat="1" ht="21.75" customHeight="1">
      <c r="A126" s="37"/>
      <c r="B126" s="38"/>
      <c r="C126" s="230" t="s">
        <v>171</v>
      </c>
      <c r="D126" s="230" t="s">
        <v>138</v>
      </c>
      <c r="E126" s="231" t="s">
        <v>400</v>
      </c>
      <c r="F126" s="232" t="s">
        <v>401</v>
      </c>
      <c r="G126" s="233" t="s">
        <v>132</v>
      </c>
      <c r="H126" s="234">
        <v>1</v>
      </c>
      <c r="I126" s="235"/>
      <c r="J126" s="236">
        <f>ROUND(I126*H126,2)</f>
        <v>0</v>
      </c>
      <c r="K126" s="232" t="s">
        <v>1</v>
      </c>
      <c r="L126" s="237"/>
      <c r="M126" s="268" t="s">
        <v>1</v>
      </c>
      <c r="N126" s="269" t="s">
        <v>39</v>
      </c>
      <c r="O126" s="265"/>
      <c r="P126" s="266">
        <f>O126*H126</f>
        <v>0</v>
      </c>
      <c r="Q126" s="266">
        <v>0</v>
      </c>
      <c r="R126" s="266">
        <f>Q126*H126</f>
        <v>0</v>
      </c>
      <c r="S126" s="266">
        <v>0</v>
      </c>
      <c r="T126" s="26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142</v>
      </c>
      <c r="AT126" s="228" t="s">
        <v>138</v>
      </c>
      <c r="AU126" s="228" t="s">
        <v>74</v>
      </c>
      <c r="AY126" s="16" t="s">
        <v>126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82</v>
      </c>
      <c r="BK126" s="229">
        <f>ROUND(I126*H126,2)</f>
        <v>0</v>
      </c>
      <c r="BL126" s="16" t="s">
        <v>143</v>
      </c>
      <c r="BM126" s="228" t="s">
        <v>402</v>
      </c>
    </row>
    <row r="127" s="2" customFormat="1" ht="6.96" customHeight="1">
      <c r="A127" s="37"/>
      <c r="B127" s="65"/>
      <c r="C127" s="66"/>
      <c r="D127" s="66"/>
      <c r="E127" s="66"/>
      <c r="F127" s="66"/>
      <c r="G127" s="66"/>
      <c r="H127" s="66"/>
      <c r="I127" s="66"/>
      <c r="J127" s="66"/>
      <c r="K127" s="66"/>
      <c r="L127" s="43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sheetProtection sheet="1" autoFilter="0" formatColumns="0" formatRows="0" objects="1" scenarios="1" spinCount="100000" saltValue="P0EmH3j47BvwDEHoQE+Ds2SkjuprM36PKDEtEJZJEe2C1i0fuHSm+pL3z+m+iAFN9WglHvADdKewZjXrV0qGdA==" hashValue="MZLJnDYf5xzSBuVjwZlEHXeNbWrIZ9vY7mo0/Zu0jfqSUumitvsDpEvHsX87objDXY4a2mfSdAquHbWLTo8Q+Q==" algorithmName="SHA-512" password="CC35"/>
  <autoFilter ref="C115:K126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Základní škola Křižíkova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403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26</v>
      </c>
      <c r="G12" s="37"/>
      <c r="H12" s="37"/>
      <c r="I12" s="139" t="s">
        <v>22</v>
      </c>
      <c r="J12" s="143" t="str">
        <f>'Rekapitulace stavby'!AN8</f>
        <v>31. 3. 2025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ROUND(J116,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ROUND((SUM(BE116:BE117)),  2)</f>
        <v>0</v>
      </c>
      <c r="G33" s="37"/>
      <c r="H33" s="37"/>
      <c r="I33" s="154">
        <v>0.20999999999999999</v>
      </c>
      <c r="J33" s="153">
        <f>ROUND(((SUM(BE116:BE117))*I33),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ROUND((SUM(BF116:BF117)),  2)</f>
        <v>0</v>
      </c>
      <c r="G34" s="37"/>
      <c r="H34" s="37"/>
      <c r="I34" s="154">
        <v>0.12</v>
      </c>
      <c r="J34" s="153">
        <f>ROUND(((SUM(BF116:BF117))*I34),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ROUND((SUM(BG116:BG117)),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ROUND((SUM(BH116:BH117)),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ROUND((SUM(BI116:BI117)),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Základní škola Křižíkova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03 - Centrální logování a...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31. 3. 2025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J116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2" customFormat="1" ht="21.84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102" s="2" customFormat="1" ht="6.96" customHeight="1">
      <c r="A102" s="37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4.96" customHeight="1">
      <c r="A103" s="37"/>
      <c r="B103" s="38"/>
      <c r="C103" s="22" t="s">
        <v>111</v>
      </c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2" customHeight="1">
      <c r="A105" s="37"/>
      <c r="B105" s="38"/>
      <c r="C105" s="31" t="s">
        <v>16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6.5" customHeight="1">
      <c r="A106" s="37"/>
      <c r="B106" s="38"/>
      <c r="C106" s="39"/>
      <c r="D106" s="39"/>
      <c r="E106" s="173" t="str">
        <f>E7</f>
        <v>Základní škola Křižíkova</v>
      </c>
      <c r="F106" s="31"/>
      <c r="G106" s="31"/>
      <c r="H106" s="31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98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75" t="str">
        <f>E9</f>
        <v>03 - Centrální logování a...</v>
      </c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20</v>
      </c>
      <c r="D110" s="39"/>
      <c r="E110" s="39"/>
      <c r="F110" s="26" t="str">
        <f>F12</f>
        <v xml:space="preserve"> </v>
      </c>
      <c r="G110" s="39"/>
      <c r="H110" s="39"/>
      <c r="I110" s="31" t="s">
        <v>22</v>
      </c>
      <c r="J110" s="78" t="str">
        <f>IF(J12="","",J12)</f>
        <v>31. 3. 2025</v>
      </c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24</v>
      </c>
      <c r="D112" s="39"/>
      <c r="E112" s="39"/>
      <c r="F112" s="26" t="str">
        <f>E15</f>
        <v xml:space="preserve"> </v>
      </c>
      <c r="G112" s="39"/>
      <c r="H112" s="39"/>
      <c r="I112" s="31" t="s">
        <v>30</v>
      </c>
      <c r="J112" s="35" t="str">
        <f>E21</f>
        <v xml:space="preserve"> 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28</v>
      </c>
      <c r="D113" s="39"/>
      <c r="E113" s="39"/>
      <c r="F113" s="26" t="str">
        <f>IF(E18="","",E18)</f>
        <v>Vyplň údaj</v>
      </c>
      <c r="G113" s="39"/>
      <c r="H113" s="39"/>
      <c r="I113" s="31" t="s">
        <v>32</v>
      </c>
      <c r="J113" s="35" t="str">
        <f>E24</f>
        <v xml:space="preserve">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90"/>
      <c r="B115" s="191"/>
      <c r="C115" s="192" t="s">
        <v>112</v>
      </c>
      <c r="D115" s="193" t="s">
        <v>59</v>
      </c>
      <c r="E115" s="193" t="s">
        <v>55</v>
      </c>
      <c r="F115" s="193" t="s">
        <v>56</v>
      </c>
      <c r="G115" s="193" t="s">
        <v>113</v>
      </c>
      <c r="H115" s="193" t="s">
        <v>114</v>
      </c>
      <c r="I115" s="193" t="s">
        <v>115</v>
      </c>
      <c r="J115" s="193" t="s">
        <v>102</v>
      </c>
      <c r="K115" s="194" t="s">
        <v>116</v>
      </c>
      <c r="L115" s="195"/>
      <c r="M115" s="99" t="s">
        <v>1</v>
      </c>
      <c r="N115" s="100" t="s">
        <v>38</v>
      </c>
      <c r="O115" s="100" t="s">
        <v>117</v>
      </c>
      <c r="P115" s="100" t="s">
        <v>118</v>
      </c>
      <c r="Q115" s="100" t="s">
        <v>119</v>
      </c>
      <c r="R115" s="100" t="s">
        <v>120</v>
      </c>
      <c r="S115" s="100" t="s">
        <v>121</v>
      </c>
      <c r="T115" s="101" t="s">
        <v>122</v>
      </c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</row>
    <row r="116" s="2" customFormat="1" ht="22.8" customHeight="1">
      <c r="A116" s="37"/>
      <c r="B116" s="38"/>
      <c r="C116" s="106" t="s">
        <v>123</v>
      </c>
      <c r="D116" s="39"/>
      <c r="E116" s="39"/>
      <c r="F116" s="39"/>
      <c r="G116" s="39"/>
      <c r="H116" s="39"/>
      <c r="I116" s="39"/>
      <c r="J116" s="196">
        <f>BK116</f>
        <v>0</v>
      </c>
      <c r="K116" s="39"/>
      <c r="L116" s="43"/>
      <c r="M116" s="102"/>
      <c r="N116" s="197"/>
      <c r="O116" s="103"/>
      <c r="P116" s="198">
        <f>P117</f>
        <v>0</v>
      </c>
      <c r="Q116" s="103"/>
      <c r="R116" s="198">
        <f>R117</f>
        <v>0</v>
      </c>
      <c r="S116" s="103"/>
      <c r="T116" s="199">
        <f>T117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73</v>
      </c>
      <c r="AU116" s="16" t="s">
        <v>104</v>
      </c>
      <c r="BK116" s="200">
        <f>BK117</f>
        <v>0</v>
      </c>
    </row>
    <row r="117" s="2" customFormat="1" ht="24.15" customHeight="1">
      <c r="A117" s="37"/>
      <c r="B117" s="38"/>
      <c r="C117" s="230" t="s">
        <v>82</v>
      </c>
      <c r="D117" s="230" t="s">
        <v>138</v>
      </c>
      <c r="E117" s="231" t="s">
        <v>404</v>
      </c>
      <c r="F117" s="232" t="s">
        <v>405</v>
      </c>
      <c r="G117" s="233" t="s">
        <v>132</v>
      </c>
      <c r="H117" s="234">
        <v>1</v>
      </c>
      <c r="I117" s="235"/>
      <c r="J117" s="236">
        <f>ROUND(I117*H117,2)</f>
        <v>0</v>
      </c>
      <c r="K117" s="232" t="s">
        <v>1</v>
      </c>
      <c r="L117" s="237"/>
      <c r="M117" s="268" t="s">
        <v>1</v>
      </c>
      <c r="N117" s="269" t="s">
        <v>39</v>
      </c>
      <c r="O117" s="265"/>
      <c r="P117" s="266">
        <f>O117*H117</f>
        <v>0</v>
      </c>
      <c r="Q117" s="266">
        <v>0</v>
      </c>
      <c r="R117" s="266">
        <f>Q117*H117</f>
        <v>0</v>
      </c>
      <c r="S117" s="266">
        <v>0</v>
      </c>
      <c r="T117" s="267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28" t="s">
        <v>168</v>
      </c>
      <c r="AT117" s="228" t="s">
        <v>138</v>
      </c>
      <c r="AU117" s="228" t="s">
        <v>74</v>
      </c>
      <c r="AY117" s="16" t="s">
        <v>126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6" t="s">
        <v>82</v>
      </c>
      <c r="BK117" s="229">
        <f>ROUND(I117*H117,2)</f>
        <v>0</v>
      </c>
      <c r="BL117" s="16" t="s">
        <v>133</v>
      </c>
      <c r="BM117" s="228" t="s">
        <v>84</v>
      </c>
    </row>
    <row r="118" s="2" customFormat="1" ht="6.96" customHeight="1">
      <c r="A118" s="37"/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43"/>
      <c r="M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</sheetData>
  <sheetProtection sheet="1" autoFilter="0" formatColumns="0" formatRows="0" objects="1" scenarios="1" spinCount="100000" saltValue="ZhdoSxgR1n2x3ccQcZ0/3eFxYT+YFKfz6OOkROpvzMHWojEpIC7J/ki6pnaQxBmY1cGUtYXXSw69/RMLqOGjMg==" hashValue="wsuW3XRQeP4F5fsYMLSescvG+jaK+DDH3XHA53QbKzUnos7HlWzQZe5GCVzf8TzaIWemPySYr5Vu7NrH6Cmm1g==" algorithmName="SHA-512" password="CC35"/>
  <autoFilter ref="C115:K117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Základní škola Křižíkova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406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26</v>
      </c>
      <c r="G12" s="37"/>
      <c r="H12" s="37"/>
      <c r="I12" s="139" t="s">
        <v>22</v>
      </c>
      <c r="J12" s="143" t="str">
        <f>'Rekapitulace stavby'!AN8</f>
        <v>31. 3. 2025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ROUND(J116,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ROUND((SUM(BE116:BE119)),  2)</f>
        <v>0</v>
      </c>
      <c r="G33" s="37"/>
      <c r="H33" s="37"/>
      <c r="I33" s="154">
        <v>0.20999999999999999</v>
      </c>
      <c r="J33" s="153">
        <f>ROUND(((SUM(BE116:BE119))*I33),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ROUND((SUM(BF116:BF119)),  2)</f>
        <v>0</v>
      </c>
      <c r="G34" s="37"/>
      <c r="H34" s="37"/>
      <c r="I34" s="154">
        <v>0.12</v>
      </c>
      <c r="J34" s="153">
        <f>ROUND(((SUM(BF116:BF119))*I34),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ROUND((SUM(BG116:BG119)),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ROUND((SUM(BH116:BH119)),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ROUND((SUM(BI116:BI119)),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Základní škola Křižíkova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04 - Server, diskové pole...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31. 3. 2025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J116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2" customFormat="1" ht="21.84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102" s="2" customFormat="1" ht="6.96" customHeight="1">
      <c r="A102" s="37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4.96" customHeight="1">
      <c r="A103" s="37"/>
      <c r="B103" s="38"/>
      <c r="C103" s="22" t="s">
        <v>111</v>
      </c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2" customHeight="1">
      <c r="A105" s="37"/>
      <c r="B105" s="38"/>
      <c r="C105" s="31" t="s">
        <v>16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6.5" customHeight="1">
      <c r="A106" s="37"/>
      <c r="B106" s="38"/>
      <c r="C106" s="39"/>
      <c r="D106" s="39"/>
      <c r="E106" s="173" t="str">
        <f>E7</f>
        <v>Základní škola Křižíkova</v>
      </c>
      <c r="F106" s="31"/>
      <c r="G106" s="31"/>
      <c r="H106" s="31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98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75" t="str">
        <f>E9</f>
        <v>04 - Server, diskové pole...</v>
      </c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20</v>
      </c>
      <c r="D110" s="39"/>
      <c r="E110" s="39"/>
      <c r="F110" s="26" t="str">
        <f>F12</f>
        <v xml:space="preserve"> </v>
      </c>
      <c r="G110" s="39"/>
      <c r="H110" s="39"/>
      <c r="I110" s="31" t="s">
        <v>22</v>
      </c>
      <c r="J110" s="78" t="str">
        <f>IF(J12="","",J12)</f>
        <v>31. 3. 2025</v>
      </c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24</v>
      </c>
      <c r="D112" s="39"/>
      <c r="E112" s="39"/>
      <c r="F112" s="26" t="str">
        <f>E15</f>
        <v xml:space="preserve"> </v>
      </c>
      <c r="G112" s="39"/>
      <c r="H112" s="39"/>
      <c r="I112" s="31" t="s">
        <v>30</v>
      </c>
      <c r="J112" s="35" t="str">
        <f>E21</f>
        <v xml:space="preserve"> 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28</v>
      </c>
      <c r="D113" s="39"/>
      <c r="E113" s="39"/>
      <c r="F113" s="26" t="str">
        <f>IF(E18="","",E18)</f>
        <v>Vyplň údaj</v>
      </c>
      <c r="G113" s="39"/>
      <c r="H113" s="39"/>
      <c r="I113" s="31" t="s">
        <v>32</v>
      </c>
      <c r="J113" s="35" t="str">
        <f>E24</f>
        <v xml:space="preserve">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90"/>
      <c r="B115" s="191"/>
      <c r="C115" s="192" t="s">
        <v>112</v>
      </c>
      <c r="D115" s="193" t="s">
        <v>59</v>
      </c>
      <c r="E115" s="193" t="s">
        <v>55</v>
      </c>
      <c r="F115" s="193" t="s">
        <v>56</v>
      </c>
      <c r="G115" s="193" t="s">
        <v>113</v>
      </c>
      <c r="H115" s="193" t="s">
        <v>114</v>
      </c>
      <c r="I115" s="193" t="s">
        <v>115</v>
      </c>
      <c r="J115" s="193" t="s">
        <v>102</v>
      </c>
      <c r="K115" s="194" t="s">
        <v>116</v>
      </c>
      <c r="L115" s="195"/>
      <c r="M115" s="99" t="s">
        <v>1</v>
      </c>
      <c r="N115" s="100" t="s">
        <v>38</v>
      </c>
      <c r="O115" s="100" t="s">
        <v>117</v>
      </c>
      <c r="P115" s="100" t="s">
        <v>118</v>
      </c>
      <c r="Q115" s="100" t="s">
        <v>119</v>
      </c>
      <c r="R115" s="100" t="s">
        <v>120</v>
      </c>
      <c r="S115" s="100" t="s">
        <v>121</v>
      </c>
      <c r="T115" s="101" t="s">
        <v>122</v>
      </c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</row>
    <row r="116" s="2" customFormat="1" ht="22.8" customHeight="1">
      <c r="A116" s="37"/>
      <c r="B116" s="38"/>
      <c r="C116" s="106" t="s">
        <v>123</v>
      </c>
      <c r="D116" s="39"/>
      <c r="E116" s="39"/>
      <c r="F116" s="39"/>
      <c r="G116" s="39"/>
      <c r="H116" s="39"/>
      <c r="I116" s="39"/>
      <c r="J116" s="196">
        <f>BK116</f>
        <v>0</v>
      </c>
      <c r="K116" s="39"/>
      <c r="L116" s="43"/>
      <c r="M116" s="102"/>
      <c r="N116" s="197"/>
      <c r="O116" s="103"/>
      <c r="P116" s="198">
        <f>SUM(P117:P119)</f>
        <v>0</v>
      </c>
      <c r="Q116" s="103"/>
      <c r="R116" s="198">
        <f>SUM(R117:R119)</f>
        <v>0</v>
      </c>
      <c r="S116" s="103"/>
      <c r="T116" s="199">
        <f>SUM(T117:T119)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73</v>
      </c>
      <c r="AU116" s="16" t="s">
        <v>104</v>
      </c>
      <c r="BK116" s="200">
        <f>SUM(BK117:BK119)</f>
        <v>0</v>
      </c>
    </row>
    <row r="117" s="2" customFormat="1" ht="24.15" customHeight="1">
      <c r="A117" s="37"/>
      <c r="B117" s="38"/>
      <c r="C117" s="230" t="s">
        <v>82</v>
      </c>
      <c r="D117" s="230" t="s">
        <v>138</v>
      </c>
      <c r="E117" s="231" t="s">
        <v>407</v>
      </c>
      <c r="F117" s="232" t="s">
        <v>408</v>
      </c>
      <c r="G117" s="233" t="s">
        <v>132</v>
      </c>
      <c r="H117" s="234">
        <v>2</v>
      </c>
      <c r="I117" s="235"/>
      <c r="J117" s="236">
        <f>ROUND(I117*H117,2)</f>
        <v>0</v>
      </c>
      <c r="K117" s="232" t="s">
        <v>1</v>
      </c>
      <c r="L117" s="237"/>
      <c r="M117" s="238" t="s">
        <v>1</v>
      </c>
      <c r="N117" s="239" t="s">
        <v>39</v>
      </c>
      <c r="O117" s="90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28" t="s">
        <v>142</v>
      </c>
      <c r="AT117" s="228" t="s">
        <v>138</v>
      </c>
      <c r="AU117" s="228" t="s">
        <v>74</v>
      </c>
      <c r="AY117" s="16" t="s">
        <v>126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6" t="s">
        <v>82</v>
      </c>
      <c r="BK117" s="229">
        <f>ROUND(I117*H117,2)</f>
        <v>0</v>
      </c>
      <c r="BL117" s="16" t="s">
        <v>143</v>
      </c>
      <c r="BM117" s="228" t="s">
        <v>133</v>
      </c>
    </row>
    <row r="118" s="2" customFormat="1" ht="21.75" customHeight="1">
      <c r="A118" s="37"/>
      <c r="B118" s="38"/>
      <c r="C118" s="230" t="s">
        <v>84</v>
      </c>
      <c r="D118" s="230" t="s">
        <v>138</v>
      </c>
      <c r="E118" s="231" t="s">
        <v>409</v>
      </c>
      <c r="F118" s="232" t="s">
        <v>410</v>
      </c>
      <c r="G118" s="233" t="s">
        <v>132</v>
      </c>
      <c r="H118" s="234">
        <v>1</v>
      </c>
      <c r="I118" s="235"/>
      <c r="J118" s="236">
        <f>ROUND(I118*H118,2)</f>
        <v>0</v>
      </c>
      <c r="K118" s="232" t="s">
        <v>1</v>
      </c>
      <c r="L118" s="237"/>
      <c r="M118" s="238" t="s">
        <v>1</v>
      </c>
      <c r="N118" s="239" t="s">
        <v>39</v>
      </c>
      <c r="O118" s="90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28" t="s">
        <v>142</v>
      </c>
      <c r="AT118" s="228" t="s">
        <v>138</v>
      </c>
      <c r="AU118" s="228" t="s">
        <v>74</v>
      </c>
      <c r="AY118" s="16" t="s">
        <v>126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6" t="s">
        <v>82</v>
      </c>
      <c r="BK118" s="229">
        <f>ROUND(I118*H118,2)</f>
        <v>0</v>
      </c>
      <c r="BL118" s="16" t="s">
        <v>143</v>
      </c>
      <c r="BM118" s="228" t="s">
        <v>148</v>
      </c>
    </row>
    <row r="119" s="2" customFormat="1" ht="16.5" customHeight="1">
      <c r="A119" s="37"/>
      <c r="B119" s="38"/>
      <c r="C119" s="230" t="s">
        <v>127</v>
      </c>
      <c r="D119" s="230" t="s">
        <v>138</v>
      </c>
      <c r="E119" s="231" t="s">
        <v>411</v>
      </c>
      <c r="F119" s="232" t="s">
        <v>412</v>
      </c>
      <c r="G119" s="233" t="s">
        <v>132</v>
      </c>
      <c r="H119" s="234">
        <v>5</v>
      </c>
      <c r="I119" s="235"/>
      <c r="J119" s="236">
        <f>ROUND(I119*H119,2)</f>
        <v>0</v>
      </c>
      <c r="K119" s="232" t="s">
        <v>1</v>
      </c>
      <c r="L119" s="237"/>
      <c r="M119" s="268" t="s">
        <v>1</v>
      </c>
      <c r="N119" s="269" t="s">
        <v>39</v>
      </c>
      <c r="O119" s="265"/>
      <c r="P119" s="266">
        <f>O119*H119</f>
        <v>0</v>
      </c>
      <c r="Q119" s="266">
        <v>0</v>
      </c>
      <c r="R119" s="266">
        <f>Q119*H119</f>
        <v>0</v>
      </c>
      <c r="S119" s="266">
        <v>0</v>
      </c>
      <c r="T119" s="267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8" t="s">
        <v>142</v>
      </c>
      <c r="AT119" s="228" t="s">
        <v>138</v>
      </c>
      <c r="AU119" s="228" t="s">
        <v>74</v>
      </c>
      <c r="AY119" s="16" t="s">
        <v>126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6" t="s">
        <v>82</v>
      </c>
      <c r="BK119" s="229">
        <f>ROUND(I119*H119,2)</f>
        <v>0</v>
      </c>
      <c r="BL119" s="16" t="s">
        <v>143</v>
      </c>
      <c r="BM119" s="228" t="s">
        <v>413</v>
      </c>
    </row>
    <row r="120" s="2" customFormat="1" ht="6.96" customHeight="1">
      <c r="A120" s="37"/>
      <c r="B120" s="65"/>
      <c r="C120" s="66"/>
      <c r="D120" s="66"/>
      <c r="E120" s="66"/>
      <c r="F120" s="66"/>
      <c r="G120" s="66"/>
      <c r="H120" s="66"/>
      <c r="I120" s="66"/>
      <c r="J120" s="66"/>
      <c r="K120" s="66"/>
      <c r="L120" s="43"/>
      <c r="M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</sheetData>
  <sheetProtection sheet="1" autoFilter="0" formatColumns="0" formatRows="0" objects="1" scenarios="1" spinCount="100000" saltValue="aOov2KbNEpifJR3N1sUNFewL6eHlW0qvfiE+KNieGDxBhYcMT2gdZjGJiqkZ5cobHQ263n1qWy3cBWJXWf0DmA==" hashValue="Ps0ALH2Neraaod+5L8E02l5+YFonJ/cDsK7ClvdWjLaGt29DK86GaKY20ZUDBRdP3KEQxx2OyzxRgbj9kA0M5w==" algorithmName="SHA-512" password="CC35"/>
  <autoFilter ref="C115:K119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Základní škola Křižíkova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26</v>
      </c>
      <c r="G12" s="37"/>
      <c r="H12" s="37"/>
      <c r="I12" s="139" t="s">
        <v>22</v>
      </c>
      <c r="J12" s="143" t="str">
        <f>'Rekapitulace stavby'!AN8</f>
        <v>31. 3. 2025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ROUND((SUM(BE120:BE127)),  2)</f>
        <v>0</v>
      </c>
      <c r="G33" s="37"/>
      <c r="H33" s="37"/>
      <c r="I33" s="154">
        <v>0.20999999999999999</v>
      </c>
      <c r="J33" s="153">
        <f>ROUND(((SUM(BE120:BE127))*I33),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ROUND((SUM(BF120:BF127)),  2)</f>
        <v>0</v>
      </c>
      <c r="G34" s="37"/>
      <c r="H34" s="37"/>
      <c r="I34" s="154">
        <v>0.12</v>
      </c>
      <c r="J34" s="153">
        <f>ROUND(((SUM(BF120:BF127))*I34),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ROUND((SUM(BG120:BG127)),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ROUND((SUM(BH120:BH127)),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ROUND((SUM(BI120:BI127)),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Základní škola Křižíkova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05 -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31. 3. 2025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78"/>
      <c r="C97" s="179"/>
      <c r="D97" s="180" t="s">
        <v>105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415</v>
      </c>
      <c r="E98" s="181"/>
      <c r="F98" s="181"/>
      <c r="G98" s="181"/>
      <c r="H98" s="181"/>
      <c r="I98" s="181"/>
      <c r="J98" s="182">
        <f>J122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4"/>
      <c r="C99" s="185"/>
      <c r="D99" s="186" t="s">
        <v>416</v>
      </c>
      <c r="E99" s="187"/>
      <c r="F99" s="187"/>
      <c r="G99" s="187"/>
      <c r="H99" s="187"/>
      <c r="I99" s="187"/>
      <c r="J99" s="188">
        <f>J123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417</v>
      </c>
      <c r="E100" s="187"/>
      <c r="F100" s="187"/>
      <c r="G100" s="187"/>
      <c r="H100" s="187"/>
      <c r="I100" s="187"/>
      <c r="J100" s="188">
        <f>J125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111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73" t="str">
        <f>E7</f>
        <v>Základní škola Křižíkova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98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05 - VRN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 xml:space="preserve"> </v>
      </c>
      <c r="G114" s="39"/>
      <c r="H114" s="39"/>
      <c r="I114" s="31" t="s">
        <v>22</v>
      </c>
      <c r="J114" s="78" t="str">
        <f>IF(J12="","",J12)</f>
        <v>31. 3. 2025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9"/>
      <c r="E116" s="39"/>
      <c r="F116" s="26" t="str">
        <f>E15</f>
        <v xml:space="preserve"> </v>
      </c>
      <c r="G116" s="39"/>
      <c r="H116" s="39"/>
      <c r="I116" s="31" t="s">
        <v>30</v>
      </c>
      <c r="J116" s="35" t="str">
        <f>E21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IF(E18="","",E18)</f>
        <v>Vyplň údaj</v>
      </c>
      <c r="G117" s="39"/>
      <c r="H117" s="39"/>
      <c r="I117" s="31" t="s">
        <v>32</v>
      </c>
      <c r="J117" s="35" t="str">
        <f>E24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0"/>
      <c r="B119" s="191"/>
      <c r="C119" s="192" t="s">
        <v>112</v>
      </c>
      <c r="D119" s="193" t="s">
        <v>59</v>
      </c>
      <c r="E119" s="193" t="s">
        <v>55</v>
      </c>
      <c r="F119" s="193" t="s">
        <v>56</v>
      </c>
      <c r="G119" s="193" t="s">
        <v>113</v>
      </c>
      <c r="H119" s="193" t="s">
        <v>114</v>
      </c>
      <c r="I119" s="193" t="s">
        <v>115</v>
      </c>
      <c r="J119" s="193" t="s">
        <v>102</v>
      </c>
      <c r="K119" s="194" t="s">
        <v>116</v>
      </c>
      <c r="L119" s="195"/>
      <c r="M119" s="99" t="s">
        <v>1</v>
      </c>
      <c r="N119" s="100" t="s">
        <v>38</v>
      </c>
      <c r="O119" s="100" t="s">
        <v>117</v>
      </c>
      <c r="P119" s="100" t="s">
        <v>118</v>
      </c>
      <c r="Q119" s="100" t="s">
        <v>119</v>
      </c>
      <c r="R119" s="100" t="s">
        <v>120</v>
      </c>
      <c r="S119" s="100" t="s">
        <v>121</v>
      </c>
      <c r="T119" s="101" t="s">
        <v>122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7"/>
      <c r="B120" s="38"/>
      <c r="C120" s="106" t="s">
        <v>123</v>
      </c>
      <c r="D120" s="39"/>
      <c r="E120" s="39"/>
      <c r="F120" s="39"/>
      <c r="G120" s="39"/>
      <c r="H120" s="39"/>
      <c r="I120" s="39"/>
      <c r="J120" s="196">
        <f>BK120</f>
        <v>0</v>
      </c>
      <c r="K120" s="39"/>
      <c r="L120" s="43"/>
      <c r="M120" s="102"/>
      <c r="N120" s="197"/>
      <c r="O120" s="103"/>
      <c r="P120" s="198">
        <f>P121+P122</f>
        <v>0</v>
      </c>
      <c r="Q120" s="103"/>
      <c r="R120" s="198">
        <f>R121+R122</f>
        <v>0</v>
      </c>
      <c r="S120" s="103"/>
      <c r="T120" s="199">
        <f>T121+T122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73</v>
      </c>
      <c r="AU120" s="16" t="s">
        <v>104</v>
      </c>
      <c r="BK120" s="200">
        <f>BK121+BK122</f>
        <v>0</v>
      </c>
    </row>
    <row r="121" s="12" customFormat="1" ht="25.92" customHeight="1">
      <c r="A121" s="12"/>
      <c r="B121" s="201"/>
      <c r="C121" s="202"/>
      <c r="D121" s="203" t="s">
        <v>73</v>
      </c>
      <c r="E121" s="204" t="s">
        <v>124</v>
      </c>
      <c r="F121" s="204" t="s">
        <v>125</v>
      </c>
      <c r="G121" s="202"/>
      <c r="H121" s="202"/>
      <c r="I121" s="205"/>
      <c r="J121" s="206">
        <f>BK121</f>
        <v>0</v>
      </c>
      <c r="K121" s="202"/>
      <c r="L121" s="207"/>
      <c r="M121" s="208"/>
      <c r="N121" s="209"/>
      <c r="O121" s="209"/>
      <c r="P121" s="210">
        <v>0</v>
      </c>
      <c r="Q121" s="209"/>
      <c r="R121" s="210">
        <v>0</v>
      </c>
      <c r="S121" s="209"/>
      <c r="T121" s="211"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82</v>
      </c>
      <c r="AT121" s="213" t="s">
        <v>73</v>
      </c>
      <c r="AU121" s="213" t="s">
        <v>74</v>
      </c>
      <c r="AY121" s="212" t="s">
        <v>126</v>
      </c>
      <c r="BK121" s="214">
        <v>0</v>
      </c>
    </row>
    <row r="122" s="12" customFormat="1" ht="25.92" customHeight="1">
      <c r="A122" s="12"/>
      <c r="B122" s="201"/>
      <c r="C122" s="202"/>
      <c r="D122" s="203" t="s">
        <v>73</v>
      </c>
      <c r="E122" s="204" t="s">
        <v>95</v>
      </c>
      <c r="F122" s="204" t="s">
        <v>418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f>P123+P125</f>
        <v>0</v>
      </c>
      <c r="Q122" s="209"/>
      <c r="R122" s="210">
        <f>R123+R125</f>
        <v>0</v>
      </c>
      <c r="S122" s="209"/>
      <c r="T122" s="211">
        <f>T123+T125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379</v>
      </c>
      <c r="AT122" s="213" t="s">
        <v>73</v>
      </c>
      <c r="AU122" s="213" t="s">
        <v>74</v>
      </c>
      <c r="AY122" s="212" t="s">
        <v>126</v>
      </c>
      <c r="BK122" s="214">
        <f>BK123+BK125</f>
        <v>0</v>
      </c>
    </row>
    <row r="123" s="12" customFormat="1" ht="22.8" customHeight="1">
      <c r="A123" s="12"/>
      <c r="B123" s="201"/>
      <c r="C123" s="202"/>
      <c r="D123" s="203" t="s">
        <v>73</v>
      </c>
      <c r="E123" s="215" t="s">
        <v>419</v>
      </c>
      <c r="F123" s="215" t="s">
        <v>420</v>
      </c>
      <c r="G123" s="202"/>
      <c r="H123" s="202"/>
      <c r="I123" s="205"/>
      <c r="J123" s="216">
        <f>BK123</f>
        <v>0</v>
      </c>
      <c r="K123" s="202"/>
      <c r="L123" s="207"/>
      <c r="M123" s="208"/>
      <c r="N123" s="209"/>
      <c r="O123" s="209"/>
      <c r="P123" s="210">
        <f>P124</f>
        <v>0</v>
      </c>
      <c r="Q123" s="209"/>
      <c r="R123" s="210">
        <f>R124</f>
        <v>0</v>
      </c>
      <c r="S123" s="209"/>
      <c r="T123" s="21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379</v>
      </c>
      <c r="AT123" s="213" t="s">
        <v>73</v>
      </c>
      <c r="AU123" s="213" t="s">
        <v>82</v>
      </c>
      <c r="AY123" s="212" t="s">
        <v>126</v>
      </c>
      <c r="BK123" s="214">
        <f>BK124</f>
        <v>0</v>
      </c>
    </row>
    <row r="124" s="2" customFormat="1" ht="16.5" customHeight="1">
      <c r="A124" s="37"/>
      <c r="B124" s="38"/>
      <c r="C124" s="217" t="s">
        <v>82</v>
      </c>
      <c r="D124" s="217" t="s">
        <v>129</v>
      </c>
      <c r="E124" s="218" t="s">
        <v>421</v>
      </c>
      <c r="F124" s="219" t="s">
        <v>422</v>
      </c>
      <c r="G124" s="220" t="s">
        <v>423</v>
      </c>
      <c r="H124" s="221">
        <v>1</v>
      </c>
      <c r="I124" s="222"/>
      <c r="J124" s="223">
        <f>ROUND(I124*H124,2)</f>
        <v>0</v>
      </c>
      <c r="K124" s="219" t="s">
        <v>1</v>
      </c>
      <c r="L124" s="43"/>
      <c r="M124" s="224" t="s">
        <v>1</v>
      </c>
      <c r="N124" s="225" t="s">
        <v>39</v>
      </c>
      <c r="O124" s="90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133</v>
      </c>
      <c r="AT124" s="228" t="s">
        <v>129</v>
      </c>
      <c r="AU124" s="228" t="s">
        <v>84</v>
      </c>
      <c r="AY124" s="16" t="s">
        <v>126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6" t="s">
        <v>82</v>
      </c>
      <c r="BK124" s="229">
        <f>ROUND(I124*H124,2)</f>
        <v>0</v>
      </c>
      <c r="BL124" s="16" t="s">
        <v>133</v>
      </c>
      <c r="BM124" s="228" t="s">
        <v>168</v>
      </c>
    </row>
    <row r="125" s="12" customFormat="1" ht="22.8" customHeight="1">
      <c r="A125" s="12"/>
      <c r="B125" s="201"/>
      <c r="C125" s="202"/>
      <c r="D125" s="203" t="s">
        <v>73</v>
      </c>
      <c r="E125" s="215" t="s">
        <v>424</v>
      </c>
      <c r="F125" s="215" t="s">
        <v>425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SUM(P126:P127)</f>
        <v>0</v>
      </c>
      <c r="Q125" s="209"/>
      <c r="R125" s="210">
        <f>SUM(R126:R127)</f>
        <v>0</v>
      </c>
      <c r="S125" s="209"/>
      <c r="T125" s="211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379</v>
      </c>
      <c r="AT125" s="213" t="s">
        <v>73</v>
      </c>
      <c r="AU125" s="213" t="s">
        <v>82</v>
      </c>
      <c r="AY125" s="212" t="s">
        <v>126</v>
      </c>
      <c r="BK125" s="214">
        <f>SUM(BK126:BK127)</f>
        <v>0</v>
      </c>
    </row>
    <row r="126" s="2" customFormat="1" ht="16.5" customHeight="1">
      <c r="A126" s="37"/>
      <c r="B126" s="38"/>
      <c r="C126" s="217" t="s">
        <v>84</v>
      </c>
      <c r="D126" s="217" t="s">
        <v>129</v>
      </c>
      <c r="E126" s="218" t="s">
        <v>426</v>
      </c>
      <c r="F126" s="219" t="s">
        <v>427</v>
      </c>
      <c r="G126" s="220" t="s">
        <v>423</v>
      </c>
      <c r="H126" s="221">
        <v>1</v>
      </c>
      <c r="I126" s="222"/>
      <c r="J126" s="223">
        <f>ROUND(I126*H126,2)</f>
        <v>0</v>
      </c>
      <c r="K126" s="219" t="s">
        <v>1</v>
      </c>
      <c r="L126" s="43"/>
      <c r="M126" s="224" t="s">
        <v>1</v>
      </c>
      <c r="N126" s="225" t="s">
        <v>39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133</v>
      </c>
      <c r="AT126" s="228" t="s">
        <v>129</v>
      </c>
      <c r="AU126" s="228" t="s">
        <v>84</v>
      </c>
      <c r="AY126" s="16" t="s">
        <v>126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82</v>
      </c>
      <c r="BK126" s="229">
        <f>ROUND(I126*H126,2)</f>
        <v>0</v>
      </c>
      <c r="BL126" s="16" t="s">
        <v>133</v>
      </c>
      <c r="BM126" s="228" t="s">
        <v>167</v>
      </c>
    </row>
    <row r="127" s="2" customFormat="1" ht="37.8" customHeight="1">
      <c r="A127" s="37"/>
      <c r="B127" s="38"/>
      <c r="C127" s="217" t="s">
        <v>127</v>
      </c>
      <c r="D127" s="217" t="s">
        <v>129</v>
      </c>
      <c r="E127" s="218" t="s">
        <v>428</v>
      </c>
      <c r="F127" s="219" t="s">
        <v>429</v>
      </c>
      <c r="G127" s="220" t="s">
        <v>423</v>
      </c>
      <c r="H127" s="221">
        <v>1</v>
      </c>
      <c r="I127" s="222"/>
      <c r="J127" s="223">
        <f>ROUND(I127*H127,2)</f>
        <v>0</v>
      </c>
      <c r="K127" s="219" t="s">
        <v>1</v>
      </c>
      <c r="L127" s="43"/>
      <c r="M127" s="263" t="s">
        <v>1</v>
      </c>
      <c r="N127" s="264" t="s">
        <v>39</v>
      </c>
      <c r="O127" s="265"/>
      <c r="P127" s="266">
        <f>O127*H127</f>
        <v>0</v>
      </c>
      <c r="Q127" s="266">
        <v>0</v>
      </c>
      <c r="R127" s="266">
        <f>Q127*H127</f>
        <v>0</v>
      </c>
      <c r="S127" s="266">
        <v>0</v>
      </c>
      <c r="T127" s="26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133</v>
      </c>
      <c r="AT127" s="228" t="s">
        <v>129</v>
      </c>
      <c r="AU127" s="228" t="s">
        <v>84</v>
      </c>
      <c r="AY127" s="16" t="s">
        <v>126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82</v>
      </c>
      <c r="BK127" s="229">
        <f>ROUND(I127*H127,2)</f>
        <v>0</v>
      </c>
      <c r="BL127" s="16" t="s">
        <v>133</v>
      </c>
      <c r="BM127" s="228" t="s">
        <v>143</v>
      </c>
    </row>
    <row r="128" s="2" customFormat="1" ht="6.96" customHeight="1">
      <c r="A128" s="37"/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43"/>
      <c r="M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</sheetData>
  <sheetProtection sheet="1" autoFilter="0" formatColumns="0" formatRows="0" objects="1" scenarios="1" spinCount="100000" saltValue="yfx4lTArWzrJipwa2h955KdNb2/nNN3USYAcEtiHP2shrfTKj2XfFlgSyv+o1xEl8y3S+ki9/HRK70O5cawv/A==" hashValue="UWQoq8U72ga99LRjILN5SlJCpiO8U5Gr+/pet8zQqtBY0jY6O8NkxduhrzxHKTPvySmnQl0M4I6H2l1qxeFn0g==" algorithmName="SHA-512" password="CC35"/>
  <autoFilter ref="C119:K12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2025-05-15T09:31:04Z</dcterms:created>
  <dcterms:modified xsi:type="dcterms:W3CDTF">2025-05-15T09:31:06Z</dcterms:modified>
</cp:coreProperties>
</file>