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 - ZŠ Pionýrů - oprava 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'00 - ZŠ Pionýrů - oprava ...'!$C$87:$K$387</definedName>
    <definedName name="_xlnm.Print_Area" localSheetId="1">'00 - ZŠ Pionýrů - oprava ...'!$C$4:$J$37,'00 - ZŠ Pionýrů - oprava ...'!$C$43:$J$71,'00 - ZŠ Pionýrů - oprava ...'!$C$77:$K$387</definedName>
    <definedName name="_xlnm.Print_Titles" localSheetId="1">'00 - ZŠ Pionýrů - oprava ...'!$87:$87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387"/>
  <c r="BH387"/>
  <c r="BG387"/>
  <c r="BF387"/>
  <c r="T387"/>
  <c r="T386"/>
  <c r="R387"/>
  <c r="R386"/>
  <c r="P387"/>
  <c r="P386"/>
  <c r="BI384"/>
  <c r="BH384"/>
  <c r="BG384"/>
  <c r="BF384"/>
  <c r="T384"/>
  <c r="R384"/>
  <c r="P384"/>
  <c r="BI382"/>
  <c r="BH382"/>
  <c r="BG382"/>
  <c r="BF382"/>
  <c r="T382"/>
  <c r="R382"/>
  <c r="P382"/>
  <c r="BI381"/>
  <c r="BH381"/>
  <c r="BG381"/>
  <c r="BF381"/>
  <c r="T381"/>
  <c r="R381"/>
  <c r="P381"/>
  <c r="BI378"/>
  <c r="BH378"/>
  <c r="BG378"/>
  <c r="BF378"/>
  <c r="T378"/>
  <c r="R378"/>
  <c r="P378"/>
  <c r="BI376"/>
  <c r="BH376"/>
  <c r="BG376"/>
  <c r="BF376"/>
  <c r="T376"/>
  <c r="R376"/>
  <c r="P376"/>
  <c r="BI365"/>
  <c r="BH365"/>
  <c r="BG365"/>
  <c r="BF365"/>
  <c r="T365"/>
  <c r="R365"/>
  <c r="P365"/>
  <c r="BI353"/>
  <c r="BH353"/>
  <c r="BG353"/>
  <c r="BF353"/>
  <c r="T353"/>
  <c r="R353"/>
  <c r="P353"/>
  <c r="BI351"/>
  <c r="BH351"/>
  <c r="BG351"/>
  <c r="BF351"/>
  <c r="T351"/>
  <c r="R351"/>
  <c r="P351"/>
  <c r="BI345"/>
  <c r="BH345"/>
  <c r="BG345"/>
  <c r="BF345"/>
  <c r="T345"/>
  <c r="R345"/>
  <c r="P345"/>
  <c r="BI343"/>
  <c r="BH343"/>
  <c r="BG343"/>
  <c r="BF343"/>
  <c r="T343"/>
  <c r="R343"/>
  <c r="P343"/>
  <c r="BI337"/>
  <c r="BH337"/>
  <c r="BG337"/>
  <c r="BF337"/>
  <c r="T337"/>
  <c r="R337"/>
  <c r="P337"/>
  <c r="BI333"/>
  <c r="BH333"/>
  <c r="BG333"/>
  <c r="BF333"/>
  <c r="T333"/>
  <c r="R333"/>
  <c r="P333"/>
  <c r="BI329"/>
  <c r="BH329"/>
  <c r="BG329"/>
  <c r="BF329"/>
  <c r="T329"/>
  <c r="R329"/>
  <c r="P329"/>
  <c r="BI318"/>
  <c r="BH318"/>
  <c r="BG318"/>
  <c r="BF318"/>
  <c r="T318"/>
  <c r="R318"/>
  <c r="P318"/>
  <c r="BI306"/>
  <c r="BH306"/>
  <c r="BG306"/>
  <c r="BF306"/>
  <c r="T306"/>
  <c r="R306"/>
  <c r="P306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298"/>
  <c r="BH298"/>
  <c r="BG298"/>
  <c r="BF298"/>
  <c r="T298"/>
  <c r="R298"/>
  <c r="P298"/>
  <c r="BI292"/>
  <c r="BH292"/>
  <c r="BG292"/>
  <c r="BF292"/>
  <c r="T292"/>
  <c r="R292"/>
  <c r="P292"/>
  <c r="BI290"/>
  <c r="BH290"/>
  <c r="BG290"/>
  <c r="BF290"/>
  <c r="T290"/>
  <c r="R290"/>
  <c r="P290"/>
  <c r="BI286"/>
  <c r="BH286"/>
  <c r="BG286"/>
  <c r="BF286"/>
  <c r="T286"/>
  <c r="R286"/>
  <c r="P286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2"/>
  <c r="BH272"/>
  <c r="BG272"/>
  <c r="BF272"/>
  <c r="T272"/>
  <c r="R272"/>
  <c r="P272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4"/>
  <c r="BH264"/>
  <c r="BG264"/>
  <c r="BF264"/>
  <c r="T264"/>
  <c r="R264"/>
  <c r="P264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48"/>
  <c r="BH248"/>
  <c r="BG248"/>
  <c r="BF248"/>
  <c r="T248"/>
  <c r="R248"/>
  <c r="P248"/>
  <c r="BI246"/>
  <c r="BH246"/>
  <c r="BG246"/>
  <c r="BF246"/>
  <c r="T246"/>
  <c r="R246"/>
  <c r="P246"/>
  <c r="BI243"/>
  <c r="BH243"/>
  <c r="BG243"/>
  <c r="BF243"/>
  <c r="T243"/>
  <c r="R243"/>
  <c r="P243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4"/>
  <c r="BH214"/>
  <c r="BG214"/>
  <c r="BF214"/>
  <c r="T214"/>
  <c r="T213"/>
  <c r="R214"/>
  <c r="R213"/>
  <c r="P214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0"/>
  <c r="BH190"/>
  <c r="BG190"/>
  <c r="BF190"/>
  <c r="T190"/>
  <c r="R190"/>
  <c r="P190"/>
  <c r="BI184"/>
  <c r="BH184"/>
  <c r="BG184"/>
  <c r="BF184"/>
  <c r="T184"/>
  <c r="R184"/>
  <c r="P184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69"/>
  <c r="BH169"/>
  <c r="BG169"/>
  <c r="BF169"/>
  <c r="T169"/>
  <c r="R169"/>
  <c r="P169"/>
  <c r="BI152"/>
  <c r="BH152"/>
  <c r="BG152"/>
  <c r="BF152"/>
  <c r="T152"/>
  <c r="R152"/>
  <c r="P152"/>
  <c r="BI144"/>
  <c r="BH144"/>
  <c r="BG144"/>
  <c r="BF144"/>
  <c r="T144"/>
  <c r="R144"/>
  <c r="P144"/>
  <c r="BI140"/>
  <c r="BH140"/>
  <c r="BG140"/>
  <c r="BF140"/>
  <c r="T140"/>
  <c r="R140"/>
  <c r="P140"/>
  <c r="BI138"/>
  <c r="BH138"/>
  <c r="BG138"/>
  <c r="BF138"/>
  <c r="T138"/>
  <c r="R138"/>
  <c r="P138"/>
  <c r="BI134"/>
  <c r="BH134"/>
  <c r="BG134"/>
  <c r="BF134"/>
  <c r="T134"/>
  <c r="R134"/>
  <c r="P134"/>
  <c r="BI117"/>
  <c r="BH117"/>
  <c r="BG117"/>
  <c r="BF117"/>
  <c r="T117"/>
  <c r="R117"/>
  <c r="P117"/>
  <c r="BI109"/>
  <c r="BH109"/>
  <c r="BG109"/>
  <c r="BF109"/>
  <c r="T109"/>
  <c r="R109"/>
  <c r="P109"/>
  <c r="BI105"/>
  <c r="BH105"/>
  <c r="BG105"/>
  <c r="BF105"/>
  <c r="T105"/>
  <c r="R105"/>
  <c r="P105"/>
  <c r="BI94"/>
  <c r="BH94"/>
  <c r="BG94"/>
  <c r="BF94"/>
  <c r="T94"/>
  <c r="R94"/>
  <c r="P94"/>
  <c r="BI91"/>
  <c r="BH91"/>
  <c r="BG91"/>
  <c r="BF91"/>
  <c r="T91"/>
  <c r="R91"/>
  <c r="P91"/>
  <c r="F84"/>
  <c r="F82"/>
  <c r="E80"/>
  <c r="F50"/>
  <c r="F48"/>
  <c r="E46"/>
  <c r="J22"/>
  <c r="E22"/>
  <c r="J85"/>
  <c r="J21"/>
  <c r="J19"/>
  <c r="E19"/>
  <c r="J50"/>
  <c r="J18"/>
  <c r="J16"/>
  <c r="E16"/>
  <c r="F85"/>
  <c r="J15"/>
  <c r="J10"/>
  <c r="J82"/>
  <c i="1" r="L50"/>
  <c r="AM50"/>
  <c r="AM49"/>
  <c r="L49"/>
  <c r="AM47"/>
  <c r="L47"/>
  <c r="L45"/>
  <c r="L44"/>
  <c i="2" r="BK117"/>
  <c r="BK365"/>
  <c r="BK134"/>
  <c r="BK267"/>
  <c r="J94"/>
  <c r="J243"/>
  <c r="J382"/>
  <c r="J204"/>
  <c r="BK224"/>
  <c r="J351"/>
  <c r="J169"/>
  <c r="BK222"/>
  <c r="BK329"/>
  <c r="J224"/>
  <c r="BK376"/>
  <c r="BK256"/>
  <c r="BK298"/>
  <c r="J387"/>
  <c r="BK173"/>
  <c r="J248"/>
  <c r="J318"/>
  <c r="BK204"/>
  <c r="J272"/>
  <c r="BK94"/>
  <c r="J221"/>
  <c r="BK345"/>
  <c r="BK211"/>
  <c r="J254"/>
  <c r="J268"/>
  <c r="J376"/>
  <c r="BK221"/>
  <c r="BK279"/>
  <c r="J109"/>
  <c r="BK281"/>
  <c r="BK219"/>
  <c r="J365"/>
  <c r="J260"/>
  <c r="J211"/>
  <c r="J290"/>
  <c r="BK248"/>
  <c r="BK337"/>
  <c r="BK190"/>
  <c r="J292"/>
  <c r="BK202"/>
  <c r="BK333"/>
  <c r="J246"/>
  <c i="1" r="AS54"/>
  <c i="2" r="BK214"/>
  <c r="J256"/>
  <c r="J306"/>
  <c r="BK152"/>
  <c r="BK258"/>
  <c r="J105"/>
  <c r="J304"/>
  <c r="J200"/>
  <c r="BK169"/>
  <c r="J279"/>
  <c r="J202"/>
  <c r="J283"/>
  <c r="J184"/>
  <c r="J329"/>
  <c r="BK140"/>
  <c r="BK387"/>
  <c r="BK286"/>
  <c r="J138"/>
  <c r="BK207"/>
  <c r="J32"/>
  <c r="BK234"/>
  <c r="J384"/>
  <c r="J176"/>
  <c r="J219"/>
  <c r="BK306"/>
  <c r="BK218"/>
  <c r="BK353"/>
  <c r="J259"/>
  <c r="BK138"/>
  <c r="J144"/>
  <c r="BK290"/>
  <c r="J353"/>
  <c r="BK184"/>
  <c r="J302"/>
  <c r="J207"/>
  <c r="J345"/>
  <c r="BK243"/>
  <c r="BK231"/>
  <c r="J378"/>
  <c r="J303"/>
  <c r="J173"/>
  <c r="J234"/>
  <c r="BK378"/>
  <c r="BK252"/>
  <c r="J209"/>
  <c r="BK237"/>
  <c r="J381"/>
  <c r="J343"/>
  <c r="J140"/>
  <c r="J152"/>
  <c r="BK292"/>
  <c r="J91"/>
  <c r="J258"/>
  <c r="BK304"/>
  <c r="J252"/>
  <c r="BK381"/>
  <c r="BK303"/>
  <c r="J237"/>
  <c r="BK109"/>
  <c r="J190"/>
  <c r="J281"/>
  <c r="BK283"/>
  <c r="J134"/>
  <c r="BK260"/>
  <c r="BK178"/>
  <c r="J298"/>
  <c r="J222"/>
  <c r="J286"/>
  <c r="BK382"/>
  <c r="J214"/>
  <c r="BK268"/>
  <c r="BK269"/>
  <c r="BK198"/>
  <c r="BK264"/>
  <c r="J117"/>
  <c r="BK209"/>
  <c r="J337"/>
  <c r="J269"/>
  <c r="BK105"/>
  <c r="BK259"/>
  <c r="BK91"/>
  <c r="BK351"/>
  <c r="J231"/>
  <c r="BK302"/>
  <c r="J178"/>
  <c r="BK246"/>
  <c r="BK272"/>
  <c r="BK176"/>
  <c r="J218"/>
  <c r="BK384"/>
  <c r="J267"/>
  <c r="BK318"/>
  <c r="J198"/>
  <c r="J333"/>
  <c r="J264"/>
  <c r="BK200"/>
  <c r="BK343"/>
  <c r="BK254"/>
  <c r="BK144"/>
  <c l="1" r="BK139"/>
  <c r="J139"/>
  <c r="J58"/>
  <c r="BK197"/>
  <c r="J197"/>
  <c r="J59"/>
  <c r="P217"/>
  <c r="R223"/>
  <c r="P271"/>
  <c r="T285"/>
  <c r="R90"/>
  <c r="R139"/>
  <c r="P197"/>
  <c r="R217"/>
  <c r="T223"/>
  <c r="T266"/>
  <c r="BK285"/>
  <c r="J285"/>
  <c r="J67"/>
  <c r="T305"/>
  <c r="BK380"/>
  <c r="J380"/>
  <c r="J69"/>
  <c r="BK90"/>
  <c r="J90"/>
  <c r="J57"/>
  <c r="P139"/>
  <c r="T197"/>
  <c r="P223"/>
  <c r="BK271"/>
  <c r="J271"/>
  <c r="J66"/>
  <c r="P285"/>
  <c r="R305"/>
  <c r="T380"/>
  <c r="T90"/>
  <c r="R197"/>
  <c r="BK217"/>
  <c r="J217"/>
  <c r="J62"/>
  <c r="T217"/>
  <c r="BK220"/>
  <c r="J220"/>
  <c r="J63"/>
  <c r="P220"/>
  <c r="R220"/>
  <c r="T220"/>
  <c r="P266"/>
  <c r="R266"/>
  <c r="T271"/>
  <c r="R285"/>
  <c r="BK305"/>
  <c r="J305"/>
  <c r="J68"/>
  <c r="R380"/>
  <c r="P90"/>
  <c r="P89"/>
  <c r="T139"/>
  <c r="BK223"/>
  <c r="J223"/>
  <c r="J64"/>
  <c r="BK266"/>
  <c r="J266"/>
  <c r="J65"/>
  <c r="R271"/>
  <c r="P305"/>
  <c r="P380"/>
  <c r="BK213"/>
  <c r="J213"/>
  <c r="J60"/>
  <c r="BK386"/>
  <c r="J386"/>
  <c r="J70"/>
  <c r="J48"/>
  <c r="F51"/>
  <c r="J84"/>
  <c r="BE134"/>
  <c r="BE198"/>
  <c r="BE202"/>
  <c r="BE207"/>
  <c r="BE221"/>
  <c r="BE224"/>
  <c r="BE234"/>
  <c r="BE258"/>
  <c r="BE259"/>
  <c r="BE269"/>
  <c r="BE292"/>
  <c r="BE304"/>
  <c r="BE306"/>
  <c r="BE337"/>
  <c r="BE351"/>
  <c r="BE376"/>
  <c r="BE382"/>
  <c r="J51"/>
  <c r="BE94"/>
  <c r="BE138"/>
  <c r="BE144"/>
  <c r="BE173"/>
  <c r="BE222"/>
  <c r="BE248"/>
  <c r="BE267"/>
  <c r="BE268"/>
  <c r="BE272"/>
  <c r="BE286"/>
  <c r="BE290"/>
  <c r="BE343"/>
  <c r="BE345"/>
  <c r="BE353"/>
  <c r="BE365"/>
  <c r="BE169"/>
  <c r="BE178"/>
  <c r="BE200"/>
  <c r="BE209"/>
  <c r="BE214"/>
  <c r="BE218"/>
  <c r="BE231"/>
  <c r="BE246"/>
  <c r="BE256"/>
  <c r="BE281"/>
  <c r="BE298"/>
  <c r="BE302"/>
  <c r="BE329"/>
  <c r="BE333"/>
  <c r="BE117"/>
  <c r="BE152"/>
  <c r="BE190"/>
  <c r="BE204"/>
  <c r="BE219"/>
  <c r="BE237"/>
  <c r="BE243"/>
  <c r="BE252"/>
  <c r="BE264"/>
  <c r="BE283"/>
  <c r="BE303"/>
  <c r="BE318"/>
  <c r="BE378"/>
  <c r="BE381"/>
  <c r="BE384"/>
  <c r="BE387"/>
  <c r="BE91"/>
  <c r="BE105"/>
  <c r="BE109"/>
  <c r="BE140"/>
  <c r="BE176"/>
  <c r="BE184"/>
  <c r="BE211"/>
  <c r="BE254"/>
  <c r="BE260"/>
  <c r="BE279"/>
  <c i="1" r="AW55"/>
  <c i="2" r="F33"/>
  <c i="1" r="BB55"/>
  <c r="BB54"/>
  <c r="W31"/>
  <c i="2" r="F32"/>
  <c i="1" r="BA55"/>
  <c r="BA54"/>
  <c r="AW54"/>
  <c r="AK30"/>
  <c i="2" r="F35"/>
  <c i="1" r="BD55"/>
  <c r="BD54"/>
  <c r="W33"/>
  <c i="2" r="F34"/>
  <c i="1" r="BC55"/>
  <c r="BC54"/>
  <c r="AY54"/>
  <c i="2" l="1" r="R216"/>
  <c r="P216"/>
  <c r="P88"/>
  <c i="1" r="AU55"/>
  <c i="2" r="T216"/>
  <c r="T89"/>
  <c r="T88"/>
  <c r="R89"/>
  <c r="R88"/>
  <c r="BK89"/>
  <c r="J89"/>
  <c r="J56"/>
  <c r="BK216"/>
  <c r="J216"/>
  <c r="J61"/>
  <c i="1" r="W32"/>
  <c i="2" r="J31"/>
  <c i="1" r="AV55"/>
  <c r="AT55"/>
  <c r="AX54"/>
  <c i="2" r="F31"/>
  <c i="1" r="AZ55"/>
  <c r="AZ54"/>
  <c r="W29"/>
  <c r="W30"/>
  <c r="AU54"/>
  <c i="2" l="1" r="BK88"/>
  <c r="J88"/>
  <c r="J55"/>
  <c i="1" r="AV54"/>
  <c r="AK29"/>
  <c i="2" l="1" r="J28"/>
  <c i="1" r="AG55"/>
  <c r="AG54"/>
  <c r="AK26"/>
  <c r="AT54"/>
  <c r="AN54"/>
  <c i="2" l="1" r="J37"/>
  <c i="1" r="AN55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<sst xmlns="http://schemas.openxmlformats.org/spreadsheetml/2006/main">
  <si>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</si>
  <si>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</si>
  <si>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</si>
  <si>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</si>
  <si>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</si>
  <si>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{dec6edd2-99d8-46a0-9149-a4cce4438026}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</si>
  <si>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</si>
  <si>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</si>
  <si>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</si>
  <si>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</si>
  <si>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</si>
  <si>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</si>
  <si>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</si>
  <si>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</si>
  <si>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</si>
  <si>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</si>
  <si>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</si>
  <si>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ZŠ Pionýrů - oprava tělocvičny - R</t>
  </si>
  <si>
    <t>KSO:</t>
  </si>
  <si>
    <t/>
  </si>
  <si>
    <t>CC-CZ:</t>
  </si>
  <si>
    <t>Místo:</t>
  </si>
  <si>
    <t xml:space="preserve"> </t>
  </si>
  <si>
    <t>Datum:</t>
  </si>
  <si>
    <t>10. 4. 2025</t>
  </si>
  <si>
    <t>Zadavatel:</t>
  </si>
  <si>
    <t>IČ:</t>
  </si>
  <si>
    <t>Město Sokolov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</si>
  <si>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</si>
  <si>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</si>
  <si>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</si>
  <si>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</si>
  <si>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</si>
  <si>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</si>
  <si>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</si>
  <si>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</si>
  <si>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</si>
  <si>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</si>
  <si>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</si>
  <si>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</si>
  <si>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</si>
  <si>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</si>
  <si>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</si>
  <si>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</si>
  <si>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</si>
  <si>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</si>
  <si>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</si>
  <si>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</si>
  <si>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</si>
  <si>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</si>
  <si>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</si>
  <si>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</si>
  <si>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</si>
  <si>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</si>
  <si>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</si>
  <si>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</si>
  <si>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</si>
  <si>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</si>
  <si>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</si>
  <si>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</si>
  <si>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</si>
  <si>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</si>
  <si>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</si>
  <si>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</si>
  <si>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</si>
  <si>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</si>
  <si>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</si>
  <si>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</si>
  <si>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</si>
  <si>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</si>
  <si>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</si>
  <si>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</si>
  <si>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</si>
  <si>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</si>
  <si>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</si>
  <si>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</si>
  <si>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</si>
  <si>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</si>
  <si>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</si>
  <si>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</si>
  <si>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</si>
  <si>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</si>
  <si>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</si>
  <si>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</si>
  <si>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</si>
  <si>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</si>
  <si>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</si>
  <si>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</si>
  <si>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</si>
  <si>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735 - Ústřední vytápění </t>
  </si>
  <si>
    <t xml:space="preserve">    741 - Elektroinstalace - silnoproud</t>
  </si>
  <si>
    <t xml:space="preserve">    766 - Konstrukce truhlářské</t>
  </si>
  <si>
    <t xml:space="preserve">    767 - Konstrukce zámečnické</t>
  </si>
  <si>
    <t xml:space="preserve">    775 - Podlahy skládané</t>
  </si>
  <si>
    <t xml:space="preserve">    783 - Dokončovací práce - nátěry</t>
  </si>
  <si>
    <t xml:space="preserve">    784 - Dokončovací práce - malby a tapety</t>
  </si>
  <si>
    <t>OST - Ostatní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</si>
  <si>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</si>
  <si>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</si>
  <si>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</si>
  <si>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</si>
  <si>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</si>
  <si>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</si>
  <si>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</si>
  <si>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</si>
  <si>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</si>
  <si>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</si>
  <si>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</si>
  <si>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</si>
  <si>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</si>
  <si>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</si>
  <si>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</si>
  <si>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</si>
  <si>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</si>
  <si>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</si>
  <si>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</si>
  <si>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</si>
  <si>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619991001</t>
  </si>
  <si>
    <t>Zakrytí vnitřních ploch před znečištěním PE fólií včetně pozdějšího odkrytí podlah</t>
  </si>
  <si>
    <t>m2</t>
  </si>
  <si>
    <t>CS ÚRS 2025 01</t>
  </si>
  <si>
    <t>4</t>
  </si>
  <si>
    <t>-1401629253</t>
  </si>
  <si>
    <t>Online PSC</t>
  </si>
  <si>
    <t>https://podminky.urs.cz/item/CS_URS_2025_01/619991001</t>
  </si>
  <si>
    <t>P</t>
  </si>
  <si>
    <t>Poznámka k položce:_x000d_
Nutno silnější folie a kvalitní upevnění proti poškození podlahy</t>
  </si>
  <si>
    <t>619991015</t>
  </si>
  <si>
    <t>Zakrytí vnitřních ploch před znečištěním textilií absorpční včetně pozdějšího odkrytí podlah</t>
  </si>
  <si>
    <t>1533957646</t>
  </si>
  <si>
    <t>https://podminky.urs.cz/item/CS_URS_2025_01/619991015</t>
  </si>
  <si>
    <t>Poznámka k položce:_x000d_
Nutno silnější textilie a kvalitní upevnění proti poškození podlahy</t>
  </si>
  <si>
    <t>VV</t>
  </si>
  <si>
    <t>Tělocvična</t>
  </si>
  <si>
    <t>30,23*15,02</t>
  </si>
  <si>
    <t>1,45*0,15*2</t>
  </si>
  <si>
    <t>(1,75+1,8)*0,3</t>
  </si>
  <si>
    <t>Nářaďovny</t>
  </si>
  <si>
    <t>5,63*3,05</t>
  </si>
  <si>
    <t>5,94*3,12</t>
  </si>
  <si>
    <t>Součet</t>
  </si>
  <si>
    <t>3</t>
  </si>
  <si>
    <t>619995001</t>
  </si>
  <si>
    <t>Začištění omítek (s dodáním hmot) kolem oken, dveří, podlah, obkladů apod.</t>
  </si>
  <si>
    <t>m</t>
  </si>
  <si>
    <t>68241189</t>
  </si>
  <si>
    <t>https://podminky.urs.cz/item/CS_URS_2025_01/619995001</t>
  </si>
  <si>
    <t>V místě nových zárubné dveří do tělocvičny z obou stran</t>
  </si>
  <si>
    <t>(1,25+2+2)*2*2</t>
  </si>
  <si>
    <t>611325417</t>
  </si>
  <si>
    <t>Oprava vápenocementové omítky vnitřních ploch hladké, tl. do 20 mm, s celoplošným přeštukováním, tl. štuku do 3 mm stropů, v rozsahu opravované plochy přes 10 do 30%</t>
  </si>
  <si>
    <t>1032675795</t>
  </si>
  <si>
    <t>https://podminky.urs.cz/item/CS_URS_2025_01/611325417</t>
  </si>
  <si>
    <t>Tělocvična - odhad</t>
  </si>
  <si>
    <t>30,23*15,02*1,5</t>
  </si>
  <si>
    <t>5,63*3,05*1,2</t>
  </si>
  <si>
    <t>5,94*3,12*1,2</t>
  </si>
  <si>
    <t>5</t>
  </si>
  <si>
    <t>612325417</t>
  </si>
  <si>
    <t>Oprava vápenocementové omítky vnitřních ploch hladké, tl. do 20 mm, s celoplošným přeštukováním, tl. štuku do 3 mm stěn, v rozsahu opravované plochy přes 10 do 30%</t>
  </si>
  <si>
    <t>-884128797</t>
  </si>
  <si>
    <t>https://podminky.urs.cz/item/CS_URS_2025_01/612325417</t>
  </si>
  <si>
    <t>Tělocvična - stěny mimo míst s plným obkladem</t>
  </si>
  <si>
    <t>(30,23+30,23+0,23*40)*4,1</t>
  </si>
  <si>
    <t>(15,02+15,02+0,23*20)*4,76</t>
  </si>
  <si>
    <t>(2,62+0,23+0,23+2,62+0,23+0,23+2,69*6+0,23*12+30,23+0,23*40)*2</t>
  </si>
  <si>
    <t>-2,69*3,5*10</t>
  </si>
  <si>
    <t>-2,69*1,7*10</t>
  </si>
  <si>
    <t>(2,69*20+3,5*20+1,7*20)*0,2</t>
  </si>
  <si>
    <t>Mezisoučet</t>
  </si>
  <si>
    <t>(5,63*2+3,05*2+5,94*2+3,12*2)*3,46</t>
  </si>
  <si>
    <t>-1,25*2</t>
  </si>
  <si>
    <t>-1,75*2,26</t>
  </si>
  <si>
    <t>-1,81*2,25</t>
  </si>
  <si>
    <t>642942221</t>
  </si>
  <si>
    <t>Osazování zárubní nebo rámů kovových dveřních lisovaných nebo z úhelníků bez dveřních křídel na cementovou maltu, plochy otvoru přes 2,5 do 4,5 m2</t>
  </si>
  <si>
    <t>kus</t>
  </si>
  <si>
    <t>-2096417844</t>
  </si>
  <si>
    <t>https://podminky.urs.cz/item/CS_URS_2025_01/642942221</t>
  </si>
  <si>
    <t>Dveře do tělocvičny</t>
  </si>
  <si>
    <t>7</t>
  </si>
  <si>
    <t>M</t>
  </si>
  <si>
    <t>55331746</t>
  </si>
  <si>
    <t>zárubeň dvoukřídlá ocelová pro zdění tl stěny 110-150mm rozměru 1250/1970, 2100mm</t>
  </si>
  <si>
    <t>8</t>
  </si>
  <si>
    <t>1169392210</t>
  </si>
  <si>
    <t>9</t>
  </si>
  <si>
    <t>Ostatní konstrukce a práce, bourání</t>
  </si>
  <si>
    <t>968062456</t>
  </si>
  <si>
    <t>Vybourání dřevěných rámů oken s křídly, dveřních zárubní, vrat, stěn, ostění nebo obkladů dveřních zárubní, plochy přes 2 m2</t>
  </si>
  <si>
    <t>-403267656</t>
  </si>
  <si>
    <t>https://podminky.urs.cz/item/CS_URS_2025_01/968062456</t>
  </si>
  <si>
    <t>Vstupní dveře do tělocvičny</t>
  </si>
  <si>
    <t>(1,45*2,1)*2</t>
  </si>
  <si>
    <t>978011141</t>
  </si>
  <si>
    <t>Otlučení vápenných nebo vápenocementových omítek vnitřních ploch stropů, v rozsahu přes 10 do 30 %</t>
  </si>
  <si>
    <t>1124671693</t>
  </si>
  <si>
    <t>https://podminky.urs.cz/item/CS_URS_2025_01/978011141</t>
  </si>
  <si>
    <t>10</t>
  </si>
  <si>
    <t>978013141</t>
  </si>
  <si>
    <t>Otlučení vápenných nebo vápenocementových omítek vnitřních ploch stěn s vyškrabáním spar, s očištěním zdiva, v rozsahu přes 10 do 30 %</t>
  </si>
  <si>
    <t>-124201067</t>
  </si>
  <si>
    <t>https://podminky.urs.cz/item/CS_URS_2025_01/978013141</t>
  </si>
  <si>
    <t>11</t>
  </si>
  <si>
    <t>946111117</t>
  </si>
  <si>
    <t>Věže pojízdné trubkové nebo dílcové s maximálním zatížením podlahy do 200 kg/m2 šířky od 0,6 do 0,9 m, délky do 3,2 m výšky přes 6,6 m do 7,6 m montáž</t>
  </si>
  <si>
    <t>1256345947</t>
  </si>
  <si>
    <t>https://podminky.urs.cz/item/CS_URS_2025_01/946111117</t>
  </si>
  <si>
    <t>946111217</t>
  </si>
  <si>
    <t>Věže pojízdné trubkové nebo dílcové s maximálním zatížením podlahy do 200 kg/m2 šířky od 0,6 do 0,9 m, délky do 3,2 m výšky přes 6,6 m do 7,6 m příplatek k ceně za každý den použití</t>
  </si>
  <si>
    <t>1198672473</t>
  </si>
  <si>
    <t>https://podminky.urs.cz/item/CS_URS_2025_01/946111217</t>
  </si>
  <si>
    <t>61*2</t>
  </si>
  <si>
    <t>13</t>
  </si>
  <si>
    <t>946111817</t>
  </si>
  <si>
    <t>Věže pojízdné trubkové nebo dílcové s maximálním zatížením podlahy do 200 kg/m2 šířky od 0,6 do 0,9 m, délky do 3,2 m výšky přes 6,6 m do 7,6 m demontáž</t>
  </si>
  <si>
    <t>1625277887</t>
  </si>
  <si>
    <t>https://podminky.urs.cz/item/CS_URS_2025_01/946111817</t>
  </si>
  <si>
    <t>14</t>
  </si>
  <si>
    <t>949101111</t>
  </si>
  <si>
    <t>Lešení pomocné pracovní pro objekty pozemních staveb pro zatížení do 150 kg/m2, o výšce lešeňové podlahy do 1,9 m</t>
  </si>
  <si>
    <t>723790392</t>
  </si>
  <si>
    <t>https://podminky.urs.cz/item/CS_URS_2025_01/949101111</t>
  </si>
  <si>
    <t>15</t>
  </si>
  <si>
    <t>952901111</t>
  </si>
  <si>
    <t>Vyčištění budov nebo objektů před předáním do užívání budov bytové nebo občanské výstavby, světlé výšky podlaží do 4 m</t>
  </si>
  <si>
    <t>-516295788</t>
  </si>
  <si>
    <t>https://podminky.urs.cz/item/CS_URS_2025_01/952901111</t>
  </si>
  <si>
    <t>16</t>
  </si>
  <si>
    <t>952901114</t>
  </si>
  <si>
    <t>Vyčištění budov nebo objektů před předáním do užívání budov bytové nebo občanské výstavby, světlé výšky podlaží přes 4 m</t>
  </si>
  <si>
    <t>1000270072</t>
  </si>
  <si>
    <t>https://podminky.urs.cz/item/CS_URS_2025_01/952901114</t>
  </si>
  <si>
    <t>997</t>
  </si>
  <si>
    <t>Doprava suti a vybouraných hmot</t>
  </si>
  <si>
    <t>17</t>
  </si>
  <si>
    <t>997002611</t>
  </si>
  <si>
    <t>Nakládání suti a vybouraných hmot na dopravní prostředek pro vodorovné přemístění</t>
  </si>
  <si>
    <t>t</t>
  </si>
  <si>
    <t>-1298978</t>
  </si>
  <si>
    <t>https://podminky.urs.cz/item/CS_URS_2025_01/997002611</t>
  </si>
  <si>
    <t>18</t>
  </si>
  <si>
    <t>997013212</t>
  </si>
  <si>
    <t>Vnitrostaveništní doprava suti a vybouraných hmot vodorovně do 50 m s naložením ručně pro budovy a haly výšky přes 6 do 9 m</t>
  </si>
  <si>
    <t>-1643312098</t>
  </si>
  <si>
    <t>https://podminky.urs.cz/item/CS_URS_2025_01/997013212</t>
  </si>
  <si>
    <t>19</t>
  </si>
  <si>
    <t>997013501</t>
  </si>
  <si>
    <t>Odvoz suti a vybouraných hmot na skládku nebo meziskládku se složením, na vzdálenost do 1 km</t>
  </si>
  <si>
    <t>-1417331753</t>
  </si>
  <si>
    <t>https://podminky.urs.cz/item/CS_URS_2025_01/997013501</t>
  </si>
  <si>
    <t>20</t>
  </si>
  <si>
    <t>997013509</t>
  </si>
  <si>
    <t>Odvoz suti a vybouraných hmot na skládku nebo meziskládku se složením, na vzdálenost Příplatek k ceně za každý další započatý 1 km přes 1 km</t>
  </si>
  <si>
    <t>-383899985</t>
  </si>
  <si>
    <t>https://podminky.urs.cz/item/CS_URS_2025_01/997013509</t>
  </si>
  <si>
    <t>18,492*6</t>
  </si>
  <si>
    <t>997013603</t>
  </si>
  <si>
    <t>Poplatek za uložení stavebního odpadu na skládce (skládkovné) cihelného zatříděného do Katalogu odpadů pod kódem 17 01 02</t>
  </si>
  <si>
    <t>590333592</t>
  </si>
  <si>
    <t>https://podminky.urs.cz/item/CS_URS_2025_01/997013603</t>
  </si>
  <si>
    <t>22</t>
  </si>
  <si>
    <t>997013631</t>
  </si>
  <si>
    <t>Poplatek za uložení stavebního odpadu na skládce (skládkovné) směsného stavebního a demoličního zatříděného do Katalogu odpadů pod kódem 17 09 04</t>
  </si>
  <si>
    <t>-960900325</t>
  </si>
  <si>
    <t>https://podminky.urs.cz/item/CS_URS_2025_01/997013631</t>
  </si>
  <si>
    <t>23</t>
  </si>
  <si>
    <t>997013811</t>
  </si>
  <si>
    <t>Poplatek za uložení stavebního odpadu na skládce (skládkovné) dřevěného zatříděného do Katalogu odpadů pod kódem 17 02 01</t>
  </si>
  <si>
    <t>-1849959516</t>
  </si>
  <si>
    <t>https://podminky.urs.cz/item/CS_URS_2025_01/997013811</t>
  </si>
  <si>
    <t>998</t>
  </si>
  <si>
    <t>Přesun hmot</t>
  </si>
  <si>
    <t>24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</si>
  <si>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</si>
  <si>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</si>
  <si>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914937735</t>
  </si>
  <si>
    <t>https://podminky.urs.cz/item/CS_URS_2025_01/998018002</t>
  </si>
  <si>
    <t>PSV</t>
  </si>
  <si>
    <t>Práce a dodávky PSV</t>
  </si>
  <si>
    <t>735</t>
  </si>
  <si>
    <t xml:space="preserve">Ústřední vytápění </t>
  </si>
  <si>
    <t>25</t>
  </si>
  <si>
    <t>735-x1</t>
  </si>
  <si>
    <t>Vypuštění otopného systému, demontáž radiátorů, zkrácení a zaslepení potrubí v zadní nářaďovně, zpětné napuštění systému a odvzdušnění celé větve - cena vč. likvidace odpadu</t>
  </si>
  <si>
    <t>soubor</t>
  </si>
  <si>
    <t>623128050</t>
  </si>
  <si>
    <t>26</t>
  </si>
  <si>
    <t>735-x2</t>
  </si>
  <si>
    <t>Vypuštění otopného systému v tělocvičně a přední nářaďovně, demontáž radiátorů, zpětná montáž, přemístění, zpětná montáž po dokončení stavby, napuštění otopného systému, odvzdušnění</t>
  </si>
  <si>
    <t>360976095</t>
  </si>
  <si>
    <t>741</t>
  </si>
  <si>
    <t>Elektroinstalace - silnoproud</t>
  </si>
  <si>
    <t>27</t>
  </si>
  <si>
    <t>741-x1</t>
  </si>
  <si>
    <t>Demontáž stávajícího zásuvkového okruhu vč. likvidace odpadu (3x zásuvka + kabeláž + nepotřebné jistící prvky)</t>
  </si>
  <si>
    <t>-1229061728</t>
  </si>
  <si>
    <t>28</t>
  </si>
  <si>
    <t>741-x2</t>
  </si>
  <si>
    <t>D+M+PH Nový zásuvkový okruh - 3x dvojzásuvka (zapuštěná do nového obložení), 70bm kabelu, nové jističe a chrániče, stavební přípomoc, chráničky, revize</t>
  </si>
  <si>
    <t>-287384028</t>
  </si>
  <si>
    <t>766</t>
  </si>
  <si>
    <t>Konstrukce truhlářské</t>
  </si>
  <si>
    <t>29</t>
  </si>
  <si>
    <t>766411821</t>
  </si>
  <si>
    <t>Demontáž obložení stěn palubkami</t>
  </si>
  <si>
    <t>739623190</t>
  </si>
  <si>
    <t>https://podminky.urs.cz/item/CS_URS_2025_01/766411821</t>
  </si>
  <si>
    <t>Demontáž plného obložení stěn</t>
  </si>
  <si>
    <t>(15,02-0,23-0,23+0,23*6-2,62+0,35+0,35-1,8-1,8)*2*2</t>
  </si>
  <si>
    <t>(30,23-0,36-2,69-1,44-1,46-0,36-2,69-2,69*4-0,36*3+0,24*8)*2</t>
  </si>
  <si>
    <t>30</t>
  </si>
  <si>
    <t>766411821/R</t>
  </si>
  <si>
    <t>Demontáž obložení stěn prkny</t>
  </si>
  <si>
    <t>1622785464</t>
  </si>
  <si>
    <t>Radiátorové kryty v tělocvičně</t>
  </si>
  <si>
    <t>(2,69+2,69+0,34+0,34+30,23)*2</t>
  </si>
  <si>
    <t>31</t>
  </si>
  <si>
    <t>766411822</t>
  </si>
  <si>
    <t>Demontáž obložení stěn podkladových roštů</t>
  </si>
  <si>
    <t>-1235813072</t>
  </si>
  <si>
    <t>https://podminky.urs.cz/item/CS_URS_2025_01/766411822</t>
  </si>
  <si>
    <t>64,3+72,58</t>
  </si>
  <si>
    <t>32</t>
  </si>
  <si>
    <t>766-x1</t>
  </si>
  <si>
    <t>D+M Obložení stěn hladkou deskou tl. 25mm z dřevité vlny pojené magnezitem s vynikající odolností proti nárazu míče vč. podkladního roštu, ukotvení, olištování a detailů - vzhled dle investora</t>
  </si>
  <si>
    <t>-1699464212</t>
  </si>
  <si>
    <t>Plné obložení stěn</t>
  </si>
  <si>
    <t>33</t>
  </si>
  <si>
    <t>766-x6</t>
  </si>
  <si>
    <t>D+M Předstěna radiátorů z hladké desky tl. 25mm z dřevité vlny pojené magnezitem s vynikající odolností proti nárazu míče - střídavě deska/větraná mezera vč. podkladního roštu (s větším zahuštěním, aby se pruh desky neprolomil), ukotvení, olištování a detailů - vzhled dle investora</t>
  </si>
  <si>
    <t>-738206811</t>
  </si>
  <si>
    <t>34</t>
  </si>
  <si>
    <t>766-x5</t>
  </si>
  <si>
    <t>Výroba, dodávka a montáž atypických úložných boxů nad radiátory podélné stěny s výklopnými uzamykatelnými dvířky - viz. obrázek</t>
  </si>
  <si>
    <t>1121131710</t>
  </si>
  <si>
    <t>2,69*10</t>
  </si>
  <si>
    <t>35</t>
  </si>
  <si>
    <t>766660011</t>
  </si>
  <si>
    <t>Montáž dveřních křídel dřevěných nebo plastových otevíravých do ocelové zárubně povrchově upravených dvoukřídlových, šířky do 1450 mm</t>
  </si>
  <si>
    <t>-1123072473</t>
  </si>
  <si>
    <t>https://podminky.urs.cz/item/CS_URS_2025_01/766660011</t>
  </si>
  <si>
    <t>36</t>
  </si>
  <si>
    <t>61162114</t>
  </si>
  <si>
    <t>dveře dvoukřídlé dřevotřískové povrch laminátový plné 1250x1970-2100mm</t>
  </si>
  <si>
    <t>-1454019778</t>
  </si>
  <si>
    <t>Poznámka k položce:_x000d_
Výběr dle investora</t>
  </si>
  <si>
    <t>37</t>
  </si>
  <si>
    <t>766660729</t>
  </si>
  <si>
    <t>Montáž dveřních doplňků dveřního kování interiérového štítku s klikou</t>
  </si>
  <si>
    <t>1769189743</t>
  </si>
  <si>
    <t>https://podminky.urs.cz/item/CS_URS_2025_01/766660729</t>
  </si>
  <si>
    <t>38</t>
  </si>
  <si>
    <t>54914123</t>
  </si>
  <si>
    <t>dveřní kování interiérové rozetové klika/klika</t>
  </si>
  <si>
    <t>-554704837</t>
  </si>
  <si>
    <t>39</t>
  </si>
  <si>
    <t>766-x2</t>
  </si>
  <si>
    <t>Výměna pákových ovladačů výplní</t>
  </si>
  <si>
    <t>-818798634</t>
  </si>
  <si>
    <t>40</t>
  </si>
  <si>
    <t>766-x4</t>
  </si>
  <si>
    <t>Kontrola seřízení okenních výplní</t>
  </si>
  <si>
    <t>1303351129</t>
  </si>
  <si>
    <t>41</t>
  </si>
  <si>
    <t>766-x3</t>
  </si>
  <si>
    <t>D+M Protisluneční okenní folie (snížení propustnosti paprsků slunce a tepla) - spec. dle ředitelky školy</t>
  </si>
  <si>
    <t>-296635378</t>
  </si>
  <si>
    <t>2,69*3,5*10</t>
  </si>
  <si>
    <t>2,69*1,7*10</t>
  </si>
  <si>
    <t>42</t>
  </si>
  <si>
    <t>998766312</t>
  </si>
  <si>
    <t>Přesun hmot pro konstrukce truhlářské stanovený procentní sazbou (%) z ceny vodorovná dopravní vzdálenost do 50 m ruční (bez užití mechanizace) v objektech výšky přes 6 do 12 m</t>
  </si>
  <si>
    <t>%</t>
  </si>
  <si>
    <t>962871750</t>
  </si>
  <si>
    <t>https://podminky.urs.cz/item/CS_URS_2025_01/998766312</t>
  </si>
  <si>
    <t>767</t>
  </si>
  <si>
    <t>Konstrukce zámečnické</t>
  </si>
  <si>
    <t>43</t>
  </si>
  <si>
    <t>767-x1</t>
  </si>
  <si>
    <t>Demontáž posuvných dveří vč. posuvného systému mezi tělocvičnou a nářaďovnou vel. cca. 1800x2250mm vč. likvidace odpadu</t>
  </si>
  <si>
    <t>65645221</t>
  </si>
  <si>
    <t>44</t>
  </si>
  <si>
    <t>767-x2</t>
  </si>
  <si>
    <t xml:space="preserve">Výroba, dodávka a montáž uzamykatelných posuvných dveří vč. posuvného systému mezi tělocvičnou a nářaďovnou vel. cca. 1800x2250mm - nutno vyrobit dveře, které dokáže posunout i žák I. stupně </t>
  </si>
  <si>
    <t>-1377278713</t>
  </si>
  <si>
    <t>45</t>
  </si>
  <si>
    <t>998767312</t>
  </si>
  <si>
    <t>Přesun hmot pro zámečnické konstrukce stanovený procentní sazbou (%) z ceny vodorovná dopravní vzdálenost do 50 m ruční (bez užití mechanizace) v objektech výšky přes 6 do 12 m</t>
  </si>
  <si>
    <t>1901974947</t>
  </si>
  <si>
    <t>https://podminky.urs.cz/item/CS_URS_2025_01/998767312</t>
  </si>
  <si>
    <t>775</t>
  </si>
  <si>
    <t>Podlahy skládané</t>
  </si>
  <si>
    <t>46</t>
  </si>
  <si>
    <t>775411810</t>
  </si>
  <si>
    <t>Demontáž soklíků nebo lišt dřevěných do suti přibíjených</t>
  </si>
  <si>
    <t>-853074639</t>
  </si>
  <si>
    <t>https://podminky.urs.cz/item/CS_URS_2025_01/775411810</t>
  </si>
  <si>
    <t>30,23*2+15,02*2-1,45*2-1,75-1,8+0,35*4+0,23*60</t>
  </si>
  <si>
    <t>5,63*2+3,05*2+5,94*2+3,12*2-1,22-1,75-1,8</t>
  </si>
  <si>
    <t>47</t>
  </si>
  <si>
    <t>775413310</t>
  </si>
  <si>
    <t>Montáž podlahového soklíku nebo lišty obvodové (soklové) dřevěné bez základního nátěru soklíku ze dřeva tvrdého nebo měkkého, v přírodní barvě přibíjeného, s přetmelením</t>
  </si>
  <si>
    <t>1193946537</t>
  </si>
  <si>
    <t>https://podminky.urs.cz/item/CS_URS_2025_01/775413310</t>
  </si>
  <si>
    <t>48</t>
  </si>
  <si>
    <t>61418101/R</t>
  </si>
  <si>
    <t xml:space="preserve">lišta podlahová dřevěná dub </t>
  </si>
  <si>
    <t>1663066209</t>
  </si>
  <si>
    <t>129,96*1,08 'Přepočtené koeficientem množství</t>
  </si>
  <si>
    <t>49</t>
  </si>
  <si>
    <t>998775312</t>
  </si>
  <si>
    <t>Přesun hmot pro podlahy skládané stanovený procentní sazbou (%) z ceny vodorovná dopravní vzdálenost do 50 m ruční (bez užití mechanizace) v objektech výšky přes 6 do 12 m</t>
  </si>
  <si>
    <t>-761381231</t>
  </si>
  <si>
    <t>https://podminky.urs.cz/item/CS_URS_2025_01/998775312</t>
  </si>
  <si>
    <t>783</t>
  </si>
  <si>
    <t>Dokončovací práce - nátěry</t>
  </si>
  <si>
    <t>50</t>
  </si>
  <si>
    <t>783315101</t>
  </si>
  <si>
    <t>Mezinátěr zámečnických konstrukcí jednonásobný syntetický standardní</t>
  </si>
  <si>
    <t>132320497</t>
  </si>
  <si>
    <t>https://podminky.urs.cz/item/CS_URS_2025_01/783315101</t>
  </si>
  <si>
    <t>Nové zárubně dveří do tělocvičny</t>
  </si>
  <si>
    <t>(1,25+2+2)*0,3*2</t>
  </si>
  <si>
    <t>51</t>
  </si>
  <si>
    <t>783317101</t>
  </si>
  <si>
    <t>Krycí nátěr (email) zámečnických konstrukcí jednonásobný syntetický standardní</t>
  </si>
  <si>
    <t>-843115719</t>
  </si>
  <si>
    <t>https://podminky.urs.cz/item/CS_URS_2025_01/783317101</t>
  </si>
  <si>
    <t>52</t>
  </si>
  <si>
    <t>783-x1</t>
  </si>
  <si>
    <t>D+M Dvojnásobný olejový nátěr stěn vč. podkladní penetrace</t>
  </si>
  <si>
    <t>-685644462</t>
  </si>
  <si>
    <t xml:space="preserve">Tělocvična </t>
  </si>
  <si>
    <t>(5,63*2+3,05*2+5,94*2+3,12*2-1,25-1,75-1,81)*2</t>
  </si>
  <si>
    <t>53</t>
  </si>
  <si>
    <t>783-x2</t>
  </si>
  <si>
    <t>Demontáž ochranných mříží oken, obroušení, 2x nátěr, zpětná montáž</t>
  </si>
  <si>
    <t>-515085622</t>
  </si>
  <si>
    <t>2,69*2*10</t>
  </si>
  <si>
    <t>54</t>
  </si>
  <si>
    <t>783-x3</t>
  </si>
  <si>
    <t>Renovace vestavěného vybavení tělocvičny - obroušení, 2x nátěr - kladiny, žebříky, šplhací tyče, hrazdy, žebřiny, basketbalové koše, apod. vč. případných demontáží, zpětných montáží, apod.</t>
  </si>
  <si>
    <t>1664830424</t>
  </si>
  <si>
    <t>55</t>
  </si>
  <si>
    <t>783-x4</t>
  </si>
  <si>
    <t>Obroušení a dvojnásobný nátěr radiátorů vč. potrubí</t>
  </si>
  <si>
    <t>-717677012</t>
  </si>
  <si>
    <t>56</t>
  </si>
  <si>
    <t>783-x5</t>
  </si>
  <si>
    <t>Obroušení a dvojnásobný nátěr potrubí v přední nářaďovně</t>
  </si>
  <si>
    <t>-512044975</t>
  </si>
  <si>
    <t>784</t>
  </si>
  <si>
    <t>Dokončovací práce - malby a tapety</t>
  </si>
  <si>
    <t>57</t>
  </si>
  <si>
    <t>784121001</t>
  </si>
  <si>
    <t>Oškrabání malby v místnostech výšky do 3,80 m</t>
  </si>
  <si>
    <t>1504416702</t>
  </si>
  <si>
    <t>https://podminky.urs.cz/item/CS_URS_2025_01/784121001</t>
  </si>
  <si>
    <t>Nářaďovny - strop</t>
  </si>
  <si>
    <t>5,63*3,05*1,2*0,7</t>
  </si>
  <si>
    <t>5,94*3,12*1,2*0,7</t>
  </si>
  <si>
    <t>(5,63*2+3,05*2+5,94*2+3,12*2)*1,45*0,7</t>
  </si>
  <si>
    <t>-1,75*0,26*0,7</t>
  </si>
  <si>
    <t>-1,81*0,25*0,7</t>
  </si>
  <si>
    <t>58</t>
  </si>
  <si>
    <t>784121005</t>
  </si>
  <si>
    <t>Oškrabání malby v místnostech výšky přes 5,00 m</t>
  </si>
  <si>
    <t>1421256947</t>
  </si>
  <si>
    <t>https://podminky.urs.cz/item/CS_URS_2025_01/784121005</t>
  </si>
  <si>
    <t>Tělocvična - strop - odhad</t>
  </si>
  <si>
    <t>30,23*15,02*1,5*0,7</t>
  </si>
  <si>
    <t>Tělocvična - stěny</t>
  </si>
  <si>
    <t>(30,23+30,23+0,23*40)*4,1*0,7</t>
  </si>
  <si>
    <t>(15,02+15,02+0,23*20)*4,76*0,7</t>
  </si>
  <si>
    <t>-2,69*3,5*10*0,7</t>
  </si>
  <si>
    <t>-2,69*1,7*10*0,7</t>
  </si>
  <si>
    <t>(2,69*20+3,5*20+1,7*20)*0,2*0,7</t>
  </si>
  <si>
    <t>59</t>
  </si>
  <si>
    <t>784131101</t>
  </si>
  <si>
    <t>Odstranění linkrustace v místnostech výšky do 3,80 m</t>
  </si>
  <si>
    <t>-1922244106</t>
  </si>
  <si>
    <t>https://podminky.urs.cz/item/CS_URS_2025_01/784131101</t>
  </si>
  <si>
    <t>(5,63*2+3,05*2+5,94*2+3,12*2-1,25-1,75-1,81)*2*0,7</t>
  </si>
  <si>
    <t>60</t>
  </si>
  <si>
    <t>784131103</t>
  </si>
  <si>
    <t>Odstranění linkrustace v místnostech výšky přes 3,80 do 5,00 m</t>
  </si>
  <si>
    <t>-1144167969</t>
  </si>
  <si>
    <t>https://podminky.urs.cz/item/CS_URS_2025_01/784131103</t>
  </si>
  <si>
    <t>(2,62+0,23+0,23+2,62+0,23+0,23+2,69*6+0,23*12+30,23+0,23*40)*2*0,7</t>
  </si>
  <si>
    <t>61</t>
  </si>
  <si>
    <t>784171001</t>
  </si>
  <si>
    <t>Olepování vnitřních ploch (materiál ve specifikaci) včetně pozdějšího odlepení páskou nebo fólií v místnostech výšky do 3,80 m</t>
  </si>
  <si>
    <t>722825026</t>
  </si>
  <si>
    <t>https://podminky.urs.cz/item/CS_URS_2025_01/784171001</t>
  </si>
  <si>
    <t>Okna tělocvična</t>
  </si>
  <si>
    <t>(2,69+2,69+3,5+3,5)*10</t>
  </si>
  <si>
    <t>(2,69+2,69+1,7+1,7)*10</t>
  </si>
  <si>
    <t>62</t>
  </si>
  <si>
    <t>58124840</t>
  </si>
  <si>
    <t>páska malířská z PVC a UV odolná (7 dnů) do š 50mm</t>
  </si>
  <si>
    <t>439146498</t>
  </si>
  <si>
    <t>211,6*1,2 'Přepočtené koeficientem množství</t>
  </si>
  <si>
    <t>63</t>
  </si>
  <si>
    <t>784171115</t>
  </si>
  <si>
    <t>Zakrytí nemalovaných ploch (materiál ve specifikaci) včetně pozdějšího odkrytí svislých ploch např. stěn, oken, dveří v místnostech výšky přes 5,00</t>
  </si>
  <si>
    <t>1458484378</t>
  </si>
  <si>
    <t>https://podminky.urs.cz/item/CS_URS_2025_01/784171115</t>
  </si>
  <si>
    <t>64</t>
  </si>
  <si>
    <t>58124844</t>
  </si>
  <si>
    <t>fólie pro malířské potřeby zakrývací tl 25µ 4x5m</t>
  </si>
  <si>
    <t>-933378107</t>
  </si>
  <si>
    <t>139,88*1,2 'Přepočtené koeficientem množství</t>
  </si>
  <si>
    <t>65</t>
  </si>
  <si>
    <t>784181121</t>
  </si>
  <si>
    <t>Penetrace podkladu jednonásobná hloubková akrylátová bezbarvá v místnostech výšky do 3,80 m</t>
  </si>
  <si>
    <t>-1927439420</t>
  </si>
  <si>
    <t>https://podminky.urs.cz/item/CS_URS_2025_01/784181121</t>
  </si>
  <si>
    <t>(5,63*2+3,05*2+5,94*2+3,12*2)*1,45</t>
  </si>
  <si>
    <t>-1,75*0,26</t>
  </si>
  <si>
    <t>-1,81*0,25</t>
  </si>
  <si>
    <t>66</t>
  </si>
  <si>
    <t>784181125</t>
  </si>
  <si>
    <t>Penetrace podkladu jednonásobná hloubková akrylátová bezbarvá v místnostech výšky přes 5,00 m</t>
  </si>
  <si>
    <t>-1008982662</t>
  </si>
  <si>
    <t>https://podminky.urs.cz/item/CS_URS_2025_01/784181125</t>
  </si>
  <si>
    <t>67</t>
  </si>
  <si>
    <t>784211101</t>
  </si>
  <si>
    <t>Malby z malířských směsí oděruvzdorných za mokra dvojnásobné, bílé za mokra oděruvzdorné výborně v místnostech výšky do 3,80 m</t>
  </si>
  <si>
    <t>1266736337</t>
  </si>
  <si>
    <t>https://podminky.urs.cz/item/CS_URS_2025_01/784211101</t>
  </si>
  <si>
    <t>68</t>
  </si>
  <si>
    <t>784211105</t>
  </si>
  <si>
    <t>Malby z malířských směsí oděruvzdorných za mokra dvojnásobné, bílé za mokra oděruvzdorné výborně v místnostech výšky přes 5,00 m</t>
  </si>
  <si>
    <t>1204108270</t>
  </si>
  <si>
    <t>https://podminky.urs.cz/item/CS_URS_2025_01/784211105</t>
  </si>
  <si>
    <t>OST</t>
  </si>
  <si>
    <t>Ostatní</t>
  </si>
  <si>
    <t>69</t>
  </si>
  <si>
    <t>OST-x1</t>
  </si>
  <si>
    <t xml:space="preserve">Demontáž a likvidace podélného a příčného ukotvení volejbalové sítě </t>
  </si>
  <si>
    <t>512</t>
  </si>
  <si>
    <t>-1349584116</t>
  </si>
  <si>
    <t>70</t>
  </si>
  <si>
    <t>OST-x2</t>
  </si>
  <si>
    <t>D+M+PH Nový mechanismus pro ukotvení a napnutí podélného a příčného ukotvení volejbalové sítě (1+1soubor)</t>
  </si>
  <si>
    <t>-480962844</t>
  </si>
  <si>
    <t xml:space="preserve">Poznámka k položce:_x000d_
Ruční výklopné navijáky na jedné straně a háky na druhé straně s kontrukcí pro pohyb na jedné straně háku a na druhé straně kladky pro možnost regulace výšky sítě._x000d_
Napínací mechanismus schovat do obložení, aby nebezpečně nevyčníval ven. Při použití by se otevřela část obložení např. pomocí pantů a vyklopil se naviják._x000d_
Provést lepší bezpečnost háčků pro spodní upnutí sítě - např. mechanismus zastrčení háčku a otočením zajistit - háček by byl nasazen pouze při nasazené síti._x000d_
NUTNO KOMPLETNÍ BEZPEČNÉ PROVEDENÍ_x000d_
</t>
  </si>
  <si>
    <t>71</t>
  </si>
  <si>
    <t>OST-x3</t>
  </si>
  <si>
    <t xml:space="preserve">D+M+PH Systém s lehkou instalací a demontáží pro držení volejbalové sítě ve správné výšce při podélném napnutí </t>
  </si>
  <si>
    <t>16904080</t>
  </si>
  <si>
    <t>Poznámka k položce:_x000d_
NUTNO KOMPLETNÍ BEZPEČNÉ PROVEDENÍ</t>
  </si>
  <si>
    <t>VRN</t>
  </si>
  <si>
    <t>Vedlejší rozpočtové náklady</t>
  </si>
  <si>
    <t>72</t>
  </si>
  <si>
    <t>VRN-x1</t>
  </si>
  <si>
    <t>-1374745891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</si>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</sst>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619991001" TargetMode="External" /><Relationship Id="rId2" Type="http://schemas.openxmlformats.org/officeDocument/2006/relationships/hyperlink" Target="https://podminky.urs.cz/item/CS_URS_2025_01/619991015" TargetMode="External" /><Relationship Id="rId3" Type="http://schemas.openxmlformats.org/officeDocument/2006/relationships/hyperlink" Target="https://podminky.urs.cz/item/CS_URS_2025_01/619995001" TargetMode="External" /><Relationship Id="rId4" Type="http://schemas.openxmlformats.org/officeDocument/2006/relationships/hyperlink" Target="https://podminky.urs.cz/item/CS_URS_2025_01/611325417" TargetMode="External" /><Relationship Id="rId5" Type="http://schemas.openxmlformats.org/officeDocument/2006/relationships/hyperlink" Target="https://podminky.urs.cz/item/CS_URS_2025_01/612325417" TargetMode="External" /><Relationship Id="rId6" Type="http://schemas.openxmlformats.org/officeDocument/2006/relationships/hyperlink" Target="https://podminky.urs.cz/item/CS_URS_2025_01/642942221" TargetMode="External" /><Relationship Id="rId7" Type="http://schemas.openxmlformats.org/officeDocument/2006/relationships/hyperlink" Target="https://podminky.urs.cz/item/CS_URS_2025_01/968062456" TargetMode="External" /><Relationship Id="rId8" Type="http://schemas.openxmlformats.org/officeDocument/2006/relationships/hyperlink" Target="https://podminky.urs.cz/item/CS_URS_2025_01/978011141" TargetMode="External" /><Relationship Id="rId9" Type="http://schemas.openxmlformats.org/officeDocument/2006/relationships/hyperlink" Target="https://podminky.urs.cz/item/CS_URS_2025_01/978013141" TargetMode="External" /><Relationship Id="rId10" Type="http://schemas.openxmlformats.org/officeDocument/2006/relationships/hyperlink" Target="https://podminky.urs.cz/item/CS_URS_2025_01/946111117" TargetMode="External" /><Relationship Id="rId11" Type="http://schemas.openxmlformats.org/officeDocument/2006/relationships/hyperlink" Target="https://podminky.urs.cz/item/CS_URS_2025_01/946111217" TargetMode="External" /><Relationship Id="rId12" Type="http://schemas.openxmlformats.org/officeDocument/2006/relationships/hyperlink" Target="https://podminky.urs.cz/item/CS_URS_2025_01/946111817" TargetMode="External" /><Relationship Id="rId13" Type="http://schemas.openxmlformats.org/officeDocument/2006/relationships/hyperlink" Target="https://podminky.urs.cz/item/CS_URS_2025_01/949101111" TargetMode="External" /><Relationship Id="rId14" Type="http://schemas.openxmlformats.org/officeDocument/2006/relationships/hyperlink" Target="https://podminky.urs.cz/item/CS_URS_2025_01/952901111" TargetMode="External" /><Relationship Id="rId15" Type="http://schemas.openxmlformats.org/officeDocument/2006/relationships/hyperlink" Target="https://podminky.urs.cz/item/CS_URS_2025_01/952901114" TargetMode="External" /><Relationship Id="rId16" Type="http://schemas.openxmlformats.org/officeDocument/2006/relationships/hyperlink" Target="https://podminky.urs.cz/item/CS_URS_2025_01/997002611" TargetMode="External" /><Relationship Id="rId17" Type="http://schemas.openxmlformats.org/officeDocument/2006/relationships/hyperlink" Target="https://podminky.urs.cz/item/CS_URS_2025_01/997013212" TargetMode="External" /><Relationship Id="rId18" Type="http://schemas.openxmlformats.org/officeDocument/2006/relationships/hyperlink" Target="https://podminky.urs.cz/item/CS_URS_2025_01/997013501" TargetMode="External" /><Relationship Id="rId19" Type="http://schemas.openxmlformats.org/officeDocument/2006/relationships/hyperlink" Target="https://podminky.urs.cz/item/CS_URS_2025_01/997013509" TargetMode="External" /><Relationship Id="rId20" Type="http://schemas.openxmlformats.org/officeDocument/2006/relationships/hyperlink" Target="https://podminky.urs.cz/item/CS_URS_2025_01/997013603" TargetMode="External" /><Relationship Id="rId21" Type="http://schemas.openxmlformats.org/officeDocument/2006/relationships/hyperlink" Target="https://podminky.urs.cz/item/CS_URS_2025_01/997013631" TargetMode="External" /><Relationship Id="rId22" Type="http://schemas.openxmlformats.org/officeDocument/2006/relationships/hyperlink" Target="https://podminky.urs.cz/item/CS_URS_2025_01/997013811" TargetMode="External" /><Relationship Id="rId23" Type="http://schemas.openxmlformats.org/officeDocument/2006/relationships/hyperlink" Target="https://podminky.urs.cz/item/CS_URS_2025_01/998018002" TargetMode="External" /><Relationship Id="rId24" Type="http://schemas.openxmlformats.org/officeDocument/2006/relationships/hyperlink" Target="https://podminky.urs.cz/item/CS_URS_2025_01/766411821" TargetMode="External" /><Relationship Id="rId25" Type="http://schemas.openxmlformats.org/officeDocument/2006/relationships/hyperlink" Target="https://podminky.urs.cz/item/CS_URS_2025_01/766411822" TargetMode="External" /><Relationship Id="rId26" Type="http://schemas.openxmlformats.org/officeDocument/2006/relationships/hyperlink" Target="https://podminky.urs.cz/item/CS_URS_2025_01/766660011" TargetMode="External" /><Relationship Id="rId27" Type="http://schemas.openxmlformats.org/officeDocument/2006/relationships/hyperlink" Target="https://podminky.urs.cz/item/CS_URS_2025_01/766660729" TargetMode="External" /><Relationship Id="rId28" Type="http://schemas.openxmlformats.org/officeDocument/2006/relationships/hyperlink" Target="https://podminky.urs.cz/item/CS_URS_2025_01/998766312" TargetMode="External" /><Relationship Id="rId29" Type="http://schemas.openxmlformats.org/officeDocument/2006/relationships/hyperlink" Target="https://podminky.urs.cz/item/CS_URS_2025_01/998767312" TargetMode="External" /><Relationship Id="rId30" Type="http://schemas.openxmlformats.org/officeDocument/2006/relationships/hyperlink" Target="https://podminky.urs.cz/item/CS_URS_2025_01/775411810" TargetMode="External" /><Relationship Id="rId31" Type="http://schemas.openxmlformats.org/officeDocument/2006/relationships/hyperlink" Target="https://podminky.urs.cz/item/CS_URS_2025_01/775413310" TargetMode="External" /><Relationship Id="rId32" Type="http://schemas.openxmlformats.org/officeDocument/2006/relationships/hyperlink" Target="https://podminky.urs.cz/item/CS_URS_2025_01/998775312" TargetMode="External" /><Relationship Id="rId33" Type="http://schemas.openxmlformats.org/officeDocument/2006/relationships/hyperlink" Target="https://podminky.urs.cz/item/CS_URS_2025_01/783315101" TargetMode="External" /><Relationship Id="rId34" Type="http://schemas.openxmlformats.org/officeDocument/2006/relationships/hyperlink" Target="https://podminky.urs.cz/item/CS_URS_2025_01/783317101" TargetMode="External" /><Relationship Id="rId35" Type="http://schemas.openxmlformats.org/officeDocument/2006/relationships/hyperlink" Target="https://podminky.urs.cz/item/CS_URS_2025_01/784121001" TargetMode="External" /><Relationship Id="rId36" Type="http://schemas.openxmlformats.org/officeDocument/2006/relationships/hyperlink" Target="https://podminky.urs.cz/item/CS_URS_2025_01/784121005" TargetMode="External" /><Relationship Id="rId37" Type="http://schemas.openxmlformats.org/officeDocument/2006/relationships/hyperlink" Target="https://podminky.urs.cz/item/CS_URS_2025_01/784131101" TargetMode="External" /><Relationship Id="rId38" Type="http://schemas.openxmlformats.org/officeDocument/2006/relationships/hyperlink" Target="https://podminky.urs.cz/item/CS_URS_2025_01/784131103" TargetMode="External" /><Relationship Id="rId39" Type="http://schemas.openxmlformats.org/officeDocument/2006/relationships/hyperlink" Target="https://podminky.urs.cz/item/CS_URS_2025_01/784171001" TargetMode="External" /><Relationship Id="rId40" Type="http://schemas.openxmlformats.org/officeDocument/2006/relationships/hyperlink" Target="https://podminky.urs.cz/item/CS_URS_2025_01/784171115" TargetMode="External" /><Relationship Id="rId41" Type="http://schemas.openxmlformats.org/officeDocument/2006/relationships/hyperlink" Target="https://podminky.urs.cz/item/CS_URS_2025_01/784181121" TargetMode="External" /><Relationship Id="rId42" Type="http://schemas.openxmlformats.org/officeDocument/2006/relationships/hyperlink" Target="https://podminky.urs.cz/item/CS_URS_2025_01/784181125" TargetMode="External" /><Relationship Id="rId43" Type="http://schemas.openxmlformats.org/officeDocument/2006/relationships/hyperlink" Target="https://podminky.urs.cz/item/CS_URS_2025_01/784211101" TargetMode="External" /><Relationship Id="rId44" Type="http://schemas.openxmlformats.org/officeDocument/2006/relationships/hyperlink" Target="https://podminky.urs.cz/item/CS_URS_2025_01/784211105" TargetMode="External" /><Relationship Id="rId4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22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32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34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35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36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37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38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39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40</v>
      </c>
      <c r="E29" s="50"/>
      <c r="F29" s="35" t="s">
        <v>41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42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43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44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45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46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47</v>
      </c>
      <c r="U35" s="57"/>
      <c r="V35" s="57"/>
      <c r="W35" s="57"/>
      <c r="X35" s="59" t="s">
        <v>48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49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00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ZŠ Pionýrů - oprava tělocvičny - R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 xml:space="preserve"> 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10. 4. 2025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Sokolov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50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33</v>
      </c>
      <c r="AJ50" s="43"/>
      <c r="AK50" s="43"/>
      <c r="AL50" s="43"/>
      <c r="AM50" s="76" t="str">
        <f>IF(E20="","",E20)</f>
        <v xml:space="preserve">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51</v>
      </c>
      <c r="D52" s="90"/>
      <c r="E52" s="90"/>
      <c r="F52" s="90"/>
      <c r="G52" s="90"/>
      <c r="H52" s="91"/>
      <c r="I52" s="92" t="s">
        <v>52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53</v>
      </c>
      <c r="AH52" s="90"/>
      <c r="AI52" s="90"/>
      <c r="AJ52" s="90"/>
      <c r="AK52" s="90"/>
      <c r="AL52" s="90"/>
      <c r="AM52" s="90"/>
      <c r="AN52" s="92" t="s">
        <v>54</v>
      </c>
      <c r="AO52" s="90"/>
      <c r="AP52" s="90"/>
      <c r="AQ52" s="94" t="s">
        <v>55</v>
      </c>
      <c r="AR52" s="47"/>
      <c r="AS52" s="95" t="s">
        <v>56</v>
      </c>
      <c r="AT52" s="96" t="s">
        <v>57</v>
      </c>
      <c r="AU52" s="96" t="s">
        <v>58</v>
      </c>
      <c r="AV52" s="96" t="s">
        <v>59</v>
      </c>
      <c r="AW52" s="96" t="s">
        <v>60</v>
      </c>
      <c r="AX52" s="96" t="s">
        <v>61</v>
      </c>
      <c r="AY52" s="96" t="s">
        <v>62</v>
      </c>
      <c r="AZ52" s="96" t="s">
        <v>63</v>
      </c>
      <c r="BA52" s="96" t="s">
        <v>64</v>
      </c>
      <c r="BB52" s="96" t="s">
        <v>65</v>
      </c>
      <c r="BC52" s="96" t="s">
        <v>66</v>
      </c>
      <c r="BD52" s="97" t="s">
        <v>67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68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ROUND(AS55,2)</f>
        <v>0</v>
      </c>
      <c r="AT54" s="109">
        <f>ROUND(SUM(AV54:AW54),2)</f>
        <v>0</v>
      </c>
      <c r="AU54" s="110">
        <f>ROUND(AU55,5)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ROUND(AZ55,2)</f>
        <v>0</v>
      </c>
      <c r="BA54" s="109">
        <f>ROUND(BA55,2)</f>
        <v>0</v>
      </c>
      <c r="BB54" s="109">
        <f>ROUND(BB55,2)</f>
        <v>0</v>
      </c>
      <c r="BC54" s="109">
        <f>ROUND(BC55,2)</f>
        <v>0</v>
      </c>
      <c r="BD54" s="111">
        <f>ROUND(BD55,2)</f>
        <v>0</v>
      </c>
      <c r="BE54" s="6"/>
      <c r="BS54" s="112" t="s">
        <v>69</v>
      </c>
      <c r="BT54" s="112" t="s">
        <v>70</v>
      </c>
      <c r="BV54" s="112" t="s">
        <v>71</v>
      </c>
      <c r="BW54" s="112" t="s">
        <v>5</v>
      </c>
      <c r="BX54" s="112" t="s">
        <v>72</v>
      </c>
      <c r="CL54" s="112" t="s">
        <v>19</v>
      </c>
    </row>
    <row r="55" s="7" customFormat="1" ht="16.5" customHeight="1">
      <c r="A55" s="113" t="s">
        <v>73</v>
      </c>
      <c r="B55" s="114"/>
      <c r="C55" s="115"/>
      <c r="D55" s="116" t="s">
        <v>14</v>
      </c>
      <c r="E55" s="116"/>
      <c r="F55" s="116"/>
      <c r="G55" s="116"/>
      <c r="H55" s="116"/>
      <c r="I55" s="117"/>
      <c r="J55" s="116" t="s">
        <v>17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'00 - ZŠ Pionýrů - oprava ...'!J28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74</v>
      </c>
      <c r="AR55" s="120"/>
      <c r="AS55" s="121">
        <v>0</v>
      </c>
      <c r="AT55" s="122">
        <f>ROUND(SUM(AV55:AW55),2)</f>
        <v>0</v>
      </c>
      <c r="AU55" s="123">
        <f>'00 - ZŠ Pionýrů - oprava ...'!P88</f>
        <v>0</v>
      </c>
      <c r="AV55" s="122">
        <f>'00 - ZŠ Pionýrů - oprava ...'!J31</f>
        <v>0</v>
      </c>
      <c r="AW55" s="122">
        <f>'00 - ZŠ Pionýrů - oprava ...'!J32</f>
        <v>0</v>
      </c>
      <c r="AX55" s="122">
        <f>'00 - ZŠ Pionýrů - oprava ...'!J33</f>
        <v>0</v>
      </c>
      <c r="AY55" s="122">
        <f>'00 - ZŠ Pionýrů - oprava ...'!J34</f>
        <v>0</v>
      </c>
      <c r="AZ55" s="122">
        <f>'00 - ZŠ Pionýrů - oprava ...'!F31</f>
        <v>0</v>
      </c>
      <c r="BA55" s="122">
        <f>'00 - ZŠ Pionýrů - oprava ...'!F32</f>
        <v>0</v>
      </c>
      <c r="BB55" s="122">
        <f>'00 - ZŠ Pionýrů - oprava ...'!F33</f>
        <v>0</v>
      </c>
      <c r="BC55" s="122">
        <f>'00 - ZŠ Pionýrů - oprava ...'!F34</f>
        <v>0</v>
      </c>
      <c r="BD55" s="124">
        <f>'00 - ZŠ Pionýrů - oprava ...'!F35</f>
        <v>0</v>
      </c>
      <c r="BE55" s="7"/>
      <c r="BT55" s="125" t="s">
        <v>75</v>
      </c>
      <c r="BU55" s="125" t="s">
        <v>76</v>
      </c>
      <c r="BV55" s="125" t="s">
        <v>71</v>
      </c>
      <c r="BW55" s="125" t="s">
        <v>5</v>
      </c>
      <c r="BX55" s="125" t="s">
        <v>72</v>
      </c>
      <c r="CL55" s="125" t="s">
        <v>19</v>
      </c>
    </row>
    <row r="56" s="2" customFormat="1" ht="30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7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="2" customFormat="1" ht="6.96" customHeight="1">
      <c r="A57" s="41"/>
      <c r="B57" s="62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47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</sheetData>
  <sheetProtection sheet="1" formatColumns="0" formatRows="0" objects="1" scenarios="1" spinCount="100000" saltValue="poeV42UqZuHmIE6dsVy6JPo6kw++DrD/38kD8vqxi28cp+3Y4BL8lv4EZCiKYHP9Y4gkS7TfdYJQR5tk2FQxvA==" hashValue="WCTX6SmE3VIfSG+vBDcAdn4WiSJNVbWQlahgC+Q3UaK5v7YfozDT/75K+zo5zbphI/zPGIRNOuRE2VDdhF+vuw==" algorithmName="SHA-512" password="80EB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00 - ZŠ Pionýrů - oprava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5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23"/>
      <c r="AT3" s="20" t="s">
        <v>77</v>
      </c>
    </row>
    <row r="4" s="1" customFormat="1" ht="24.96" customHeight="1">
      <c r="B4" s="23"/>
      <c r="D4" s="128" t="s">
        <v>78</v>
      </c>
      <c r="L4" s="23"/>
      <c r="M4" s="129" t="s">
        <v>10</v>
      </c>
      <c r="AT4" s="20" t="s">
        <v>4</v>
      </c>
    </row>
    <row r="5" s="1" customFormat="1" ht="6.96" customHeight="1">
      <c r="B5" s="23"/>
      <c r="L5" s="23"/>
    </row>
    <row r="6" s="2" customFormat="1" ht="12" customHeight="1">
      <c r="A6" s="41"/>
      <c r="B6" s="47"/>
      <c r="C6" s="41"/>
      <c r="D6" s="130" t="s">
        <v>16</v>
      </c>
      <c r="E6" s="41"/>
      <c r="F6" s="41"/>
      <c r="G6" s="41"/>
      <c r="H6" s="41"/>
      <c r="I6" s="41"/>
      <c r="J6" s="41"/>
      <c r="K6" s="41"/>
      <c r="L6" s="13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</row>
    <row r="7" s="2" customFormat="1" ht="16.5" customHeight="1">
      <c r="A7" s="41"/>
      <c r="B7" s="47"/>
      <c r="C7" s="41"/>
      <c r="D7" s="41"/>
      <c r="E7" s="132" t="s">
        <v>17</v>
      </c>
      <c r="F7" s="41"/>
      <c r="G7" s="41"/>
      <c r="H7" s="41"/>
      <c r="I7" s="41"/>
      <c r="J7" s="41"/>
      <c r="K7" s="41"/>
      <c r="L7" s="13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</row>
    <row r="8" s="2" customFormat="1">
      <c r="A8" s="41"/>
      <c r="B8" s="47"/>
      <c r="C8" s="41"/>
      <c r="D8" s="41"/>
      <c r="E8" s="41"/>
      <c r="F8" s="41"/>
      <c r="G8" s="41"/>
      <c r="H8" s="41"/>
      <c r="I8" s="41"/>
      <c r="J8" s="41"/>
      <c r="K8" s="41"/>
      <c r="L8" s="13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2" customHeight="1">
      <c r="A9" s="41"/>
      <c r="B9" s="47"/>
      <c r="C9" s="41"/>
      <c r="D9" s="130" t="s">
        <v>18</v>
      </c>
      <c r="E9" s="41"/>
      <c r="F9" s="133" t="s">
        <v>19</v>
      </c>
      <c r="G9" s="41"/>
      <c r="H9" s="41"/>
      <c r="I9" s="130" t="s">
        <v>20</v>
      </c>
      <c r="J9" s="133" t="s">
        <v>19</v>
      </c>
      <c r="K9" s="41"/>
      <c r="L9" s="13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30" t="s">
        <v>21</v>
      </c>
      <c r="E10" s="41"/>
      <c r="F10" s="133" t="s">
        <v>22</v>
      </c>
      <c r="G10" s="41"/>
      <c r="H10" s="41"/>
      <c r="I10" s="130" t="s">
        <v>23</v>
      </c>
      <c r="J10" s="134" t="str">
        <f>'Rekapitulace stavby'!AN8</f>
        <v>10. 4. 2025</v>
      </c>
      <c r="K10" s="41"/>
      <c r="L10" s="13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0.8" customHeight="1">
      <c r="A11" s="41"/>
      <c r="B11" s="47"/>
      <c r="C11" s="41"/>
      <c r="D11" s="41"/>
      <c r="E11" s="41"/>
      <c r="F11" s="41"/>
      <c r="G11" s="41"/>
      <c r="H11" s="41"/>
      <c r="I11" s="41"/>
      <c r="J11" s="41"/>
      <c r="K11" s="41"/>
      <c r="L11" s="13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0" t="s">
        <v>25</v>
      </c>
      <c r="E12" s="41"/>
      <c r="F12" s="41"/>
      <c r="G12" s="41"/>
      <c r="H12" s="41"/>
      <c r="I12" s="130" t="s">
        <v>26</v>
      </c>
      <c r="J12" s="133" t="s">
        <v>19</v>
      </c>
      <c r="K12" s="41"/>
      <c r="L12" s="13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8" customHeight="1">
      <c r="A13" s="41"/>
      <c r="B13" s="47"/>
      <c r="C13" s="41"/>
      <c r="D13" s="41"/>
      <c r="E13" s="133" t="s">
        <v>27</v>
      </c>
      <c r="F13" s="41"/>
      <c r="G13" s="41"/>
      <c r="H13" s="41"/>
      <c r="I13" s="130" t="s">
        <v>28</v>
      </c>
      <c r="J13" s="133" t="s">
        <v>19</v>
      </c>
      <c r="K13" s="41"/>
      <c r="L13" s="13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6.96" customHeight="1">
      <c r="A14" s="41"/>
      <c r="B14" s="47"/>
      <c r="C14" s="41"/>
      <c r="D14" s="41"/>
      <c r="E14" s="41"/>
      <c r="F14" s="41"/>
      <c r="G14" s="41"/>
      <c r="H14" s="41"/>
      <c r="I14" s="41"/>
      <c r="J14" s="41"/>
      <c r="K14" s="41"/>
      <c r="L14" s="13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2" customHeight="1">
      <c r="A15" s="41"/>
      <c r="B15" s="47"/>
      <c r="C15" s="41"/>
      <c r="D15" s="130" t="s">
        <v>29</v>
      </c>
      <c r="E15" s="41"/>
      <c r="F15" s="41"/>
      <c r="G15" s="41"/>
      <c r="H15" s="41"/>
      <c r="I15" s="130" t="s">
        <v>26</v>
      </c>
      <c r="J15" s="36" t="str">
        <f>'Rekapitulace stavby'!AN13</f>
        <v>Vyplň údaj</v>
      </c>
      <c r="K15" s="41"/>
      <c r="L15" s="13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8" customHeight="1">
      <c r="A16" s="41"/>
      <c r="B16" s="47"/>
      <c r="C16" s="41"/>
      <c r="D16" s="41"/>
      <c r="E16" s="36" t="str">
        <f>'Rekapitulace stavby'!E14</f>
        <v>Vyplň údaj</v>
      </c>
      <c r="F16" s="133"/>
      <c r="G16" s="133"/>
      <c r="H16" s="133"/>
      <c r="I16" s="130" t="s">
        <v>28</v>
      </c>
      <c r="J16" s="36" t="str">
        <f>'Rekapitulace stavby'!AN14</f>
        <v>Vyplň údaj</v>
      </c>
      <c r="K16" s="41"/>
      <c r="L16" s="13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6.96" customHeight="1">
      <c r="A17" s="41"/>
      <c r="B17" s="47"/>
      <c r="C17" s="41"/>
      <c r="D17" s="41"/>
      <c r="E17" s="41"/>
      <c r="F17" s="41"/>
      <c r="G17" s="41"/>
      <c r="H17" s="41"/>
      <c r="I17" s="41"/>
      <c r="J17" s="41"/>
      <c r="K17" s="41"/>
      <c r="L17" s="13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2" customHeight="1">
      <c r="A18" s="41"/>
      <c r="B18" s="47"/>
      <c r="C18" s="41"/>
      <c r="D18" s="130" t="s">
        <v>31</v>
      </c>
      <c r="E18" s="41"/>
      <c r="F18" s="41"/>
      <c r="G18" s="41"/>
      <c r="H18" s="41"/>
      <c r="I18" s="130" t="s">
        <v>26</v>
      </c>
      <c r="J18" s="133" t="str">
        <f>IF('Rekapitulace stavby'!AN16="","",'Rekapitulace stavby'!AN16)</f>
        <v/>
      </c>
      <c r="K18" s="41"/>
      <c r="L18" s="13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8" customHeight="1">
      <c r="A19" s="41"/>
      <c r="B19" s="47"/>
      <c r="C19" s="41"/>
      <c r="D19" s="41"/>
      <c r="E19" s="133" t="str">
        <f>IF('Rekapitulace stavby'!E17="","",'Rekapitulace stavby'!E17)</f>
        <v xml:space="preserve"> </v>
      </c>
      <c r="F19" s="41"/>
      <c r="G19" s="41"/>
      <c r="H19" s="41"/>
      <c r="I19" s="130" t="s">
        <v>28</v>
      </c>
      <c r="J19" s="133" t="str">
        <f>IF('Rekapitulace stavby'!AN17="","",'Rekapitulace stavby'!AN17)</f>
        <v/>
      </c>
      <c r="K19" s="41"/>
      <c r="L19" s="13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6.96" customHeight="1">
      <c r="A20" s="41"/>
      <c r="B20" s="47"/>
      <c r="C20" s="41"/>
      <c r="D20" s="41"/>
      <c r="E20" s="41"/>
      <c r="F20" s="41"/>
      <c r="G20" s="41"/>
      <c r="H20" s="41"/>
      <c r="I20" s="41"/>
      <c r="J20" s="41"/>
      <c r="K20" s="41"/>
      <c r="L20" s="13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2" customHeight="1">
      <c r="A21" s="41"/>
      <c r="B21" s="47"/>
      <c r="C21" s="41"/>
      <c r="D21" s="130" t="s">
        <v>33</v>
      </c>
      <c r="E21" s="41"/>
      <c r="F21" s="41"/>
      <c r="G21" s="41"/>
      <c r="H21" s="41"/>
      <c r="I21" s="130" t="s">
        <v>26</v>
      </c>
      <c r="J21" s="133" t="str">
        <f>IF('Rekapitulace stavby'!AN19="","",'Rekapitulace stavby'!AN19)</f>
        <v/>
      </c>
      <c r="K21" s="41"/>
      <c r="L21" s="13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8" customHeight="1">
      <c r="A22" s="41"/>
      <c r="B22" s="47"/>
      <c r="C22" s="41"/>
      <c r="D22" s="41"/>
      <c r="E22" s="133" t="str">
        <f>IF('Rekapitulace stavby'!E20="","",'Rekapitulace stavby'!E20)</f>
        <v xml:space="preserve"> </v>
      </c>
      <c r="F22" s="41"/>
      <c r="G22" s="41"/>
      <c r="H22" s="41"/>
      <c r="I22" s="130" t="s">
        <v>28</v>
      </c>
      <c r="J22" s="133" t="str">
        <f>IF('Rekapitulace stavby'!AN20="","",'Rekapitulace stavby'!AN20)</f>
        <v/>
      </c>
      <c r="K22" s="41"/>
      <c r="L22" s="13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6.96" customHeight="1">
      <c r="A23" s="41"/>
      <c r="B23" s="47"/>
      <c r="C23" s="41"/>
      <c r="D23" s="41"/>
      <c r="E23" s="41"/>
      <c r="F23" s="41"/>
      <c r="G23" s="41"/>
      <c r="H23" s="41"/>
      <c r="I23" s="41"/>
      <c r="J23" s="41"/>
      <c r="K23" s="41"/>
      <c r="L23" s="13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2" customHeight="1">
      <c r="A24" s="41"/>
      <c r="B24" s="47"/>
      <c r="C24" s="41"/>
      <c r="D24" s="130" t="s">
        <v>34</v>
      </c>
      <c r="E24" s="41"/>
      <c r="F24" s="41"/>
      <c r="G24" s="41"/>
      <c r="H24" s="41"/>
      <c r="I24" s="41"/>
      <c r="J24" s="41"/>
      <c r="K24" s="41"/>
      <c r="L24" s="13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8" customFormat="1" ht="47.25" customHeight="1">
      <c r="A25" s="135"/>
      <c r="B25" s="136"/>
      <c r="C25" s="135"/>
      <c r="D25" s="135"/>
      <c r="E25" s="137" t="s">
        <v>35</v>
      </c>
      <c r="F25" s="137"/>
      <c r="G25" s="137"/>
      <c r="H25" s="137"/>
      <c r="I25" s="135"/>
      <c r="J25" s="135"/>
      <c r="K25" s="135"/>
      <c r="L25" s="138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</row>
    <row r="26" s="2" customFormat="1" ht="6.96" customHeight="1">
      <c r="A26" s="41"/>
      <c r="B26" s="47"/>
      <c r="C26" s="41"/>
      <c r="D26" s="41"/>
      <c r="E26" s="41"/>
      <c r="F26" s="41"/>
      <c r="G26" s="41"/>
      <c r="H26" s="41"/>
      <c r="I26" s="41"/>
      <c r="J26" s="41"/>
      <c r="K26" s="41"/>
      <c r="L26" s="13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139"/>
      <c r="E27" s="139"/>
      <c r="F27" s="139"/>
      <c r="G27" s="139"/>
      <c r="H27" s="139"/>
      <c r="I27" s="139"/>
      <c r="J27" s="139"/>
      <c r="K27" s="139"/>
      <c r="L27" s="13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25.44" customHeight="1">
      <c r="A28" s="41"/>
      <c r="B28" s="47"/>
      <c r="C28" s="41"/>
      <c r="D28" s="140" t="s">
        <v>36</v>
      </c>
      <c r="E28" s="41"/>
      <c r="F28" s="41"/>
      <c r="G28" s="41"/>
      <c r="H28" s="41"/>
      <c r="I28" s="41"/>
      <c r="J28" s="141">
        <f>ROUND(J88, 2)</f>
        <v>0</v>
      </c>
      <c r="K28" s="41"/>
      <c r="L28" s="13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39"/>
      <c r="E29" s="139"/>
      <c r="F29" s="139"/>
      <c r="G29" s="139"/>
      <c r="H29" s="139"/>
      <c r="I29" s="139"/>
      <c r="J29" s="139"/>
      <c r="K29" s="139"/>
      <c r="L29" s="13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14.4" customHeight="1">
      <c r="A30" s="41"/>
      <c r="B30" s="47"/>
      <c r="C30" s="41"/>
      <c r="D30" s="41"/>
      <c r="E30" s="41"/>
      <c r="F30" s="142" t="s">
        <v>38</v>
      </c>
      <c r="G30" s="41"/>
      <c r="H30" s="41"/>
      <c r="I30" s="142" t="s">
        <v>37</v>
      </c>
      <c r="J30" s="142" t="s">
        <v>39</v>
      </c>
      <c r="K30" s="41"/>
      <c r="L30" s="13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14.4" customHeight="1">
      <c r="A31" s="41"/>
      <c r="B31" s="47"/>
      <c r="C31" s="41"/>
      <c r="D31" s="143" t="s">
        <v>40</v>
      </c>
      <c r="E31" s="130" t="s">
        <v>41</v>
      </c>
      <c r="F31" s="144">
        <f>ROUND((SUM(BE88:BE387)),  2)</f>
        <v>0</v>
      </c>
      <c r="G31" s="41"/>
      <c r="H31" s="41"/>
      <c r="I31" s="145">
        <v>0.20999999999999999</v>
      </c>
      <c r="J31" s="144">
        <f>ROUND(((SUM(BE88:BE387))*I31),  2)</f>
        <v>0</v>
      </c>
      <c r="K31" s="41"/>
      <c r="L31" s="13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130" t="s">
        <v>42</v>
      </c>
      <c r="F32" s="144">
        <f>ROUND((SUM(BF88:BF387)),  2)</f>
        <v>0</v>
      </c>
      <c r="G32" s="41"/>
      <c r="H32" s="41"/>
      <c r="I32" s="145">
        <v>0.12</v>
      </c>
      <c r="J32" s="144">
        <f>ROUND(((SUM(BF88:BF387))*I32),  2)</f>
        <v>0</v>
      </c>
      <c r="K32" s="41"/>
      <c r="L32" s="13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hidden="1" s="2" customFormat="1" ht="14.4" customHeight="1">
      <c r="A33" s="41"/>
      <c r="B33" s="47"/>
      <c r="C33" s="41"/>
      <c r="D33" s="41"/>
      <c r="E33" s="130" t="s">
        <v>43</v>
      </c>
      <c r="F33" s="144">
        <f>ROUND((SUM(BG88:BG387)),  2)</f>
        <v>0</v>
      </c>
      <c r="G33" s="41"/>
      <c r="H33" s="41"/>
      <c r="I33" s="145">
        <v>0.20999999999999999</v>
      </c>
      <c r="J33" s="144">
        <f>0</f>
        <v>0</v>
      </c>
      <c r="K33" s="41"/>
      <c r="L33" s="13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hidden="1" s="2" customFormat="1" ht="14.4" customHeight="1">
      <c r="A34" s="41"/>
      <c r="B34" s="47"/>
      <c r="C34" s="41"/>
      <c r="D34" s="41"/>
      <c r="E34" s="130" t="s">
        <v>44</v>
      </c>
      <c r="F34" s="144">
        <f>ROUND((SUM(BH88:BH387)),  2)</f>
        <v>0</v>
      </c>
      <c r="G34" s="41"/>
      <c r="H34" s="41"/>
      <c r="I34" s="145">
        <v>0.12</v>
      </c>
      <c r="J34" s="144">
        <f>0</f>
        <v>0</v>
      </c>
      <c r="K34" s="41"/>
      <c r="L34" s="13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0" t="s">
        <v>45</v>
      </c>
      <c r="F35" s="144">
        <f>ROUND((SUM(BI88:BI387)),  2)</f>
        <v>0</v>
      </c>
      <c r="G35" s="41"/>
      <c r="H35" s="41"/>
      <c r="I35" s="145">
        <v>0</v>
      </c>
      <c r="J35" s="144">
        <f>0</f>
        <v>0</v>
      </c>
      <c r="K35" s="41"/>
      <c r="L35" s="13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6.96" customHeight="1">
      <c r="A36" s="41"/>
      <c r="B36" s="47"/>
      <c r="C36" s="41"/>
      <c r="D36" s="41"/>
      <c r="E36" s="41"/>
      <c r="F36" s="41"/>
      <c r="G36" s="41"/>
      <c r="H36" s="41"/>
      <c r="I36" s="41"/>
      <c r="J36" s="41"/>
      <c r="K36" s="41"/>
      <c r="L36" s="13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s="2" customFormat="1" ht="25.44" customHeight="1">
      <c r="A37" s="41"/>
      <c r="B37" s="47"/>
      <c r="C37" s="146"/>
      <c r="D37" s="147" t="s">
        <v>46</v>
      </c>
      <c r="E37" s="148"/>
      <c r="F37" s="148"/>
      <c r="G37" s="149" t="s">
        <v>47</v>
      </c>
      <c r="H37" s="150" t="s">
        <v>48</v>
      </c>
      <c r="I37" s="148"/>
      <c r="J37" s="151">
        <f>SUM(J28:J35)</f>
        <v>0</v>
      </c>
      <c r="K37" s="152"/>
      <c r="L37" s="13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14.4" customHeight="1">
      <c r="A38" s="41"/>
      <c r="B38" s="153"/>
      <c r="C38" s="154"/>
      <c r="D38" s="154"/>
      <c r="E38" s="154"/>
      <c r="F38" s="154"/>
      <c r="G38" s="154"/>
      <c r="H38" s="154"/>
      <c r="I38" s="154"/>
      <c r="J38" s="154"/>
      <c r="K38" s="154"/>
      <c r="L38" s="13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42" s="2" customFormat="1" ht="6.96" customHeight="1">
      <c r="A42" s="41"/>
      <c r="B42" s="155"/>
      <c r="C42" s="156"/>
      <c r="D42" s="156"/>
      <c r="E42" s="156"/>
      <c r="F42" s="156"/>
      <c r="G42" s="156"/>
      <c r="H42" s="156"/>
      <c r="I42" s="156"/>
      <c r="J42" s="156"/>
      <c r="K42" s="156"/>
      <c r="L42" s="13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3" s="2" customFormat="1" ht="24.96" customHeight="1">
      <c r="A43" s="41"/>
      <c r="B43" s="42"/>
      <c r="C43" s="26" t="s">
        <v>79</v>
      </c>
      <c r="D43" s="43"/>
      <c r="E43" s="43"/>
      <c r="F43" s="43"/>
      <c r="G43" s="43"/>
      <c r="H43" s="43"/>
      <c r="I43" s="43"/>
      <c r="J43" s="43"/>
      <c r="K43" s="43"/>
      <c r="L43" s="13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</row>
    <row r="44" s="2" customFormat="1" ht="6.96" customHeight="1">
      <c r="A44" s="41"/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13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12" customHeight="1">
      <c r="A45" s="41"/>
      <c r="B45" s="42"/>
      <c r="C45" s="35" t="s">
        <v>16</v>
      </c>
      <c r="D45" s="43"/>
      <c r="E45" s="43"/>
      <c r="F45" s="43"/>
      <c r="G45" s="43"/>
      <c r="H45" s="43"/>
      <c r="I45" s="43"/>
      <c r="J45" s="43"/>
      <c r="K45" s="43"/>
      <c r="L45" s="13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16.5" customHeight="1">
      <c r="A46" s="41"/>
      <c r="B46" s="42"/>
      <c r="C46" s="43"/>
      <c r="D46" s="43"/>
      <c r="E46" s="72" t="str">
        <f>E7</f>
        <v>ZŠ Pionýrů - oprava tělocvičny - R</v>
      </c>
      <c r="F46" s="43"/>
      <c r="G46" s="43"/>
      <c r="H46" s="43"/>
      <c r="I46" s="43"/>
      <c r="J46" s="43"/>
      <c r="K46" s="43"/>
      <c r="L46" s="13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6.96" customHeight="1">
      <c r="A47" s="41"/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13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2" customHeight="1">
      <c r="A48" s="41"/>
      <c r="B48" s="42"/>
      <c r="C48" s="35" t="s">
        <v>21</v>
      </c>
      <c r="D48" s="43"/>
      <c r="E48" s="43"/>
      <c r="F48" s="30" t="str">
        <f>F10</f>
        <v xml:space="preserve"> </v>
      </c>
      <c r="G48" s="43"/>
      <c r="H48" s="43"/>
      <c r="I48" s="35" t="s">
        <v>23</v>
      </c>
      <c r="J48" s="75" t="str">
        <f>IF(J10="","",J10)</f>
        <v>10. 4. 2025</v>
      </c>
      <c r="K48" s="43"/>
      <c r="L48" s="13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6.96" customHeight="1">
      <c r="A49" s="41"/>
      <c r="B49" s="42"/>
      <c r="C49" s="43"/>
      <c r="D49" s="43"/>
      <c r="E49" s="43"/>
      <c r="F49" s="43"/>
      <c r="G49" s="43"/>
      <c r="H49" s="43"/>
      <c r="I49" s="43"/>
      <c r="J49" s="43"/>
      <c r="K49" s="43"/>
      <c r="L49" s="13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5.15" customHeight="1">
      <c r="A50" s="41"/>
      <c r="B50" s="42"/>
      <c r="C50" s="35" t="s">
        <v>25</v>
      </c>
      <c r="D50" s="43"/>
      <c r="E50" s="43"/>
      <c r="F50" s="30" t="str">
        <f>E13</f>
        <v>Město Sokolov</v>
      </c>
      <c r="G50" s="43"/>
      <c r="H50" s="43"/>
      <c r="I50" s="35" t="s">
        <v>31</v>
      </c>
      <c r="J50" s="39" t="str">
        <f>E19</f>
        <v xml:space="preserve"> </v>
      </c>
      <c r="K50" s="43"/>
      <c r="L50" s="13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15.15" customHeight="1">
      <c r="A51" s="41"/>
      <c r="B51" s="42"/>
      <c r="C51" s="35" t="s">
        <v>29</v>
      </c>
      <c r="D51" s="43"/>
      <c r="E51" s="43"/>
      <c r="F51" s="30" t="str">
        <f>IF(E16="","",E16)</f>
        <v>Vyplň údaj</v>
      </c>
      <c r="G51" s="43"/>
      <c r="H51" s="43"/>
      <c r="I51" s="35" t="s">
        <v>33</v>
      </c>
      <c r="J51" s="39" t="str">
        <f>E22</f>
        <v xml:space="preserve"> </v>
      </c>
      <c r="K51" s="43"/>
      <c r="L51" s="13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0.32" customHeight="1">
      <c r="A52" s="41"/>
      <c r="B52" s="42"/>
      <c r="C52" s="43"/>
      <c r="D52" s="43"/>
      <c r="E52" s="43"/>
      <c r="F52" s="43"/>
      <c r="G52" s="43"/>
      <c r="H52" s="43"/>
      <c r="I52" s="43"/>
      <c r="J52" s="43"/>
      <c r="K52" s="43"/>
      <c r="L52" s="13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29.28" customHeight="1">
      <c r="A53" s="41"/>
      <c r="B53" s="42"/>
      <c r="C53" s="157" t="s">
        <v>80</v>
      </c>
      <c r="D53" s="158"/>
      <c r="E53" s="158"/>
      <c r="F53" s="158"/>
      <c r="G53" s="158"/>
      <c r="H53" s="158"/>
      <c r="I53" s="158"/>
      <c r="J53" s="159" t="s">
        <v>81</v>
      </c>
      <c r="K53" s="158"/>
      <c r="L53" s="13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0.32" customHeight="1">
      <c r="A54" s="41"/>
      <c r="B54" s="42"/>
      <c r="C54" s="43"/>
      <c r="D54" s="43"/>
      <c r="E54" s="43"/>
      <c r="F54" s="43"/>
      <c r="G54" s="43"/>
      <c r="H54" s="43"/>
      <c r="I54" s="43"/>
      <c r="J54" s="43"/>
      <c r="K54" s="43"/>
      <c r="L54" s="13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2.8" customHeight="1">
      <c r="A55" s="41"/>
      <c r="B55" s="42"/>
      <c r="C55" s="160" t="s">
        <v>68</v>
      </c>
      <c r="D55" s="43"/>
      <c r="E55" s="43"/>
      <c r="F55" s="43"/>
      <c r="G55" s="43"/>
      <c r="H55" s="43"/>
      <c r="I55" s="43"/>
      <c r="J55" s="105">
        <f>J88</f>
        <v>0</v>
      </c>
      <c r="K55" s="43"/>
      <c r="L55" s="13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U55" s="20" t="s">
        <v>82</v>
      </c>
    </row>
    <row r="56" s="9" customFormat="1" ht="24.96" customHeight="1">
      <c r="A56" s="9"/>
      <c r="B56" s="161"/>
      <c r="C56" s="162"/>
      <c r="D56" s="163" t="s">
        <v>83</v>
      </c>
      <c r="E56" s="164"/>
      <c r="F56" s="164"/>
      <c r="G56" s="164"/>
      <c r="H56" s="164"/>
      <c r="I56" s="164"/>
      <c r="J56" s="165">
        <f>J89</f>
        <v>0</v>
      </c>
      <c r="K56" s="162"/>
      <c r="L56" s="166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7"/>
      <c r="C57" s="168"/>
      <c r="D57" s="169" t="s">
        <v>84</v>
      </c>
      <c r="E57" s="170"/>
      <c r="F57" s="170"/>
      <c r="G57" s="170"/>
      <c r="H57" s="170"/>
      <c r="I57" s="170"/>
      <c r="J57" s="171">
        <f>J90</f>
        <v>0</v>
      </c>
      <c r="K57" s="168"/>
      <c r="L57" s="172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7"/>
      <c r="C58" s="168"/>
      <c r="D58" s="169" t="s">
        <v>85</v>
      </c>
      <c r="E58" s="170"/>
      <c r="F58" s="170"/>
      <c r="G58" s="170"/>
      <c r="H58" s="170"/>
      <c r="I58" s="170"/>
      <c r="J58" s="171">
        <f>J139</f>
        <v>0</v>
      </c>
      <c r="K58" s="168"/>
      <c r="L58" s="172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7"/>
      <c r="C59" s="168"/>
      <c r="D59" s="169" t="s">
        <v>86</v>
      </c>
      <c r="E59" s="170"/>
      <c r="F59" s="170"/>
      <c r="G59" s="170"/>
      <c r="H59" s="170"/>
      <c r="I59" s="170"/>
      <c r="J59" s="171">
        <f>J197</f>
        <v>0</v>
      </c>
      <c r="K59" s="168"/>
      <c r="L59" s="172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7"/>
      <c r="C60" s="168"/>
      <c r="D60" s="169" t="s">
        <v>87</v>
      </c>
      <c r="E60" s="170"/>
      <c r="F60" s="170"/>
      <c r="G60" s="170"/>
      <c r="H60" s="170"/>
      <c r="I60" s="170"/>
      <c r="J60" s="171">
        <f>J213</f>
        <v>0</v>
      </c>
      <c r="K60" s="168"/>
      <c r="L60" s="172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9" customFormat="1" ht="24.96" customHeight="1">
      <c r="A61" s="9"/>
      <c r="B61" s="161"/>
      <c r="C61" s="162"/>
      <c r="D61" s="163" t="s">
        <v>88</v>
      </c>
      <c r="E61" s="164"/>
      <c r="F61" s="164"/>
      <c r="G61" s="164"/>
      <c r="H61" s="164"/>
      <c r="I61" s="164"/>
      <c r="J61" s="165">
        <f>J216</f>
        <v>0</v>
      </c>
      <c r="K61" s="162"/>
      <c r="L61" s="166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10" customFormat="1" ht="19.92" customHeight="1">
      <c r="A62" s="10"/>
      <c r="B62" s="167"/>
      <c r="C62" s="168"/>
      <c r="D62" s="169" t="s">
        <v>89</v>
      </c>
      <c r="E62" s="170"/>
      <c r="F62" s="170"/>
      <c r="G62" s="170"/>
      <c r="H62" s="170"/>
      <c r="I62" s="170"/>
      <c r="J62" s="171">
        <f>J217</f>
        <v>0</v>
      </c>
      <c r="K62" s="168"/>
      <c r="L62" s="17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7"/>
      <c r="C63" s="168"/>
      <c r="D63" s="169" t="s">
        <v>90</v>
      </c>
      <c r="E63" s="170"/>
      <c r="F63" s="170"/>
      <c r="G63" s="170"/>
      <c r="H63" s="170"/>
      <c r="I63" s="170"/>
      <c r="J63" s="171">
        <f>J220</f>
        <v>0</v>
      </c>
      <c r="K63" s="168"/>
      <c r="L63" s="17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7"/>
      <c r="C64" s="168"/>
      <c r="D64" s="169" t="s">
        <v>91</v>
      </c>
      <c r="E64" s="170"/>
      <c r="F64" s="170"/>
      <c r="G64" s="170"/>
      <c r="H64" s="170"/>
      <c r="I64" s="170"/>
      <c r="J64" s="171">
        <f>J223</f>
        <v>0</v>
      </c>
      <c r="K64" s="168"/>
      <c r="L64" s="17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7"/>
      <c r="C65" s="168"/>
      <c r="D65" s="169" t="s">
        <v>92</v>
      </c>
      <c r="E65" s="170"/>
      <c r="F65" s="170"/>
      <c r="G65" s="170"/>
      <c r="H65" s="170"/>
      <c r="I65" s="170"/>
      <c r="J65" s="171">
        <f>J266</f>
        <v>0</v>
      </c>
      <c r="K65" s="168"/>
      <c r="L65" s="17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7"/>
      <c r="C66" s="168"/>
      <c r="D66" s="169" t="s">
        <v>93</v>
      </c>
      <c r="E66" s="170"/>
      <c r="F66" s="170"/>
      <c r="G66" s="170"/>
      <c r="H66" s="170"/>
      <c r="I66" s="170"/>
      <c r="J66" s="171">
        <f>J271</f>
        <v>0</v>
      </c>
      <c r="K66" s="168"/>
      <c r="L66" s="172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7"/>
      <c r="C67" s="168"/>
      <c r="D67" s="169" t="s">
        <v>94</v>
      </c>
      <c r="E67" s="170"/>
      <c r="F67" s="170"/>
      <c r="G67" s="170"/>
      <c r="H67" s="170"/>
      <c r="I67" s="170"/>
      <c r="J67" s="171">
        <f>J285</f>
        <v>0</v>
      </c>
      <c r="K67" s="168"/>
      <c r="L67" s="172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7"/>
      <c r="C68" s="168"/>
      <c r="D68" s="169" t="s">
        <v>95</v>
      </c>
      <c r="E68" s="170"/>
      <c r="F68" s="170"/>
      <c r="G68" s="170"/>
      <c r="H68" s="170"/>
      <c r="I68" s="170"/>
      <c r="J68" s="171">
        <f>J305</f>
        <v>0</v>
      </c>
      <c r="K68" s="168"/>
      <c r="L68" s="172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1"/>
      <c r="C69" s="162"/>
      <c r="D69" s="163" t="s">
        <v>96</v>
      </c>
      <c r="E69" s="164"/>
      <c r="F69" s="164"/>
      <c r="G69" s="164"/>
      <c r="H69" s="164"/>
      <c r="I69" s="164"/>
      <c r="J69" s="165">
        <f>J380</f>
        <v>0</v>
      </c>
      <c r="K69" s="162"/>
      <c r="L69" s="166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1"/>
      <c r="C70" s="162"/>
      <c r="D70" s="163" t="s">
        <v>97</v>
      </c>
      <c r="E70" s="164"/>
      <c r="F70" s="164"/>
      <c r="G70" s="164"/>
      <c r="H70" s="164"/>
      <c r="I70" s="164"/>
      <c r="J70" s="165">
        <f>J386</f>
        <v>0</v>
      </c>
      <c r="K70" s="162"/>
      <c r="L70" s="166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3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98</v>
      </c>
      <c r="D77" s="43"/>
      <c r="E77" s="43"/>
      <c r="F77" s="43"/>
      <c r="G77" s="43"/>
      <c r="H77" s="43"/>
      <c r="I77" s="43"/>
      <c r="J77" s="43"/>
      <c r="K77" s="43"/>
      <c r="L77" s="13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3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E7</f>
        <v>ZŠ Pionýrů - oprava tělocvičny - R</v>
      </c>
      <c r="F80" s="43"/>
      <c r="G80" s="43"/>
      <c r="H80" s="43"/>
      <c r="I80" s="43"/>
      <c r="J80" s="43"/>
      <c r="K80" s="43"/>
      <c r="L80" s="13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F10</f>
        <v xml:space="preserve"> </v>
      </c>
      <c r="G82" s="43"/>
      <c r="H82" s="43"/>
      <c r="I82" s="35" t="s">
        <v>23</v>
      </c>
      <c r="J82" s="75" t="str">
        <f>IF(J10="","",J10)</f>
        <v>10. 4. 2025</v>
      </c>
      <c r="K82" s="43"/>
      <c r="L82" s="13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25</v>
      </c>
      <c r="D84" s="43"/>
      <c r="E84" s="43"/>
      <c r="F84" s="30" t="str">
        <f>E13</f>
        <v>Město Sokolov</v>
      </c>
      <c r="G84" s="43"/>
      <c r="H84" s="43"/>
      <c r="I84" s="35" t="s">
        <v>31</v>
      </c>
      <c r="J84" s="39" t="str">
        <f>E19</f>
        <v xml:space="preserve"> </v>
      </c>
      <c r="K84" s="43"/>
      <c r="L84" s="13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29</v>
      </c>
      <c r="D85" s="43"/>
      <c r="E85" s="43"/>
      <c r="F85" s="30" t="str">
        <f>IF(E16="","",E16)</f>
        <v>Vyplň údaj</v>
      </c>
      <c r="G85" s="43"/>
      <c r="H85" s="43"/>
      <c r="I85" s="35" t="s">
        <v>33</v>
      </c>
      <c r="J85" s="39" t="str">
        <f>E22</f>
        <v xml:space="preserve"> </v>
      </c>
      <c r="K85" s="43"/>
      <c r="L85" s="13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73"/>
      <c r="B87" s="174"/>
      <c r="C87" s="175" t="s">
        <v>99</v>
      </c>
      <c r="D87" s="176" t="s">
        <v>55</v>
      </c>
      <c r="E87" s="176" t="s">
        <v>51</v>
      </c>
      <c r="F87" s="176" t="s">
        <v>52</v>
      </c>
      <c r="G87" s="176" t="s">
        <v>100</v>
      </c>
      <c r="H87" s="176" t="s">
        <v>101</v>
      </c>
      <c r="I87" s="176" t="s">
        <v>102</v>
      </c>
      <c r="J87" s="176" t="s">
        <v>81</v>
      </c>
      <c r="K87" s="177" t="s">
        <v>103</v>
      </c>
      <c r="L87" s="178"/>
      <c r="M87" s="95" t="s">
        <v>19</v>
      </c>
      <c r="N87" s="96" t="s">
        <v>40</v>
      </c>
      <c r="O87" s="96" t="s">
        <v>104</v>
      </c>
      <c r="P87" s="96" t="s">
        <v>105</v>
      </c>
      <c r="Q87" s="96" t="s">
        <v>106</v>
      </c>
      <c r="R87" s="96" t="s">
        <v>107</v>
      </c>
      <c r="S87" s="96" t="s">
        <v>108</v>
      </c>
      <c r="T87" s="97" t="s">
        <v>109</v>
      </c>
      <c r="U87" s="173"/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</row>
    <row r="88" s="2" customFormat="1" ht="22.8" customHeight="1">
      <c r="A88" s="41"/>
      <c r="B88" s="42"/>
      <c r="C88" s="102" t="s">
        <v>110</v>
      </c>
      <c r="D88" s="43"/>
      <c r="E88" s="43"/>
      <c r="F88" s="43"/>
      <c r="G88" s="43"/>
      <c r="H88" s="43"/>
      <c r="I88" s="43"/>
      <c r="J88" s="179">
        <f>BK88</f>
        <v>0</v>
      </c>
      <c r="K88" s="43"/>
      <c r="L88" s="47"/>
      <c r="M88" s="98"/>
      <c r="N88" s="180"/>
      <c r="O88" s="99"/>
      <c r="P88" s="181">
        <f>P89+P216+P380+P386</f>
        <v>0</v>
      </c>
      <c r="Q88" s="99"/>
      <c r="R88" s="181">
        <f>R89+R216+R380+R386</f>
        <v>29.600075950000001</v>
      </c>
      <c r="S88" s="99"/>
      <c r="T88" s="182">
        <f>T89+T216+T380+T386</f>
        <v>18.491550670000002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69</v>
      </c>
      <c r="AU88" s="20" t="s">
        <v>82</v>
      </c>
      <c r="BK88" s="183">
        <f>BK89+BK216+BK380+BK386</f>
        <v>0</v>
      </c>
    </row>
    <row r="89" s="12" customFormat="1" ht="25.92" customHeight="1">
      <c r="A89" s="12"/>
      <c r="B89" s="184"/>
      <c r="C89" s="185"/>
      <c r="D89" s="186" t="s">
        <v>69</v>
      </c>
      <c r="E89" s="187" t="s">
        <v>111</v>
      </c>
      <c r="F89" s="187" t="s">
        <v>112</v>
      </c>
      <c r="G89" s="185"/>
      <c r="H89" s="185"/>
      <c r="I89" s="188"/>
      <c r="J89" s="189">
        <f>BK89</f>
        <v>0</v>
      </c>
      <c r="K89" s="185"/>
      <c r="L89" s="190"/>
      <c r="M89" s="191"/>
      <c r="N89" s="192"/>
      <c r="O89" s="192"/>
      <c r="P89" s="193">
        <f>P90+P139+P197+P213</f>
        <v>0</v>
      </c>
      <c r="Q89" s="192"/>
      <c r="R89" s="193">
        <f>R90+R139+R197+R213</f>
        <v>28.166795499999999</v>
      </c>
      <c r="S89" s="192"/>
      <c r="T89" s="194">
        <f>T90+T139+T197+T213</f>
        <v>13.557128000000001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5" t="s">
        <v>75</v>
      </c>
      <c r="AT89" s="196" t="s">
        <v>69</v>
      </c>
      <c r="AU89" s="196" t="s">
        <v>70</v>
      </c>
      <c r="AY89" s="195" t="s">
        <v>113</v>
      </c>
      <c r="BK89" s="197">
        <f>BK90+BK139+BK197+BK213</f>
        <v>0</v>
      </c>
    </row>
    <row r="90" s="12" customFormat="1" ht="22.8" customHeight="1">
      <c r="A90" s="12"/>
      <c r="B90" s="184"/>
      <c r="C90" s="185"/>
      <c r="D90" s="186" t="s">
        <v>69</v>
      </c>
      <c r="E90" s="198" t="s">
        <v>114</v>
      </c>
      <c r="F90" s="198" t="s">
        <v>115</v>
      </c>
      <c r="G90" s="185"/>
      <c r="H90" s="185"/>
      <c r="I90" s="188"/>
      <c r="J90" s="199">
        <f>BK90</f>
        <v>0</v>
      </c>
      <c r="K90" s="185"/>
      <c r="L90" s="190"/>
      <c r="M90" s="191"/>
      <c r="N90" s="192"/>
      <c r="O90" s="192"/>
      <c r="P90" s="193">
        <f>SUM(P91:P138)</f>
        <v>0</v>
      </c>
      <c r="Q90" s="192"/>
      <c r="R90" s="193">
        <f>SUM(R91:R138)</f>
        <v>28.147145099999999</v>
      </c>
      <c r="S90" s="192"/>
      <c r="T90" s="194">
        <f>SUM(T91:T138)</f>
        <v>0.14737800000000001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5" t="s">
        <v>75</v>
      </c>
      <c r="AT90" s="196" t="s">
        <v>69</v>
      </c>
      <c r="AU90" s="196" t="s">
        <v>75</v>
      </c>
      <c r="AY90" s="195" t="s">
        <v>113</v>
      </c>
      <c r="BK90" s="197">
        <f>SUM(BK91:BK138)</f>
        <v>0</v>
      </c>
    </row>
    <row r="91" s="2" customFormat="1" ht="16.5" customHeight="1">
      <c r="A91" s="41"/>
      <c r="B91" s="42"/>
      <c r="C91" s="200" t="s">
        <v>75</v>
      </c>
      <c r="D91" s="200" t="s">
        <v>116</v>
      </c>
      <c r="E91" s="201" t="s">
        <v>117</v>
      </c>
      <c r="F91" s="202" t="s">
        <v>118</v>
      </c>
      <c r="G91" s="203" t="s">
        <v>119</v>
      </c>
      <c r="H91" s="204">
        <v>491.25999999999999</v>
      </c>
      <c r="I91" s="205"/>
      <c r="J91" s="206">
        <f>ROUND(I91*H91,2)</f>
        <v>0</v>
      </c>
      <c r="K91" s="202" t="s">
        <v>120</v>
      </c>
      <c r="L91" s="47"/>
      <c r="M91" s="207" t="s">
        <v>19</v>
      </c>
      <c r="N91" s="208" t="s">
        <v>41</v>
      </c>
      <c r="O91" s="87"/>
      <c r="P91" s="209">
        <f>O91*H91</f>
        <v>0</v>
      </c>
      <c r="Q91" s="209">
        <v>4.0000000000000003E-05</v>
      </c>
      <c r="R91" s="209">
        <f>Q91*H91</f>
        <v>0.019650400000000002</v>
      </c>
      <c r="S91" s="209">
        <v>6.0000000000000002E-05</v>
      </c>
      <c r="T91" s="210">
        <f>S91*H91</f>
        <v>0.029475600000000001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1" t="s">
        <v>121</v>
      </c>
      <c r="AT91" s="211" t="s">
        <v>116</v>
      </c>
      <c r="AU91" s="211" t="s">
        <v>77</v>
      </c>
      <c r="AY91" s="20" t="s">
        <v>113</v>
      </c>
      <c r="BE91" s="212">
        <f>IF(N91="základní",J91,0)</f>
        <v>0</v>
      </c>
      <c r="BF91" s="212">
        <f>IF(N91="snížená",J91,0)</f>
        <v>0</v>
      </c>
      <c r="BG91" s="212">
        <f>IF(N91="zákl. přenesená",J91,0)</f>
        <v>0</v>
      </c>
      <c r="BH91" s="212">
        <f>IF(N91="sníž. přenesená",J91,0)</f>
        <v>0</v>
      </c>
      <c r="BI91" s="212">
        <f>IF(N91="nulová",J91,0)</f>
        <v>0</v>
      </c>
      <c r="BJ91" s="20" t="s">
        <v>75</v>
      </c>
      <c r="BK91" s="212">
        <f>ROUND(I91*H91,2)</f>
        <v>0</v>
      </c>
      <c r="BL91" s="20" t="s">
        <v>121</v>
      </c>
      <c r="BM91" s="211" t="s">
        <v>122</v>
      </c>
    </row>
    <row r="92" s="2" customFormat="1">
      <c r="A92" s="41"/>
      <c r="B92" s="42"/>
      <c r="C92" s="43"/>
      <c r="D92" s="213" t="s">
        <v>123</v>
      </c>
      <c r="E92" s="43"/>
      <c r="F92" s="214" t="s">
        <v>124</v>
      </c>
      <c r="G92" s="43"/>
      <c r="H92" s="43"/>
      <c r="I92" s="215"/>
      <c r="J92" s="43"/>
      <c r="K92" s="43"/>
      <c r="L92" s="47"/>
      <c r="M92" s="216"/>
      <c r="N92" s="217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123</v>
      </c>
      <c r="AU92" s="20" t="s">
        <v>77</v>
      </c>
    </row>
    <row r="93" s="2" customFormat="1">
      <c r="A93" s="41"/>
      <c r="B93" s="42"/>
      <c r="C93" s="43"/>
      <c r="D93" s="218" t="s">
        <v>125</v>
      </c>
      <c r="E93" s="43"/>
      <c r="F93" s="219" t="s">
        <v>126</v>
      </c>
      <c r="G93" s="43"/>
      <c r="H93" s="43"/>
      <c r="I93" s="215"/>
      <c r="J93" s="43"/>
      <c r="K93" s="43"/>
      <c r="L93" s="47"/>
      <c r="M93" s="216"/>
      <c r="N93" s="217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125</v>
      </c>
      <c r="AU93" s="20" t="s">
        <v>77</v>
      </c>
    </row>
    <row r="94" s="2" customFormat="1" ht="16.5" customHeight="1">
      <c r="A94" s="41"/>
      <c r="B94" s="42"/>
      <c r="C94" s="200" t="s">
        <v>77</v>
      </c>
      <c r="D94" s="200" t="s">
        <v>116</v>
      </c>
      <c r="E94" s="201" t="s">
        <v>127</v>
      </c>
      <c r="F94" s="202" t="s">
        <v>128</v>
      </c>
      <c r="G94" s="203" t="s">
        <v>119</v>
      </c>
      <c r="H94" s="204">
        <v>491.25999999999999</v>
      </c>
      <c r="I94" s="205"/>
      <c r="J94" s="206">
        <f>ROUND(I94*H94,2)</f>
        <v>0</v>
      </c>
      <c r="K94" s="202" t="s">
        <v>120</v>
      </c>
      <c r="L94" s="47"/>
      <c r="M94" s="207" t="s">
        <v>19</v>
      </c>
      <c r="N94" s="208" t="s">
        <v>41</v>
      </c>
      <c r="O94" s="87"/>
      <c r="P94" s="209">
        <f>O94*H94</f>
        <v>0</v>
      </c>
      <c r="Q94" s="209">
        <v>0.00024000000000000001</v>
      </c>
      <c r="R94" s="209">
        <f>Q94*H94</f>
        <v>0.1179024</v>
      </c>
      <c r="S94" s="209">
        <v>0.00024000000000000001</v>
      </c>
      <c r="T94" s="210">
        <f>S94*H94</f>
        <v>0.1179024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1" t="s">
        <v>121</v>
      </c>
      <c r="AT94" s="211" t="s">
        <v>116</v>
      </c>
      <c r="AU94" s="211" t="s">
        <v>77</v>
      </c>
      <c r="AY94" s="20" t="s">
        <v>113</v>
      </c>
      <c r="BE94" s="212">
        <f>IF(N94="základní",J94,0)</f>
        <v>0</v>
      </c>
      <c r="BF94" s="212">
        <f>IF(N94="snížená",J94,0)</f>
        <v>0</v>
      </c>
      <c r="BG94" s="212">
        <f>IF(N94="zákl. přenesená",J94,0)</f>
        <v>0</v>
      </c>
      <c r="BH94" s="212">
        <f>IF(N94="sníž. přenesená",J94,0)</f>
        <v>0</v>
      </c>
      <c r="BI94" s="212">
        <f>IF(N94="nulová",J94,0)</f>
        <v>0</v>
      </c>
      <c r="BJ94" s="20" t="s">
        <v>75</v>
      </c>
      <c r="BK94" s="212">
        <f>ROUND(I94*H94,2)</f>
        <v>0</v>
      </c>
      <c r="BL94" s="20" t="s">
        <v>121</v>
      </c>
      <c r="BM94" s="211" t="s">
        <v>129</v>
      </c>
    </row>
    <row r="95" s="2" customFormat="1">
      <c r="A95" s="41"/>
      <c r="B95" s="42"/>
      <c r="C95" s="43"/>
      <c r="D95" s="213" t="s">
        <v>123</v>
      </c>
      <c r="E95" s="43"/>
      <c r="F95" s="214" t="s">
        <v>130</v>
      </c>
      <c r="G95" s="43"/>
      <c r="H95" s="43"/>
      <c r="I95" s="215"/>
      <c r="J95" s="43"/>
      <c r="K95" s="43"/>
      <c r="L95" s="47"/>
      <c r="M95" s="216"/>
      <c r="N95" s="217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123</v>
      </c>
      <c r="AU95" s="20" t="s">
        <v>77</v>
      </c>
    </row>
    <row r="96" s="2" customFormat="1">
      <c r="A96" s="41"/>
      <c r="B96" s="42"/>
      <c r="C96" s="43"/>
      <c r="D96" s="218" t="s">
        <v>125</v>
      </c>
      <c r="E96" s="43"/>
      <c r="F96" s="219" t="s">
        <v>131</v>
      </c>
      <c r="G96" s="43"/>
      <c r="H96" s="43"/>
      <c r="I96" s="215"/>
      <c r="J96" s="43"/>
      <c r="K96" s="43"/>
      <c r="L96" s="47"/>
      <c r="M96" s="216"/>
      <c r="N96" s="217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125</v>
      </c>
      <c r="AU96" s="20" t="s">
        <v>77</v>
      </c>
    </row>
    <row r="97" s="13" customFormat="1">
      <c r="A97" s="13"/>
      <c r="B97" s="220"/>
      <c r="C97" s="221"/>
      <c r="D97" s="218" t="s">
        <v>132</v>
      </c>
      <c r="E97" s="222" t="s">
        <v>19</v>
      </c>
      <c r="F97" s="223" t="s">
        <v>133</v>
      </c>
      <c r="G97" s="221"/>
      <c r="H97" s="222" t="s">
        <v>19</v>
      </c>
      <c r="I97" s="224"/>
      <c r="J97" s="221"/>
      <c r="K97" s="221"/>
      <c r="L97" s="225"/>
      <c r="M97" s="226"/>
      <c r="N97" s="227"/>
      <c r="O97" s="227"/>
      <c r="P97" s="227"/>
      <c r="Q97" s="227"/>
      <c r="R97" s="227"/>
      <c r="S97" s="227"/>
      <c r="T97" s="228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29" t="s">
        <v>132</v>
      </c>
      <c r="AU97" s="229" t="s">
        <v>77</v>
      </c>
      <c r="AV97" s="13" t="s">
        <v>75</v>
      </c>
      <c r="AW97" s="13" t="s">
        <v>32</v>
      </c>
      <c r="AX97" s="13" t="s">
        <v>70</v>
      </c>
      <c r="AY97" s="229" t="s">
        <v>113</v>
      </c>
    </row>
    <row r="98" s="14" customFormat="1">
      <c r="A98" s="14"/>
      <c r="B98" s="230"/>
      <c r="C98" s="231"/>
      <c r="D98" s="218" t="s">
        <v>132</v>
      </c>
      <c r="E98" s="232" t="s">
        <v>19</v>
      </c>
      <c r="F98" s="233" t="s">
        <v>134</v>
      </c>
      <c r="G98" s="231"/>
      <c r="H98" s="234">
        <v>454.05500000000001</v>
      </c>
      <c r="I98" s="235"/>
      <c r="J98" s="231"/>
      <c r="K98" s="231"/>
      <c r="L98" s="236"/>
      <c r="M98" s="237"/>
      <c r="N98" s="238"/>
      <c r="O98" s="238"/>
      <c r="P98" s="238"/>
      <c r="Q98" s="238"/>
      <c r="R98" s="238"/>
      <c r="S98" s="238"/>
      <c r="T98" s="239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0" t="s">
        <v>132</v>
      </c>
      <c r="AU98" s="240" t="s">
        <v>77</v>
      </c>
      <c r="AV98" s="14" t="s">
        <v>77</v>
      </c>
      <c r="AW98" s="14" t="s">
        <v>32</v>
      </c>
      <c r="AX98" s="14" t="s">
        <v>70</v>
      </c>
      <c r="AY98" s="240" t="s">
        <v>113</v>
      </c>
    </row>
    <row r="99" s="14" customFormat="1">
      <c r="A99" s="14"/>
      <c r="B99" s="230"/>
      <c r="C99" s="231"/>
      <c r="D99" s="218" t="s">
        <v>132</v>
      </c>
      <c r="E99" s="232" t="s">
        <v>19</v>
      </c>
      <c r="F99" s="233" t="s">
        <v>135</v>
      </c>
      <c r="G99" s="231"/>
      <c r="H99" s="234">
        <v>0.435</v>
      </c>
      <c r="I99" s="235"/>
      <c r="J99" s="231"/>
      <c r="K99" s="231"/>
      <c r="L99" s="236"/>
      <c r="M99" s="237"/>
      <c r="N99" s="238"/>
      <c r="O99" s="238"/>
      <c r="P99" s="238"/>
      <c r="Q99" s="238"/>
      <c r="R99" s="238"/>
      <c r="S99" s="238"/>
      <c r="T99" s="239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0" t="s">
        <v>132</v>
      </c>
      <c r="AU99" s="240" t="s">
        <v>77</v>
      </c>
      <c r="AV99" s="14" t="s">
        <v>77</v>
      </c>
      <c r="AW99" s="14" t="s">
        <v>32</v>
      </c>
      <c r="AX99" s="14" t="s">
        <v>70</v>
      </c>
      <c r="AY99" s="240" t="s">
        <v>113</v>
      </c>
    </row>
    <row r="100" s="14" customFormat="1">
      <c r="A100" s="14"/>
      <c r="B100" s="230"/>
      <c r="C100" s="231"/>
      <c r="D100" s="218" t="s">
        <v>132</v>
      </c>
      <c r="E100" s="232" t="s">
        <v>19</v>
      </c>
      <c r="F100" s="233" t="s">
        <v>136</v>
      </c>
      <c r="G100" s="231"/>
      <c r="H100" s="234">
        <v>1.065</v>
      </c>
      <c r="I100" s="235"/>
      <c r="J100" s="231"/>
      <c r="K100" s="231"/>
      <c r="L100" s="236"/>
      <c r="M100" s="237"/>
      <c r="N100" s="238"/>
      <c r="O100" s="238"/>
      <c r="P100" s="238"/>
      <c r="Q100" s="238"/>
      <c r="R100" s="238"/>
      <c r="S100" s="238"/>
      <c r="T100" s="239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0" t="s">
        <v>132</v>
      </c>
      <c r="AU100" s="240" t="s">
        <v>77</v>
      </c>
      <c r="AV100" s="14" t="s">
        <v>77</v>
      </c>
      <c r="AW100" s="14" t="s">
        <v>32</v>
      </c>
      <c r="AX100" s="14" t="s">
        <v>70</v>
      </c>
      <c r="AY100" s="240" t="s">
        <v>113</v>
      </c>
    </row>
    <row r="101" s="13" customFormat="1">
      <c r="A101" s="13"/>
      <c r="B101" s="220"/>
      <c r="C101" s="221"/>
      <c r="D101" s="218" t="s">
        <v>132</v>
      </c>
      <c r="E101" s="222" t="s">
        <v>19</v>
      </c>
      <c r="F101" s="223" t="s">
        <v>137</v>
      </c>
      <c r="G101" s="221"/>
      <c r="H101" s="222" t="s">
        <v>19</v>
      </c>
      <c r="I101" s="224"/>
      <c r="J101" s="221"/>
      <c r="K101" s="221"/>
      <c r="L101" s="225"/>
      <c r="M101" s="226"/>
      <c r="N101" s="227"/>
      <c r="O101" s="227"/>
      <c r="P101" s="227"/>
      <c r="Q101" s="227"/>
      <c r="R101" s="227"/>
      <c r="S101" s="227"/>
      <c r="T101" s="228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29" t="s">
        <v>132</v>
      </c>
      <c r="AU101" s="229" t="s">
        <v>77</v>
      </c>
      <c r="AV101" s="13" t="s">
        <v>75</v>
      </c>
      <c r="AW101" s="13" t="s">
        <v>32</v>
      </c>
      <c r="AX101" s="13" t="s">
        <v>70</v>
      </c>
      <c r="AY101" s="229" t="s">
        <v>113</v>
      </c>
    </row>
    <row r="102" s="14" customFormat="1">
      <c r="A102" s="14"/>
      <c r="B102" s="230"/>
      <c r="C102" s="231"/>
      <c r="D102" s="218" t="s">
        <v>132</v>
      </c>
      <c r="E102" s="232" t="s">
        <v>19</v>
      </c>
      <c r="F102" s="233" t="s">
        <v>138</v>
      </c>
      <c r="G102" s="231"/>
      <c r="H102" s="234">
        <v>17.172000000000001</v>
      </c>
      <c r="I102" s="235"/>
      <c r="J102" s="231"/>
      <c r="K102" s="231"/>
      <c r="L102" s="236"/>
      <c r="M102" s="237"/>
      <c r="N102" s="238"/>
      <c r="O102" s="238"/>
      <c r="P102" s="238"/>
      <c r="Q102" s="238"/>
      <c r="R102" s="238"/>
      <c r="S102" s="238"/>
      <c r="T102" s="239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0" t="s">
        <v>132</v>
      </c>
      <c r="AU102" s="240" t="s">
        <v>77</v>
      </c>
      <c r="AV102" s="14" t="s">
        <v>77</v>
      </c>
      <c r="AW102" s="14" t="s">
        <v>32</v>
      </c>
      <c r="AX102" s="14" t="s">
        <v>70</v>
      </c>
      <c r="AY102" s="240" t="s">
        <v>113</v>
      </c>
    </row>
    <row r="103" s="14" customFormat="1">
      <c r="A103" s="14"/>
      <c r="B103" s="230"/>
      <c r="C103" s="231"/>
      <c r="D103" s="218" t="s">
        <v>132</v>
      </c>
      <c r="E103" s="232" t="s">
        <v>19</v>
      </c>
      <c r="F103" s="233" t="s">
        <v>139</v>
      </c>
      <c r="G103" s="231"/>
      <c r="H103" s="234">
        <v>18.533000000000001</v>
      </c>
      <c r="I103" s="235"/>
      <c r="J103" s="231"/>
      <c r="K103" s="231"/>
      <c r="L103" s="236"/>
      <c r="M103" s="237"/>
      <c r="N103" s="238"/>
      <c r="O103" s="238"/>
      <c r="P103" s="238"/>
      <c r="Q103" s="238"/>
      <c r="R103" s="238"/>
      <c r="S103" s="238"/>
      <c r="T103" s="239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0" t="s">
        <v>132</v>
      </c>
      <c r="AU103" s="240" t="s">
        <v>77</v>
      </c>
      <c r="AV103" s="14" t="s">
        <v>77</v>
      </c>
      <c r="AW103" s="14" t="s">
        <v>32</v>
      </c>
      <c r="AX103" s="14" t="s">
        <v>70</v>
      </c>
      <c r="AY103" s="240" t="s">
        <v>113</v>
      </c>
    </row>
    <row r="104" s="15" customFormat="1">
      <c r="A104" s="15"/>
      <c r="B104" s="241"/>
      <c r="C104" s="242"/>
      <c r="D104" s="218" t="s">
        <v>132</v>
      </c>
      <c r="E104" s="243" t="s">
        <v>19</v>
      </c>
      <c r="F104" s="244" t="s">
        <v>140</v>
      </c>
      <c r="G104" s="242"/>
      <c r="H104" s="245">
        <v>491.26000000000005</v>
      </c>
      <c r="I104" s="246"/>
      <c r="J104" s="242"/>
      <c r="K104" s="242"/>
      <c r="L104" s="247"/>
      <c r="M104" s="248"/>
      <c r="N104" s="249"/>
      <c r="O104" s="249"/>
      <c r="P104" s="249"/>
      <c r="Q104" s="249"/>
      <c r="R104" s="249"/>
      <c r="S104" s="249"/>
      <c r="T104" s="250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51" t="s">
        <v>132</v>
      </c>
      <c r="AU104" s="251" t="s">
        <v>77</v>
      </c>
      <c r="AV104" s="15" t="s">
        <v>121</v>
      </c>
      <c r="AW104" s="15" t="s">
        <v>32</v>
      </c>
      <c r="AX104" s="15" t="s">
        <v>75</v>
      </c>
      <c r="AY104" s="251" t="s">
        <v>113</v>
      </c>
    </row>
    <row r="105" s="2" customFormat="1" ht="16.5" customHeight="1">
      <c r="A105" s="41"/>
      <c r="B105" s="42"/>
      <c r="C105" s="200" t="s">
        <v>141</v>
      </c>
      <c r="D105" s="200" t="s">
        <v>116</v>
      </c>
      <c r="E105" s="201" t="s">
        <v>142</v>
      </c>
      <c r="F105" s="202" t="s">
        <v>143</v>
      </c>
      <c r="G105" s="203" t="s">
        <v>144</v>
      </c>
      <c r="H105" s="204">
        <v>21</v>
      </c>
      <c r="I105" s="205"/>
      <c r="J105" s="206">
        <f>ROUND(I105*H105,2)</f>
        <v>0</v>
      </c>
      <c r="K105" s="202" t="s">
        <v>120</v>
      </c>
      <c r="L105" s="47"/>
      <c r="M105" s="207" t="s">
        <v>19</v>
      </c>
      <c r="N105" s="208" t="s">
        <v>41</v>
      </c>
      <c r="O105" s="87"/>
      <c r="P105" s="209">
        <f>O105*H105</f>
        <v>0</v>
      </c>
      <c r="Q105" s="209">
        <v>0.0015</v>
      </c>
      <c r="R105" s="209">
        <f>Q105*H105</f>
        <v>0.0315</v>
      </c>
      <c r="S105" s="209">
        <v>0</v>
      </c>
      <c r="T105" s="210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1" t="s">
        <v>121</v>
      </c>
      <c r="AT105" s="211" t="s">
        <v>116</v>
      </c>
      <c r="AU105" s="211" t="s">
        <v>77</v>
      </c>
      <c r="AY105" s="20" t="s">
        <v>113</v>
      </c>
      <c r="BE105" s="212">
        <f>IF(N105="základní",J105,0)</f>
        <v>0</v>
      </c>
      <c r="BF105" s="212">
        <f>IF(N105="snížená",J105,0)</f>
        <v>0</v>
      </c>
      <c r="BG105" s="212">
        <f>IF(N105="zákl. přenesená",J105,0)</f>
        <v>0</v>
      </c>
      <c r="BH105" s="212">
        <f>IF(N105="sníž. přenesená",J105,0)</f>
        <v>0</v>
      </c>
      <c r="BI105" s="212">
        <f>IF(N105="nulová",J105,0)</f>
        <v>0</v>
      </c>
      <c r="BJ105" s="20" t="s">
        <v>75</v>
      </c>
      <c r="BK105" s="212">
        <f>ROUND(I105*H105,2)</f>
        <v>0</v>
      </c>
      <c r="BL105" s="20" t="s">
        <v>121</v>
      </c>
      <c r="BM105" s="211" t="s">
        <v>145</v>
      </c>
    </row>
    <row r="106" s="2" customFormat="1">
      <c r="A106" s="41"/>
      <c r="B106" s="42"/>
      <c r="C106" s="43"/>
      <c r="D106" s="213" t="s">
        <v>123</v>
      </c>
      <c r="E106" s="43"/>
      <c r="F106" s="214" t="s">
        <v>146</v>
      </c>
      <c r="G106" s="43"/>
      <c r="H106" s="43"/>
      <c r="I106" s="215"/>
      <c r="J106" s="43"/>
      <c r="K106" s="43"/>
      <c r="L106" s="47"/>
      <c r="M106" s="216"/>
      <c r="N106" s="217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123</v>
      </c>
      <c r="AU106" s="20" t="s">
        <v>77</v>
      </c>
    </row>
    <row r="107" s="13" customFormat="1">
      <c r="A107" s="13"/>
      <c r="B107" s="220"/>
      <c r="C107" s="221"/>
      <c r="D107" s="218" t="s">
        <v>132</v>
      </c>
      <c r="E107" s="222" t="s">
        <v>19</v>
      </c>
      <c r="F107" s="223" t="s">
        <v>147</v>
      </c>
      <c r="G107" s="221"/>
      <c r="H107" s="222" t="s">
        <v>19</v>
      </c>
      <c r="I107" s="224"/>
      <c r="J107" s="221"/>
      <c r="K107" s="221"/>
      <c r="L107" s="225"/>
      <c r="M107" s="226"/>
      <c r="N107" s="227"/>
      <c r="O107" s="227"/>
      <c r="P107" s="227"/>
      <c r="Q107" s="227"/>
      <c r="R107" s="227"/>
      <c r="S107" s="227"/>
      <c r="T107" s="228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29" t="s">
        <v>132</v>
      </c>
      <c r="AU107" s="229" t="s">
        <v>77</v>
      </c>
      <c r="AV107" s="13" t="s">
        <v>75</v>
      </c>
      <c r="AW107" s="13" t="s">
        <v>32</v>
      </c>
      <c r="AX107" s="13" t="s">
        <v>70</v>
      </c>
      <c r="AY107" s="229" t="s">
        <v>113</v>
      </c>
    </row>
    <row r="108" s="14" customFormat="1">
      <c r="A108" s="14"/>
      <c r="B108" s="230"/>
      <c r="C108" s="231"/>
      <c r="D108" s="218" t="s">
        <v>132</v>
      </c>
      <c r="E108" s="232" t="s">
        <v>19</v>
      </c>
      <c r="F108" s="233" t="s">
        <v>148</v>
      </c>
      <c r="G108" s="231"/>
      <c r="H108" s="234">
        <v>21</v>
      </c>
      <c r="I108" s="235"/>
      <c r="J108" s="231"/>
      <c r="K108" s="231"/>
      <c r="L108" s="236"/>
      <c r="M108" s="237"/>
      <c r="N108" s="238"/>
      <c r="O108" s="238"/>
      <c r="P108" s="238"/>
      <c r="Q108" s="238"/>
      <c r="R108" s="238"/>
      <c r="S108" s="238"/>
      <c r="T108" s="239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0" t="s">
        <v>132</v>
      </c>
      <c r="AU108" s="240" t="s">
        <v>77</v>
      </c>
      <c r="AV108" s="14" t="s">
        <v>77</v>
      </c>
      <c r="AW108" s="14" t="s">
        <v>32</v>
      </c>
      <c r="AX108" s="14" t="s">
        <v>75</v>
      </c>
      <c r="AY108" s="240" t="s">
        <v>113</v>
      </c>
    </row>
    <row r="109" s="2" customFormat="1" ht="24.15" customHeight="1">
      <c r="A109" s="41"/>
      <c r="B109" s="42"/>
      <c r="C109" s="200" t="s">
        <v>121</v>
      </c>
      <c r="D109" s="200" t="s">
        <v>116</v>
      </c>
      <c r="E109" s="201" t="s">
        <v>149</v>
      </c>
      <c r="F109" s="202" t="s">
        <v>150</v>
      </c>
      <c r="G109" s="203" t="s">
        <v>119</v>
      </c>
      <c r="H109" s="204">
        <v>723.92700000000002</v>
      </c>
      <c r="I109" s="205"/>
      <c r="J109" s="206">
        <f>ROUND(I109*H109,2)</f>
        <v>0</v>
      </c>
      <c r="K109" s="202" t="s">
        <v>120</v>
      </c>
      <c r="L109" s="47"/>
      <c r="M109" s="207" t="s">
        <v>19</v>
      </c>
      <c r="N109" s="208" t="s">
        <v>41</v>
      </c>
      <c r="O109" s="87"/>
      <c r="P109" s="209">
        <f>O109*H109</f>
        <v>0</v>
      </c>
      <c r="Q109" s="209">
        <v>0.021899999999999999</v>
      </c>
      <c r="R109" s="209">
        <f>Q109*H109</f>
        <v>15.8540013</v>
      </c>
      <c r="S109" s="209">
        <v>0</v>
      </c>
      <c r="T109" s="210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1" t="s">
        <v>121</v>
      </c>
      <c r="AT109" s="211" t="s">
        <v>116</v>
      </c>
      <c r="AU109" s="211" t="s">
        <v>77</v>
      </c>
      <c r="AY109" s="20" t="s">
        <v>113</v>
      </c>
      <c r="BE109" s="212">
        <f>IF(N109="základní",J109,0)</f>
        <v>0</v>
      </c>
      <c r="BF109" s="212">
        <f>IF(N109="snížená",J109,0)</f>
        <v>0</v>
      </c>
      <c r="BG109" s="212">
        <f>IF(N109="zákl. přenesená",J109,0)</f>
        <v>0</v>
      </c>
      <c r="BH109" s="212">
        <f>IF(N109="sníž. přenesená",J109,0)</f>
        <v>0</v>
      </c>
      <c r="BI109" s="212">
        <f>IF(N109="nulová",J109,0)</f>
        <v>0</v>
      </c>
      <c r="BJ109" s="20" t="s">
        <v>75</v>
      </c>
      <c r="BK109" s="212">
        <f>ROUND(I109*H109,2)</f>
        <v>0</v>
      </c>
      <c r="BL109" s="20" t="s">
        <v>121</v>
      </c>
      <c r="BM109" s="211" t="s">
        <v>151</v>
      </c>
    </row>
    <row r="110" s="2" customFormat="1">
      <c r="A110" s="41"/>
      <c r="B110" s="42"/>
      <c r="C110" s="43"/>
      <c r="D110" s="213" t="s">
        <v>123</v>
      </c>
      <c r="E110" s="43"/>
      <c r="F110" s="214" t="s">
        <v>152</v>
      </c>
      <c r="G110" s="43"/>
      <c r="H110" s="43"/>
      <c r="I110" s="215"/>
      <c r="J110" s="43"/>
      <c r="K110" s="43"/>
      <c r="L110" s="47"/>
      <c r="M110" s="216"/>
      <c r="N110" s="217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123</v>
      </c>
      <c r="AU110" s="20" t="s">
        <v>77</v>
      </c>
    </row>
    <row r="111" s="13" customFormat="1">
      <c r="A111" s="13"/>
      <c r="B111" s="220"/>
      <c r="C111" s="221"/>
      <c r="D111" s="218" t="s">
        <v>132</v>
      </c>
      <c r="E111" s="222" t="s">
        <v>19</v>
      </c>
      <c r="F111" s="223" t="s">
        <v>153</v>
      </c>
      <c r="G111" s="221"/>
      <c r="H111" s="222" t="s">
        <v>19</v>
      </c>
      <c r="I111" s="224"/>
      <c r="J111" s="221"/>
      <c r="K111" s="221"/>
      <c r="L111" s="225"/>
      <c r="M111" s="226"/>
      <c r="N111" s="227"/>
      <c r="O111" s="227"/>
      <c r="P111" s="227"/>
      <c r="Q111" s="227"/>
      <c r="R111" s="227"/>
      <c r="S111" s="227"/>
      <c r="T111" s="22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29" t="s">
        <v>132</v>
      </c>
      <c r="AU111" s="229" t="s">
        <v>77</v>
      </c>
      <c r="AV111" s="13" t="s">
        <v>75</v>
      </c>
      <c r="AW111" s="13" t="s">
        <v>32</v>
      </c>
      <c r="AX111" s="13" t="s">
        <v>70</v>
      </c>
      <c r="AY111" s="229" t="s">
        <v>113</v>
      </c>
    </row>
    <row r="112" s="14" customFormat="1">
      <c r="A112" s="14"/>
      <c r="B112" s="230"/>
      <c r="C112" s="231"/>
      <c r="D112" s="218" t="s">
        <v>132</v>
      </c>
      <c r="E112" s="232" t="s">
        <v>19</v>
      </c>
      <c r="F112" s="233" t="s">
        <v>154</v>
      </c>
      <c r="G112" s="231"/>
      <c r="H112" s="234">
        <v>681.08199999999999</v>
      </c>
      <c r="I112" s="235"/>
      <c r="J112" s="231"/>
      <c r="K112" s="231"/>
      <c r="L112" s="236"/>
      <c r="M112" s="237"/>
      <c r="N112" s="238"/>
      <c r="O112" s="238"/>
      <c r="P112" s="238"/>
      <c r="Q112" s="238"/>
      <c r="R112" s="238"/>
      <c r="S112" s="238"/>
      <c r="T112" s="239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0" t="s">
        <v>132</v>
      </c>
      <c r="AU112" s="240" t="s">
        <v>77</v>
      </c>
      <c r="AV112" s="14" t="s">
        <v>77</v>
      </c>
      <c r="AW112" s="14" t="s">
        <v>32</v>
      </c>
      <c r="AX112" s="14" t="s">
        <v>70</v>
      </c>
      <c r="AY112" s="240" t="s">
        <v>113</v>
      </c>
    </row>
    <row r="113" s="13" customFormat="1">
      <c r="A113" s="13"/>
      <c r="B113" s="220"/>
      <c r="C113" s="221"/>
      <c r="D113" s="218" t="s">
        <v>132</v>
      </c>
      <c r="E113" s="222" t="s">
        <v>19</v>
      </c>
      <c r="F113" s="223" t="s">
        <v>137</v>
      </c>
      <c r="G113" s="221"/>
      <c r="H113" s="222" t="s">
        <v>19</v>
      </c>
      <c r="I113" s="224"/>
      <c r="J113" s="221"/>
      <c r="K113" s="221"/>
      <c r="L113" s="225"/>
      <c r="M113" s="226"/>
      <c r="N113" s="227"/>
      <c r="O113" s="227"/>
      <c r="P113" s="227"/>
      <c r="Q113" s="227"/>
      <c r="R113" s="227"/>
      <c r="S113" s="227"/>
      <c r="T113" s="228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29" t="s">
        <v>132</v>
      </c>
      <c r="AU113" s="229" t="s">
        <v>77</v>
      </c>
      <c r="AV113" s="13" t="s">
        <v>75</v>
      </c>
      <c r="AW113" s="13" t="s">
        <v>32</v>
      </c>
      <c r="AX113" s="13" t="s">
        <v>70</v>
      </c>
      <c r="AY113" s="229" t="s">
        <v>113</v>
      </c>
    </row>
    <row r="114" s="14" customFormat="1">
      <c r="A114" s="14"/>
      <c r="B114" s="230"/>
      <c r="C114" s="231"/>
      <c r="D114" s="218" t="s">
        <v>132</v>
      </c>
      <c r="E114" s="232" t="s">
        <v>19</v>
      </c>
      <c r="F114" s="233" t="s">
        <v>155</v>
      </c>
      <c r="G114" s="231"/>
      <c r="H114" s="234">
        <v>20.606000000000002</v>
      </c>
      <c r="I114" s="235"/>
      <c r="J114" s="231"/>
      <c r="K114" s="231"/>
      <c r="L114" s="236"/>
      <c r="M114" s="237"/>
      <c r="N114" s="238"/>
      <c r="O114" s="238"/>
      <c r="P114" s="238"/>
      <c r="Q114" s="238"/>
      <c r="R114" s="238"/>
      <c r="S114" s="238"/>
      <c r="T114" s="239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0" t="s">
        <v>132</v>
      </c>
      <c r="AU114" s="240" t="s">
        <v>77</v>
      </c>
      <c r="AV114" s="14" t="s">
        <v>77</v>
      </c>
      <c r="AW114" s="14" t="s">
        <v>32</v>
      </c>
      <c r="AX114" s="14" t="s">
        <v>70</v>
      </c>
      <c r="AY114" s="240" t="s">
        <v>113</v>
      </c>
    </row>
    <row r="115" s="14" customFormat="1">
      <c r="A115" s="14"/>
      <c r="B115" s="230"/>
      <c r="C115" s="231"/>
      <c r="D115" s="218" t="s">
        <v>132</v>
      </c>
      <c r="E115" s="232" t="s">
        <v>19</v>
      </c>
      <c r="F115" s="233" t="s">
        <v>156</v>
      </c>
      <c r="G115" s="231"/>
      <c r="H115" s="234">
        <v>22.239000000000001</v>
      </c>
      <c r="I115" s="235"/>
      <c r="J115" s="231"/>
      <c r="K115" s="231"/>
      <c r="L115" s="236"/>
      <c r="M115" s="237"/>
      <c r="N115" s="238"/>
      <c r="O115" s="238"/>
      <c r="P115" s="238"/>
      <c r="Q115" s="238"/>
      <c r="R115" s="238"/>
      <c r="S115" s="238"/>
      <c r="T115" s="239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0" t="s">
        <v>132</v>
      </c>
      <c r="AU115" s="240" t="s">
        <v>77</v>
      </c>
      <c r="AV115" s="14" t="s">
        <v>77</v>
      </c>
      <c r="AW115" s="14" t="s">
        <v>32</v>
      </c>
      <c r="AX115" s="14" t="s">
        <v>70</v>
      </c>
      <c r="AY115" s="240" t="s">
        <v>113</v>
      </c>
    </row>
    <row r="116" s="15" customFormat="1">
      <c r="A116" s="15"/>
      <c r="B116" s="241"/>
      <c r="C116" s="242"/>
      <c r="D116" s="218" t="s">
        <v>132</v>
      </c>
      <c r="E116" s="243" t="s">
        <v>19</v>
      </c>
      <c r="F116" s="244" t="s">
        <v>140</v>
      </c>
      <c r="G116" s="242"/>
      <c r="H116" s="245">
        <v>723.92700000000002</v>
      </c>
      <c r="I116" s="246"/>
      <c r="J116" s="242"/>
      <c r="K116" s="242"/>
      <c r="L116" s="247"/>
      <c r="M116" s="248"/>
      <c r="N116" s="249"/>
      <c r="O116" s="249"/>
      <c r="P116" s="249"/>
      <c r="Q116" s="249"/>
      <c r="R116" s="249"/>
      <c r="S116" s="249"/>
      <c r="T116" s="250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51" t="s">
        <v>132</v>
      </c>
      <c r="AU116" s="251" t="s">
        <v>77</v>
      </c>
      <c r="AV116" s="15" t="s">
        <v>121</v>
      </c>
      <c r="AW116" s="15" t="s">
        <v>32</v>
      </c>
      <c r="AX116" s="15" t="s">
        <v>75</v>
      </c>
      <c r="AY116" s="251" t="s">
        <v>113</v>
      </c>
    </row>
    <row r="117" s="2" customFormat="1" ht="24.15" customHeight="1">
      <c r="A117" s="41"/>
      <c r="B117" s="42"/>
      <c r="C117" s="200" t="s">
        <v>157</v>
      </c>
      <c r="D117" s="200" t="s">
        <v>116</v>
      </c>
      <c r="E117" s="201" t="s">
        <v>158</v>
      </c>
      <c r="F117" s="202" t="s">
        <v>159</v>
      </c>
      <c r="G117" s="203" t="s">
        <v>119</v>
      </c>
      <c r="H117" s="204">
        <v>583.38499999999999</v>
      </c>
      <c r="I117" s="205"/>
      <c r="J117" s="206">
        <f>ROUND(I117*H117,2)</f>
        <v>0</v>
      </c>
      <c r="K117" s="202" t="s">
        <v>120</v>
      </c>
      <c r="L117" s="47"/>
      <c r="M117" s="207" t="s">
        <v>19</v>
      </c>
      <c r="N117" s="208" t="s">
        <v>41</v>
      </c>
      <c r="O117" s="87"/>
      <c r="P117" s="209">
        <f>O117*H117</f>
        <v>0</v>
      </c>
      <c r="Q117" s="209">
        <v>0.0206</v>
      </c>
      <c r="R117" s="209">
        <f>Q117*H117</f>
        <v>12.017731</v>
      </c>
      <c r="S117" s="209">
        <v>0</v>
      </c>
      <c r="T117" s="210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1" t="s">
        <v>121</v>
      </c>
      <c r="AT117" s="211" t="s">
        <v>116</v>
      </c>
      <c r="AU117" s="211" t="s">
        <v>77</v>
      </c>
      <c r="AY117" s="20" t="s">
        <v>113</v>
      </c>
      <c r="BE117" s="212">
        <f>IF(N117="základní",J117,0)</f>
        <v>0</v>
      </c>
      <c r="BF117" s="212">
        <f>IF(N117="snížená",J117,0)</f>
        <v>0</v>
      </c>
      <c r="BG117" s="212">
        <f>IF(N117="zákl. přenesená",J117,0)</f>
        <v>0</v>
      </c>
      <c r="BH117" s="212">
        <f>IF(N117="sníž. přenesená",J117,0)</f>
        <v>0</v>
      </c>
      <c r="BI117" s="212">
        <f>IF(N117="nulová",J117,0)</f>
        <v>0</v>
      </c>
      <c r="BJ117" s="20" t="s">
        <v>75</v>
      </c>
      <c r="BK117" s="212">
        <f>ROUND(I117*H117,2)</f>
        <v>0</v>
      </c>
      <c r="BL117" s="20" t="s">
        <v>121</v>
      </c>
      <c r="BM117" s="211" t="s">
        <v>160</v>
      </c>
    </row>
    <row r="118" s="2" customFormat="1">
      <c r="A118" s="41"/>
      <c r="B118" s="42"/>
      <c r="C118" s="43"/>
      <c r="D118" s="213" t="s">
        <v>123</v>
      </c>
      <c r="E118" s="43"/>
      <c r="F118" s="214" t="s">
        <v>161</v>
      </c>
      <c r="G118" s="43"/>
      <c r="H118" s="43"/>
      <c r="I118" s="215"/>
      <c r="J118" s="43"/>
      <c r="K118" s="43"/>
      <c r="L118" s="47"/>
      <c r="M118" s="216"/>
      <c r="N118" s="217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123</v>
      </c>
      <c r="AU118" s="20" t="s">
        <v>77</v>
      </c>
    </row>
    <row r="119" s="13" customFormat="1">
      <c r="A119" s="13"/>
      <c r="B119" s="220"/>
      <c r="C119" s="221"/>
      <c r="D119" s="218" t="s">
        <v>132</v>
      </c>
      <c r="E119" s="222" t="s">
        <v>19</v>
      </c>
      <c r="F119" s="223" t="s">
        <v>162</v>
      </c>
      <c r="G119" s="221"/>
      <c r="H119" s="222" t="s">
        <v>19</v>
      </c>
      <c r="I119" s="224"/>
      <c r="J119" s="221"/>
      <c r="K119" s="221"/>
      <c r="L119" s="225"/>
      <c r="M119" s="226"/>
      <c r="N119" s="227"/>
      <c r="O119" s="227"/>
      <c r="P119" s="227"/>
      <c r="Q119" s="227"/>
      <c r="R119" s="227"/>
      <c r="S119" s="227"/>
      <c r="T119" s="228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29" t="s">
        <v>132</v>
      </c>
      <c r="AU119" s="229" t="s">
        <v>77</v>
      </c>
      <c r="AV119" s="13" t="s">
        <v>75</v>
      </c>
      <c r="AW119" s="13" t="s">
        <v>32</v>
      </c>
      <c r="AX119" s="13" t="s">
        <v>70</v>
      </c>
      <c r="AY119" s="229" t="s">
        <v>113</v>
      </c>
    </row>
    <row r="120" s="14" customFormat="1">
      <c r="A120" s="14"/>
      <c r="B120" s="230"/>
      <c r="C120" s="231"/>
      <c r="D120" s="218" t="s">
        <v>132</v>
      </c>
      <c r="E120" s="232" t="s">
        <v>19</v>
      </c>
      <c r="F120" s="233" t="s">
        <v>163</v>
      </c>
      <c r="G120" s="231"/>
      <c r="H120" s="234">
        <v>285.60599999999999</v>
      </c>
      <c r="I120" s="235"/>
      <c r="J120" s="231"/>
      <c r="K120" s="231"/>
      <c r="L120" s="236"/>
      <c r="M120" s="237"/>
      <c r="N120" s="238"/>
      <c r="O120" s="238"/>
      <c r="P120" s="238"/>
      <c r="Q120" s="238"/>
      <c r="R120" s="238"/>
      <c r="S120" s="238"/>
      <c r="T120" s="239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0" t="s">
        <v>132</v>
      </c>
      <c r="AU120" s="240" t="s">
        <v>77</v>
      </c>
      <c r="AV120" s="14" t="s">
        <v>77</v>
      </c>
      <c r="AW120" s="14" t="s">
        <v>32</v>
      </c>
      <c r="AX120" s="14" t="s">
        <v>70</v>
      </c>
      <c r="AY120" s="240" t="s">
        <v>113</v>
      </c>
    </row>
    <row r="121" s="14" customFormat="1">
      <c r="A121" s="14"/>
      <c r="B121" s="230"/>
      <c r="C121" s="231"/>
      <c r="D121" s="218" t="s">
        <v>132</v>
      </c>
      <c r="E121" s="232" t="s">
        <v>19</v>
      </c>
      <c r="F121" s="233" t="s">
        <v>164</v>
      </c>
      <c r="G121" s="231"/>
      <c r="H121" s="234">
        <v>164.886</v>
      </c>
      <c r="I121" s="235"/>
      <c r="J121" s="231"/>
      <c r="K121" s="231"/>
      <c r="L121" s="236"/>
      <c r="M121" s="237"/>
      <c r="N121" s="238"/>
      <c r="O121" s="238"/>
      <c r="P121" s="238"/>
      <c r="Q121" s="238"/>
      <c r="R121" s="238"/>
      <c r="S121" s="238"/>
      <c r="T121" s="239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0" t="s">
        <v>132</v>
      </c>
      <c r="AU121" s="240" t="s">
        <v>77</v>
      </c>
      <c r="AV121" s="14" t="s">
        <v>77</v>
      </c>
      <c r="AW121" s="14" t="s">
        <v>32</v>
      </c>
      <c r="AX121" s="14" t="s">
        <v>70</v>
      </c>
      <c r="AY121" s="240" t="s">
        <v>113</v>
      </c>
    </row>
    <row r="122" s="14" customFormat="1">
      <c r="A122" s="14"/>
      <c r="B122" s="230"/>
      <c r="C122" s="231"/>
      <c r="D122" s="218" t="s">
        <v>132</v>
      </c>
      <c r="E122" s="232" t="s">
        <v>19</v>
      </c>
      <c r="F122" s="233" t="s">
        <v>165</v>
      </c>
      <c r="G122" s="231"/>
      <c r="H122" s="234">
        <v>128.97999999999999</v>
      </c>
      <c r="I122" s="235"/>
      <c r="J122" s="231"/>
      <c r="K122" s="231"/>
      <c r="L122" s="236"/>
      <c r="M122" s="237"/>
      <c r="N122" s="238"/>
      <c r="O122" s="238"/>
      <c r="P122" s="238"/>
      <c r="Q122" s="238"/>
      <c r="R122" s="238"/>
      <c r="S122" s="238"/>
      <c r="T122" s="239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0" t="s">
        <v>132</v>
      </c>
      <c r="AU122" s="240" t="s">
        <v>77</v>
      </c>
      <c r="AV122" s="14" t="s">
        <v>77</v>
      </c>
      <c r="AW122" s="14" t="s">
        <v>32</v>
      </c>
      <c r="AX122" s="14" t="s">
        <v>70</v>
      </c>
      <c r="AY122" s="240" t="s">
        <v>113</v>
      </c>
    </row>
    <row r="123" s="14" customFormat="1">
      <c r="A123" s="14"/>
      <c r="B123" s="230"/>
      <c r="C123" s="231"/>
      <c r="D123" s="218" t="s">
        <v>132</v>
      </c>
      <c r="E123" s="232" t="s">
        <v>19</v>
      </c>
      <c r="F123" s="233" t="s">
        <v>166</v>
      </c>
      <c r="G123" s="231"/>
      <c r="H123" s="234">
        <v>-94.150000000000006</v>
      </c>
      <c r="I123" s="235"/>
      <c r="J123" s="231"/>
      <c r="K123" s="231"/>
      <c r="L123" s="236"/>
      <c r="M123" s="237"/>
      <c r="N123" s="238"/>
      <c r="O123" s="238"/>
      <c r="P123" s="238"/>
      <c r="Q123" s="238"/>
      <c r="R123" s="238"/>
      <c r="S123" s="238"/>
      <c r="T123" s="239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0" t="s">
        <v>132</v>
      </c>
      <c r="AU123" s="240" t="s">
        <v>77</v>
      </c>
      <c r="AV123" s="14" t="s">
        <v>77</v>
      </c>
      <c r="AW123" s="14" t="s">
        <v>32</v>
      </c>
      <c r="AX123" s="14" t="s">
        <v>70</v>
      </c>
      <c r="AY123" s="240" t="s">
        <v>113</v>
      </c>
    </row>
    <row r="124" s="14" customFormat="1">
      <c r="A124" s="14"/>
      <c r="B124" s="230"/>
      <c r="C124" s="231"/>
      <c r="D124" s="218" t="s">
        <v>132</v>
      </c>
      <c r="E124" s="232" t="s">
        <v>19</v>
      </c>
      <c r="F124" s="233" t="s">
        <v>167</v>
      </c>
      <c r="G124" s="231"/>
      <c r="H124" s="234">
        <v>-45.729999999999997</v>
      </c>
      <c r="I124" s="235"/>
      <c r="J124" s="231"/>
      <c r="K124" s="231"/>
      <c r="L124" s="236"/>
      <c r="M124" s="237"/>
      <c r="N124" s="238"/>
      <c r="O124" s="238"/>
      <c r="P124" s="238"/>
      <c r="Q124" s="238"/>
      <c r="R124" s="238"/>
      <c r="S124" s="238"/>
      <c r="T124" s="239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0" t="s">
        <v>132</v>
      </c>
      <c r="AU124" s="240" t="s">
        <v>77</v>
      </c>
      <c r="AV124" s="14" t="s">
        <v>77</v>
      </c>
      <c r="AW124" s="14" t="s">
        <v>32</v>
      </c>
      <c r="AX124" s="14" t="s">
        <v>70</v>
      </c>
      <c r="AY124" s="240" t="s">
        <v>113</v>
      </c>
    </row>
    <row r="125" s="14" customFormat="1">
      <c r="A125" s="14"/>
      <c r="B125" s="230"/>
      <c r="C125" s="231"/>
      <c r="D125" s="218" t="s">
        <v>132</v>
      </c>
      <c r="E125" s="232" t="s">
        <v>19</v>
      </c>
      <c r="F125" s="233" t="s">
        <v>168</v>
      </c>
      <c r="G125" s="231"/>
      <c r="H125" s="234">
        <v>31.559999999999999</v>
      </c>
      <c r="I125" s="235"/>
      <c r="J125" s="231"/>
      <c r="K125" s="231"/>
      <c r="L125" s="236"/>
      <c r="M125" s="237"/>
      <c r="N125" s="238"/>
      <c r="O125" s="238"/>
      <c r="P125" s="238"/>
      <c r="Q125" s="238"/>
      <c r="R125" s="238"/>
      <c r="S125" s="238"/>
      <c r="T125" s="239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0" t="s">
        <v>132</v>
      </c>
      <c r="AU125" s="240" t="s">
        <v>77</v>
      </c>
      <c r="AV125" s="14" t="s">
        <v>77</v>
      </c>
      <c r="AW125" s="14" t="s">
        <v>32</v>
      </c>
      <c r="AX125" s="14" t="s">
        <v>70</v>
      </c>
      <c r="AY125" s="240" t="s">
        <v>113</v>
      </c>
    </row>
    <row r="126" s="16" customFormat="1">
      <c r="A126" s="16"/>
      <c r="B126" s="252"/>
      <c r="C126" s="253"/>
      <c r="D126" s="218" t="s">
        <v>132</v>
      </c>
      <c r="E126" s="254" t="s">
        <v>19</v>
      </c>
      <c r="F126" s="255" t="s">
        <v>169</v>
      </c>
      <c r="G126" s="253"/>
      <c r="H126" s="256">
        <v>471.15199999999999</v>
      </c>
      <c r="I126" s="257"/>
      <c r="J126" s="253"/>
      <c r="K126" s="253"/>
      <c r="L126" s="258"/>
      <c r="M126" s="259"/>
      <c r="N126" s="260"/>
      <c r="O126" s="260"/>
      <c r="P126" s="260"/>
      <c r="Q126" s="260"/>
      <c r="R126" s="260"/>
      <c r="S126" s="260"/>
      <c r="T126" s="261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T126" s="262" t="s">
        <v>132</v>
      </c>
      <c r="AU126" s="262" t="s">
        <v>77</v>
      </c>
      <c r="AV126" s="16" t="s">
        <v>141</v>
      </c>
      <c r="AW126" s="16" t="s">
        <v>32</v>
      </c>
      <c r="AX126" s="16" t="s">
        <v>70</v>
      </c>
      <c r="AY126" s="262" t="s">
        <v>113</v>
      </c>
    </row>
    <row r="127" s="13" customFormat="1">
      <c r="A127" s="13"/>
      <c r="B127" s="220"/>
      <c r="C127" s="221"/>
      <c r="D127" s="218" t="s">
        <v>132</v>
      </c>
      <c r="E127" s="222" t="s">
        <v>19</v>
      </c>
      <c r="F127" s="223" t="s">
        <v>137</v>
      </c>
      <c r="G127" s="221"/>
      <c r="H127" s="222" t="s">
        <v>19</v>
      </c>
      <c r="I127" s="224"/>
      <c r="J127" s="221"/>
      <c r="K127" s="221"/>
      <c r="L127" s="225"/>
      <c r="M127" s="226"/>
      <c r="N127" s="227"/>
      <c r="O127" s="227"/>
      <c r="P127" s="227"/>
      <c r="Q127" s="227"/>
      <c r="R127" s="227"/>
      <c r="S127" s="227"/>
      <c r="T127" s="22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29" t="s">
        <v>132</v>
      </c>
      <c r="AU127" s="229" t="s">
        <v>77</v>
      </c>
      <c r="AV127" s="13" t="s">
        <v>75</v>
      </c>
      <c r="AW127" s="13" t="s">
        <v>32</v>
      </c>
      <c r="AX127" s="13" t="s">
        <v>70</v>
      </c>
      <c r="AY127" s="229" t="s">
        <v>113</v>
      </c>
    </row>
    <row r="128" s="14" customFormat="1">
      <c r="A128" s="14"/>
      <c r="B128" s="230"/>
      <c r="C128" s="231"/>
      <c r="D128" s="218" t="s">
        <v>132</v>
      </c>
      <c r="E128" s="232" t="s">
        <v>19</v>
      </c>
      <c r="F128" s="233" t="s">
        <v>170</v>
      </c>
      <c r="G128" s="231"/>
      <c r="H128" s="234">
        <v>122.761</v>
      </c>
      <c r="I128" s="235"/>
      <c r="J128" s="231"/>
      <c r="K128" s="231"/>
      <c r="L128" s="236"/>
      <c r="M128" s="237"/>
      <c r="N128" s="238"/>
      <c r="O128" s="238"/>
      <c r="P128" s="238"/>
      <c r="Q128" s="238"/>
      <c r="R128" s="238"/>
      <c r="S128" s="238"/>
      <c r="T128" s="239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0" t="s">
        <v>132</v>
      </c>
      <c r="AU128" s="240" t="s">
        <v>77</v>
      </c>
      <c r="AV128" s="14" t="s">
        <v>77</v>
      </c>
      <c r="AW128" s="14" t="s">
        <v>32</v>
      </c>
      <c r="AX128" s="14" t="s">
        <v>70</v>
      </c>
      <c r="AY128" s="240" t="s">
        <v>113</v>
      </c>
    </row>
    <row r="129" s="14" customFormat="1">
      <c r="A129" s="14"/>
      <c r="B129" s="230"/>
      <c r="C129" s="231"/>
      <c r="D129" s="218" t="s">
        <v>132</v>
      </c>
      <c r="E129" s="232" t="s">
        <v>19</v>
      </c>
      <c r="F129" s="233" t="s">
        <v>171</v>
      </c>
      <c r="G129" s="231"/>
      <c r="H129" s="234">
        <v>-2.5</v>
      </c>
      <c r="I129" s="235"/>
      <c r="J129" s="231"/>
      <c r="K129" s="231"/>
      <c r="L129" s="236"/>
      <c r="M129" s="237"/>
      <c r="N129" s="238"/>
      <c r="O129" s="238"/>
      <c r="P129" s="238"/>
      <c r="Q129" s="238"/>
      <c r="R129" s="238"/>
      <c r="S129" s="238"/>
      <c r="T129" s="239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0" t="s">
        <v>132</v>
      </c>
      <c r="AU129" s="240" t="s">
        <v>77</v>
      </c>
      <c r="AV129" s="14" t="s">
        <v>77</v>
      </c>
      <c r="AW129" s="14" t="s">
        <v>32</v>
      </c>
      <c r="AX129" s="14" t="s">
        <v>70</v>
      </c>
      <c r="AY129" s="240" t="s">
        <v>113</v>
      </c>
    </row>
    <row r="130" s="14" customFormat="1">
      <c r="A130" s="14"/>
      <c r="B130" s="230"/>
      <c r="C130" s="231"/>
      <c r="D130" s="218" t="s">
        <v>132</v>
      </c>
      <c r="E130" s="232" t="s">
        <v>19</v>
      </c>
      <c r="F130" s="233" t="s">
        <v>172</v>
      </c>
      <c r="G130" s="231"/>
      <c r="H130" s="234">
        <v>-3.9550000000000001</v>
      </c>
      <c r="I130" s="235"/>
      <c r="J130" s="231"/>
      <c r="K130" s="231"/>
      <c r="L130" s="236"/>
      <c r="M130" s="237"/>
      <c r="N130" s="238"/>
      <c r="O130" s="238"/>
      <c r="P130" s="238"/>
      <c r="Q130" s="238"/>
      <c r="R130" s="238"/>
      <c r="S130" s="238"/>
      <c r="T130" s="23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0" t="s">
        <v>132</v>
      </c>
      <c r="AU130" s="240" t="s">
        <v>77</v>
      </c>
      <c r="AV130" s="14" t="s">
        <v>77</v>
      </c>
      <c r="AW130" s="14" t="s">
        <v>32</v>
      </c>
      <c r="AX130" s="14" t="s">
        <v>70</v>
      </c>
      <c r="AY130" s="240" t="s">
        <v>113</v>
      </c>
    </row>
    <row r="131" s="14" customFormat="1">
      <c r="A131" s="14"/>
      <c r="B131" s="230"/>
      <c r="C131" s="231"/>
      <c r="D131" s="218" t="s">
        <v>132</v>
      </c>
      <c r="E131" s="232" t="s">
        <v>19</v>
      </c>
      <c r="F131" s="233" t="s">
        <v>173</v>
      </c>
      <c r="G131" s="231"/>
      <c r="H131" s="234">
        <v>-4.0730000000000004</v>
      </c>
      <c r="I131" s="235"/>
      <c r="J131" s="231"/>
      <c r="K131" s="231"/>
      <c r="L131" s="236"/>
      <c r="M131" s="237"/>
      <c r="N131" s="238"/>
      <c r="O131" s="238"/>
      <c r="P131" s="238"/>
      <c r="Q131" s="238"/>
      <c r="R131" s="238"/>
      <c r="S131" s="238"/>
      <c r="T131" s="23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0" t="s">
        <v>132</v>
      </c>
      <c r="AU131" s="240" t="s">
        <v>77</v>
      </c>
      <c r="AV131" s="14" t="s">
        <v>77</v>
      </c>
      <c r="AW131" s="14" t="s">
        <v>32</v>
      </c>
      <c r="AX131" s="14" t="s">
        <v>70</v>
      </c>
      <c r="AY131" s="240" t="s">
        <v>113</v>
      </c>
    </row>
    <row r="132" s="16" customFormat="1">
      <c r="A132" s="16"/>
      <c r="B132" s="252"/>
      <c r="C132" s="253"/>
      <c r="D132" s="218" t="s">
        <v>132</v>
      </c>
      <c r="E132" s="254" t="s">
        <v>19</v>
      </c>
      <c r="F132" s="255" t="s">
        <v>169</v>
      </c>
      <c r="G132" s="253"/>
      <c r="H132" s="256">
        <v>112.233</v>
      </c>
      <c r="I132" s="257"/>
      <c r="J132" s="253"/>
      <c r="K132" s="253"/>
      <c r="L132" s="258"/>
      <c r="M132" s="259"/>
      <c r="N132" s="260"/>
      <c r="O132" s="260"/>
      <c r="P132" s="260"/>
      <c r="Q132" s="260"/>
      <c r="R132" s="260"/>
      <c r="S132" s="260"/>
      <c r="T132" s="261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T132" s="262" t="s">
        <v>132</v>
      </c>
      <c r="AU132" s="262" t="s">
        <v>77</v>
      </c>
      <c r="AV132" s="16" t="s">
        <v>141</v>
      </c>
      <c r="AW132" s="16" t="s">
        <v>32</v>
      </c>
      <c r="AX132" s="16" t="s">
        <v>70</v>
      </c>
      <c r="AY132" s="262" t="s">
        <v>113</v>
      </c>
    </row>
    <row r="133" s="15" customFormat="1">
      <c r="A133" s="15"/>
      <c r="B133" s="241"/>
      <c r="C133" s="242"/>
      <c r="D133" s="218" t="s">
        <v>132</v>
      </c>
      <c r="E133" s="243" t="s">
        <v>19</v>
      </c>
      <c r="F133" s="244" t="s">
        <v>140</v>
      </c>
      <c r="G133" s="242"/>
      <c r="H133" s="245">
        <v>583.38499999999999</v>
      </c>
      <c r="I133" s="246"/>
      <c r="J133" s="242"/>
      <c r="K133" s="242"/>
      <c r="L133" s="247"/>
      <c r="M133" s="248"/>
      <c r="N133" s="249"/>
      <c r="O133" s="249"/>
      <c r="P133" s="249"/>
      <c r="Q133" s="249"/>
      <c r="R133" s="249"/>
      <c r="S133" s="249"/>
      <c r="T133" s="250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51" t="s">
        <v>132</v>
      </c>
      <c r="AU133" s="251" t="s">
        <v>77</v>
      </c>
      <c r="AV133" s="15" t="s">
        <v>121</v>
      </c>
      <c r="AW133" s="15" t="s">
        <v>32</v>
      </c>
      <c r="AX133" s="15" t="s">
        <v>75</v>
      </c>
      <c r="AY133" s="251" t="s">
        <v>113</v>
      </c>
    </row>
    <row r="134" s="2" customFormat="1" ht="24.15" customHeight="1">
      <c r="A134" s="41"/>
      <c r="B134" s="42"/>
      <c r="C134" s="200" t="s">
        <v>114</v>
      </c>
      <c r="D134" s="200" t="s">
        <v>116</v>
      </c>
      <c r="E134" s="201" t="s">
        <v>174</v>
      </c>
      <c r="F134" s="202" t="s">
        <v>175</v>
      </c>
      <c r="G134" s="203" t="s">
        <v>176</v>
      </c>
      <c r="H134" s="204">
        <v>2</v>
      </c>
      <c r="I134" s="205"/>
      <c r="J134" s="206">
        <f>ROUND(I134*H134,2)</f>
        <v>0</v>
      </c>
      <c r="K134" s="202" t="s">
        <v>120</v>
      </c>
      <c r="L134" s="47"/>
      <c r="M134" s="207" t="s">
        <v>19</v>
      </c>
      <c r="N134" s="208" t="s">
        <v>41</v>
      </c>
      <c r="O134" s="87"/>
      <c r="P134" s="209">
        <f>O134*H134</f>
        <v>0</v>
      </c>
      <c r="Q134" s="209">
        <v>0.035319999999999997</v>
      </c>
      <c r="R134" s="209">
        <f>Q134*H134</f>
        <v>0.070639999999999994</v>
      </c>
      <c r="S134" s="209">
        <v>0</v>
      </c>
      <c r="T134" s="210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1" t="s">
        <v>121</v>
      </c>
      <c r="AT134" s="211" t="s">
        <v>116</v>
      </c>
      <c r="AU134" s="211" t="s">
        <v>77</v>
      </c>
      <c r="AY134" s="20" t="s">
        <v>113</v>
      </c>
      <c r="BE134" s="212">
        <f>IF(N134="základní",J134,0)</f>
        <v>0</v>
      </c>
      <c r="BF134" s="212">
        <f>IF(N134="snížená",J134,0)</f>
        <v>0</v>
      </c>
      <c r="BG134" s="212">
        <f>IF(N134="zákl. přenesená",J134,0)</f>
        <v>0</v>
      </c>
      <c r="BH134" s="212">
        <f>IF(N134="sníž. přenesená",J134,0)</f>
        <v>0</v>
      </c>
      <c r="BI134" s="212">
        <f>IF(N134="nulová",J134,0)</f>
        <v>0</v>
      </c>
      <c r="BJ134" s="20" t="s">
        <v>75</v>
      </c>
      <c r="BK134" s="212">
        <f>ROUND(I134*H134,2)</f>
        <v>0</v>
      </c>
      <c r="BL134" s="20" t="s">
        <v>121</v>
      </c>
      <c r="BM134" s="211" t="s">
        <v>177</v>
      </c>
    </row>
    <row r="135" s="2" customFormat="1">
      <c r="A135" s="41"/>
      <c r="B135" s="42"/>
      <c r="C135" s="43"/>
      <c r="D135" s="213" t="s">
        <v>123</v>
      </c>
      <c r="E135" s="43"/>
      <c r="F135" s="214" t="s">
        <v>178</v>
      </c>
      <c r="G135" s="43"/>
      <c r="H135" s="43"/>
      <c r="I135" s="215"/>
      <c r="J135" s="43"/>
      <c r="K135" s="43"/>
      <c r="L135" s="47"/>
      <c r="M135" s="216"/>
      <c r="N135" s="217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123</v>
      </c>
      <c r="AU135" s="20" t="s">
        <v>77</v>
      </c>
    </row>
    <row r="136" s="13" customFormat="1">
      <c r="A136" s="13"/>
      <c r="B136" s="220"/>
      <c r="C136" s="221"/>
      <c r="D136" s="218" t="s">
        <v>132</v>
      </c>
      <c r="E136" s="222" t="s">
        <v>19</v>
      </c>
      <c r="F136" s="223" t="s">
        <v>179</v>
      </c>
      <c r="G136" s="221"/>
      <c r="H136" s="222" t="s">
        <v>19</v>
      </c>
      <c r="I136" s="224"/>
      <c r="J136" s="221"/>
      <c r="K136" s="221"/>
      <c r="L136" s="225"/>
      <c r="M136" s="226"/>
      <c r="N136" s="227"/>
      <c r="O136" s="227"/>
      <c r="P136" s="227"/>
      <c r="Q136" s="227"/>
      <c r="R136" s="227"/>
      <c r="S136" s="227"/>
      <c r="T136" s="22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29" t="s">
        <v>132</v>
      </c>
      <c r="AU136" s="229" t="s">
        <v>77</v>
      </c>
      <c r="AV136" s="13" t="s">
        <v>75</v>
      </c>
      <c r="AW136" s="13" t="s">
        <v>32</v>
      </c>
      <c r="AX136" s="13" t="s">
        <v>70</v>
      </c>
      <c r="AY136" s="229" t="s">
        <v>113</v>
      </c>
    </row>
    <row r="137" s="14" customFormat="1">
      <c r="A137" s="14"/>
      <c r="B137" s="230"/>
      <c r="C137" s="231"/>
      <c r="D137" s="218" t="s">
        <v>132</v>
      </c>
      <c r="E137" s="232" t="s">
        <v>19</v>
      </c>
      <c r="F137" s="233" t="s">
        <v>77</v>
      </c>
      <c r="G137" s="231"/>
      <c r="H137" s="234">
        <v>2</v>
      </c>
      <c r="I137" s="235"/>
      <c r="J137" s="231"/>
      <c r="K137" s="231"/>
      <c r="L137" s="236"/>
      <c r="M137" s="237"/>
      <c r="N137" s="238"/>
      <c r="O137" s="238"/>
      <c r="P137" s="238"/>
      <c r="Q137" s="238"/>
      <c r="R137" s="238"/>
      <c r="S137" s="238"/>
      <c r="T137" s="23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0" t="s">
        <v>132</v>
      </c>
      <c r="AU137" s="240" t="s">
        <v>77</v>
      </c>
      <c r="AV137" s="14" t="s">
        <v>77</v>
      </c>
      <c r="AW137" s="14" t="s">
        <v>32</v>
      </c>
      <c r="AX137" s="14" t="s">
        <v>75</v>
      </c>
      <c r="AY137" s="240" t="s">
        <v>113</v>
      </c>
    </row>
    <row r="138" s="2" customFormat="1" ht="16.5" customHeight="1">
      <c r="A138" s="41"/>
      <c r="B138" s="42"/>
      <c r="C138" s="263" t="s">
        <v>180</v>
      </c>
      <c r="D138" s="263" t="s">
        <v>181</v>
      </c>
      <c r="E138" s="264" t="s">
        <v>182</v>
      </c>
      <c r="F138" s="265" t="s">
        <v>183</v>
      </c>
      <c r="G138" s="266" t="s">
        <v>176</v>
      </c>
      <c r="H138" s="267">
        <v>2</v>
      </c>
      <c r="I138" s="268"/>
      <c r="J138" s="269">
        <f>ROUND(I138*H138,2)</f>
        <v>0</v>
      </c>
      <c r="K138" s="265" t="s">
        <v>120</v>
      </c>
      <c r="L138" s="270"/>
      <c r="M138" s="271" t="s">
        <v>19</v>
      </c>
      <c r="N138" s="272" t="s">
        <v>41</v>
      </c>
      <c r="O138" s="87"/>
      <c r="P138" s="209">
        <f>O138*H138</f>
        <v>0</v>
      </c>
      <c r="Q138" s="209">
        <v>0.017860000000000001</v>
      </c>
      <c r="R138" s="209">
        <f>Q138*H138</f>
        <v>0.035720000000000002</v>
      </c>
      <c r="S138" s="209">
        <v>0</v>
      </c>
      <c r="T138" s="210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1" t="s">
        <v>184</v>
      </c>
      <c r="AT138" s="211" t="s">
        <v>181</v>
      </c>
      <c r="AU138" s="211" t="s">
        <v>77</v>
      </c>
      <c r="AY138" s="20" t="s">
        <v>113</v>
      </c>
      <c r="BE138" s="212">
        <f>IF(N138="základní",J138,0)</f>
        <v>0</v>
      </c>
      <c r="BF138" s="212">
        <f>IF(N138="snížená",J138,0)</f>
        <v>0</v>
      </c>
      <c r="BG138" s="212">
        <f>IF(N138="zákl. přenesená",J138,0)</f>
        <v>0</v>
      </c>
      <c r="BH138" s="212">
        <f>IF(N138="sníž. přenesená",J138,0)</f>
        <v>0</v>
      </c>
      <c r="BI138" s="212">
        <f>IF(N138="nulová",J138,0)</f>
        <v>0</v>
      </c>
      <c r="BJ138" s="20" t="s">
        <v>75</v>
      </c>
      <c r="BK138" s="212">
        <f>ROUND(I138*H138,2)</f>
        <v>0</v>
      </c>
      <c r="BL138" s="20" t="s">
        <v>121</v>
      </c>
      <c r="BM138" s="211" t="s">
        <v>185</v>
      </c>
    </row>
    <row r="139" s="12" customFormat="1" ht="22.8" customHeight="1">
      <c r="A139" s="12"/>
      <c r="B139" s="184"/>
      <c r="C139" s="185"/>
      <c r="D139" s="186" t="s">
        <v>69</v>
      </c>
      <c r="E139" s="198" t="s">
        <v>186</v>
      </c>
      <c r="F139" s="198" t="s">
        <v>187</v>
      </c>
      <c r="G139" s="185"/>
      <c r="H139" s="185"/>
      <c r="I139" s="188"/>
      <c r="J139" s="199">
        <f>BK139</f>
        <v>0</v>
      </c>
      <c r="K139" s="185"/>
      <c r="L139" s="190"/>
      <c r="M139" s="191"/>
      <c r="N139" s="192"/>
      <c r="O139" s="192"/>
      <c r="P139" s="193">
        <f>SUM(P140:P196)</f>
        <v>0</v>
      </c>
      <c r="Q139" s="192"/>
      <c r="R139" s="193">
        <f>SUM(R140:R196)</f>
        <v>0.019650400000000002</v>
      </c>
      <c r="S139" s="192"/>
      <c r="T139" s="194">
        <f>SUM(T140:T196)</f>
        <v>13.409750000000001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95" t="s">
        <v>75</v>
      </c>
      <c r="AT139" s="196" t="s">
        <v>69</v>
      </c>
      <c r="AU139" s="196" t="s">
        <v>75</v>
      </c>
      <c r="AY139" s="195" t="s">
        <v>113</v>
      </c>
      <c r="BK139" s="197">
        <f>SUM(BK140:BK196)</f>
        <v>0</v>
      </c>
    </row>
    <row r="140" s="2" customFormat="1" ht="24.15" customHeight="1">
      <c r="A140" s="41"/>
      <c r="B140" s="42"/>
      <c r="C140" s="200" t="s">
        <v>184</v>
      </c>
      <c r="D140" s="200" t="s">
        <v>116</v>
      </c>
      <c r="E140" s="201" t="s">
        <v>188</v>
      </c>
      <c r="F140" s="202" t="s">
        <v>189</v>
      </c>
      <c r="G140" s="203" t="s">
        <v>119</v>
      </c>
      <c r="H140" s="204">
        <v>6.0899999999999999</v>
      </c>
      <c r="I140" s="205"/>
      <c r="J140" s="206">
        <f>ROUND(I140*H140,2)</f>
        <v>0</v>
      </c>
      <c r="K140" s="202" t="s">
        <v>120</v>
      </c>
      <c r="L140" s="47"/>
      <c r="M140" s="207" t="s">
        <v>19</v>
      </c>
      <c r="N140" s="208" t="s">
        <v>41</v>
      </c>
      <c r="O140" s="87"/>
      <c r="P140" s="209">
        <f>O140*H140</f>
        <v>0</v>
      </c>
      <c r="Q140" s="209">
        <v>0</v>
      </c>
      <c r="R140" s="209">
        <f>Q140*H140</f>
        <v>0</v>
      </c>
      <c r="S140" s="209">
        <v>0.067000000000000004</v>
      </c>
      <c r="T140" s="210">
        <f>S140*H140</f>
        <v>0.40803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1" t="s">
        <v>121</v>
      </c>
      <c r="AT140" s="211" t="s">
        <v>116</v>
      </c>
      <c r="AU140" s="211" t="s">
        <v>77</v>
      </c>
      <c r="AY140" s="20" t="s">
        <v>113</v>
      </c>
      <c r="BE140" s="212">
        <f>IF(N140="základní",J140,0)</f>
        <v>0</v>
      </c>
      <c r="BF140" s="212">
        <f>IF(N140="snížená",J140,0)</f>
        <v>0</v>
      </c>
      <c r="BG140" s="212">
        <f>IF(N140="zákl. přenesená",J140,0)</f>
        <v>0</v>
      </c>
      <c r="BH140" s="212">
        <f>IF(N140="sníž. přenesená",J140,0)</f>
        <v>0</v>
      </c>
      <c r="BI140" s="212">
        <f>IF(N140="nulová",J140,0)</f>
        <v>0</v>
      </c>
      <c r="BJ140" s="20" t="s">
        <v>75</v>
      </c>
      <c r="BK140" s="212">
        <f>ROUND(I140*H140,2)</f>
        <v>0</v>
      </c>
      <c r="BL140" s="20" t="s">
        <v>121</v>
      </c>
      <c r="BM140" s="211" t="s">
        <v>190</v>
      </c>
    </row>
    <row r="141" s="2" customFormat="1">
      <c r="A141" s="41"/>
      <c r="B141" s="42"/>
      <c r="C141" s="43"/>
      <c r="D141" s="213" t="s">
        <v>123</v>
      </c>
      <c r="E141" s="43"/>
      <c r="F141" s="214" t="s">
        <v>191</v>
      </c>
      <c r="G141" s="43"/>
      <c r="H141" s="43"/>
      <c r="I141" s="215"/>
      <c r="J141" s="43"/>
      <c r="K141" s="43"/>
      <c r="L141" s="47"/>
      <c r="M141" s="216"/>
      <c r="N141" s="217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123</v>
      </c>
      <c r="AU141" s="20" t="s">
        <v>77</v>
      </c>
    </row>
    <row r="142" s="13" customFormat="1">
      <c r="A142" s="13"/>
      <c r="B142" s="220"/>
      <c r="C142" s="221"/>
      <c r="D142" s="218" t="s">
        <v>132</v>
      </c>
      <c r="E142" s="222" t="s">
        <v>19</v>
      </c>
      <c r="F142" s="223" t="s">
        <v>192</v>
      </c>
      <c r="G142" s="221"/>
      <c r="H142" s="222" t="s">
        <v>19</v>
      </c>
      <c r="I142" s="224"/>
      <c r="J142" s="221"/>
      <c r="K142" s="221"/>
      <c r="L142" s="225"/>
      <c r="M142" s="226"/>
      <c r="N142" s="227"/>
      <c r="O142" s="227"/>
      <c r="P142" s="227"/>
      <c r="Q142" s="227"/>
      <c r="R142" s="227"/>
      <c r="S142" s="227"/>
      <c r="T142" s="22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29" t="s">
        <v>132</v>
      </c>
      <c r="AU142" s="229" t="s">
        <v>77</v>
      </c>
      <c r="AV142" s="13" t="s">
        <v>75</v>
      </c>
      <c r="AW142" s="13" t="s">
        <v>32</v>
      </c>
      <c r="AX142" s="13" t="s">
        <v>70</v>
      </c>
      <c r="AY142" s="229" t="s">
        <v>113</v>
      </c>
    </row>
    <row r="143" s="14" customFormat="1">
      <c r="A143" s="14"/>
      <c r="B143" s="230"/>
      <c r="C143" s="231"/>
      <c r="D143" s="218" t="s">
        <v>132</v>
      </c>
      <c r="E143" s="232" t="s">
        <v>19</v>
      </c>
      <c r="F143" s="233" t="s">
        <v>193</v>
      </c>
      <c r="G143" s="231"/>
      <c r="H143" s="234">
        <v>6.0899999999999999</v>
      </c>
      <c r="I143" s="235"/>
      <c r="J143" s="231"/>
      <c r="K143" s="231"/>
      <c r="L143" s="236"/>
      <c r="M143" s="237"/>
      <c r="N143" s="238"/>
      <c r="O143" s="238"/>
      <c r="P143" s="238"/>
      <c r="Q143" s="238"/>
      <c r="R143" s="238"/>
      <c r="S143" s="238"/>
      <c r="T143" s="23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0" t="s">
        <v>132</v>
      </c>
      <c r="AU143" s="240" t="s">
        <v>77</v>
      </c>
      <c r="AV143" s="14" t="s">
        <v>77</v>
      </c>
      <c r="AW143" s="14" t="s">
        <v>32</v>
      </c>
      <c r="AX143" s="14" t="s">
        <v>75</v>
      </c>
      <c r="AY143" s="240" t="s">
        <v>113</v>
      </c>
    </row>
    <row r="144" s="2" customFormat="1" ht="21.75" customHeight="1">
      <c r="A144" s="41"/>
      <c r="B144" s="42"/>
      <c r="C144" s="200" t="s">
        <v>186</v>
      </c>
      <c r="D144" s="200" t="s">
        <v>116</v>
      </c>
      <c r="E144" s="201" t="s">
        <v>194</v>
      </c>
      <c r="F144" s="202" t="s">
        <v>195</v>
      </c>
      <c r="G144" s="203" t="s">
        <v>119</v>
      </c>
      <c r="H144" s="204">
        <v>716.78700000000003</v>
      </c>
      <c r="I144" s="205"/>
      <c r="J144" s="206">
        <f>ROUND(I144*H144,2)</f>
        <v>0</v>
      </c>
      <c r="K144" s="202" t="s">
        <v>120</v>
      </c>
      <c r="L144" s="47"/>
      <c r="M144" s="207" t="s">
        <v>19</v>
      </c>
      <c r="N144" s="208" t="s">
        <v>41</v>
      </c>
      <c r="O144" s="87"/>
      <c r="P144" s="209">
        <f>O144*H144</f>
        <v>0</v>
      </c>
      <c r="Q144" s="209">
        <v>0</v>
      </c>
      <c r="R144" s="209">
        <f>Q144*H144</f>
        <v>0</v>
      </c>
      <c r="S144" s="209">
        <v>0.01</v>
      </c>
      <c r="T144" s="210">
        <f>S144*H144</f>
        <v>7.1678700000000006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1" t="s">
        <v>121</v>
      </c>
      <c r="AT144" s="211" t="s">
        <v>116</v>
      </c>
      <c r="AU144" s="211" t="s">
        <v>77</v>
      </c>
      <c r="AY144" s="20" t="s">
        <v>113</v>
      </c>
      <c r="BE144" s="212">
        <f>IF(N144="základní",J144,0)</f>
        <v>0</v>
      </c>
      <c r="BF144" s="212">
        <f>IF(N144="snížená",J144,0)</f>
        <v>0</v>
      </c>
      <c r="BG144" s="212">
        <f>IF(N144="zákl. přenesená",J144,0)</f>
        <v>0</v>
      </c>
      <c r="BH144" s="212">
        <f>IF(N144="sníž. přenesená",J144,0)</f>
        <v>0</v>
      </c>
      <c r="BI144" s="212">
        <f>IF(N144="nulová",J144,0)</f>
        <v>0</v>
      </c>
      <c r="BJ144" s="20" t="s">
        <v>75</v>
      </c>
      <c r="BK144" s="212">
        <f>ROUND(I144*H144,2)</f>
        <v>0</v>
      </c>
      <c r="BL144" s="20" t="s">
        <v>121</v>
      </c>
      <c r="BM144" s="211" t="s">
        <v>196</v>
      </c>
    </row>
    <row r="145" s="2" customFormat="1">
      <c r="A145" s="41"/>
      <c r="B145" s="42"/>
      <c r="C145" s="43"/>
      <c r="D145" s="213" t="s">
        <v>123</v>
      </c>
      <c r="E145" s="43"/>
      <c r="F145" s="214" t="s">
        <v>197</v>
      </c>
      <c r="G145" s="43"/>
      <c r="H145" s="43"/>
      <c r="I145" s="215"/>
      <c r="J145" s="43"/>
      <c r="K145" s="43"/>
      <c r="L145" s="47"/>
      <c r="M145" s="216"/>
      <c r="N145" s="217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123</v>
      </c>
      <c r="AU145" s="20" t="s">
        <v>77</v>
      </c>
    </row>
    <row r="146" s="13" customFormat="1">
      <c r="A146" s="13"/>
      <c r="B146" s="220"/>
      <c r="C146" s="221"/>
      <c r="D146" s="218" t="s">
        <v>132</v>
      </c>
      <c r="E146" s="222" t="s">
        <v>19</v>
      </c>
      <c r="F146" s="223" t="s">
        <v>153</v>
      </c>
      <c r="G146" s="221"/>
      <c r="H146" s="222" t="s">
        <v>19</v>
      </c>
      <c r="I146" s="224"/>
      <c r="J146" s="221"/>
      <c r="K146" s="221"/>
      <c r="L146" s="225"/>
      <c r="M146" s="226"/>
      <c r="N146" s="227"/>
      <c r="O146" s="227"/>
      <c r="P146" s="227"/>
      <c r="Q146" s="227"/>
      <c r="R146" s="227"/>
      <c r="S146" s="227"/>
      <c r="T146" s="22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29" t="s">
        <v>132</v>
      </c>
      <c r="AU146" s="229" t="s">
        <v>77</v>
      </c>
      <c r="AV146" s="13" t="s">
        <v>75</v>
      </c>
      <c r="AW146" s="13" t="s">
        <v>32</v>
      </c>
      <c r="AX146" s="13" t="s">
        <v>70</v>
      </c>
      <c r="AY146" s="229" t="s">
        <v>113</v>
      </c>
    </row>
    <row r="147" s="14" customFormat="1">
      <c r="A147" s="14"/>
      <c r="B147" s="230"/>
      <c r="C147" s="231"/>
      <c r="D147" s="218" t="s">
        <v>132</v>
      </c>
      <c r="E147" s="232" t="s">
        <v>19</v>
      </c>
      <c r="F147" s="233" t="s">
        <v>154</v>
      </c>
      <c r="G147" s="231"/>
      <c r="H147" s="234">
        <v>681.08199999999999</v>
      </c>
      <c r="I147" s="235"/>
      <c r="J147" s="231"/>
      <c r="K147" s="231"/>
      <c r="L147" s="236"/>
      <c r="M147" s="237"/>
      <c r="N147" s="238"/>
      <c r="O147" s="238"/>
      <c r="P147" s="238"/>
      <c r="Q147" s="238"/>
      <c r="R147" s="238"/>
      <c r="S147" s="238"/>
      <c r="T147" s="23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0" t="s">
        <v>132</v>
      </c>
      <c r="AU147" s="240" t="s">
        <v>77</v>
      </c>
      <c r="AV147" s="14" t="s">
        <v>77</v>
      </c>
      <c r="AW147" s="14" t="s">
        <v>32</v>
      </c>
      <c r="AX147" s="14" t="s">
        <v>70</v>
      </c>
      <c r="AY147" s="240" t="s">
        <v>113</v>
      </c>
    </row>
    <row r="148" s="13" customFormat="1">
      <c r="A148" s="13"/>
      <c r="B148" s="220"/>
      <c r="C148" s="221"/>
      <c r="D148" s="218" t="s">
        <v>132</v>
      </c>
      <c r="E148" s="222" t="s">
        <v>19</v>
      </c>
      <c r="F148" s="223" t="s">
        <v>137</v>
      </c>
      <c r="G148" s="221"/>
      <c r="H148" s="222" t="s">
        <v>19</v>
      </c>
      <c r="I148" s="224"/>
      <c r="J148" s="221"/>
      <c r="K148" s="221"/>
      <c r="L148" s="225"/>
      <c r="M148" s="226"/>
      <c r="N148" s="227"/>
      <c r="O148" s="227"/>
      <c r="P148" s="227"/>
      <c r="Q148" s="227"/>
      <c r="R148" s="227"/>
      <c r="S148" s="227"/>
      <c r="T148" s="22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29" t="s">
        <v>132</v>
      </c>
      <c r="AU148" s="229" t="s">
        <v>77</v>
      </c>
      <c r="AV148" s="13" t="s">
        <v>75</v>
      </c>
      <c r="AW148" s="13" t="s">
        <v>32</v>
      </c>
      <c r="AX148" s="13" t="s">
        <v>70</v>
      </c>
      <c r="AY148" s="229" t="s">
        <v>113</v>
      </c>
    </row>
    <row r="149" s="14" customFormat="1">
      <c r="A149" s="14"/>
      <c r="B149" s="230"/>
      <c r="C149" s="231"/>
      <c r="D149" s="218" t="s">
        <v>132</v>
      </c>
      <c r="E149" s="232" t="s">
        <v>19</v>
      </c>
      <c r="F149" s="233" t="s">
        <v>138</v>
      </c>
      <c r="G149" s="231"/>
      <c r="H149" s="234">
        <v>17.172000000000001</v>
      </c>
      <c r="I149" s="235"/>
      <c r="J149" s="231"/>
      <c r="K149" s="231"/>
      <c r="L149" s="236"/>
      <c r="M149" s="237"/>
      <c r="N149" s="238"/>
      <c r="O149" s="238"/>
      <c r="P149" s="238"/>
      <c r="Q149" s="238"/>
      <c r="R149" s="238"/>
      <c r="S149" s="238"/>
      <c r="T149" s="23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0" t="s">
        <v>132</v>
      </c>
      <c r="AU149" s="240" t="s">
        <v>77</v>
      </c>
      <c r="AV149" s="14" t="s">
        <v>77</v>
      </c>
      <c r="AW149" s="14" t="s">
        <v>32</v>
      </c>
      <c r="AX149" s="14" t="s">
        <v>70</v>
      </c>
      <c r="AY149" s="240" t="s">
        <v>113</v>
      </c>
    </row>
    <row r="150" s="14" customFormat="1">
      <c r="A150" s="14"/>
      <c r="B150" s="230"/>
      <c r="C150" s="231"/>
      <c r="D150" s="218" t="s">
        <v>132</v>
      </c>
      <c r="E150" s="232" t="s">
        <v>19</v>
      </c>
      <c r="F150" s="233" t="s">
        <v>139</v>
      </c>
      <c r="G150" s="231"/>
      <c r="H150" s="234">
        <v>18.533000000000001</v>
      </c>
      <c r="I150" s="235"/>
      <c r="J150" s="231"/>
      <c r="K150" s="231"/>
      <c r="L150" s="236"/>
      <c r="M150" s="237"/>
      <c r="N150" s="238"/>
      <c r="O150" s="238"/>
      <c r="P150" s="238"/>
      <c r="Q150" s="238"/>
      <c r="R150" s="238"/>
      <c r="S150" s="238"/>
      <c r="T150" s="23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0" t="s">
        <v>132</v>
      </c>
      <c r="AU150" s="240" t="s">
        <v>77</v>
      </c>
      <c r="AV150" s="14" t="s">
        <v>77</v>
      </c>
      <c r="AW150" s="14" t="s">
        <v>32</v>
      </c>
      <c r="AX150" s="14" t="s">
        <v>70</v>
      </c>
      <c r="AY150" s="240" t="s">
        <v>113</v>
      </c>
    </row>
    <row r="151" s="15" customFormat="1">
      <c r="A151" s="15"/>
      <c r="B151" s="241"/>
      <c r="C151" s="242"/>
      <c r="D151" s="218" t="s">
        <v>132</v>
      </c>
      <c r="E151" s="243" t="s">
        <v>19</v>
      </c>
      <c r="F151" s="244" t="s">
        <v>140</v>
      </c>
      <c r="G151" s="242"/>
      <c r="H151" s="245">
        <v>716.78700000000003</v>
      </c>
      <c r="I151" s="246"/>
      <c r="J151" s="242"/>
      <c r="K151" s="242"/>
      <c r="L151" s="247"/>
      <c r="M151" s="248"/>
      <c r="N151" s="249"/>
      <c r="O151" s="249"/>
      <c r="P151" s="249"/>
      <c r="Q151" s="249"/>
      <c r="R151" s="249"/>
      <c r="S151" s="249"/>
      <c r="T151" s="250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51" t="s">
        <v>132</v>
      </c>
      <c r="AU151" s="251" t="s">
        <v>77</v>
      </c>
      <c r="AV151" s="15" t="s">
        <v>121</v>
      </c>
      <c r="AW151" s="15" t="s">
        <v>32</v>
      </c>
      <c r="AX151" s="15" t="s">
        <v>75</v>
      </c>
      <c r="AY151" s="251" t="s">
        <v>113</v>
      </c>
    </row>
    <row r="152" s="2" customFormat="1" ht="24.15" customHeight="1">
      <c r="A152" s="41"/>
      <c r="B152" s="42"/>
      <c r="C152" s="200" t="s">
        <v>198</v>
      </c>
      <c r="D152" s="200" t="s">
        <v>116</v>
      </c>
      <c r="E152" s="201" t="s">
        <v>199</v>
      </c>
      <c r="F152" s="202" t="s">
        <v>200</v>
      </c>
      <c r="G152" s="203" t="s">
        <v>119</v>
      </c>
      <c r="H152" s="204">
        <v>583.38499999999999</v>
      </c>
      <c r="I152" s="205"/>
      <c r="J152" s="206">
        <f>ROUND(I152*H152,2)</f>
        <v>0</v>
      </c>
      <c r="K152" s="202" t="s">
        <v>120</v>
      </c>
      <c r="L152" s="47"/>
      <c r="M152" s="207" t="s">
        <v>19</v>
      </c>
      <c r="N152" s="208" t="s">
        <v>41</v>
      </c>
      <c r="O152" s="87"/>
      <c r="P152" s="209">
        <f>O152*H152</f>
        <v>0</v>
      </c>
      <c r="Q152" s="209">
        <v>0</v>
      </c>
      <c r="R152" s="209">
        <f>Q152*H152</f>
        <v>0</v>
      </c>
      <c r="S152" s="209">
        <v>0.01</v>
      </c>
      <c r="T152" s="210">
        <f>S152*H152</f>
        <v>5.83385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1" t="s">
        <v>121</v>
      </c>
      <c r="AT152" s="211" t="s">
        <v>116</v>
      </c>
      <c r="AU152" s="211" t="s">
        <v>77</v>
      </c>
      <c r="AY152" s="20" t="s">
        <v>113</v>
      </c>
      <c r="BE152" s="212">
        <f>IF(N152="základní",J152,0)</f>
        <v>0</v>
      </c>
      <c r="BF152" s="212">
        <f>IF(N152="snížená",J152,0)</f>
        <v>0</v>
      </c>
      <c r="BG152" s="212">
        <f>IF(N152="zákl. přenesená",J152,0)</f>
        <v>0</v>
      </c>
      <c r="BH152" s="212">
        <f>IF(N152="sníž. přenesená",J152,0)</f>
        <v>0</v>
      </c>
      <c r="BI152" s="212">
        <f>IF(N152="nulová",J152,0)</f>
        <v>0</v>
      </c>
      <c r="BJ152" s="20" t="s">
        <v>75</v>
      </c>
      <c r="BK152" s="212">
        <f>ROUND(I152*H152,2)</f>
        <v>0</v>
      </c>
      <c r="BL152" s="20" t="s">
        <v>121</v>
      </c>
      <c r="BM152" s="211" t="s">
        <v>201</v>
      </c>
    </row>
    <row r="153" s="2" customFormat="1">
      <c r="A153" s="41"/>
      <c r="B153" s="42"/>
      <c r="C153" s="43"/>
      <c r="D153" s="213" t="s">
        <v>123</v>
      </c>
      <c r="E153" s="43"/>
      <c r="F153" s="214" t="s">
        <v>202</v>
      </c>
      <c r="G153" s="43"/>
      <c r="H153" s="43"/>
      <c r="I153" s="215"/>
      <c r="J153" s="43"/>
      <c r="K153" s="43"/>
      <c r="L153" s="47"/>
      <c r="M153" s="216"/>
      <c r="N153" s="217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123</v>
      </c>
      <c r="AU153" s="20" t="s">
        <v>77</v>
      </c>
    </row>
    <row r="154" s="13" customFormat="1">
      <c r="A154" s="13"/>
      <c r="B154" s="220"/>
      <c r="C154" s="221"/>
      <c r="D154" s="218" t="s">
        <v>132</v>
      </c>
      <c r="E154" s="222" t="s">
        <v>19</v>
      </c>
      <c r="F154" s="223" t="s">
        <v>162</v>
      </c>
      <c r="G154" s="221"/>
      <c r="H154" s="222" t="s">
        <v>19</v>
      </c>
      <c r="I154" s="224"/>
      <c r="J154" s="221"/>
      <c r="K154" s="221"/>
      <c r="L154" s="225"/>
      <c r="M154" s="226"/>
      <c r="N154" s="227"/>
      <c r="O154" s="227"/>
      <c r="P154" s="227"/>
      <c r="Q154" s="227"/>
      <c r="R154" s="227"/>
      <c r="S154" s="227"/>
      <c r="T154" s="22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29" t="s">
        <v>132</v>
      </c>
      <c r="AU154" s="229" t="s">
        <v>77</v>
      </c>
      <c r="AV154" s="13" t="s">
        <v>75</v>
      </c>
      <c r="AW154" s="13" t="s">
        <v>32</v>
      </c>
      <c r="AX154" s="13" t="s">
        <v>70</v>
      </c>
      <c r="AY154" s="229" t="s">
        <v>113</v>
      </c>
    </row>
    <row r="155" s="14" customFormat="1">
      <c r="A155" s="14"/>
      <c r="B155" s="230"/>
      <c r="C155" s="231"/>
      <c r="D155" s="218" t="s">
        <v>132</v>
      </c>
      <c r="E155" s="232" t="s">
        <v>19</v>
      </c>
      <c r="F155" s="233" t="s">
        <v>163</v>
      </c>
      <c r="G155" s="231"/>
      <c r="H155" s="234">
        <v>285.60599999999999</v>
      </c>
      <c r="I155" s="235"/>
      <c r="J155" s="231"/>
      <c r="K155" s="231"/>
      <c r="L155" s="236"/>
      <c r="M155" s="237"/>
      <c r="N155" s="238"/>
      <c r="O155" s="238"/>
      <c r="P155" s="238"/>
      <c r="Q155" s="238"/>
      <c r="R155" s="238"/>
      <c r="S155" s="238"/>
      <c r="T155" s="23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0" t="s">
        <v>132</v>
      </c>
      <c r="AU155" s="240" t="s">
        <v>77</v>
      </c>
      <c r="AV155" s="14" t="s">
        <v>77</v>
      </c>
      <c r="AW155" s="14" t="s">
        <v>32</v>
      </c>
      <c r="AX155" s="14" t="s">
        <v>70</v>
      </c>
      <c r="AY155" s="240" t="s">
        <v>113</v>
      </c>
    </row>
    <row r="156" s="14" customFormat="1">
      <c r="A156" s="14"/>
      <c r="B156" s="230"/>
      <c r="C156" s="231"/>
      <c r="D156" s="218" t="s">
        <v>132</v>
      </c>
      <c r="E156" s="232" t="s">
        <v>19</v>
      </c>
      <c r="F156" s="233" t="s">
        <v>164</v>
      </c>
      <c r="G156" s="231"/>
      <c r="H156" s="234">
        <v>164.886</v>
      </c>
      <c r="I156" s="235"/>
      <c r="J156" s="231"/>
      <c r="K156" s="231"/>
      <c r="L156" s="236"/>
      <c r="M156" s="237"/>
      <c r="N156" s="238"/>
      <c r="O156" s="238"/>
      <c r="P156" s="238"/>
      <c r="Q156" s="238"/>
      <c r="R156" s="238"/>
      <c r="S156" s="238"/>
      <c r="T156" s="23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0" t="s">
        <v>132</v>
      </c>
      <c r="AU156" s="240" t="s">
        <v>77</v>
      </c>
      <c r="AV156" s="14" t="s">
        <v>77</v>
      </c>
      <c r="AW156" s="14" t="s">
        <v>32</v>
      </c>
      <c r="AX156" s="14" t="s">
        <v>70</v>
      </c>
      <c r="AY156" s="240" t="s">
        <v>113</v>
      </c>
    </row>
    <row r="157" s="14" customFormat="1">
      <c r="A157" s="14"/>
      <c r="B157" s="230"/>
      <c r="C157" s="231"/>
      <c r="D157" s="218" t="s">
        <v>132</v>
      </c>
      <c r="E157" s="232" t="s">
        <v>19</v>
      </c>
      <c r="F157" s="233" t="s">
        <v>165</v>
      </c>
      <c r="G157" s="231"/>
      <c r="H157" s="234">
        <v>128.97999999999999</v>
      </c>
      <c r="I157" s="235"/>
      <c r="J157" s="231"/>
      <c r="K157" s="231"/>
      <c r="L157" s="236"/>
      <c r="M157" s="237"/>
      <c r="N157" s="238"/>
      <c r="O157" s="238"/>
      <c r="P157" s="238"/>
      <c r="Q157" s="238"/>
      <c r="R157" s="238"/>
      <c r="S157" s="238"/>
      <c r="T157" s="23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0" t="s">
        <v>132</v>
      </c>
      <c r="AU157" s="240" t="s">
        <v>77</v>
      </c>
      <c r="AV157" s="14" t="s">
        <v>77</v>
      </c>
      <c r="AW157" s="14" t="s">
        <v>32</v>
      </c>
      <c r="AX157" s="14" t="s">
        <v>70</v>
      </c>
      <c r="AY157" s="240" t="s">
        <v>113</v>
      </c>
    </row>
    <row r="158" s="14" customFormat="1">
      <c r="A158" s="14"/>
      <c r="B158" s="230"/>
      <c r="C158" s="231"/>
      <c r="D158" s="218" t="s">
        <v>132</v>
      </c>
      <c r="E158" s="232" t="s">
        <v>19</v>
      </c>
      <c r="F158" s="233" t="s">
        <v>166</v>
      </c>
      <c r="G158" s="231"/>
      <c r="H158" s="234">
        <v>-94.150000000000006</v>
      </c>
      <c r="I158" s="235"/>
      <c r="J158" s="231"/>
      <c r="K158" s="231"/>
      <c r="L158" s="236"/>
      <c r="M158" s="237"/>
      <c r="N158" s="238"/>
      <c r="O158" s="238"/>
      <c r="P158" s="238"/>
      <c r="Q158" s="238"/>
      <c r="R158" s="238"/>
      <c r="S158" s="238"/>
      <c r="T158" s="23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0" t="s">
        <v>132</v>
      </c>
      <c r="AU158" s="240" t="s">
        <v>77</v>
      </c>
      <c r="AV158" s="14" t="s">
        <v>77</v>
      </c>
      <c r="AW158" s="14" t="s">
        <v>32</v>
      </c>
      <c r="AX158" s="14" t="s">
        <v>70</v>
      </c>
      <c r="AY158" s="240" t="s">
        <v>113</v>
      </c>
    </row>
    <row r="159" s="14" customFormat="1">
      <c r="A159" s="14"/>
      <c r="B159" s="230"/>
      <c r="C159" s="231"/>
      <c r="D159" s="218" t="s">
        <v>132</v>
      </c>
      <c r="E159" s="232" t="s">
        <v>19</v>
      </c>
      <c r="F159" s="233" t="s">
        <v>167</v>
      </c>
      <c r="G159" s="231"/>
      <c r="H159" s="234">
        <v>-45.729999999999997</v>
      </c>
      <c r="I159" s="235"/>
      <c r="J159" s="231"/>
      <c r="K159" s="231"/>
      <c r="L159" s="236"/>
      <c r="M159" s="237"/>
      <c r="N159" s="238"/>
      <c r="O159" s="238"/>
      <c r="P159" s="238"/>
      <c r="Q159" s="238"/>
      <c r="R159" s="238"/>
      <c r="S159" s="238"/>
      <c r="T159" s="23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0" t="s">
        <v>132</v>
      </c>
      <c r="AU159" s="240" t="s">
        <v>77</v>
      </c>
      <c r="AV159" s="14" t="s">
        <v>77</v>
      </c>
      <c r="AW159" s="14" t="s">
        <v>32</v>
      </c>
      <c r="AX159" s="14" t="s">
        <v>70</v>
      </c>
      <c r="AY159" s="240" t="s">
        <v>113</v>
      </c>
    </row>
    <row r="160" s="14" customFormat="1">
      <c r="A160" s="14"/>
      <c r="B160" s="230"/>
      <c r="C160" s="231"/>
      <c r="D160" s="218" t="s">
        <v>132</v>
      </c>
      <c r="E160" s="232" t="s">
        <v>19</v>
      </c>
      <c r="F160" s="233" t="s">
        <v>168</v>
      </c>
      <c r="G160" s="231"/>
      <c r="H160" s="234">
        <v>31.559999999999999</v>
      </c>
      <c r="I160" s="235"/>
      <c r="J160" s="231"/>
      <c r="K160" s="231"/>
      <c r="L160" s="236"/>
      <c r="M160" s="237"/>
      <c r="N160" s="238"/>
      <c r="O160" s="238"/>
      <c r="P160" s="238"/>
      <c r="Q160" s="238"/>
      <c r="R160" s="238"/>
      <c r="S160" s="238"/>
      <c r="T160" s="23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0" t="s">
        <v>132</v>
      </c>
      <c r="AU160" s="240" t="s">
        <v>77</v>
      </c>
      <c r="AV160" s="14" t="s">
        <v>77</v>
      </c>
      <c r="AW160" s="14" t="s">
        <v>32</v>
      </c>
      <c r="AX160" s="14" t="s">
        <v>70</v>
      </c>
      <c r="AY160" s="240" t="s">
        <v>113</v>
      </c>
    </row>
    <row r="161" s="16" customFormat="1">
      <c r="A161" s="16"/>
      <c r="B161" s="252"/>
      <c r="C161" s="253"/>
      <c r="D161" s="218" t="s">
        <v>132</v>
      </c>
      <c r="E161" s="254" t="s">
        <v>19</v>
      </c>
      <c r="F161" s="255" t="s">
        <v>169</v>
      </c>
      <c r="G161" s="253"/>
      <c r="H161" s="256">
        <v>471.15199999999999</v>
      </c>
      <c r="I161" s="257"/>
      <c r="J161" s="253"/>
      <c r="K161" s="253"/>
      <c r="L161" s="258"/>
      <c r="M161" s="259"/>
      <c r="N161" s="260"/>
      <c r="O161" s="260"/>
      <c r="P161" s="260"/>
      <c r="Q161" s="260"/>
      <c r="R161" s="260"/>
      <c r="S161" s="260"/>
      <c r="T161" s="261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262" t="s">
        <v>132</v>
      </c>
      <c r="AU161" s="262" t="s">
        <v>77</v>
      </c>
      <c r="AV161" s="16" t="s">
        <v>141</v>
      </c>
      <c r="AW161" s="16" t="s">
        <v>32</v>
      </c>
      <c r="AX161" s="16" t="s">
        <v>70</v>
      </c>
      <c r="AY161" s="262" t="s">
        <v>113</v>
      </c>
    </row>
    <row r="162" s="13" customFormat="1">
      <c r="A162" s="13"/>
      <c r="B162" s="220"/>
      <c r="C162" s="221"/>
      <c r="D162" s="218" t="s">
        <v>132</v>
      </c>
      <c r="E162" s="222" t="s">
        <v>19</v>
      </c>
      <c r="F162" s="223" t="s">
        <v>137</v>
      </c>
      <c r="G162" s="221"/>
      <c r="H162" s="222" t="s">
        <v>19</v>
      </c>
      <c r="I162" s="224"/>
      <c r="J162" s="221"/>
      <c r="K162" s="221"/>
      <c r="L162" s="225"/>
      <c r="M162" s="226"/>
      <c r="N162" s="227"/>
      <c r="O162" s="227"/>
      <c r="P162" s="227"/>
      <c r="Q162" s="227"/>
      <c r="R162" s="227"/>
      <c r="S162" s="227"/>
      <c r="T162" s="22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29" t="s">
        <v>132</v>
      </c>
      <c r="AU162" s="229" t="s">
        <v>77</v>
      </c>
      <c r="AV162" s="13" t="s">
        <v>75</v>
      </c>
      <c r="AW162" s="13" t="s">
        <v>32</v>
      </c>
      <c r="AX162" s="13" t="s">
        <v>70</v>
      </c>
      <c r="AY162" s="229" t="s">
        <v>113</v>
      </c>
    </row>
    <row r="163" s="14" customFormat="1">
      <c r="A163" s="14"/>
      <c r="B163" s="230"/>
      <c r="C163" s="231"/>
      <c r="D163" s="218" t="s">
        <v>132</v>
      </c>
      <c r="E163" s="232" t="s">
        <v>19</v>
      </c>
      <c r="F163" s="233" t="s">
        <v>170</v>
      </c>
      <c r="G163" s="231"/>
      <c r="H163" s="234">
        <v>122.761</v>
      </c>
      <c r="I163" s="235"/>
      <c r="J163" s="231"/>
      <c r="K163" s="231"/>
      <c r="L163" s="236"/>
      <c r="M163" s="237"/>
      <c r="N163" s="238"/>
      <c r="O163" s="238"/>
      <c r="P163" s="238"/>
      <c r="Q163" s="238"/>
      <c r="R163" s="238"/>
      <c r="S163" s="238"/>
      <c r="T163" s="23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0" t="s">
        <v>132</v>
      </c>
      <c r="AU163" s="240" t="s">
        <v>77</v>
      </c>
      <c r="AV163" s="14" t="s">
        <v>77</v>
      </c>
      <c r="AW163" s="14" t="s">
        <v>32</v>
      </c>
      <c r="AX163" s="14" t="s">
        <v>70</v>
      </c>
      <c r="AY163" s="240" t="s">
        <v>113</v>
      </c>
    </row>
    <row r="164" s="14" customFormat="1">
      <c r="A164" s="14"/>
      <c r="B164" s="230"/>
      <c r="C164" s="231"/>
      <c r="D164" s="218" t="s">
        <v>132</v>
      </c>
      <c r="E164" s="232" t="s">
        <v>19</v>
      </c>
      <c r="F164" s="233" t="s">
        <v>171</v>
      </c>
      <c r="G164" s="231"/>
      <c r="H164" s="234">
        <v>-2.5</v>
      </c>
      <c r="I164" s="235"/>
      <c r="J164" s="231"/>
      <c r="K164" s="231"/>
      <c r="L164" s="236"/>
      <c r="M164" s="237"/>
      <c r="N164" s="238"/>
      <c r="O164" s="238"/>
      <c r="P164" s="238"/>
      <c r="Q164" s="238"/>
      <c r="R164" s="238"/>
      <c r="S164" s="238"/>
      <c r="T164" s="23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0" t="s">
        <v>132</v>
      </c>
      <c r="AU164" s="240" t="s">
        <v>77</v>
      </c>
      <c r="AV164" s="14" t="s">
        <v>77</v>
      </c>
      <c r="AW164" s="14" t="s">
        <v>32</v>
      </c>
      <c r="AX164" s="14" t="s">
        <v>70</v>
      </c>
      <c r="AY164" s="240" t="s">
        <v>113</v>
      </c>
    </row>
    <row r="165" s="14" customFormat="1">
      <c r="A165" s="14"/>
      <c r="B165" s="230"/>
      <c r="C165" s="231"/>
      <c r="D165" s="218" t="s">
        <v>132</v>
      </c>
      <c r="E165" s="232" t="s">
        <v>19</v>
      </c>
      <c r="F165" s="233" t="s">
        <v>172</v>
      </c>
      <c r="G165" s="231"/>
      <c r="H165" s="234">
        <v>-3.9550000000000001</v>
      </c>
      <c r="I165" s="235"/>
      <c r="J165" s="231"/>
      <c r="K165" s="231"/>
      <c r="L165" s="236"/>
      <c r="M165" s="237"/>
      <c r="N165" s="238"/>
      <c r="O165" s="238"/>
      <c r="P165" s="238"/>
      <c r="Q165" s="238"/>
      <c r="R165" s="238"/>
      <c r="S165" s="238"/>
      <c r="T165" s="23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0" t="s">
        <v>132</v>
      </c>
      <c r="AU165" s="240" t="s">
        <v>77</v>
      </c>
      <c r="AV165" s="14" t="s">
        <v>77</v>
      </c>
      <c r="AW165" s="14" t="s">
        <v>32</v>
      </c>
      <c r="AX165" s="14" t="s">
        <v>70</v>
      </c>
      <c r="AY165" s="240" t="s">
        <v>113</v>
      </c>
    </row>
    <row r="166" s="14" customFormat="1">
      <c r="A166" s="14"/>
      <c r="B166" s="230"/>
      <c r="C166" s="231"/>
      <c r="D166" s="218" t="s">
        <v>132</v>
      </c>
      <c r="E166" s="232" t="s">
        <v>19</v>
      </c>
      <c r="F166" s="233" t="s">
        <v>173</v>
      </c>
      <c r="G166" s="231"/>
      <c r="H166" s="234">
        <v>-4.0730000000000004</v>
      </c>
      <c r="I166" s="235"/>
      <c r="J166" s="231"/>
      <c r="K166" s="231"/>
      <c r="L166" s="236"/>
      <c r="M166" s="237"/>
      <c r="N166" s="238"/>
      <c r="O166" s="238"/>
      <c r="P166" s="238"/>
      <c r="Q166" s="238"/>
      <c r="R166" s="238"/>
      <c r="S166" s="238"/>
      <c r="T166" s="23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0" t="s">
        <v>132</v>
      </c>
      <c r="AU166" s="240" t="s">
        <v>77</v>
      </c>
      <c r="AV166" s="14" t="s">
        <v>77</v>
      </c>
      <c r="AW166" s="14" t="s">
        <v>32</v>
      </c>
      <c r="AX166" s="14" t="s">
        <v>70</v>
      </c>
      <c r="AY166" s="240" t="s">
        <v>113</v>
      </c>
    </row>
    <row r="167" s="16" customFormat="1">
      <c r="A167" s="16"/>
      <c r="B167" s="252"/>
      <c r="C167" s="253"/>
      <c r="D167" s="218" t="s">
        <v>132</v>
      </c>
      <c r="E167" s="254" t="s">
        <v>19</v>
      </c>
      <c r="F167" s="255" t="s">
        <v>169</v>
      </c>
      <c r="G167" s="253"/>
      <c r="H167" s="256">
        <v>112.233</v>
      </c>
      <c r="I167" s="257"/>
      <c r="J167" s="253"/>
      <c r="K167" s="253"/>
      <c r="L167" s="258"/>
      <c r="M167" s="259"/>
      <c r="N167" s="260"/>
      <c r="O167" s="260"/>
      <c r="P167" s="260"/>
      <c r="Q167" s="260"/>
      <c r="R167" s="260"/>
      <c r="S167" s="260"/>
      <c r="T167" s="261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T167" s="262" t="s">
        <v>132</v>
      </c>
      <c r="AU167" s="262" t="s">
        <v>77</v>
      </c>
      <c r="AV167" s="16" t="s">
        <v>141</v>
      </c>
      <c r="AW167" s="16" t="s">
        <v>32</v>
      </c>
      <c r="AX167" s="16" t="s">
        <v>70</v>
      </c>
      <c r="AY167" s="262" t="s">
        <v>113</v>
      </c>
    </row>
    <row r="168" s="15" customFormat="1">
      <c r="A168" s="15"/>
      <c r="B168" s="241"/>
      <c r="C168" s="242"/>
      <c r="D168" s="218" t="s">
        <v>132</v>
      </c>
      <c r="E168" s="243" t="s">
        <v>19</v>
      </c>
      <c r="F168" s="244" t="s">
        <v>140</v>
      </c>
      <c r="G168" s="242"/>
      <c r="H168" s="245">
        <v>583.38499999999999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51" t="s">
        <v>132</v>
      </c>
      <c r="AU168" s="251" t="s">
        <v>77</v>
      </c>
      <c r="AV168" s="15" t="s">
        <v>121</v>
      </c>
      <c r="AW168" s="15" t="s">
        <v>32</v>
      </c>
      <c r="AX168" s="15" t="s">
        <v>75</v>
      </c>
      <c r="AY168" s="251" t="s">
        <v>113</v>
      </c>
    </row>
    <row r="169" s="2" customFormat="1" ht="24.15" customHeight="1">
      <c r="A169" s="41"/>
      <c r="B169" s="42"/>
      <c r="C169" s="200" t="s">
        <v>203</v>
      </c>
      <c r="D169" s="200" t="s">
        <v>116</v>
      </c>
      <c r="E169" s="201" t="s">
        <v>204</v>
      </c>
      <c r="F169" s="202" t="s">
        <v>205</v>
      </c>
      <c r="G169" s="203" t="s">
        <v>176</v>
      </c>
      <c r="H169" s="204">
        <v>2</v>
      </c>
      <c r="I169" s="205"/>
      <c r="J169" s="206">
        <f>ROUND(I169*H169,2)</f>
        <v>0</v>
      </c>
      <c r="K169" s="202" t="s">
        <v>120</v>
      </c>
      <c r="L169" s="47"/>
      <c r="M169" s="207" t="s">
        <v>19</v>
      </c>
      <c r="N169" s="208" t="s">
        <v>41</v>
      </c>
      <c r="O169" s="87"/>
      <c r="P169" s="209">
        <f>O169*H169</f>
        <v>0</v>
      </c>
      <c r="Q169" s="209">
        <v>0</v>
      </c>
      <c r="R169" s="209">
        <f>Q169*H169</f>
        <v>0</v>
      </c>
      <c r="S169" s="209">
        <v>0</v>
      </c>
      <c r="T169" s="210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1" t="s">
        <v>121</v>
      </c>
      <c r="AT169" s="211" t="s">
        <v>116</v>
      </c>
      <c r="AU169" s="211" t="s">
        <v>77</v>
      </c>
      <c r="AY169" s="20" t="s">
        <v>113</v>
      </c>
      <c r="BE169" s="212">
        <f>IF(N169="základní",J169,0)</f>
        <v>0</v>
      </c>
      <c r="BF169" s="212">
        <f>IF(N169="snížená",J169,0)</f>
        <v>0</v>
      </c>
      <c r="BG169" s="212">
        <f>IF(N169="zákl. přenesená",J169,0)</f>
        <v>0</v>
      </c>
      <c r="BH169" s="212">
        <f>IF(N169="sníž. přenesená",J169,0)</f>
        <v>0</v>
      </c>
      <c r="BI169" s="212">
        <f>IF(N169="nulová",J169,0)</f>
        <v>0</v>
      </c>
      <c r="BJ169" s="20" t="s">
        <v>75</v>
      </c>
      <c r="BK169" s="212">
        <f>ROUND(I169*H169,2)</f>
        <v>0</v>
      </c>
      <c r="BL169" s="20" t="s">
        <v>121</v>
      </c>
      <c r="BM169" s="211" t="s">
        <v>206</v>
      </c>
    </row>
    <row r="170" s="2" customFormat="1">
      <c r="A170" s="41"/>
      <c r="B170" s="42"/>
      <c r="C170" s="43"/>
      <c r="D170" s="213" t="s">
        <v>123</v>
      </c>
      <c r="E170" s="43"/>
      <c r="F170" s="214" t="s">
        <v>207</v>
      </c>
      <c r="G170" s="43"/>
      <c r="H170" s="43"/>
      <c r="I170" s="215"/>
      <c r="J170" s="43"/>
      <c r="K170" s="43"/>
      <c r="L170" s="47"/>
      <c r="M170" s="216"/>
      <c r="N170" s="217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123</v>
      </c>
      <c r="AU170" s="20" t="s">
        <v>77</v>
      </c>
    </row>
    <row r="171" s="13" customFormat="1">
      <c r="A171" s="13"/>
      <c r="B171" s="220"/>
      <c r="C171" s="221"/>
      <c r="D171" s="218" t="s">
        <v>132</v>
      </c>
      <c r="E171" s="222" t="s">
        <v>19</v>
      </c>
      <c r="F171" s="223" t="s">
        <v>133</v>
      </c>
      <c r="G171" s="221"/>
      <c r="H171" s="222" t="s">
        <v>19</v>
      </c>
      <c r="I171" s="224"/>
      <c r="J171" s="221"/>
      <c r="K171" s="221"/>
      <c r="L171" s="225"/>
      <c r="M171" s="226"/>
      <c r="N171" s="227"/>
      <c r="O171" s="227"/>
      <c r="P171" s="227"/>
      <c r="Q171" s="227"/>
      <c r="R171" s="227"/>
      <c r="S171" s="227"/>
      <c r="T171" s="22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29" t="s">
        <v>132</v>
      </c>
      <c r="AU171" s="229" t="s">
        <v>77</v>
      </c>
      <c r="AV171" s="13" t="s">
        <v>75</v>
      </c>
      <c r="AW171" s="13" t="s">
        <v>32</v>
      </c>
      <c r="AX171" s="13" t="s">
        <v>70</v>
      </c>
      <c r="AY171" s="229" t="s">
        <v>113</v>
      </c>
    </row>
    <row r="172" s="14" customFormat="1">
      <c r="A172" s="14"/>
      <c r="B172" s="230"/>
      <c r="C172" s="231"/>
      <c r="D172" s="218" t="s">
        <v>132</v>
      </c>
      <c r="E172" s="232" t="s">
        <v>19</v>
      </c>
      <c r="F172" s="233" t="s">
        <v>77</v>
      </c>
      <c r="G172" s="231"/>
      <c r="H172" s="234">
        <v>2</v>
      </c>
      <c r="I172" s="235"/>
      <c r="J172" s="231"/>
      <c r="K172" s="231"/>
      <c r="L172" s="236"/>
      <c r="M172" s="237"/>
      <c r="N172" s="238"/>
      <c r="O172" s="238"/>
      <c r="P172" s="238"/>
      <c r="Q172" s="238"/>
      <c r="R172" s="238"/>
      <c r="S172" s="238"/>
      <c r="T172" s="23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0" t="s">
        <v>132</v>
      </c>
      <c r="AU172" s="240" t="s">
        <v>77</v>
      </c>
      <c r="AV172" s="14" t="s">
        <v>77</v>
      </c>
      <c r="AW172" s="14" t="s">
        <v>32</v>
      </c>
      <c r="AX172" s="14" t="s">
        <v>75</v>
      </c>
      <c r="AY172" s="240" t="s">
        <v>113</v>
      </c>
    </row>
    <row r="173" s="2" customFormat="1" ht="33" customHeight="1">
      <c r="A173" s="41"/>
      <c r="B173" s="42"/>
      <c r="C173" s="200" t="s">
        <v>8</v>
      </c>
      <c r="D173" s="200" t="s">
        <v>116</v>
      </c>
      <c r="E173" s="201" t="s">
        <v>208</v>
      </c>
      <c r="F173" s="202" t="s">
        <v>209</v>
      </c>
      <c r="G173" s="203" t="s">
        <v>176</v>
      </c>
      <c r="H173" s="204">
        <v>122</v>
      </c>
      <c r="I173" s="205"/>
      <c r="J173" s="206">
        <f>ROUND(I173*H173,2)</f>
        <v>0</v>
      </c>
      <c r="K173" s="202" t="s">
        <v>120</v>
      </c>
      <c r="L173" s="47"/>
      <c r="M173" s="207" t="s">
        <v>19</v>
      </c>
      <c r="N173" s="208" t="s">
        <v>41</v>
      </c>
      <c r="O173" s="87"/>
      <c r="P173" s="209">
        <f>O173*H173</f>
        <v>0</v>
      </c>
      <c r="Q173" s="209">
        <v>0</v>
      </c>
      <c r="R173" s="209">
        <f>Q173*H173</f>
        <v>0</v>
      </c>
      <c r="S173" s="209">
        <v>0</v>
      </c>
      <c r="T173" s="210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1" t="s">
        <v>121</v>
      </c>
      <c r="AT173" s="211" t="s">
        <v>116</v>
      </c>
      <c r="AU173" s="211" t="s">
        <v>77</v>
      </c>
      <c r="AY173" s="20" t="s">
        <v>113</v>
      </c>
      <c r="BE173" s="212">
        <f>IF(N173="základní",J173,0)</f>
        <v>0</v>
      </c>
      <c r="BF173" s="212">
        <f>IF(N173="snížená",J173,0)</f>
        <v>0</v>
      </c>
      <c r="BG173" s="212">
        <f>IF(N173="zákl. přenesená",J173,0)</f>
        <v>0</v>
      </c>
      <c r="BH173" s="212">
        <f>IF(N173="sníž. přenesená",J173,0)</f>
        <v>0</v>
      </c>
      <c r="BI173" s="212">
        <f>IF(N173="nulová",J173,0)</f>
        <v>0</v>
      </c>
      <c r="BJ173" s="20" t="s">
        <v>75</v>
      </c>
      <c r="BK173" s="212">
        <f>ROUND(I173*H173,2)</f>
        <v>0</v>
      </c>
      <c r="BL173" s="20" t="s">
        <v>121</v>
      </c>
      <c r="BM173" s="211" t="s">
        <v>210</v>
      </c>
    </row>
    <row r="174" s="2" customFormat="1">
      <c r="A174" s="41"/>
      <c r="B174" s="42"/>
      <c r="C174" s="43"/>
      <c r="D174" s="213" t="s">
        <v>123</v>
      </c>
      <c r="E174" s="43"/>
      <c r="F174" s="214" t="s">
        <v>211</v>
      </c>
      <c r="G174" s="43"/>
      <c r="H174" s="43"/>
      <c r="I174" s="215"/>
      <c r="J174" s="43"/>
      <c r="K174" s="43"/>
      <c r="L174" s="47"/>
      <c r="M174" s="216"/>
      <c r="N174" s="217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123</v>
      </c>
      <c r="AU174" s="20" t="s">
        <v>77</v>
      </c>
    </row>
    <row r="175" s="14" customFormat="1">
      <c r="A175" s="14"/>
      <c r="B175" s="230"/>
      <c r="C175" s="231"/>
      <c r="D175" s="218" t="s">
        <v>132</v>
      </c>
      <c r="E175" s="232" t="s">
        <v>19</v>
      </c>
      <c r="F175" s="233" t="s">
        <v>212</v>
      </c>
      <c r="G175" s="231"/>
      <c r="H175" s="234">
        <v>122</v>
      </c>
      <c r="I175" s="235"/>
      <c r="J175" s="231"/>
      <c r="K175" s="231"/>
      <c r="L175" s="236"/>
      <c r="M175" s="237"/>
      <c r="N175" s="238"/>
      <c r="O175" s="238"/>
      <c r="P175" s="238"/>
      <c r="Q175" s="238"/>
      <c r="R175" s="238"/>
      <c r="S175" s="238"/>
      <c r="T175" s="23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0" t="s">
        <v>132</v>
      </c>
      <c r="AU175" s="240" t="s">
        <v>77</v>
      </c>
      <c r="AV175" s="14" t="s">
        <v>77</v>
      </c>
      <c r="AW175" s="14" t="s">
        <v>32</v>
      </c>
      <c r="AX175" s="14" t="s">
        <v>75</v>
      </c>
      <c r="AY175" s="240" t="s">
        <v>113</v>
      </c>
    </row>
    <row r="176" s="2" customFormat="1" ht="24.15" customHeight="1">
      <c r="A176" s="41"/>
      <c r="B176" s="42"/>
      <c r="C176" s="200" t="s">
        <v>213</v>
      </c>
      <c r="D176" s="200" t="s">
        <v>116</v>
      </c>
      <c r="E176" s="201" t="s">
        <v>214</v>
      </c>
      <c r="F176" s="202" t="s">
        <v>215</v>
      </c>
      <c r="G176" s="203" t="s">
        <v>176</v>
      </c>
      <c r="H176" s="204">
        <v>2</v>
      </c>
      <c r="I176" s="205"/>
      <c r="J176" s="206">
        <f>ROUND(I176*H176,2)</f>
        <v>0</v>
      </c>
      <c r="K176" s="202" t="s">
        <v>120</v>
      </c>
      <c r="L176" s="47"/>
      <c r="M176" s="207" t="s">
        <v>19</v>
      </c>
      <c r="N176" s="208" t="s">
        <v>41</v>
      </c>
      <c r="O176" s="87"/>
      <c r="P176" s="209">
        <f>O176*H176</f>
        <v>0</v>
      </c>
      <c r="Q176" s="209">
        <v>0</v>
      </c>
      <c r="R176" s="209">
        <f>Q176*H176</f>
        <v>0</v>
      </c>
      <c r="S176" s="209">
        <v>0</v>
      </c>
      <c r="T176" s="210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1" t="s">
        <v>121</v>
      </c>
      <c r="AT176" s="211" t="s">
        <v>116</v>
      </c>
      <c r="AU176" s="211" t="s">
        <v>77</v>
      </c>
      <c r="AY176" s="20" t="s">
        <v>113</v>
      </c>
      <c r="BE176" s="212">
        <f>IF(N176="základní",J176,0)</f>
        <v>0</v>
      </c>
      <c r="BF176" s="212">
        <f>IF(N176="snížená",J176,0)</f>
        <v>0</v>
      </c>
      <c r="BG176" s="212">
        <f>IF(N176="zákl. přenesená",J176,0)</f>
        <v>0</v>
      </c>
      <c r="BH176" s="212">
        <f>IF(N176="sníž. přenesená",J176,0)</f>
        <v>0</v>
      </c>
      <c r="BI176" s="212">
        <f>IF(N176="nulová",J176,0)</f>
        <v>0</v>
      </c>
      <c r="BJ176" s="20" t="s">
        <v>75</v>
      </c>
      <c r="BK176" s="212">
        <f>ROUND(I176*H176,2)</f>
        <v>0</v>
      </c>
      <c r="BL176" s="20" t="s">
        <v>121</v>
      </c>
      <c r="BM176" s="211" t="s">
        <v>216</v>
      </c>
    </row>
    <row r="177" s="2" customFormat="1">
      <c r="A177" s="41"/>
      <c r="B177" s="42"/>
      <c r="C177" s="43"/>
      <c r="D177" s="213" t="s">
        <v>123</v>
      </c>
      <c r="E177" s="43"/>
      <c r="F177" s="214" t="s">
        <v>217</v>
      </c>
      <c r="G177" s="43"/>
      <c r="H177" s="43"/>
      <c r="I177" s="215"/>
      <c r="J177" s="43"/>
      <c r="K177" s="43"/>
      <c r="L177" s="47"/>
      <c r="M177" s="216"/>
      <c r="N177" s="217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123</v>
      </c>
      <c r="AU177" s="20" t="s">
        <v>77</v>
      </c>
    </row>
    <row r="178" s="2" customFormat="1" ht="24.15" customHeight="1">
      <c r="A178" s="41"/>
      <c r="B178" s="42"/>
      <c r="C178" s="200" t="s">
        <v>218</v>
      </c>
      <c r="D178" s="200" t="s">
        <v>116</v>
      </c>
      <c r="E178" s="201" t="s">
        <v>219</v>
      </c>
      <c r="F178" s="202" t="s">
        <v>220</v>
      </c>
      <c r="G178" s="203" t="s">
        <v>119</v>
      </c>
      <c r="H178" s="204">
        <v>35.704999999999998</v>
      </c>
      <c r="I178" s="205"/>
      <c r="J178" s="206">
        <f>ROUND(I178*H178,2)</f>
        <v>0</v>
      </c>
      <c r="K178" s="202" t="s">
        <v>120</v>
      </c>
      <c r="L178" s="47"/>
      <c r="M178" s="207" t="s">
        <v>19</v>
      </c>
      <c r="N178" s="208" t="s">
        <v>41</v>
      </c>
      <c r="O178" s="87"/>
      <c r="P178" s="209">
        <f>O178*H178</f>
        <v>0</v>
      </c>
      <c r="Q178" s="209">
        <v>0</v>
      </c>
      <c r="R178" s="209">
        <f>Q178*H178</f>
        <v>0</v>
      </c>
      <c r="S178" s="209">
        <v>0</v>
      </c>
      <c r="T178" s="210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1" t="s">
        <v>121</v>
      </c>
      <c r="AT178" s="211" t="s">
        <v>116</v>
      </c>
      <c r="AU178" s="211" t="s">
        <v>77</v>
      </c>
      <c r="AY178" s="20" t="s">
        <v>113</v>
      </c>
      <c r="BE178" s="212">
        <f>IF(N178="základní",J178,0)</f>
        <v>0</v>
      </c>
      <c r="BF178" s="212">
        <f>IF(N178="snížená",J178,0)</f>
        <v>0</v>
      </c>
      <c r="BG178" s="212">
        <f>IF(N178="zákl. přenesená",J178,0)</f>
        <v>0</v>
      </c>
      <c r="BH178" s="212">
        <f>IF(N178="sníž. přenesená",J178,0)</f>
        <v>0</v>
      </c>
      <c r="BI178" s="212">
        <f>IF(N178="nulová",J178,0)</f>
        <v>0</v>
      </c>
      <c r="BJ178" s="20" t="s">
        <v>75</v>
      </c>
      <c r="BK178" s="212">
        <f>ROUND(I178*H178,2)</f>
        <v>0</v>
      </c>
      <c r="BL178" s="20" t="s">
        <v>121</v>
      </c>
      <c r="BM178" s="211" t="s">
        <v>221</v>
      </c>
    </row>
    <row r="179" s="2" customFormat="1">
      <c r="A179" s="41"/>
      <c r="B179" s="42"/>
      <c r="C179" s="43"/>
      <c r="D179" s="213" t="s">
        <v>123</v>
      </c>
      <c r="E179" s="43"/>
      <c r="F179" s="214" t="s">
        <v>222</v>
      </c>
      <c r="G179" s="43"/>
      <c r="H179" s="43"/>
      <c r="I179" s="215"/>
      <c r="J179" s="43"/>
      <c r="K179" s="43"/>
      <c r="L179" s="47"/>
      <c r="M179" s="216"/>
      <c r="N179" s="217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123</v>
      </c>
      <c r="AU179" s="20" t="s">
        <v>77</v>
      </c>
    </row>
    <row r="180" s="13" customFormat="1">
      <c r="A180" s="13"/>
      <c r="B180" s="220"/>
      <c r="C180" s="221"/>
      <c r="D180" s="218" t="s">
        <v>132</v>
      </c>
      <c r="E180" s="222" t="s">
        <v>19</v>
      </c>
      <c r="F180" s="223" t="s">
        <v>137</v>
      </c>
      <c r="G180" s="221"/>
      <c r="H180" s="222" t="s">
        <v>19</v>
      </c>
      <c r="I180" s="224"/>
      <c r="J180" s="221"/>
      <c r="K180" s="221"/>
      <c r="L180" s="225"/>
      <c r="M180" s="226"/>
      <c r="N180" s="227"/>
      <c r="O180" s="227"/>
      <c r="P180" s="227"/>
      <c r="Q180" s="227"/>
      <c r="R180" s="227"/>
      <c r="S180" s="227"/>
      <c r="T180" s="22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29" t="s">
        <v>132</v>
      </c>
      <c r="AU180" s="229" t="s">
        <v>77</v>
      </c>
      <c r="AV180" s="13" t="s">
        <v>75</v>
      </c>
      <c r="AW180" s="13" t="s">
        <v>32</v>
      </c>
      <c r="AX180" s="13" t="s">
        <v>70</v>
      </c>
      <c r="AY180" s="229" t="s">
        <v>113</v>
      </c>
    </row>
    <row r="181" s="14" customFormat="1">
      <c r="A181" s="14"/>
      <c r="B181" s="230"/>
      <c r="C181" s="231"/>
      <c r="D181" s="218" t="s">
        <v>132</v>
      </c>
      <c r="E181" s="232" t="s">
        <v>19</v>
      </c>
      <c r="F181" s="233" t="s">
        <v>138</v>
      </c>
      <c r="G181" s="231"/>
      <c r="H181" s="234">
        <v>17.172000000000001</v>
      </c>
      <c r="I181" s="235"/>
      <c r="J181" s="231"/>
      <c r="K181" s="231"/>
      <c r="L181" s="236"/>
      <c r="M181" s="237"/>
      <c r="N181" s="238"/>
      <c r="O181" s="238"/>
      <c r="P181" s="238"/>
      <c r="Q181" s="238"/>
      <c r="R181" s="238"/>
      <c r="S181" s="238"/>
      <c r="T181" s="23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0" t="s">
        <v>132</v>
      </c>
      <c r="AU181" s="240" t="s">
        <v>77</v>
      </c>
      <c r="AV181" s="14" t="s">
        <v>77</v>
      </c>
      <c r="AW181" s="14" t="s">
        <v>32</v>
      </c>
      <c r="AX181" s="14" t="s">
        <v>70</v>
      </c>
      <c r="AY181" s="240" t="s">
        <v>113</v>
      </c>
    </row>
    <row r="182" s="14" customFormat="1">
      <c r="A182" s="14"/>
      <c r="B182" s="230"/>
      <c r="C182" s="231"/>
      <c r="D182" s="218" t="s">
        <v>132</v>
      </c>
      <c r="E182" s="232" t="s">
        <v>19</v>
      </c>
      <c r="F182" s="233" t="s">
        <v>139</v>
      </c>
      <c r="G182" s="231"/>
      <c r="H182" s="234">
        <v>18.533000000000001</v>
      </c>
      <c r="I182" s="235"/>
      <c r="J182" s="231"/>
      <c r="K182" s="231"/>
      <c r="L182" s="236"/>
      <c r="M182" s="237"/>
      <c r="N182" s="238"/>
      <c r="O182" s="238"/>
      <c r="P182" s="238"/>
      <c r="Q182" s="238"/>
      <c r="R182" s="238"/>
      <c r="S182" s="238"/>
      <c r="T182" s="23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0" t="s">
        <v>132</v>
      </c>
      <c r="AU182" s="240" t="s">
        <v>77</v>
      </c>
      <c r="AV182" s="14" t="s">
        <v>77</v>
      </c>
      <c r="AW182" s="14" t="s">
        <v>32</v>
      </c>
      <c r="AX182" s="14" t="s">
        <v>70</v>
      </c>
      <c r="AY182" s="240" t="s">
        <v>113</v>
      </c>
    </row>
    <row r="183" s="15" customFormat="1">
      <c r="A183" s="15"/>
      <c r="B183" s="241"/>
      <c r="C183" s="242"/>
      <c r="D183" s="218" t="s">
        <v>132</v>
      </c>
      <c r="E183" s="243" t="s">
        <v>19</v>
      </c>
      <c r="F183" s="244" t="s">
        <v>140</v>
      </c>
      <c r="G183" s="242"/>
      <c r="H183" s="245">
        <v>35.704999999999998</v>
      </c>
      <c r="I183" s="246"/>
      <c r="J183" s="242"/>
      <c r="K183" s="242"/>
      <c r="L183" s="247"/>
      <c r="M183" s="248"/>
      <c r="N183" s="249"/>
      <c r="O183" s="249"/>
      <c r="P183" s="249"/>
      <c r="Q183" s="249"/>
      <c r="R183" s="249"/>
      <c r="S183" s="249"/>
      <c r="T183" s="250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51" t="s">
        <v>132</v>
      </c>
      <c r="AU183" s="251" t="s">
        <v>77</v>
      </c>
      <c r="AV183" s="15" t="s">
        <v>121</v>
      </c>
      <c r="AW183" s="15" t="s">
        <v>32</v>
      </c>
      <c r="AX183" s="15" t="s">
        <v>75</v>
      </c>
      <c r="AY183" s="251" t="s">
        <v>113</v>
      </c>
    </row>
    <row r="184" s="2" customFormat="1" ht="24.15" customHeight="1">
      <c r="A184" s="41"/>
      <c r="B184" s="42"/>
      <c r="C184" s="200" t="s">
        <v>223</v>
      </c>
      <c r="D184" s="200" t="s">
        <v>116</v>
      </c>
      <c r="E184" s="201" t="s">
        <v>224</v>
      </c>
      <c r="F184" s="202" t="s">
        <v>225</v>
      </c>
      <c r="G184" s="203" t="s">
        <v>119</v>
      </c>
      <c r="H184" s="204">
        <v>35.704999999999998</v>
      </c>
      <c r="I184" s="205"/>
      <c r="J184" s="206">
        <f>ROUND(I184*H184,2)</f>
        <v>0</v>
      </c>
      <c r="K184" s="202" t="s">
        <v>120</v>
      </c>
      <c r="L184" s="47"/>
      <c r="M184" s="207" t="s">
        <v>19</v>
      </c>
      <c r="N184" s="208" t="s">
        <v>41</v>
      </c>
      <c r="O184" s="87"/>
      <c r="P184" s="209">
        <f>O184*H184</f>
        <v>0</v>
      </c>
      <c r="Q184" s="209">
        <v>4.0000000000000003E-05</v>
      </c>
      <c r="R184" s="209">
        <f>Q184*H184</f>
        <v>0.0014282000000000001</v>
      </c>
      <c r="S184" s="209">
        <v>0</v>
      </c>
      <c r="T184" s="210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1" t="s">
        <v>121</v>
      </c>
      <c r="AT184" s="211" t="s">
        <v>116</v>
      </c>
      <c r="AU184" s="211" t="s">
        <v>77</v>
      </c>
      <c r="AY184" s="20" t="s">
        <v>113</v>
      </c>
      <c r="BE184" s="212">
        <f>IF(N184="základní",J184,0)</f>
        <v>0</v>
      </c>
      <c r="BF184" s="212">
        <f>IF(N184="snížená",J184,0)</f>
        <v>0</v>
      </c>
      <c r="BG184" s="212">
        <f>IF(N184="zákl. přenesená",J184,0)</f>
        <v>0</v>
      </c>
      <c r="BH184" s="212">
        <f>IF(N184="sníž. přenesená",J184,0)</f>
        <v>0</v>
      </c>
      <c r="BI184" s="212">
        <f>IF(N184="nulová",J184,0)</f>
        <v>0</v>
      </c>
      <c r="BJ184" s="20" t="s">
        <v>75</v>
      </c>
      <c r="BK184" s="212">
        <f>ROUND(I184*H184,2)</f>
        <v>0</v>
      </c>
      <c r="BL184" s="20" t="s">
        <v>121</v>
      </c>
      <c r="BM184" s="211" t="s">
        <v>226</v>
      </c>
    </row>
    <row r="185" s="2" customFormat="1">
      <c r="A185" s="41"/>
      <c r="B185" s="42"/>
      <c r="C185" s="43"/>
      <c r="D185" s="213" t="s">
        <v>123</v>
      </c>
      <c r="E185" s="43"/>
      <c r="F185" s="214" t="s">
        <v>227</v>
      </c>
      <c r="G185" s="43"/>
      <c r="H185" s="43"/>
      <c r="I185" s="215"/>
      <c r="J185" s="43"/>
      <c r="K185" s="43"/>
      <c r="L185" s="47"/>
      <c r="M185" s="216"/>
      <c r="N185" s="217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123</v>
      </c>
      <c r="AU185" s="20" t="s">
        <v>77</v>
      </c>
    </row>
    <row r="186" s="13" customFormat="1">
      <c r="A186" s="13"/>
      <c r="B186" s="220"/>
      <c r="C186" s="221"/>
      <c r="D186" s="218" t="s">
        <v>132</v>
      </c>
      <c r="E186" s="222" t="s">
        <v>19</v>
      </c>
      <c r="F186" s="223" t="s">
        <v>137</v>
      </c>
      <c r="G186" s="221"/>
      <c r="H186" s="222" t="s">
        <v>19</v>
      </c>
      <c r="I186" s="224"/>
      <c r="J186" s="221"/>
      <c r="K186" s="221"/>
      <c r="L186" s="225"/>
      <c r="M186" s="226"/>
      <c r="N186" s="227"/>
      <c r="O186" s="227"/>
      <c r="P186" s="227"/>
      <c r="Q186" s="227"/>
      <c r="R186" s="227"/>
      <c r="S186" s="227"/>
      <c r="T186" s="22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29" t="s">
        <v>132</v>
      </c>
      <c r="AU186" s="229" t="s">
        <v>77</v>
      </c>
      <c r="AV186" s="13" t="s">
        <v>75</v>
      </c>
      <c r="AW186" s="13" t="s">
        <v>32</v>
      </c>
      <c r="AX186" s="13" t="s">
        <v>70</v>
      </c>
      <c r="AY186" s="229" t="s">
        <v>113</v>
      </c>
    </row>
    <row r="187" s="14" customFormat="1">
      <c r="A187" s="14"/>
      <c r="B187" s="230"/>
      <c r="C187" s="231"/>
      <c r="D187" s="218" t="s">
        <v>132</v>
      </c>
      <c r="E187" s="232" t="s">
        <v>19</v>
      </c>
      <c r="F187" s="233" t="s">
        <v>138</v>
      </c>
      <c r="G187" s="231"/>
      <c r="H187" s="234">
        <v>17.172000000000001</v>
      </c>
      <c r="I187" s="235"/>
      <c r="J187" s="231"/>
      <c r="K187" s="231"/>
      <c r="L187" s="236"/>
      <c r="M187" s="237"/>
      <c r="N187" s="238"/>
      <c r="O187" s="238"/>
      <c r="P187" s="238"/>
      <c r="Q187" s="238"/>
      <c r="R187" s="238"/>
      <c r="S187" s="238"/>
      <c r="T187" s="23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0" t="s">
        <v>132</v>
      </c>
      <c r="AU187" s="240" t="s">
        <v>77</v>
      </c>
      <c r="AV187" s="14" t="s">
        <v>77</v>
      </c>
      <c r="AW187" s="14" t="s">
        <v>32</v>
      </c>
      <c r="AX187" s="14" t="s">
        <v>70</v>
      </c>
      <c r="AY187" s="240" t="s">
        <v>113</v>
      </c>
    </row>
    <row r="188" s="14" customFormat="1">
      <c r="A188" s="14"/>
      <c r="B188" s="230"/>
      <c r="C188" s="231"/>
      <c r="D188" s="218" t="s">
        <v>132</v>
      </c>
      <c r="E188" s="232" t="s">
        <v>19</v>
      </c>
      <c r="F188" s="233" t="s">
        <v>139</v>
      </c>
      <c r="G188" s="231"/>
      <c r="H188" s="234">
        <v>18.533000000000001</v>
      </c>
      <c r="I188" s="235"/>
      <c r="J188" s="231"/>
      <c r="K188" s="231"/>
      <c r="L188" s="236"/>
      <c r="M188" s="237"/>
      <c r="N188" s="238"/>
      <c r="O188" s="238"/>
      <c r="P188" s="238"/>
      <c r="Q188" s="238"/>
      <c r="R188" s="238"/>
      <c r="S188" s="238"/>
      <c r="T188" s="23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0" t="s">
        <v>132</v>
      </c>
      <c r="AU188" s="240" t="s">
        <v>77</v>
      </c>
      <c r="AV188" s="14" t="s">
        <v>77</v>
      </c>
      <c r="AW188" s="14" t="s">
        <v>32</v>
      </c>
      <c r="AX188" s="14" t="s">
        <v>70</v>
      </c>
      <c r="AY188" s="240" t="s">
        <v>113</v>
      </c>
    </row>
    <row r="189" s="15" customFormat="1">
      <c r="A189" s="15"/>
      <c r="B189" s="241"/>
      <c r="C189" s="242"/>
      <c r="D189" s="218" t="s">
        <v>132</v>
      </c>
      <c r="E189" s="243" t="s">
        <v>19</v>
      </c>
      <c r="F189" s="244" t="s">
        <v>140</v>
      </c>
      <c r="G189" s="242"/>
      <c r="H189" s="245">
        <v>35.704999999999998</v>
      </c>
      <c r="I189" s="246"/>
      <c r="J189" s="242"/>
      <c r="K189" s="242"/>
      <c r="L189" s="247"/>
      <c r="M189" s="248"/>
      <c r="N189" s="249"/>
      <c r="O189" s="249"/>
      <c r="P189" s="249"/>
      <c r="Q189" s="249"/>
      <c r="R189" s="249"/>
      <c r="S189" s="249"/>
      <c r="T189" s="250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51" t="s">
        <v>132</v>
      </c>
      <c r="AU189" s="251" t="s">
        <v>77</v>
      </c>
      <c r="AV189" s="15" t="s">
        <v>121</v>
      </c>
      <c r="AW189" s="15" t="s">
        <v>32</v>
      </c>
      <c r="AX189" s="15" t="s">
        <v>75</v>
      </c>
      <c r="AY189" s="251" t="s">
        <v>113</v>
      </c>
    </row>
    <row r="190" s="2" customFormat="1" ht="24.15" customHeight="1">
      <c r="A190" s="41"/>
      <c r="B190" s="42"/>
      <c r="C190" s="200" t="s">
        <v>228</v>
      </c>
      <c r="D190" s="200" t="s">
        <v>116</v>
      </c>
      <c r="E190" s="201" t="s">
        <v>229</v>
      </c>
      <c r="F190" s="202" t="s">
        <v>230</v>
      </c>
      <c r="G190" s="203" t="s">
        <v>119</v>
      </c>
      <c r="H190" s="204">
        <v>455.55500000000001</v>
      </c>
      <c r="I190" s="205"/>
      <c r="J190" s="206">
        <f>ROUND(I190*H190,2)</f>
        <v>0</v>
      </c>
      <c r="K190" s="202" t="s">
        <v>120</v>
      </c>
      <c r="L190" s="47"/>
      <c r="M190" s="207" t="s">
        <v>19</v>
      </c>
      <c r="N190" s="208" t="s">
        <v>41</v>
      </c>
      <c r="O190" s="87"/>
      <c r="P190" s="209">
        <f>O190*H190</f>
        <v>0</v>
      </c>
      <c r="Q190" s="209">
        <v>4.0000000000000003E-05</v>
      </c>
      <c r="R190" s="209">
        <f>Q190*H190</f>
        <v>0.018222200000000001</v>
      </c>
      <c r="S190" s="209">
        <v>0</v>
      </c>
      <c r="T190" s="210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1" t="s">
        <v>121</v>
      </c>
      <c r="AT190" s="211" t="s">
        <v>116</v>
      </c>
      <c r="AU190" s="211" t="s">
        <v>77</v>
      </c>
      <c r="AY190" s="20" t="s">
        <v>113</v>
      </c>
      <c r="BE190" s="212">
        <f>IF(N190="základní",J190,0)</f>
        <v>0</v>
      </c>
      <c r="BF190" s="212">
        <f>IF(N190="snížená",J190,0)</f>
        <v>0</v>
      </c>
      <c r="BG190" s="212">
        <f>IF(N190="zákl. přenesená",J190,0)</f>
        <v>0</v>
      </c>
      <c r="BH190" s="212">
        <f>IF(N190="sníž. přenesená",J190,0)</f>
        <v>0</v>
      </c>
      <c r="BI190" s="212">
        <f>IF(N190="nulová",J190,0)</f>
        <v>0</v>
      </c>
      <c r="BJ190" s="20" t="s">
        <v>75</v>
      </c>
      <c r="BK190" s="212">
        <f>ROUND(I190*H190,2)</f>
        <v>0</v>
      </c>
      <c r="BL190" s="20" t="s">
        <v>121</v>
      </c>
      <c r="BM190" s="211" t="s">
        <v>231</v>
      </c>
    </row>
    <row r="191" s="2" customFormat="1">
      <c r="A191" s="41"/>
      <c r="B191" s="42"/>
      <c r="C191" s="43"/>
      <c r="D191" s="213" t="s">
        <v>123</v>
      </c>
      <c r="E191" s="43"/>
      <c r="F191" s="214" t="s">
        <v>232</v>
      </c>
      <c r="G191" s="43"/>
      <c r="H191" s="43"/>
      <c r="I191" s="215"/>
      <c r="J191" s="43"/>
      <c r="K191" s="43"/>
      <c r="L191" s="47"/>
      <c r="M191" s="216"/>
      <c r="N191" s="217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123</v>
      </c>
      <c r="AU191" s="20" t="s">
        <v>77</v>
      </c>
    </row>
    <row r="192" s="13" customFormat="1">
      <c r="A192" s="13"/>
      <c r="B192" s="220"/>
      <c r="C192" s="221"/>
      <c r="D192" s="218" t="s">
        <v>132</v>
      </c>
      <c r="E192" s="222" t="s">
        <v>19</v>
      </c>
      <c r="F192" s="223" t="s">
        <v>133</v>
      </c>
      <c r="G192" s="221"/>
      <c r="H192" s="222" t="s">
        <v>19</v>
      </c>
      <c r="I192" s="224"/>
      <c r="J192" s="221"/>
      <c r="K192" s="221"/>
      <c r="L192" s="225"/>
      <c r="M192" s="226"/>
      <c r="N192" s="227"/>
      <c r="O192" s="227"/>
      <c r="P192" s="227"/>
      <c r="Q192" s="227"/>
      <c r="R192" s="227"/>
      <c r="S192" s="227"/>
      <c r="T192" s="22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29" t="s">
        <v>132</v>
      </c>
      <c r="AU192" s="229" t="s">
        <v>77</v>
      </c>
      <c r="AV192" s="13" t="s">
        <v>75</v>
      </c>
      <c r="AW192" s="13" t="s">
        <v>32</v>
      </c>
      <c r="AX192" s="13" t="s">
        <v>70</v>
      </c>
      <c r="AY192" s="229" t="s">
        <v>113</v>
      </c>
    </row>
    <row r="193" s="14" customFormat="1">
      <c r="A193" s="14"/>
      <c r="B193" s="230"/>
      <c r="C193" s="231"/>
      <c r="D193" s="218" t="s">
        <v>132</v>
      </c>
      <c r="E193" s="232" t="s">
        <v>19</v>
      </c>
      <c r="F193" s="233" t="s">
        <v>134</v>
      </c>
      <c r="G193" s="231"/>
      <c r="H193" s="234">
        <v>454.05500000000001</v>
      </c>
      <c r="I193" s="235"/>
      <c r="J193" s="231"/>
      <c r="K193" s="231"/>
      <c r="L193" s="236"/>
      <c r="M193" s="237"/>
      <c r="N193" s="238"/>
      <c r="O193" s="238"/>
      <c r="P193" s="238"/>
      <c r="Q193" s="238"/>
      <c r="R193" s="238"/>
      <c r="S193" s="238"/>
      <c r="T193" s="23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0" t="s">
        <v>132</v>
      </c>
      <c r="AU193" s="240" t="s">
        <v>77</v>
      </c>
      <c r="AV193" s="14" t="s">
        <v>77</v>
      </c>
      <c r="AW193" s="14" t="s">
        <v>32</v>
      </c>
      <c r="AX193" s="14" t="s">
        <v>70</v>
      </c>
      <c r="AY193" s="240" t="s">
        <v>113</v>
      </c>
    </row>
    <row r="194" s="14" customFormat="1">
      <c r="A194" s="14"/>
      <c r="B194" s="230"/>
      <c r="C194" s="231"/>
      <c r="D194" s="218" t="s">
        <v>132</v>
      </c>
      <c r="E194" s="232" t="s">
        <v>19</v>
      </c>
      <c r="F194" s="233" t="s">
        <v>135</v>
      </c>
      <c r="G194" s="231"/>
      <c r="H194" s="234">
        <v>0.435</v>
      </c>
      <c r="I194" s="235"/>
      <c r="J194" s="231"/>
      <c r="K194" s="231"/>
      <c r="L194" s="236"/>
      <c r="M194" s="237"/>
      <c r="N194" s="238"/>
      <c r="O194" s="238"/>
      <c r="P194" s="238"/>
      <c r="Q194" s="238"/>
      <c r="R194" s="238"/>
      <c r="S194" s="238"/>
      <c r="T194" s="239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0" t="s">
        <v>132</v>
      </c>
      <c r="AU194" s="240" t="s">
        <v>77</v>
      </c>
      <c r="AV194" s="14" t="s">
        <v>77</v>
      </c>
      <c r="AW194" s="14" t="s">
        <v>32</v>
      </c>
      <c r="AX194" s="14" t="s">
        <v>70</v>
      </c>
      <c r="AY194" s="240" t="s">
        <v>113</v>
      </c>
    </row>
    <row r="195" s="14" customFormat="1">
      <c r="A195" s="14"/>
      <c r="B195" s="230"/>
      <c r="C195" s="231"/>
      <c r="D195" s="218" t="s">
        <v>132</v>
      </c>
      <c r="E195" s="232" t="s">
        <v>19</v>
      </c>
      <c r="F195" s="233" t="s">
        <v>136</v>
      </c>
      <c r="G195" s="231"/>
      <c r="H195" s="234">
        <v>1.065</v>
      </c>
      <c r="I195" s="235"/>
      <c r="J195" s="231"/>
      <c r="K195" s="231"/>
      <c r="L195" s="236"/>
      <c r="M195" s="237"/>
      <c r="N195" s="238"/>
      <c r="O195" s="238"/>
      <c r="P195" s="238"/>
      <c r="Q195" s="238"/>
      <c r="R195" s="238"/>
      <c r="S195" s="238"/>
      <c r="T195" s="239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0" t="s">
        <v>132</v>
      </c>
      <c r="AU195" s="240" t="s">
        <v>77</v>
      </c>
      <c r="AV195" s="14" t="s">
        <v>77</v>
      </c>
      <c r="AW195" s="14" t="s">
        <v>32</v>
      </c>
      <c r="AX195" s="14" t="s">
        <v>70</v>
      </c>
      <c r="AY195" s="240" t="s">
        <v>113</v>
      </c>
    </row>
    <row r="196" s="15" customFormat="1">
      <c r="A196" s="15"/>
      <c r="B196" s="241"/>
      <c r="C196" s="242"/>
      <c r="D196" s="218" t="s">
        <v>132</v>
      </c>
      <c r="E196" s="243" t="s">
        <v>19</v>
      </c>
      <c r="F196" s="244" t="s">
        <v>140</v>
      </c>
      <c r="G196" s="242"/>
      <c r="H196" s="245">
        <v>455.55500000000001</v>
      </c>
      <c r="I196" s="246"/>
      <c r="J196" s="242"/>
      <c r="K196" s="242"/>
      <c r="L196" s="247"/>
      <c r="M196" s="248"/>
      <c r="N196" s="249"/>
      <c r="O196" s="249"/>
      <c r="P196" s="249"/>
      <c r="Q196" s="249"/>
      <c r="R196" s="249"/>
      <c r="S196" s="249"/>
      <c r="T196" s="250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51" t="s">
        <v>132</v>
      </c>
      <c r="AU196" s="251" t="s">
        <v>77</v>
      </c>
      <c r="AV196" s="15" t="s">
        <v>121</v>
      </c>
      <c r="AW196" s="15" t="s">
        <v>32</v>
      </c>
      <c r="AX196" s="15" t="s">
        <v>75</v>
      </c>
      <c r="AY196" s="251" t="s">
        <v>113</v>
      </c>
    </row>
    <row r="197" s="12" customFormat="1" ht="22.8" customHeight="1">
      <c r="A197" s="12"/>
      <c r="B197" s="184"/>
      <c r="C197" s="185"/>
      <c r="D197" s="186" t="s">
        <v>69</v>
      </c>
      <c r="E197" s="198" t="s">
        <v>233</v>
      </c>
      <c r="F197" s="198" t="s">
        <v>234</v>
      </c>
      <c r="G197" s="185"/>
      <c r="H197" s="185"/>
      <c r="I197" s="188"/>
      <c r="J197" s="199">
        <f>BK197</f>
        <v>0</v>
      </c>
      <c r="K197" s="185"/>
      <c r="L197" s="190"/>
      <c r="M197" s="191"/>
      <c r="N197" s="192"/>
      <c r="O197" s="192"/>
      <c r="P197" s="193">
        <f>SUM(P198:P212)</f>
        <v>0</v>
      </c>
      <c r="Q197" s="192"/>
      <c r="R197" s="193">
        <f>SUM(R198:R212)</f>
        <v>0</v>
      </c>
      <c r="S197" s="192"/>
      <c r="T197" s="194">
        <f>SUM(T198:T212)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95" t="s">
        <v>75</v>
      </c>
      <c r="AT197" s="196" t="s">
        <v>69</v>
      </c>
      <c r="AU197" s="196" t="s">
        <v>75</v>
      </c>
      <c r="AY197" s="195" t="s">
        <v>113</v>
      </c>
      <c r="BK197" s="197">
        <f>SUM(BK198:BK212)</f>
        <v>0</v>
      </c>
    </row>
    <row r="198" s="2" customFormat="1" ht="16.5" customHeight="1">
      <c r="A198" s="41"/>
      <c r="B198" s="42"/>
      <c r="C198" s="200" t="s">
        <v>235</v>
      </c>
      <c r="D198" s="200" t="s">
        <v>116</v>
      </c>
      <c r="E198" s="201" t="s">
        <v>236</v>
      </c>
      <c r="F198" s="202" t="s">
        <v>237</v>
      </c>
      <c r="G198" s="203" t="s">
        <v>238</v>
      </c>
      <c r="H198" s="204">
        <v>18.492000000000001</v>
      </c>
      <c r="I198" s="205"/>
      <c r="J198" s="206">
        <f>ROUND(I198*H198,2)</f>
        <v>0</v>
      </c>
      <c r="K198" s="202" t="s">
        <v>120</v>
      </c>
      <c r="L198" s="47"/>
      <c r="M198" s="207" t="s">
        <v>19</v>
      </c>
      <c r="N198" s="208" t="s">
        <v>41</v>
      </c>
      <c r="O198" s="87"/>
      <c r="P198" s="209">
        <f>O198*H198</f>
        <v>0</v>
      </c>
      <c r="Q198" s="209">
        <v>0</v>
      </c>
      <c r="R198" s="209">
        <f>Q198*H198</f>
        <v>0</v>
      </c>
      <c r="S198" s="209">
        <v>0</v>
      </c>
      <c r="T198" s="210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1" t="s">
        <v>121</v>
      </c>
      <c r="AT198" s="211" t="s">
        <v>116</v>
      </c>
      <c r="AU198" s="211" t="s">
        <v>77</v>
      </c>
      <c r="AY198" s="20" t="s">
        <v>113</v>
      </c>
      <c r="BE198" s="212">
        <f>IF(N198="základní",J198,0)</f>
        <v>0</v>
      </c>
      <c r="BF198" s="212">
        <f>IF(N198="snížená",J198,0)</f>
        <v>0</v>
      </c>
      <c r="BG198" s="212">
        <f>IF(N198="zákl. přenesená",J198,0)</f>
        <v>0</v>
      </c>
      <c r="BH198" s="212">
        <f>IF(N198="sníž. přenesená",J198,0)</f>
        <v>0</v>
      </c>
      <c r="BI198" s="212">
        <f>IF(N198="nulová",J198,0)</f>
        <v>0</v>
      </c>
      <c r="BJ198" s="20" t="s">
        <v>75</v>
      </c>
      <c r="BK198" s="212">
        <f>ROUND(I198*H198,2)</f>
        <v>0</v>
      </c>
      <c r="BL198" s="20" t="s">
        <v>121</v>
      </c>
      <c r="BM198" s="211" t="s">
        <v>239</v>
      </c>
    </row>
    <row r="199" s="2" customFormat="1">
      <c r="A199" s="41"/>
      <c r="B199" s="42"/>
      <c r="C199" s="43"/>
      <c r="D199" s="213" t="s">
        <v>123</v>
      </c>
      <c r="E199" s="43"/>
      <c r="F199" s="214" t="s">
        <v>240</v>
      </c>
      <c r="G199" s="43"/>
      <c r="H199" s="43"/>
      <c r="I199" s="215"/>
      <c r="J199" s="43"/>
      <c r="K199" s="43"/>
      <c r="L199" s="47"/>
      <c r="M199" s="216"/>
      <c r="N199" s="217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123</v>
      </c>
      <c r="AU199" s="20" t="s">
        <v>77</v>
      </c>
    </row>
    <row r="200" s="2" customFormat="1" ht="24.15" customHeight="1">
      <c r="A200" s="41"/>
      <c r="B200" s="42"/>
      <c r="C200" s="200" t="s">
        <v>241</v>
      </c>
      <c r="D200" s="200" t="s">
        <v>116</v>
      </c>
      <c r="E200" s="201" t="s">
        <v>242</v>
      </c>
      <c r="F200" s="202" t="s">
        <v>243</v>
      </c>
      <c r="G200" s="203" t="s">
        <v>238</v>
      </c>
      <c r="H200" s="204">
        <v>18.492000000000001</v>
      </c>
      <c r="I200" s="205"/>
      <c r="J200" s="206">
        <f>ROUND(I200*H200,2)</f>
        <v>0</v>
      </c>
      <c r="K200" s="202" t="s">
        <v>120</v>
      </c>
      <c r="L200" s="47"/>
      <c r="M200" s="207" t="s">
        <v>19</v>
      </c>
      <c r="N200" s="208" t="s">
        <v>41</v>
      </c>
      <c r="O200" s="87"/>
      <c r="P200" s="209">
        <f>O200*H200</f>
        <v>0</v>
      </c>
      <c r="Q200" s="209">
        <v>0</v>
      </c>
      <c r="R200" s="209">
        <f>Q200*H200</f>
        <v>0</v>
      </c>
      <c r="S200" s="209">
        <v>0</v>
      </c>
      <c r="T200" s="210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1" t="s">
        <v>121</v>
      </c>
      <c r="AT200" s="211" t="s">
        <v>116</v>
      </c>
      <c r="AU200" s="211" t="s">
        <v>77</v>
      </c>
      <c r="AY200" s="20" t="s">
        <v>113</v>
      </c>
      <c r="BE200" s="212">
        <f>IF(N200="základní",J200,0)</f>
        <v>0</v>
      </c>
      <c r="BF200" s="212">
        <f>IF(N200="snížená",J200,0)</f>
        <v>0</v>
      </c>
      <c r="BG200" s="212">
        <f>IF(N200="zákl. přenesená",J200,0)</f>
        <v>0</v>
      </c>
      <c r="BH200" s="212">
        <f>IF(N200="sníž. přenesená",J200,0)</f>
        <v>0</v>
      </c>
      <c r="BI200" s="212">
        <f>IF(N200="nulová",J200,0)</f>
        <v>0</v>
      </c>
      <c r="BJ200" s="20" t="s">
        <v>75</v>
      </c>
      <c r="BK200" s="212">
        <f>ROUND(I200*H200,2)</f>
        <v>0</v>
      </c>
      <c r="BL200" s="20" t="s">
        <v>121</v>
      </c>
      <c r="BM200" s="211" t="s">
        <v>244</v>
      </c>
    </row>
    <row r="201" s="2" customFormat="1">
      <c r="A201" s="41"/>
      <c r="B201" s="42"/>
      <c r="C201" s="43"/>
      <c r="D201" s="213" t="s">
        <v>123</v>
      </c>
      <c r="E201" s="43"/>
      <c r="F201" s="214" t="s">
        <v>245</v>
      </c>
      <c r="G201" s="43"/>
      <c r="H201" s="43"/>
      <c r="I201" s="215"/>
      <c r="J201" s="43"/>
      <c r="K201" s="43"/>
      <c r="L201" s="47"/>
      <c r="M201" s="216"/>
      <c r="N201" s="217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123</v>
      </c>
      <c r="AU201" s="20" t="s">
        <v>77</v>
      </c>
    </row>
    <row r="202" s="2" customFormat="1" ht="21.75" customHeight="1">
      <c r="A202" s="41"/>
      <c r="B202" s="42"/>
      <c r="C202" s="200" t="s">
        <v>246</v>
      </c>
      <c r="D202" s="200" t="s">
        <v>116</v>
      </c>
      <c r="E202" s="201" t="s">
        <v>247</v>
      </c>
      <c r="F202" s="202" t="s">
        <v>248</v>
      </c>
      <c r="G202" s="203" t="s">
        <v>238</v>
      </c>
      <c r="H202" s="204">
        <v>18.492000000000001</v>
      </c>
      <c r="I202" s="205"/>
      <c r="J202" s="206">
        <f>ROUND(I202*H202,2)</f>
        <v>0</v>
      </c>
      <c r="K202" s="202" t="s">
        <v>120</v>
      </c>
      <c r="L202" s="47"/>
      <c r="M202" s="207" t="s">
        <v>19</v>
      </c>
      <c r="N202" s="208" t="s">
        <v>41</v>
      </c>
      <c r="O202" s="87"/>
      <c r="P202" s="209">
        <f>O202*H202</f>
        <v>0</v>
      </c>
      <c r="Q202" s="209">
        <v>0</v>
      </c>
      <c r="R202" s="209">
        <f>Q202*H202</f>
        <v>0</v>
      </c>
      <c r="S202" s="209">
        <v>0</v>
      </c>
      <c r="T202" s="210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1" t="s">
        <v>121</v>
      </c>
      <c r="AT202" s="211" t="s">
        <v>116</v>
      </c>
      <c r="AU202" s="211" t="s">
        <v>77</v>
      </c>
      <c r="AY202" s="20" t="s">
        <v>113</v>
      </c>
      <c r="BE202" s="212">
        <f>IF(N202="základní",J202,0)</f>
        <v>0</v>
      </c>
      <c r="BF202" s="212">
        <f>IF(N202="snížená",J202,0)</f>
        <v>0</v>
      </c>
      <c r="BG202" s="212">
        <f>IF(N202="zákl. přenesená",J202,0)</f>
        <v>0</v>
      </c>
      <c r="BH202" s="212">
        <f>IF(N202="sníž. přenesená",J202,0)</f>
        <v>0</v>
      </c>
      <c r="BI202" s="212">
        <f>IF(N202="nulová",J202,0)</f>
        <v>0</v>
      </c>
      <c r="BJ202" s="20" t="s">
        <v>75</v>
      </c>
      <c r="BK202" s="212">
        <f>ROUND(I202*H202,2)</f>
        <v>0</v>
      </c>
      <c r="BL202" s="20" t="s">
        <v>121</v>
      </c>
      <c r="BM202" s="211" t="s">
        <v>249</v>
      </c>
    </row>
    <row r="203" s="2" customFormat="1">
      <c r="A203" s="41"/>
      <c r="B203" s="42"/>
      <c r="C203" s="43"/>
      <c r="D203" s="213" t="s">
        <v>123</v>
      </c>
      <c r="E203" s="43"/>
      <c r="F203" s="214" t="s">
        <v>250</v>
      </c>
      <c r="G203" s="43"/>
      <c r="H203" s="43"/>
      <c r="I203" s="215"/>
      <c r="J203" s="43"/>
      <c r="K203" s="43"/>
      <c r="L203" s="47"/>
      <c r="M203" s="216"/>
      <c r="N203" s="217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123</v>
      </c>
      <c r="AU203" s="20" t="s">
        <v>77</v>
      </c>
    </row>
    <row r="204" s="2" customFormat="1" ht="24.15" customHeight="1">
      <c r="A204" s="41"/>
      <c r="B204" s="42"/>
      <c r="C204" s="200" t="s">
        <v>251</v>
      </c>
      <c r="D204" s="200" t="s">
        <v>116</v>
      </c>
      <c r="E204" s="201" t="s">
        <v>252</v>
      </c>
      <c r="F204" s="202" t="s">
        <v>253</v>
      </c>
      <c r="G204" s="203" t="s">
        <v>238</v>
      </c>
      <c r="H204" s="204">
        <v>110.952</v>
      </c>
      <c r="I204" s="205"/>
      <c r="J204" s="206">
        <f>ROUND(I204*H204,2)</f>
        <v>0</v>
      </c>
      <c r="K204" s="202" t="s">
        <v>120</v>
      </c>
      <c r="L204" s="47"/>
      <c r="M204" s="207" t="s">
        <v>19</v>
      </c>
      <c r="N204" s="208" t="s">
        <v>41</v>
      </c>
      <c r="O204" s="87"/>
      <c r="P204" s="209">
        <f>O204*H204</f>
        <v>0</v>
      </c>
      <c r="Q204" s="209">
        <v>0</v>
      </c>
      <c r="R204" s="209">
        <f>Q204*H204</f>
        <v>0</v>
      </c>
      <c r="S204" s="209">
        <v>0</v>
      </c>
      <c r="T204" s="210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1" t="s">
        <v>121</v>
      </c>
      <c r="AT204" s="211" t="s">
        <v>116</v>
      </c>
      <c r="AU204" s="211" t="s">
        <v>77</v>
      </c>
      <c r="AY204" s="20" t="s">
        <v>113</v>
      </c>
      <c r="BE204" s="212">
        <f>IF(N204="základní",J204,0)</f>
        <v>0</v>
      </c>
      <c r="BF204" s="212">
        <f>IF(N204="snížená",J204,0)</f>
        <v>0</v>
      </c>
      <c r="BG204" s="212">
        <f>IF(N204="zákl. přenesená",J204,0)</f>
        <v>0</v>
      </c>
      <c r="BH204" s="212">
        <f>IF(N204="sníž. přenesená",J204,0)</f>
        <v>0</v>
      </c>
      <c r="BI204" s="212">
        <f>IF(N204="nulová",J204,0)</f>
        <v>0</v>
      </c>
      <c r="BJ204" s="20" t="s">
        <v>75</v>
      </c>
      <c r="BK204" s="212">
        <f>ROUND(I204*H204,2)</f>
        <v>0</v>
      </c>
      <c r="BL204" s="20" t="s">
        <v>121</v>
      </c>
      <c r="BM204" s="211" t="s">
        <v>254</v>
      </c>
    </row>
    <row r="205" s="2" customFormat="1">
      <c r="A205" s="41"/>
      <c r="B205" s="42"/>
      <c r="C205" s="43"/>
      <c r="D205" s="213" t="s">
        <v>123</v>
      </c>
      <c r="E205" s="43"/>
      <c r="F205" s="214" t="s">
        <v>255</v>
      </c>
      <c r="G205" s="43"/>
      <c r="H205" s="43"/>
      <c r="I205" s="215"/>
      <c r="J205" s="43"/>
      <c r="K205" s="43"/>
      <c r="L205" s="47"/>
      <c r="M205" s="216"/>
      <c r="N205" s="217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123</v>
      </c>
      <c r="AU205" s="20" t="s">
        <v>77</v>
      </c>
    </row>
    <row r="206" s="14" customFormat="1">
      <c r="A206" s="14"/>
      <c r="B206" s="230"/>
      <c r="C206" s="231"/>
      <c r="D206" s="218" t="s">
        <v>132</v>
      </c>
      <c r="E206" s="232" t="s">
        <v>19</v>
      </c>
      <c r="F206" s="233" t="s">
        <v>256</v>
      </c>
      <c r="G206" s="231"/>
      <c r="H206" s="234">
        <v>110.952</v>
      </c>
      <c r="I206" s="235"/>
      <c r="J206" s="231"/>
      <c r="K206" s="231"/>
      <c r="L206" s="236"/>
      <c r="M206" s="237"/>
      <c r="N206" s="238"/>
      <c r="O206" s="238"/>
      <c r="P206" s="238"/>
      <c r="Q206" s="238"/>
      <c r="R206" s="238"/>
      <c r="S206" s="238"/>
      <c r="T206" s="239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0" t="s">
        <v>132</v>
      </c>
      <c r="AU206" s="240" t="s">
        <v>77</v>
      </c>
      <c r="AV206" s="14" t="s">
        <v>77</v>
      </c>
      <c r="AW206" s="14" t="s">
        <v>32</v>
      </c>
      <c r="AX206" s="14" t="s">
        <v>75</v>
      </c>
      <c r="AY206" s="240" t="s">
        <v>113</v>
      </c>
    </row>
    <row r="207" s="2" customFormat="1" ht="24.15" customHeight="1">
      <c r="A207" s="41"/>
      <c r="B207" s="42"/>
      <c r="C207" s="200" t="s">
        <v>7</v>
      </c>
      <c r="D207" s="200" t="s">
        <v>116</v>
      </c>
      <c r="E207" s="201" t="s">
        <v>257</v>
      </c>
      <c r="F207" s="202" t="s">
        <v>258</v>
      </c>
      <c r="G207" s="203" t="s">
        <v>238</v>
      </c>
      <c r="H207" s="204">
        <v>14.82</v>
      </c>
      <c r="I207" s="205"/>
      <c r="J207" s="206">
        <f>ROUND(I207*H207,2)</f>
        <v>0</v>
      </c>
      <c r="K207" s="202" t="s">
        <v>120</v>
      </c>
      <c r="L207" s="47"/>
      <c r="M207" s="207" t="s">
        <v>19</v>
      </c>
      <c r="N207" s="208" t="s">
        <v>41</v>
      </c>
      <c r="O207" s="87"/>
      <c r="P207" s="209">
        <f>O207*H207</f>
        <v>0</v>
      </c>
      <c r="Q207" s="209">
        <v>0</v>
      </c>
      <c r="R207" s="209">
        <f>Q207*H207</f>
        <v>0</v>
      </c>
      <c r="S207" s="209">
        <v>0</v>
      </c>
      <c r="T207" s="210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1" t="s">
        <v>121</v>
      </c>
      <c r="AT207" s="211" t="s">
        <v>116</v>
      </c>
      <c r="AU207" s="211" t="s">
        <v>77</v>
      </c>
      <c r="AY207" s="20" t="s">
        <v>113</v>
      </c>
      <c r="BE207" s="212">
        <f>IF(N207="základní",J207,0)</f>
        <v>0</v>
      </c>
      <c r="BF207" s="212">
        <f>IF(N207="snížená",J207,0)</f>
        <v>0</v>
      </c>
      <c r="BG207" s="212">
        <f>IF(N207="zákl. přenesená",J207,0)</f>
        <v>0</v>
      </c>
      <c r="BH207" s="212">
        <f>IF(N207="sníž. přenesená",J207,0)</f>
        <v>0</v>
      </c>
      <c r="BI207" s="212">
        <f>IF(N207="nulová",J207,0)</f>
        <v>0</v>
      </c>
      <c r="BJ207" s="20" t="s">
        <v>75</v>
      </c>
      <c r="BK207" s="212">
        <f>ROUND(I207*H207,2)</f>
        <v>0</v>
      </c>
      <c r="BL207" s="20" t="s">
        <v>121</v>
      </c>
      <c r="BM207" s="211" t="s">
        <v>259</v>
      </c>
    </row>
    <row r="208" s="2" customFormat="1">
      <c r="A208" s="41"/>
      <c r="B208" s="42"/>
      <c r="C208" s="43"/>
      <c r="D208" s="213" t="s">
        <v>123</v>
      </c>
      <c r="E208" s="43"/>
      <c r="F208" s="214" t="s">
        <v>260</v>
      </c>
      <c r="G208" s="43"/>
      <c r="H208" s="43"/>
      <c r="I208" s="215"/>
      <c r="J208" s="43"/>
      <c r="K208" s="43"/>
      <c r="L208" s="47"/>
      <c r="M208" s="216"/>
      <c r="N208" s="217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123</v>
      </c>
      <c r="AU208" s="20" t="s">
        <v>77</v>
      </c>
    </row>
    <row r="209" s="2" customFormat="1" ht="24.15" customHeight="1">
      <c r="A209" s="41"/>
      <c r="B209" s="42"/>
      <c r="C209" s="200" t="s">
        <v>261</v>
      </c>
      <c r="D209" s="200" t="s">
        <v>116</v>
      </c>
      <c r="E209" s="201" t="s">
        <v>262</v>
      </c>
      <c r="F209" s="202" t="s">
        <v>263</v>
      </c>
      <c r="G209" s="203" t="s">
        <v>238</v>
      </c>
      <c r="H209" s="204">
        <v>0.14699999999999999</v>
      </c>
      <c r="I209" s="205"/>
      <c r="J209" s="206">
        <f>ROUND(I209*H209,2)</f>
        <v>0</v>
      </c>
      <c r="K209" s="202" t="s">
        <v>120</v>
      </c>
      <c r="L209" s="47"/>
      <c r="M209" s="207" t="s">
        <v>19</v>
      </c>
      <c r="N209" s="208" t="s">
        <v>41</v>
      </c>
      <c r="O209" s="87"/>
      <c r="P209" s="209">
        <f>O209*H209</f>
        <v>0</v>
      </c>
      <c r="Q209" s="209">
        <v>0</v>
      </c>
      <c r="R209" s="209">
        <f>Q209*H209</f>
        <v>0</v>
      </c>
      <c r="S209" s="209">
        <v>0</v>
      </c>
      <c r="T209" s="210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1" t="s">
        <v>121</v>
      </c>
      <c r="AT209" s="211" t="s">
        <v>116</v>
      </c>
      <c r="AU209" s="211" t="s">
        <v>77</v>
      </c>
      <c r="AY209" s="20" t="s">
        <v>113</v>
      </c>
      <c r="BE209" s="212">
        <f>IF(N209="základní",J209,0)</f>
        <v>0</v>
      </c>
      <c r="BF209" s="212">
        <f>IF(N209="snížená",J209,0)</f>
        <v>0</v>
      </c>
      <c r="BG209" s="212">
        <f>IF(N209="zákl. přenesená",J209,0)</f>
        <v>0</v>
      </c>
      <c r="BH209" s="212">
        <f>IF(N209="sníž. přenesená",J209,0)</f>
        <v>0</v>
      </c>
      <c r="BI209" s="212">
        <f>IF(N209="nulová",J209,0)</f>
        <v>0</v>
      </c>
      <c r="BJ209" s="20" t="s">
        <v>75</v>
      </c>
      <c r="BK209" s="212">
        <f>ROUND(I209*H209,2)</f>
        <v>0</v>
      </c>
      <c r="BL209" s="20" t="s">
        <v>121</v>
      </c>
      <c r="BM209" s="211" t="s">
        <v>264</v>
      </c>
    </row>
    <row r="210" s="2" customFormat="1">
      <c r="A210" s="41"/>
      <c r="B210" s="42"/>
      <c r="C210" s="43"/>
      <c r="D210" s="213" t="s">
        <v>123</v>
      </c>
      <c r="E210" s="43"/>
      <c r="F210" s="214" t="s">
        <v>265</v>
      </c>
      <c r="G210" s="43"/>
      <c r="H210" s="43"/>
      <c r="I210" s="215"/>
      <c r="J210" s="43"/>
      <c r="K210" s="43"/>
      <c r="L210" s="47"/>
      <c r="M210" s="216"/>
      <c r="N210" s="217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123</v>
      </c>
      <c r="AU210" s="20" t="s">
        <v>77</v>
      </c>
    </row>
    <row r="211" s="2" customFormat="1" ht="24.15" customHeight="1">
      <c r="A211" s="41"/>
      <c r="B211" s="42"/>
      <c r="C211" s="200" t="s">
        <v>266</v>
      </c>
      <c r="D211" s="200" t="s">
        <v>116</v>
      </c>
      <c r="E211" s="201" t="s">
        <v>267</v>
      </c>
      <c r="F211" s="202" t="s">
        <v>268</v>
      </c>
      <c r="G211" s="203" t="s">
        <v>238</v>
      </c>
      <c r="H211" s="204">
        <v>3.5249999999999999</v>
      </c>
      <c r="I211" s="205"/>
      <c r="J211" s="206">
        <f>ROUND(I211*H211,2)</f>
        <v>0</v>
      </c>
      <c r="K211" s="202" t="s">
        <v>120</v>
      </c>
      <c r="L211" s="47"/>
      <c r="M211" s="207" t="s">
        <v>19</v>
      </c>
      <c r="N211" s="208" t="s">
        <v>41</v>
      </c>
      <c r="O211" s="87"/>
      <c r="P211" s="209">
        <f>O211*H211</f>
        <v>0</v>
      </c>
      <c r="Q211" s="209">
        <v>0</v>
      </c>
      <c r="R211" s="209">
        <f>Q211*H211</f>
        <v>0</v>
      </c>
      <c r="S211" s="209">
        <v>0</v>
      </c>
      <c r="T211" s="210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1" t="s">
        <v>121</v>
      </c>
      <c r="AT211" s="211" t="s">
        <v>116</v>
      </c>
      <c r="AU211" s="211" t="s">
        <v>77</v>
      </c>
      <c r="AY211" s="20" t="s">
        <v>113</v>
      </c>
      <c r="BE211" s="212">
        <f>IF(N211="základní",J211,0)</f>
        <v>0</v>
      </c>
      <c r="BF211" s="212">
        <f>IF(N211="snížená",J211,0)</f>
        <v>0</v>
      </c>
      <c r="BG211" s="212">
        <f>IF(N211="zákl. přenesená",J211,0)</f>
        <v>0</v>
      </c>
      <c r="BH211" s="212">
        <f>IF(N211="sníž. přenesená",J211,0)</f>
        <v>0</v>
      </c>
      <c r="BI211" s="212">
        <f>IF(N211="nulová",J211,0)</f>
        <v>0</v>
      </c>
      <c r="BJ211" s="20" t="s">
        <v>75</v>
      </c>
      <c r="BK211" s="212">
        <f>ROUND(I211*H211,2)</f>
        <v>0</v>
      </c>
      <c r="BL211" s="20" t="s">
        <v>121</v>
      </c>
      <c r="BM211" s="211" t="s">
        <v>269</v>
      </c>
    </row>
    <row r="212" s="2" customFormat="1">
      <c r="A212" s="41"/>
      <c r="B212" s="42"/>
      <c r="C212" s="43"/>
      <c r="D212" s="213" t="s">
        <v>123</v>
      </c>
      <c r="E212" s="43"/>
      <c r="F212" s="214" t="s">
        <v>270</v>
      </c>
      <c r="G212" s="43"/>
      <c r="H212" s="43"/>
      <c r="I212" s="215"/>
      <c r="J212" s="43"/>
      <c r="K212" s="43"/>
      <c r="L212" s="47"/>
      <c r="M212" s="216"/>
      <c r="N212" s="217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123</v>
      </c>
      <c r="AU212" s="20" t="s">
        <v>77</v>
      </c>
    </row>
    <row r="213" s="12" customFormat="1" ht="22.8" customHeight="1">
      <c r="A213" s="12"/>
      <c r="B213" s="184"/>
      <c r="C213" s="185"/>
      <c r="D213" s="186" t="s">
        <v>69</v>
      </c>
      <c r="E213" s="198" t="s">
        <v>271</v>
      </c>
      <c r="F213" s="198" t="s">
        <v>272</v>
      </c>
      <c r="G213" s="185"/>
      <c r="H213" s="185"/>
      <c r="I213" s="188"/>
      <c r="J213" s="199">
        <f>BK213</f>
        <v>0</v>
      </c>
      <c r="K213" s="185"/>
      <c r="L213" s="190"/>
      <c r="M213" s="191"/>
      <c r="N213" s="192"/>
      <c r="O213" s="192"/>
      <c r="P213" s="193">
        <f>SUM(P214:P215)</f>
        <v>0</v>
      </c>
      <c r="Q213" s="192"/>
      <c r="R213" s="193">
        <f>SUM(R214:R215)</f>
        <v>0</v>
      </c>
      <c r="S213" s="192"/>
      <c r="T213" s="194">
        <f>SUM(T214:T215)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195" t="s">
        <v>75</v>
      </c>
      <c r="AT213" s="196" t="s">
        <v>69</v>
      </c>
      <c r="AU213" s="196" t="s">
        <v>75</v>
      </c>
      <c r="AY213" s="195" t="s">
        <v>113</v>
      </c>
      <c r="BK213" s="197">
        <f>SUM(BK214:BK215)</f>
        <v>0</v>
      </c>
    </row>
    <row r="214" s="2" customFormat="1" ht="33" customHeight="1">
      <c r="A214" s="41"/>
      <c r="B214" s="42"/>
      <c r="C214" s="200" t="s">
        <v>273</v>
      </c>
      <c r="D214" s="200" t="s">
        <v>116</v>
      </c>
      <c r="E214" s="201" t="s">
        <v>274</v>
      </c>
      <c r="F214" s="202" t="s">
        <v>275</v>
      </c>
      <c r="G214" s="203" t="s">
        <v>238</v>
      </c>
      <c r="H214" s="204">
        <v>28.167000000000002</v>
      </c>
      <c r="I214" s="205"/>
      <c r="J214" s="206">
        <f>ROUND(I214*H214,2)</f>
        <v>0</v>
      </c>
      <c r="K214" s="202" t="s">
        <v>120</v>
      </c>
      <c r="L214" s="47"/>
      <c r="M214" s="207" t="s">
        <v>19</v>
      </c>
      <c r="N214" s="208" t="s">
        <v>41</v>
      </c>
      <c r="O214" s="87"/>
      <c r="P214" s="209">
        <f>O214*H214</f>
        <v>0</v>
      </c>
      <c r="Q214" s="209">
        <v>0</v>
      </c>
      <c r="R214" s="209">
        <f>Q214*H214</f>
        <v>0</v>
      </c>
      <c r="S214" s="209">
        <v>0</v>
      </c>
      <c r="T214" s="210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1" t="s">
        <v>121</v>
      </c>
      <c r="AT214" s="211" t="s">
        <v>116</v>
      </c>
      <c r="AU214" s="211" t="s">
        <v>77</v>
      </c>
      <c r="AY214" s="20" t="s">
        <v>113</v>
      </c>
      <c r="BE214" s="212">
        <f>IF(N214="základní",J214,0)</f>
        <v>0</v>
      </c>
      <c r="BF214" s="212">
        <f>IF(N214="snížená",J214,0)</f>
        <v>0</v>
      </c>
      <c r="BG214" s="212">
        <f>IF(N214="zákl. přenesená",J214,0)</f>
        <v>0</v>
      </c>
      <c r="BH214" s="212">
        <f>IF(N214="sníž. přenesená",J214,0)</f>
        <v>0</v>
      </c>
      <c r="BI214" s="212">
        <f>IF(N214="nulová",J214,0)</f>
        <v>0</v>
      </c>
      <c r="BJ214" s="20" t="s">
        <v>75</v>
      </c>
      <c r="BK214" s="212">
        <f>ROUND(I214*H214,2)</f>
        <v>0</v>
      </c>
      <c r="BL214" s="20" t="s">
        <v>121</v>
      </c>
      <c r="BM214" s="211" t="s">
        <v>276</v>
      </c>
    </row>
    <row r="215" s="2" customFormat="1">
      <c r="A215" s="41"/>
      <c r="B215" s="42"/>
      <c r="C215" s="43"/>
      <c r="D215" s="213" t="s">
        <v>123</v>
      </c>
      <c r="E215" s="43"/>
      <c r="F215" s="214" t="s">
        <v>277</v>
      </c>
      <c r="G215" s="43"/>
      <c r="H215" s="43"/>
      <c r="I215" s="215"/>
      <c r="J215" s="43"/>
      <c r="K215" s="43"/>
      <c r="L215" s="47"/>
      <c r="M215" s="216"/>
      <c r="N215" s="217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123</v>
      </c>
      <c r="AU215" s="20" t="s">
        <v>77</v>
      </c>
    </row>
    <row r="216" s="12" customFormat="1" ht="25.92" customHeight="1">
      <c r="A216" s="12"/>
      <c r="B216" s="184"/>
      <c r="C216" s="185"/>
      <c r="D216" s="186" t="s">
        <v>69</v>
      </c>
      <c r="E216" s="187" t="s">
        <v>278</v>
      </c>
      <c r="F216" s="187" t="s">
        <v>279</v>
      </c>
      <c r="G216" s="185"/>
      <c r="H216" s="185"/>
      <c r="I216" s="188"/>
      <c r="J216" s="189">
        <f>BK216</f>
        <v>0</v>
      </c>
      <c r="K216" s="185"/>
      <c r="L216" s="190"/>
      <c r="M216" s="191"/>
      <c r="N216" s="192"/>
      <c r="O216" s="192"/>
      <c r="P216" s="193">
        <f>P217+P220+P223+P266+P271+P285+P305</f>
        <v>0</v>
      </c>
      <c r="Q216" s="192"/>
      <c r="R216" s="193">
        <f>R217+R220+R223+R266+R271+R285+R305</f>
        <v>1.43328045</v>
      </c>
      <c r="S216" s="192"/>
      <c r="T216" s="194">
        <f>T217+T220+T223+T266+T271+T285+T305</f>
        <v>4.9344226700000009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95" t="s">
        <v>77</v>
      </c>
      <c r="AT216" s="196" t="s">
        <v>69</v>
      </c>
      <c r="AU216" s="196" t="s">
        <v>70</v>
      </c>
      <c r="AY216" s="195" t="s">
        <v>113</v>
      </c>
      <c r="BK216" s="197">
        <f>BK217+BK220+BK223+BK266+BK271+BK285+BK305</f>
        <v>0</v>
      </c>
    </row>
    <row r="217" s="12" customFormat="1" ht="22.8" customHeight="1">
      <c r="A217" s="12"/>
      <c r="B217" s="184"/>
      <c r="C217" s="185"/>
      <c r="D217" s="186" t="s">
        <v>69</v>
      </c>
      <c r="E217" s="198" t="s">
        <v>280</v>
      </c>
      <c r="F217" s="198" t="s">
        <v>281</v>
      </c>
      <c r="G217" s="185"/>
      <c r="H217" s="185"/>
      <c r="I217" s="188"/>
      <c r="J217" s="199">
        <f>BK217</f>
        <v>0</v>
      </c>
      <c r="K217" s="185"/>
      <c r="L217" s="190"/>
      <c r="M217" s="191"/>
      <c r="N217" s="192"/>
      <c r="O217" s="192"/>
      <c r="P217" s="193">
        <f>SUM(P218:P219)</f>
        <v>0</v>
      </c>
      <c r="Q217" s="192"/>
      <c r="R217" s="193">
        <f>SUM(R218:R219)</f>
        <v>0</v>
      </c>
      <c r="S217" s="192"/>
      <c r="T217" s="194">
        <f>SUM(T218:T219)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195" t="s">
        <v>77</v>
      </c>
      <c r="AT217" s="196" t="s">
        <v>69</v>
      </c>
      <c r="AU217" s="196" t="s">
        <v>75</v>
      </c>
      <c r="AY217" s="195" t="s">
        <v>113</v>
      </c>
      <c r="BK217" s="197">
        <f>SUM(BK218:BK219)</f>
        <v>0</v>
      </c>
    </row>
    <row r="218" s="2" customFormat="1" ht="24.15" customHeight="1">
      <c r="A218" s="41"/>
      <c r="B218" s="42"/>
      <c r="C218" s="200" t="s">
        <v>282</v>
      </c>
      <c r="D218" s="200" t="s">
        <v>116</v>
      </c>
      <c r="E218" s="201" t="s">
        <v>283</v>
      </c>
      <c r="F218" s="202" t="s">
        <v>284</v>
      </c>
      <c r="G218" s="203" t="s">
        <v>285</v>
      </c>
      <c r="H218" s="204">
        <v>1</v>
      </c>
      <c r="I218" s="205"/>
      <c r="J218" s="206">
        <f>ROUND(I218*H218,2)</f>
        <v>0</v>
      </c>
      <c r="K218" s="202" t="s">
        <v>19</v>
      </c>
      <c r="L218" s="47"/>
      <c r="M218" s="207" t="s">
        <v>19</v>
      </c>
      <c r="N218" s="208" t="s">
        <v>41</v>
      </c>
      <c r="O218" s="87"/>
      <c r="P218" s="209">
        <f>O218*H218</f>
        <v>0</v>
      </c>
      <c r="Q218" s="209">
        <v>0</v>
      </c>
      <c r="R218" s="209">
        <f>Q218*H218</f>
        <v>0</v>
      </c>
      <c r="S218" s="209">
        <v>0</v>
      </c>
      <c r="T218" s="210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1" t="s">
        <v>228</v>
      </c>
      <c r="AT218" s="211" t="s">
        <v>116</v>
      </c>
      <c r="AU218" s="211" t="s">
        <v>77</v>
      </c>
      <c r="AY218" s="20" t="s">
        <v>113</v>
      </c>
      <c r="BE218" s="212">
        <f>IF(N218="základní",J218,0)</f>
        <v>0</v>
      </c>
      <c r="BF218" s="212">
        <f>IF(N218="snížená",J218,0)</f>
        <v>0</v>
      </c>
      <c r="BG218" s="212">
        <f>IF(N218="zákl. přenesená",J218,0)</f>
        <v>0</v>
      </c>
      <c r="BH218" s="212">
        <f>IF(N218="sníž. přenesená",J218,0)</f>
        <v>0</v>
      </c>
      <c r="BI218" s="212">
        <f>IF(N218="nulová",J218,0)</f>
        <v>0</v>
      </c>
      <c r="BJ218" s="20" t="s">
        <v>75</v>
      </c>
      <c r="BK218" s="212">
        <f>ROUND(I218*H218,2)</f>
        <v>0</v>
      </c>
      <c r="BL218" s="20" t="s">
        <v>228</v>
      </c>
      <c r="BM218" s="211" t="s">
        <v>286</v>
      </c>
    </row>
    <row r="219" s="2" customFormat="1" ht="24.15" customHeight="1">
      <c r="A219" s="41"/>
      <c r="B219" s="42"/>
      <c r="C219" s="200" t="s">
        <v>287</v>
      </c>
      <c r="D219" s="200" t="s">
        <v>116</v>
      </c>
      <c r="E219" s="201" t="s">
        <v>288</v>
      </c>
      <c r="F219" s="202" t="s">
        <v>289</v>
      </c>
      <c r="G219" s="203" t="s">
        <v>285</v>
      </c>
      <c r="H219" s="204">
        <v>1</v>
      </c>
      <c r="I219" s="205"/>
      <c r="J219" s="206">
        <f>ROUND(I219*H219,2)</f>
        <v>0</v>
      </c>
      <c r="K219" s="202" t="s">
        <v>19</v>
      </c>
      <c r="L219" s="47"/>
      <c r="M219" s="207" t="s">
        <v>19</v>
      </c>
      <c r="N219" s="208" t="s">
        <v>41</v>
      </c>
      <c r="O219" s="87"/>
      <c r="P219" s="209">
        <f>O219*H219</f>
        <v>0</v>
      </c>
      <c r="Q219" s="209">
        <v>0</v>
      </c>
      <c r="R219" s="209">
        <f>Q219*H219</f>
        <v>0</v>
      </c>
      <c r="S219" s="209">
        <v>0</v>
      </c>
      <c r="T219" s="210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1" t="s">
        <v>228</v>
      </c>
      <c r="AT219" s="211" t="s">
        <v>116</v>
      </c>
      <c r="AU219" s="211" t="s">
        <v>77</v>
      </c>
      <c r="AY219" s="20" t="s">
        <v>113</v>
      </c>
      <c r="BE219" s="212">
        <f>IF(N219="základní",J219,0)</f>
        <v>0</v>
      </c>
      <c r="BF219" s="212">
        <f>IF(N219="snížená",J219,0)</f>
        <v>0</v>
      </c>
      <c r="BG219" s="212">
        <f>IF(N219="zákl. přenesená",J219,0)</f>
        <v>0</v>
      </c>
      <c r="BH219" s="212">
        <f>IF(N219="sníž. přenesená",J219,0)</f>
        <v>0</v>
      </c>
      <c r="BI219" s="212">
        <f>IF(N219="nulová",J219,0)</f>
        <v>0</v>
      </c>
      <c r="BJ219" s="20" t="s">
        <v>75</v>
      </c>
      <c r="BK219" s="212">
        <f>ROUND(I219*H219,2)</f>
        <v>0</v>
      </c>
      <c r="BL219" s="20" t="s">
        <v>228</v>
      </c>
      <c r="BM219" s="211" t="s">
        <v>290</v>
      </c>
    </row>
    <row r="220" s="12" customFormat="1" ht="22.8" customHeight="1">
      <c r="A220" s="12"/>
      <c r="B220" s="184"/>
      <c r="C220" s="185"/>
      <c r="D220" s="186" t="s">
        <v>69</v>
      </c>
      <c r="E220" s="198" t="s">
        <v>291</v>
      </c>
      <c r="F220" s="198" t="s">
        <v>292</v>
      </c>
      <c r="G220" s="185"/>
      <c r="H220" s="185"/>
      <c r="I220" s="188"/>
      <c r="J220" s="199">
        <f>BK220</f>
        <v>0</v>
      </c>
      <c r="K220" s="185"/>
      <c r="L220" s="190"/>
      <c r="M220" s="191"/>
      <c r="N220" s="192"/>
      <c r="O220" s="192"/>
      <c r="P220" s="193">
        <f>SUM(P221:P222)</f>
        <v>0</v>
      </c>
      <c r="Q220" s="192"/>
      <c r="R220" s="193">
        <f>SUM(R221:R222)</f>
        <v>0</v>
      </c>
      <c r="S220" s="192"/>
      <c r="T220" s="194">
        <f>SUM(T221:T222)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95" t="s">
        <v>77</v>
      </c>
      <c r="AT220" s="196" t="s">
        <v>69</v>
      </c>
      <c r="AU220" s="196" t="s">
        <v>75</v>
      </c>
      <c r="AY220" s="195" t="s">
        <v>113</v>
      </c>
      <c r="BK220" s="197">
        <f>SUM(BK221:BK222)</f>
        <v>0</v>
      </c>
    </row>
    <row r="221" s="2" customFormat="1" ht="24.15" customHeight="1">
      <c r="A221" s="41"/>
      <c r="B221" s="42"/>
      <c r="C221" s="200" t="s">
        <v>293</v>
      </c>
      <c r="D221" s="200" t="s">
        <v>116</v>
      </c>
      <c r="E221" s="201" t="s">
        <v>294</v>
      </c>
      <c r="F221" s="202" t="s">
        <v>295</v>
      </c>
      <c r="G221" s="203" t="s">
        <v>285</v>
      </c>
      <c r="H221" s="204">
        <v>1</v>
      </c>
      <c r="I221" s="205"/>
      <c r="J221" s="206">
        <f>ROUND(I221*H221,2)</f>
        <v>0</v>
      </c>
      <c r="K221" s="202" t="s">
        <v>19</v>
      </c>
      <c r="L221" s="47"/>
      <c r="M221" s="207" t="s">
        <v>19</v>
      </c>
      <c r="N221" s="208" t="s">
        <v>41</v>
      </c>
      <c r="O221" s="87"/>
      <c r="P221" s="209">
        <f>O221*H221</f>
        <v>0</v>
      </c>
      <c r="Q221" s="209">
        <v>0</v>
      </c>
      <c r="R221" s="209">
        <f>Q221*H221</f>
        <v>0</v>
      </c>
      <c r="S221" s="209">
        <v>0</v>
      </c>
      <c r="T221" s="210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1" t="s">
        <v>228</v>
      </c>
      <c r="AT221" s="211" t="s">
        <v>116</v>
      </c>
      <c r="AU221" s="211" t="s">
        <v>77</v>
      </c>
      <c r="AY221" s="20" t="s">
        <v>113</v>
      </c>
      <c r="BE221" s="212">
        <f>IF(N221="základní",J221,0)</f>
        <v>0</v>
      </c>
      <c r="BF221" s="212">
        <f>IF(N221="snížená",J221,0)</f>
        <v>0</v>
      </c>
      <c r="BG221" s="212">
        <f>IF(N221="zákl. přenesená",J221,0)</f>
        <v>0</v>
      </c>
      <c r="BH221" s="212">
        <f>IF(N221="sníž. přenesená",J221,0)</f>
        <v>0</v>
      </c>
      <c r="BI221" s="212">
        <f>IF(N221="nulová",J221,0)</f>
        <v>0</v>
      </c>
      <c r="BJ221" s="20" t="s">
        <v>75</v>
      </c>
      <c r="BK221" s="212">
        <f>ROUND(I221*H221,2)</f>
        <v>0</v>
      </c>
      <c r="BL221" s="20" t="s">
        <v>228</v>
      </c>
      <c r="BM221" s="211" t="s">
        <v>296</v>
      </c>
    </row>
    <row r="222" s="2" customFormat="1" ht="24.15" customHeight="1">
      <c r="A222" s="41"/>
      <c r="B222" s="42"/>
      <c r="C222" s="200" t="s">
        <v>297</v>
      </c>
      <c r="D222" s="200" t="s">
        <v>116</v>
      </c>
      <c r="E222" s="201" t="s">
        <v>298</v>
      </c>
      <c r="F222" s="202" t="s">
        <v>299</v>
      </c>
      <c r="G222" s="203" t="s">
        <v>285</v>
      </c>
      <c r="H222" s="204">
        <v>1</v>
      </c>
      <c r="I222" s="205"/>
      <c r="J222" s="206">
        <f>ROUND(I222*H222,2)</f>
        <v>0</v>
      </c>
      <c r="K222" s="202" t="s">
        <v>19</v>
      </c>
      <c r="L222" s="47"/>
      <c r="M222" s="207" t="s">
        <v>19</v>
      </c>
      <c r="N222" s="208" t="s">
        <v>41</v>
      </c>
      <c r="O222" s="87"/>
      <c r="P222" s="209">
        <f>O222*H222</f>
        <v>0</v>
      </c>
      <c r="Q222" s="209">
        <v>0</v>
      </c>
      <c r="R222" s="209">
        <f>Q222*H222</f>
        <v>0</v>
      </c>
      <c r="S222" s="209">
        <v>0</v>
      </c>
      <c r="T222" s="210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1" t="s">
        <v>228</v>
      </c>
      <c r="AT222" s="211" t="s">
        <v>116</v>
      </c>
      <c r="AU222" s="211" t="s">
        <v>77</v>
      </c>
      <c r="AY222" s="20" t="s">
        <v>113</v>
      </c>
      <c r="BE222" s="212">
        <f>IF(N222="základní",J222,0)</f>
        <v>0</v>
      </c>
      <c r="BF222" s="212">
        <f>IF(N222="snížená",J222,0)</f>
        <v>0</v>
      </c>
      <c r="BG222" s="212">
        <f>IF(N222="zákl. přenesená",J222,0)</f>
        <v>0</v>
      </c>
      <c r="BH222" s="212">
        <f>IF(N222="sníž. přenesená",J222,0)</f>
        <v>0</v>
      </c>
      <c r="BI222" s="212">
        <f>IF(N222="nulová",J222,0)</f>
        <v>0</v>
      </c>
      <c r="BJ222" s="20" t="s">
        <v>75</v>
      </c>
      <c r="BK222" s="212">
        <f>ROUND(I222*H222,2)</f>
        <v>0</v>
      </c>
      <c r="BL222" s="20" t="s">
        <v>228</v>
      </c>
      <c r="BM222" s="211" t="s">
        <v>300</v>
      </c>
    </row>
    <row r="223" s="12" customFormat="1" ht="22.8" customHeight="1">
      <c r="A223" s="12"/>
      <c r="B223" s="184"/>
      <c r="C223" s="185"/>
      <c r="D223" s="186" t="s">
        <v>69</v>
      </c>
      <c r="E223" s="198" t="s">
        <v>301</v>
      </c>
      <c r="F223" s="198" t="s">
        <v>302</v>
      </c>
      <c r="G223" s="185"/>
      <c r="H223" s="185"/>
      <c r="I223" s="188"/>
      <c r="J223" s="199">
        <f>BK223</f>
        <v>0</v>
      </c>
      <c r="K223" s="185"/>
      <c r="L223" s="190"/>
      <c r="M223" s="191"/>
      <c r="N223" s="192"/>
      <c r="O223" s="192"/>
      <c r="P223" s="193">
        <f>SUM(P224:P265)</f>
        <v>0</v>
      </c>
      <c r="Q223" s="192"/>
      <c r="R223" s="193">
        <f>SUM(R224:R265)</f>
        <v>0.068400000000000002</v>
      </c>
      <c r="S223" s="192"/>
      <c r="T223" s="194">
        <f>SUM(T224:T265)</f>
        <v>3.3949108000000003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195" t="s">
        <v>77</v>
      </c>
      <c r="AT223" s="196" t="s">
        <v>69</v>
      </c>
      <c r="AU223" s="196" t="s">
        <v>75</v>
      </c>
      <c r="AY223" s="195" t="s">
        <v>113</v>
      </c>
      <c r="BK223" s="197">
        <f>SUM(BK224:BK265)</f>
        <v>0</v>
      </c>
    </row>
    <row r="224" s="2" customFormat="1" ht="16.5" customHeight="1">
      <c r="A224" s="41"/>
      <c r="B224" s="42"/>
      <c r="C224" s="200" t="s">
        <v>303</v>
      </c>
      <c r="D224" s="200" t="s">
        <v>116</v>
      </c>
      <c r="E224" s="201" t="s">
        <v>304</v>
      </c>
      <c r="F224" s="202" t="s">
        <v>305</v>
      </c>
      <c r="G224" s="203" t="s">
        <v>119</v>
      </c>
      <c r="H224" s="204">
        <v>64.299999999999997</v>
      </c>
      <c r="I224" s="205"/>
      <c r="J224" s="206">
        <f>ROUND(I224*H224,2)</f>
        <v>0</v>
      </c>
      <c r="K224" s="202" t="s">
        <v>120</v>
      </c>
      <c r="L224" s="47"/>
      <c r="M224" s="207" t="s">
        <v>19</v>
      </c>
      <c r="N224" s="208" t="s">
        <v>41</v>
      </c>
      <c r="O224" s="87"/>
      <c r="P224" s="209">
        <f>O224*H224</f>
        <v>0</v>
      </c>
      <c r="Q224" s="209">
        <v>0</v>
      </c>
      <c r="R224" s="209">
        <f>Q224*H224</f>
        <v>0</v>
      </c>
      <c r="S224" s="209">
        <v>0.01098</v>
      </c>
      <c r="T224" s="210">
        <f>S224*H224</f>
        <v>0.70601400000000003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1" t="s">
        <v>228</v>
      </c>
      <c r="AT224" s="211" t="s">
        <v>116</v>
      </c>
      <c r="AU224" s="211" t="s">
        <v>77</v>
      </c>
      <c r="AY224" s="20" t="s">
        <v>113</v>
      </c>
      <c r="BE224" s="212">
        <f>IF(N224="základní",J224,0)</f>
        <v>0</v>
      </c>
      <c r="BF224" s="212">
        <f>IF(N224="snížená",J224,0)</f>
        <v>0</v>
      </c>
      <c r="BG224" s="212">
        <f>IF(N224="zákl. přenesená",J224,0)</f>
        <v>0</v>
      </c>
      <c r="BH224" s="212">
        <f>IF(N224="sníž. přenesená",J224,0)</f>
        <v>0</v>
      </c>
      <c r="BI224" s="212">
        <f>IF(N224="nulová",J224,0)</f>
        <v>0</v>
      </c>
      <c r="BJ224" s="20" t="s">
        <v>75</v>
      </c>
      <c r="BK224" s="212">
        <f>ROUND(I224*H224,2)</f>
        <v>0</v>
      </c>
      <c r="BL224" s="20" t="s">
        <v>228</v>
      </c>
      <c r="BM224" s="211" t="s">
        <v>306</v>
      </c>
    </row>
    <row r="225" s="2" customFormat="1">
      <c r="A225" s="41"/>
      <c r="B225" s="42"/>
      <c r="C225" s="43"/>
      <c r="D225" s="213" t="s">
        <v>123</v>
      </c>
      <c r="E225" s="43"/>
      <c r="F225" s="214" t="s">
        <v>307</v>
      </c>
      <c r="G225" s="43"/>
      <c r="H225" s="43"/>
      <c r="I225" s="215"/>
      <c r="J225" s="43"/>
      <c r="K225" s="43"/>
      <c r="L225" s="47"/>
      <c r="M225" s="216"/>
      <c r="N225" s="217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123</v>
      </c>
      <c r="AU225" s="20" t="s">
        <v>77</v>
      </c>
    </row>
    <row r="226" s="13" customFormat="1">
      <c r="A226" s="13"/>
      <c r="B226" s="220"/>
      <c r="C226" s="221"/>
      <c r="D226" s="218" t="s">
        <v>132</v>
      </c>
      <c r="E226" s="222" t="s">
        <v>19</v>
      </c>
      <c r="F226" s="223" t="s">
        <v>308</v>
      </c>
      <c r="G226" s="221"/>
      <c r="H226" s="222" t="s">
        <v>19</v>
      </c>
      <c r="I226" s="224"/>
      <c r="J226" s="221"/>
      <c r="K226" s="221"/>
      <c r="L226" s="225"/>
      <c r="M226" s="226"/>
      <c r="N226" s="227"/>
      <c r="O226" s="227"/>
      <c r="P226" s="227"/>
      <c r="Q226" s="227"/>
      <c r="R226" s="227"/>
      <c r="S226" s="227"/>
      <c r="T226" s="22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29" t="s">
        <v>132</v>
      </c>
      <c r="AU226" s="229" t="s">
        <v>77</v>
      </c>
      <c r="AV226" s="13" t="s">
        <v>75</v>
      </c>
      <c r="AW226" s="13" t="s">
        <v>32</v>
      </c>
      <c r="AX226" s="13" t="s">
        <v>70</v>
      </c>
      <c r="AY226" s="229" t="s">
        <v>113</v>
      </c>
    </row>
    <row r="227" s="13" customFormat="1">
      <c r="A227" s="13"/>
      <c r="B227" s="220"/>
      <c r="C227" s="221"/>
      <c r="D227" s="218" t="s">
        <v>132</v>
      </c>
      <c r="E227" s="222" t="s">
        <v>19</v>
      </c>
      <c r="F227" s="223" t="s">
        <v>133</v>
      </c>
      <c r="G227" s="221"/>
      <c r="H227" s="222" t="s">
        <v>19</v>
      </c>
      <c r="I227" s="224"/>
      <c r="J227" s="221"/>
      <c r="K227" s="221"/>
      <c r="L227" s="225"/>
      <c r="M227" s="226"/>
      <c r="N227" s="227"/>
      <c r="O227" s="227"/>
      <c r="P227" s="227"/>
      <c r="Q227" s="227"/>
      <c r="R227" s="227"/>
      <c r="S227" s="227"/>
      <c r="T227" s="22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29" t="s">
        <v>132</v>
      </c>
      <c r="AU227" s="229" t="s">
        <v>77</v>
      </c>
      <c r="AV227" s="13" t="s">
        <v>75</v>
      </c>
      <c r="AW227" s="13" t="s">
        <v>32</v>
      </c>
      <c r="AX227" s="13" t="s">
        <v>70</v>
      </c>
      <c r="AY227" s="229" t="s">
        <v>113</v>
      </c>
    </row>
    <row r="228" s="14" customFormat="1">
      <c r="A228" s="14"/>
      <c r="B228" s="230"/>
      <c r="C228" s="231"/>
      <c r="D228" s="218" t="s">
        <v>132</v>
      </c>
      <c r="E228" s="232" t="s">
        <v>19</v>
      </c>
      <c r="F228" s="233" t="s">
        <v>309</v>
      </c>
      <c r="G228" s="231"/>
      <c r="H228" s="234">
        <v>41.68</v>
      </c>
      <c r="I228" s="235"/>
      <c r="J228" s="231"/>
      <c r="K228" s="231"/>
      <c r="L228" s="236"/>
      <c r="M228" s="237"/>
      <c r="N228" s="238"/>
      <c r="O228" s="238"/>
      <c r="P228" s="238"/>
      <c r="Q228" s="238"/>
      <c r="R228" s="238"/>
      <c r="S228" s="238"/>
      <c r="T228" s="23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0" t="s">
        <v>132</v>
      </c>
      <c r="AU228" s="240" t="s">
        <v>77</v>
      </c>
      <c r="AV228" s="14" t="s">
        <v>77</v>
      </c>
      <c r="AW228" s="14" t="s">
        <v>32</v>
      </c>
      <c r="AX228" s="14" t="s">
        <v>70</v>
      </c>
      <c r="AY228" s="240" t="s">
        <v>113</v>
      </c>
    </row>
    <row r="229" s="14" customFormat="1">
      <c r="A229" s="14"/>
      <c r="B229" s="230"/>
      <c r="C229" s="231"/>
      <c r="D229" s="218" t="s">
        <v>132</v>
      </c>
      <c r="E229" s="232" t="s">
        <v>19</v>
      </c>
      <c r="F229" s="233" t="s">
        <v>310</v>
      </c>
      <c r="G229" s="231"/>
      <c r="H229" s="234">
        <v>22.620000000000001</v>
      </c>
      <c r="I229" s="235"/>
      <c r="J229" s="231"/>
      <c r="K229" s="231"/>
      <c r="L229" s="236"/>
      <c r="M229" s="237"/>
      <c r="N229" s="238"/>
      <c r="O229" s="238"/>
      <c r="P229" s="238"/>
      <c r="Q229" s="238"/>
      <c r="R229" s="238"/>
      <c r="S229" s="238"/>
      <c r="T229" s="23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0" t="s">
        <v>132</v>
      </c>
      <c r="AU229" s="240" t="s">
        <v>77</v>
      </c>
      <c r="AV229" s="14" t="s">
        <v>77</v>
      </c>
      <c r="AW229" s="14" t="s">
        <v>32</v>
      </c>
      <c r="AX229" s="14" t="s">
        <v>70</v>
      </c>
      <c r="AY229" s="240" t="s">
        <v>113</v>
      </c>
    </row>
    <row r="230" s="15" customFormat="1">
      <c r="A230" s="15"/>
      <c r="B230" s="241"/>
      <c r="C230" s="242"/>
      <c r="D230" s="218" t="s">
        <v>132</v>
      </c>
      <c r="E230" s="243" t="s">
        <v>19</v>
      </c>
      <c r="F230" s="244" t="s">
        <v>140</v>
      </c>
      <c r="G230" s="242"/>
      <c r="H230" s="245">
        <v>64.299999999999997</v>
      </c>
      <c r="I230" s="246"/>
      <c r="J230" s="242"/>
      <c r="K230" s="242"/>
      <c r="L230" s="247"/>
      <c r="M230" s="248"/>
      <c r="N230" s="249"/>
      <c r="O230" s="249"/>
      <c r="P230" s="249"/>
      <c r="Q230" s="249"/>
      <c r="R230" s="249"/>
      <c r="S230" s="249"/>
      <c r="T230" s="250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51" t="s">
        <v>132</v>
      </c>
      <c r="AU230" s="251" t="s">
        <v>77</v>
      </c>
      <c r="AV230" s="15" t="s">
        <v>121</v>
      </c>
      <c r="AW230" s="15" t="s">
        <v>32</v>
      </c>
      <c r="AX230" s="15" t="s">
        <v>75</v>
      </c>
      <c r="AY230" s="251" t="s">
        <v>113</v>
      </c>
    </row>
    <row r="231" s="2" customFormat="1" ht="16.5" customHeight="1">
      <c r="A231" s="41"/>
      <c r="B231" s="42"/>
      <c r="C231" s="200" t="s">
        <v>311</v>
      </c>
      <c r="D231" s="200" t="s">
        <v>116</v>
      </c>
      <c r="E231" s="201" t="s">
        <v>312</v>
      </c>
      <c r="F231" s="202" t="s">
        <v>313</v>
      </c>
      <c r="G231" s="203" t="s">
        <v>119</v>
      </c>
      <c r="H231" s="204">
        <v>72.579999999999998</v>
      </c>
      <c r="I231" s="205"/>
      <c r="J231" s="206">
        <f>ROUND(I231*H231,2)</f>
        <v>0</v>
      </c>
      <c r="K231" s="202" t="s">
        <v>19</v>
      </c>
      <c r="L231" s="47"/>
      <c r="M231" s="207" t="s">
        <v>19</v>
      </c>
      <c r="N231" s="208" t="s">
        <v>41</v>
      </c>
      <c r="O231" s="87"/>
      <c r="P231" s="209">
        <f>O231*H231</f>
        <v>0</v>
      </c>
      <c r="Q231" s="209">
        <v>0</v>
      </c>
      <c r="R231" s="209">
        <f>Q231*H231</f>
        <v>0</v>
      </c>
      <c r="S231" s="209">
        <v>0.02196</v>
      </c>
      <c r="T231" s="210">
        <f>S231*H231</f>
        <v>1.5938568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1" t="s">
        <v>228</v>
      </c>
      <c r="AT231" s="211" t="s">
        <v>116</v>
      </c>
      <c r="AU231" s="211" t="s">
        <v>77</v>
      </c>
      <c r="AY231" s="20" t="s">
        <v>113</v>
      </c>
      <c r="BE231" s="212">
        <f>IF(N231="základní",J231,0)</f>
        <v>0</v>
      </c>
      <c r="BF231" s="212">
        <f>IF(N231="snížená",J231,0)</f>
        <v>0</v>
      </c>
      <c r="BG231" s="212">
        <f>IF(N231="zákl. přenesená",J231,0)</f>
        <v>0</v>
      </c>
      <c r="BH231" s="212">
        <f>IF(N231="sníž. přenesená",J231,0)</f>
        <v>0</v>
      </c>
      <c r="BI231" s="212">
        <f>IF(N231="nulová",J231,0)</f>
        <v>0</v>
      </c>
      <c r="BJ231" s="20" t="s">
        <v>75</v>
      </c>
      <c r="BK231" s="212">
        <f>ROUND(I231*H231,2)</f>
        <v>0</v>
      </c>
      <c r="BL231" s="20" t="s">
        <v>228</v>
      </c>
      <c r="BM231" s="211" t="s">
        <v>314</v>
      </c>
    </row>
    <row r="232" s="13" customFormat="1">
      <c r="A232" s="13"/>
      <c r="B232" s="220"/>
      <c r="C232" s="221"/>
      <c r="D232" s="218" t="s">
        <v>132</v>
      </c>
      <c r="E232" s="222" t="s">
        <v>19</v>
      </c>
      <c r="F232" s="223" t="s">
        <v>315</v>
      </c>
      <c r="G232" s="221"/>
      <c r="H232" s="222" t="s">
        <v>19</v>
      </c>
      <c r="I232" s="224"/>
      <c r="J232" s="221"/>
      <c r="K232" s="221"/>
      <c r="L232" s="225"/>
      <c r="M232" s="226"/>
      <c r="N232" s="227"/>
      <c r="O232" s="227"/>
      <c r="P232" s="227"/>
      <c r="Q232" s="227"/>
      <c r="R232" s="227"/>
      <c r="S232" s="227"/>
      <c r="T232" s="22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29" t="s">
        <v>132</v>
      </c>
      <c r="AU232" s="229" t="s">
        <v>77</v>
      </c>
      <c r="AV232" s="13" t="s">
        <v>75</v>
      </c>
      <c r="AW232" s="13" t="s">
        <v>32</v>
      </c>
      <c r="AX232" s="13" t="s">
        <v>70</v>
      </c>
      <c r="AY232" s="229" t="s">
        <v>113</v>
      </c>
    </row>
    <row r="233" s="14" customFormat="1">
      <c r="A233" s="14"/>
      <c r="B233" s="230"/>
      <c r="C233" s="231"/>
      <c r="D233" s="218" t="s">
        <v>132</v>
      </c>
      <c r="E233" s="232" t="s">
        <v>19</v>
      </c>
      <c r="F233" s="233" t="s">
        <v>316</v>
      </c>
      <c r="G233" s="231"/>
      <c r="H233" s="234">
        <v>72.579999999999998</v>
      </c>
      <c r="I233" s="235"/>
      <c r="J233" s="231"/>
      <c r="K233" s="231"/>
      <c r="L233" s="236"/>
      <c r="M233" s="237"/>
      <c r="N233" s="238"/>
      <c r="O233" s="238"/>
      <c r="P233" s="238"/>
      <c r="Q233" s="238"/>
      <c r="R233" s="238"/>
      <c r="S233" s="238"/>
      <c r="T233" s="239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0" t="s">
        <v>132</v>
      </c>
      <c r="AU233" s="240" t="s">
        <v>77</v>
      </c>
      <c r="AV233" s="14" t="s">
        <v>77</v>
      </c>
      <c r="AW233" s="14" t="s">
        <v>32</v>
      </c>
      <c r="AX233" s="14" t="s">
        <v>75</v>
      </c>
      <c r="AY233" s="240" t="s">
        <v>113</v>
      </c>
    </row>
    <row r="234" s="2" customFormat="1" ht="16.5" customHeight="1">
      <c r="A234" s="41"/>
      <c r="B234" s="42"/>
      <c r="C234" s="200" t="s">
        <v>317</v>
      </c>
      <c r="D234" s="200" t="s">
        <v>116</v>
      </c>
      <c r="E234" s="201" t="s">
        <v>318</v>
      </c>
      <c r="F234" s="202" t="s">
        <v>319</v>
      </c>
      <c r="G234" s="203" t="s">
        <v>119</v>
      </c>
      <c r="H234" s="204">
        <v>136.88</v>
      </c>
      <c r="I234" s="205"/>
      <c r="J234" s="206">
        <f>ROUND(I234*H234,2)</f>
        <v>0</v>
      </c>
      <c r="K234" s="202" t="s">
        <v>120</v>
      </c>
      <c r="L234" s="47"/>
      <c r="M234" s="207" t="s">
        <v>19</v>
      </c>
      <c r="N234" s="208" t="s">
        <v>41</v>
      </c>
      <c r="O234" s="87"/>
      <c r="P234" s="209">
        <f>O234*H234</f>
        <v>0</v>
      </c>
      <c r="Q234" s="209">
        <v>0</v>
      </c>
      <c r="R234" s="209">
        <f>Q234*H234</f>
        <v>0</v>
      </c>
      <c r="S234" s="209">
        <v>0.0080000000000000002</v>
      </c>
      <c r="T234" s="210">
        <f>S234*H234</f>
        <v>1.09504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1" t="s">
        <v>228</v>
      </c>
      <c r="AT234" s="211" t="s">
        <v>116</v>
      </c>
      <c r="AU234" s="211" t="s">
        <v>77</v>
      </c>
      <c r="AY234" s="20" t="s">
        <v>113</v>
      </c>
      <c r="BE234" s="212">
        <f>IF(N234="základní",J234,0)</f>
        <v>0</v>
      </c>
      <c r="BF234" s="212">
        <f>IF(N234="snížená",J234,0)</f>
        <v>0</v>
      </c>
      <c r="BG234" s="212">
        <f>IF(N234="zákl. přenesená",J234,0)</f>
        <v>0</v>
      </c>
      <c r="BH234" s="212">
        <f>IF(N234="sníž. přenesená",J234,0)</f>
        <v>0</v>
      </c>
      <c r="BI234" s="212">
        <f>IF(N234="nulová",J234,0)</f>
        <v>0</v>
      </c>
      <c r="BJ234" s="20" t="s">
        <v>75</v>
      </c>
      <c r="BK234" s="212">
        <f>ROUND(I234*H234,2)</f>
        <v>0</v>
      </c>
      <c r="BL234" s="20" t="s">
        <v>228</v>
      </c>
      <c r="BM234" s="211" t="s">
        <v>320</v>
      </c>
    </row>
    <row r="235" s="2" customFormat="1">
      <c r="A235" s="41"/>
      <c r="B235" s="42"/>
      <c r="C235" s="43"/>
      <c r="D235" s="213" t="s">
        <v>123</v>
      </c>
      <c r="E235" s="43"/>
      <c r="F235" s="214" t="s">
        <v>321</v>
      </c>
      <c r="G235" s="43"/>
      <c r="H235" s="43"/>
      <c r="I235" s="215"/>
      <c r="J235" s="43"/>
      <c r="K235" s="43"/>
      <c r="L235" s="47"/>
      <c r="M235" s="216"/>
      <c r="N235" s="217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123</v>
      </c>
      <c r="AU235" s="20" t="s">
        <v>77</v>
      </c>
    </row>
    <row r="236" s="14" customFormat="1">
      <c r="A236" s="14"/>
      <c r="B236" s="230"/>
      <c r="C236" s="231"/>
      <c r="D236" s="218" t="s">
        <v>132</v>
      </c>
      <c r="E236" s="232" t="s">
        <v>19</v>
      </c>
      <c r="F236" s="233" t="s">
        <v>322</v>
      </c>
      <c r="G236" s="231"/>
      <c r="H236" s="234">
        <v>136.88</v>
      </c>
      <c r="I236" s="235"/>
      <c r="J236" s="231"/>
      <c r="K236" s="231"/>
      <c r="L236" s="236"/>
      <c r="M236" s="237"/>
      <c r="N236" s="238"/>
      <c r="O236" s="238"/>
      <c r="P236" s="238"/>
      <c r="Q236" s="238"/>
      <c r="R236" s="238"/>
      <c r="S236" s="238"/>
      <c r="T236" s="239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0" t="s">
        <v>132</v>
      </c>
      <c r="AU236" s="240" t="s">
        <v>77</v>
      </c>
      <c r="AV236" s="14" t="s">
        <v>77</v>
      </c>
      <c r="AW236" s="14" t="s">
        <v>32</v>
      </c>
      <c r="AX236" s="14" t="s">
        <v>75</v>
      </c>
      <c r="AY236" s="240" t="s">
        <v>113</v>
      </c>
    </row>
    <row r="237" s="2" customFormat="1" ht="33" customHeight="1">
      <c r="A237" s="41"/>
      <c r="B237" s="42"/>
      <c r="C237" s="200" t="s">
        <v>323</v>
      </c>
      <c r="D237" s="200" t="s">
        <v>116</v>
      </c>
      <c r="E237" s="201" t="s">
        <v>324</v>
      </c>
      <c r="F237" s="202" t="s">
        <v>325</v>
      </c>
      <c r="G237" s="203" t="s">
        <v>119</v>
      </c>
      <c r="H237" s="204">
        <v>64.299999999999997</v>
      </c>
      <c r="I237" s="205"/>
      <c r="J237" s="206">
        <f>ROUND(I237*H237,2)</f>
        <v>0</v>
      </c>
      <c r="K237" s="202" t="s">
        <v>19</v>
      </c>
      <c r="L237" s="47"/>
      <c r="M237" s="207" t="s">
        <v>19</v>
      </c>
      <c r="N237" s="208" t="s">
        <v>41</v>
      </c>
      <c r="O237" s="87"/>
      <c r="P237" s="209">
        <f>O237*H237</f>
        <v>0</v>
      </c>
      <c r="Q237" s="209">
        <v>0</v>
      </c>
      <c r="R237" s="209">
        <f>Q237*H237</f>
        <v>0</v>
      </c>
      <c r="S237" s="209">
        <v>0</v>
      </c>
      <c r="T237" s="210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1" t="s">
        <v>228</v>
      </c>
      <c r="AT237" s="211" t="s">
        <v>116</v>
      </c>
      <c r="AU237" s="211" t="s">
        <v>77</v>
      </c>
      <c r="AY237" s="20" t="s">
        <v>113</v>
      </c>
      <c r="BE237" s="212">
        <f>IF(N237="základní",J237,0)</f>
        <v>0</v>
      </c>
      <c r="BF237" s="212">
        <f>IF(N237="snížená",J237,0)</f>
        <v>0</v>
      </c>
      <c r="BG237" s="212">
        <f>IF(N237="zákl. přenesená",J237,0)</f>
        <v>0</v>
      </c>
      <c r="BH237" s="212">
        <f>IF(N237="sníž. přenesená",J237,0)</f>
        <v>0</v>
      </c>
      <c r="BI237" s="212">
        <f>IF(N237="nulová",J237,0)</f>
        <v>0</v>
      </c>
      <c r="BJ237" s="20" t="s">
        <v>75</v>
      </c>
      <c r="BK237" s="212">
        <f>ROUND(I237*H237,2)</f>
        <v>0</v>
      </c>
      <c r="BL237" s="20" t="s">
        <v>228</v>
      </c>
      <c r="BM237" s="211" t="s">
        <v>326</v>
      </c>
    </row>
    <row r="238" s="13" customFormat="1">
      <c r="A238" s="13"/>
      <c r="B238" s="220"/>
      <c r="C238" s="221"/>
      <c r="D238" s="218" t="s">
        <v>132</v>
      </c>
      <c r="E238" s="222" t="s">
        <v>19</v>
      </c>
      <c r="F238" s="223" t="s">
        <v>327</v>
      </c>
      <c r="G238" s="221"/>
      <c r="H238" s="222" t="s">
        <v>19</v>
      </c>
      <c r="I238" s="224"/>
      <c r="J238" s="221"/>
      <c r="K238" s="221"/>
      <c r="L238" s="225"/>
      <c r="M238" s="226"/>
      <c r="N238" s="227"/>
      <c r="O238" s="227"/>
      <c r="P238" s="227"/>
      <c r="Q238" s="227"/>
      <c r="R238" s="227"/>
      <c r="S238" s="227"/>
      <c r="T238" s="22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29" t="s">
        <v>132</v>
      </c>
      <c r="AU238" s="229" t="s">
        <v>77</v>
      </c>
      <c r="AV238" s="13" t="s">
        <v>75</v>
      </c>
      <c r="AW238" s="13" t="s">
        <v>32</v>
      </c>
      <c r="AX238" s="13" t="s">
        <v>70</v>
      </c>
      <c r="AY238" s="229" t="s">
        <v>113</v>
      </c>
    </row>
    <row r="239" s="13" customFormat="1">
      <c r="A239" s="13"/>
      <c r="B239" s="220"/>
      <c r="C239" s="221"/>
      <c r="D239" s="218" t="s">
        <v>132</v>
      </c>
      <c r="E239" s="222" t="s">
        <v>19</v>
      </c>
      <c r="F239" s="223" t="s">
        <v>133</v>
      </c>
      <c r="G239" s="221"/>
      <c r="H239" s="222" t="s">
        <v>19</v>
      </c>
      <c r="I239" s="224"/>
      <c r="J239" s="221"/>
      <c r="K239" s="221"/>
      <c r="L239" s="225"/>
      <c r="M239" s="226"/>
      <c r="N239" s="227"/>
      <c r="O239" s="227"/>
      <c r="P239" s="227"/>
      <c r="Q239" s="227"/>
      <c r="R239" s="227"/>
      <c r="S239" s="227"/>
      <c r="T239" s="22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29" t="s">
        <v>132</v>
      </c>
      <c r="AU239" s="229" t="s">
        <v>77</v>
      </c>
      <c r="AV239" s="13" t="s">
        <v>75</v>
      </c>
      <c r="AW239" s="13" t="s">
        <v>32</v>
      </c>
      <c r="AX239" s="13" t="s">
        <v>70</v>
      </c>
      <c r="AY239" s="229" t="s">
        <v>113</v>
      </c>
    </row>
    <row r="240" s="14" customFormat="1">
      <c r="A240" s="14"/>
      <c r="B240" s="230"/>
      <c r="C240" s="231"/>
      <c r="D240" s="218" t="s">
        <v>132</v>
      </c>
      <c r="E240" s="232" t="s">
        <v>19</v>
      </c>
      <c r="F240" s="233" t="s">
        <v>309</v>
      </c>
      <c r="G240" s="231"/>
      <c r="H240" s="234">
        <v>41.68</v>
      </c>
      <c r="I240" s="235"/>
      <c r="J240" s="231"/>
      <c r="K240" s="231"/>
      <c r="L240" s="236"/>
      <c r="M240" s="237"/>
      <c r="N240" s="238"/>
      <c r="O240" s="238"/>
      <c r="P240" s="238"/>
      <c r="Q240" s="238"/>
      <c r="R240" s="238"/>
      <c r="S240" s="238"/>
      <c r="T240" s="239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0" t="s">
        <v>132</v>
      </c>
      <c r="AU240" s="240" t="s">
        <v>77</v>
      </c>
      <c r="AV240" s="14" t="s">
        <v>77</v>
      </c>
      <c r="AW240" s="14" t="s">
        <v>32</v>
      </c>
      <c r="AX240" s="14" t="s">
        <v>70</v>
      </c>
      <c r="AY240" s="240" t="s">
        <v>113</v>
      </c>
    </row>
    <row r="241" s="14" customFormat="1">
      <c r="A241" s="14"/>
      <c r="B241" s="230"/>
      <c r="C241" s="231"/>
      <c r="D241" s="218" t="s">
        <v>132</v>
      </c>
      <c r="E241" s="232" t="s">
        <v>19</v>
      </c>
      <c r="F241" s="233" t="s">
        <v>310</v>
      </c>
      <c r="G241" s="231"/>
      <c r="H241" s="234">
        <v>22.620000000000001</v>
      </c>
      <c r="I241" s="235"/>
      <c r="J241" s="231"/>
      <c r="K241" s="231"/>
      <c r="L241" s="236"/>
      <c r="M241" s="237"/>
      <c r="N241" s="238"/>
      <c r="O241" s="238"/>
      <c r="P241" s="238"/>
      <c r="Q241" s="238"/>
      <c r="R241" s="238"/>
      <c r="S241" s="238"/>
      <c r="T241" s="23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0" t="s">
        <v>132</v>
      </c>
      <c r="AU241" s="240" t="s">
        <v>77</v>
      </c>
      <c r="AV241" s="14" t="s">
        <v>77</v>
      </c>
      <c r="AW241" s="14" t="s">
        <v>32</v>
      </c>
      <c r="AX241" s="14" t="s">
        <v>70</v>
      </c>
      <c r="AY241" s="240" t="s">
        <v>113</v>
      </c>
    </row>
    <row r="242" s="15" customFormat="1">
      <c r="A242" s="15"/>
      <c r="B242" s="241"/>
      <c r="C242" s="242"/>
      <c r="D242" s="218" t="s">
        <v>132</v>
      </c>
      <c r="E242" s="243" t="s">
        <v>19</v>
      </c>
      <c r="F242" s="244" t="s">
        <v>140</v>
      </c>
      <c r="G242" s="242"/>
      <c r="H242" s="245">
        <v>64.299999999999997</v>
      </c>
      <c r="I242" s="246"/>
      <c r="J242" s="242"/>
      <c r="K242" s="242"/>
      <c r="L242" s="247"/>
      <c r="M242" s="248"/>
      <c r="N242" s="249"/>
      <c r="O242" s="249"/>
      <c r="P242" s="249"/>
      <c r="Q242" s="249"/>
      <c r="R242" s="249"/>
      <c r="S242" s="249"/>
      <c r="T242" s="250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51" t="s">
        <v>132</v>
      </c>
      <c r="AU242" s="251" t="s">
        <v>77</v>
      </c>
      <c r="AV242" s="15" t="s">
        <v>121</v>
      </c>
      <c r="AW242" s="15" t="s">
        <v>32</v>
      </c>
      <c r="AX242" s="15" t="s">
        <v>75</v>
      </c>
      <c r="AY242" s="251" t="s">
        <v>113</v>
      </c>
    </row>
    <row r="243" s="2" customFormat="1" ht="37.8" customHeight="1">
      <c r="A243" s="41"/>
      <c r="B243" s="42"/>
      <c r="C243" s="200" t="s">
        <v>328</v>
      </c>
      <c r="D243" s="200" t="s">
        <v>116</v>
      </c>
      <c r="E243" s="201" t="s">
        <v>329</v>
      </c>
      <c r="F243" s="202" t="s">
        <v>330</v>
      </c>
      <c r="G243" s="203" t="s">
        <v>119</v>
      </c>
      <c r="H243" s="204">
        <v>72.579999999999998</v>
      </c>
      <c r="I243" s="205"/>
      <c r="J243" s="206">
        <f>ROUND(I243*H243,2)</f>
        <v>0</v>
      </c>
      <c r="K243" s="202" t="s">
        <v>19</v>
      </c>
      <c r="L243" s="47"/>
      <c r="M243" s="207" t="s">
        <v>19</v>
      </c>
      <c r="N243" s="208" t="s">
        <v>41</v>
      </c>
      <c r="O243" s="87"/>
      <c r="P243" s="209">
        <f>O243*H243</f>
        <v>0</v>
      </c>
      <c r="Q243" s="209">
        <v>0</v>
      </c>
      <c r="R243" s="209">
        <f>Q243*H243</f>
        <v>0</v>
      </c>
      <c r="S243" s="209">
        <v>0</v>
      </c>
      <c r="T243" s="210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1" t="s">
        <v>228</v>
      </c>
      <c r="AT243" s="211" t="s">
        <v>116</v>
      </c>
      <c r="AU243" s="211" t="s">
        <v>77</v>
      </c>
      <c r="AY243" s="20" t="s">
        <v>113</v>
      </c>
      <c r="BE243" s="212">
        <f>IF(N243="základní",J243,0)</f>
        <v>0</v>
      </c>
      <c r="BF243" s="212">
        <f>IF(N243="snížená",J243,0)</f>
        <v>0</v>
      </c>
      <c r="BG243" s="212">
        <f>IF(N243="zákl. přenesená",J243,0)</f>
        <v>0</v>
      </c>
      <c r="BH243" s="212">
        <f>IF(N243="sníž. přenesená",J243,0)</f>
        <v>0</v>
      </c>
      <c r="BI243" s="212">
        <f>IF(N243="nulová",J243,0)</f>
        <v>0</v>
      </c>
      <c r="BJ243" s="20" t="s">
        <v>75</v>
      </c>
      <c r="BK243" s="212">
        <f>ROUND(I243*H243,2)</f>
        <v>0</v>
      </c>
      <c r="BL243" s="20" t="s">
        <v>228</v>
      </c>
      <c r="BM243" s="211" t="s">
        <v>331</v>
      </c>
    </row>
    <row r="244" s="13" customFormat="1">
      <c r="A244" s="13"/>
      <c r="B244" s="220"/>
      <c r="C244" s="221"/>
      <c r="D244" s="218" t="s">
        <v>132</v>
      </c>
      <c r="E244" s="222" t="s">
        <v>19</v>
      </c>
      <c r="F244" s="223" t="s">
        <v>315</v>
      </c>
      <c r="G244" s="221"/>
      <c r="H244" s="222" t="s">
        <v>19</v>
      </c>
      <c r="I244" s="224"/>
      <c r="J244" s="221"/>
      <c r="K244" s="221"/>
      <c r="L244" s="225"/>
      <c r="M244" s="226"/>
      <c r="N244" s="227"/>
      <c r="O244" s="227"/>
      <c r="P244" s="227"/>
      <c r="Q244" s="227"/>
      <c r="R244" s="227"/>
      <c r="S244" s="227"/>
      <c r="T244" s="22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29" t="s">
        <v>132</v>
      </c>
      <c r="AU244" s="229" t="s">
        <v>77</v>
      </c>
      <c r="AV244" s="13" t="s">
        <v>75</v>
      </c>
      <c r="AW244" s="13" t="s">
        <v>32</v>
      </c>
      <c r="AX244" s="13" t="s">
        <v>70</v>
      </c>
      <c r="AY244" s="229" t="s">
        <v>113</v>
      </c>
    </row>
    <row r="245" s="14" customFormat="1">
      <c r="A245" s="14"/>
      <c r="B245" s="230"/>
      <c r="C245" s="231"/>
      <c r="D245" s="218" t="s">
        <v>132</v>
      </c>
      <c r="E245" s="232" t="s">
        <v>19</v>
      </c>
      <c r="F245" s="233" t="s">
        <v>316</v>
      </c>
      <c r="G245" s="231"/>
      <c r="H245" s="234">
        <v>72.579999999999998</v>
      </c>
      <c r="I245" s="235"/>
      <c r="J245" s="231"/>
      <c r="K245" s="231"/>
      <c r="L245" s="236"/>
      <c r="M245" s="237"/>
      <c r="N245" s="238"/>
      <c r="O245" s="238"/>
      <c r="P245" s="238"/>
      <c r="Q245" s="238"/>
      <c r="R245" s="238"/>
      <c r="S245" s="238"/>
      <c r="T245" s="239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0" t="s">
        <v>132</v>
      </c>
      <c r="AU245" s="240" t="s">
        <v>77</v>
      </c>
      <c r="AV245" s="14" t="s">
        <v>77</v>
      </c>
      <c r="AW245" s="14" t="s">
        <v>32</v>
      </c>
      <c r="AX245" s="14" t="s">
        <v>75</v>
      </c>
      <c r="AY245" s="240" t="s">
        <v>113</v>
      </c>
    </row>
    <row r="246" s="2" customFormat="1" ht="24.15" customHeight="1">
      <c r="A246" s="41"/>
      <c r="B246" s="42"/>
      <c r="C246" s="200" t="s">
        <v>332</v>
      </c>
      <c r="D246" s="200" t="s">
        <v>116</v>
      </c>
      <c r="E246" s="201" t="s">
        <v>333</v>
      </c>
      <c r="F246" s="202" t="s">
        <v>334</v>
      </c>
      <c r="G246" s="203" t="s">
        <v>144</v>
      </c>
      <c r="H246" s="204">
        <v>26.899999999999999</v>
      </c>
      <c r="I246" s="205"/>
      <c r="J246" s="206">
        <f>ROUND(I246*H246,2)</f>
        <v>0</v>
      </c>
      <c r="K246" s="202" t="s">
        <v>19</v>
      </c>
      <c r="L246" s="47"/>
      <c r="M246" s="207" t="s">
        <v>19</v>
      </c>
      <c r="N246" s="208" t="s">
        <v>41</v>
      </c>
      <c r="O246" s="87"/>
      <c r="P246" s="209">
        <f>O246*H246</f>
        <v>0</v>
      </c>
      <c r="Q246" s="209">
        <v>0</v>
      </c>
      <c r="R246" s="209">
        <f>Q246*H246</f>
        <v>0</v>
      </c>
      <c r="S246" s="209">
        <v>0</v>
      </c>
      <c r="T246" s="210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1" t="s">
        <v>228</v>
      </c>
      <c r="AT246" s="211" t="s">
        <v>116</v>
      </c>
      <c r="AU246" s="211" t="s">
        <v>77</v>
      </c>
      <c r="AY246" s="20" t="s">
        <v>113</v>
      </c>
      <c r="BE246" s="212">
        <f>IF(N246="základní",J246,0)</f>
        <v>0</v>
      </c>
      <c r="BF246" s="212">
        <f>IF(N246="snížená",J246,0)</f>
        <v>0</v>
      </c>
      <c r="BG246" s="212">
        <f>IF(N246="zákl. přenesená",J246,0)</f>
        <v>0</v>
      </c>
      <c r="BH246" s="212">
        <f>IF(N246="sníž. přenesená",J246,0)</f>
        <v>0</v>
      </c>
      <c r="BI246" s="212">
        <f>IF(N246="nulová",J246,0)</f>
        <v>0</v>
      </c>
      <c r="BJ246" s="20" t="s">
        <v>75</v>
      </c>
      <c r="BK246" s="212">
        <f>ROUND(I246*H246,2)</f>
        <v>0</v>
      </c>
      <c r="BL246" s="20" t="s">
        <v>228</v>
      </c>
      <c r="BM246" s="211" t="s">
        <v>335</v>
      </c>
    </row>
    <row r="247" s="14" customFormat="1">
      <c r="A247" s="14"/>
      <c r="B247" s="230"/>
      <c r="C247" s="231"/>
      <c r="D247" s="218" t="s">
        <v>132</v>
      </c>
      <c r="E247" s="232" t="s">
        <v>19</v>
      </c>
      <c r="F247" s="233" t="s">
        <v>336</v>
      </c>
      <c r="G247" s="231"/>
      <c r="H247" s="234">
        <v>26.899999999999999</v>
      </c>
      <c r="I247" s="235"/>
      <c r="J247" s="231"/>
      <c r="K247" s="231"/>
      <c r="L247" s="236"/>
      <c r="M247" s="237"/>
      <c r="N247" s="238"/>
      <c r="O247" s="238"/>
      <c r="P247" s="238"/>
      <c r="Q247" s="238"/>
      <c r="R247" s="238"/>
      <c r="S247" s="238"/>
      <c r="T247" s="239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0" t="s">
        <v>132</v>
      </c>
      <c r="AU247" s="240" t="s">
        <v>77</v>
      </c>
      <c r="AV247" s="14" t="s">
        <v>77</v>
      </c>
      <c r="AW247" s="14" t="s">
        <v>32</v>
      </c>
      <c r="AX247" s="14" t="s">
        <v>75</v>
      </c>
      <c r="AY247" s="240" t="s">
        <v>113</v>
      </c>
    </row>
    <row r="248" s="2" customFormat="1" ht="24.15" customHeight="1">
      <c r="A248" s="41"/>
      <c r="B248" s="42"/>
      <c r="C248" s="200" t="s">
        <v>337</v>
      </c>
      <c r="D248" s="200" t="s">
        <v>116</v>
      </c>
      <c r="E248" s="201" t="s">
        <v>338</v>
      </c>
      <c r="F248" s="202" t="s">
        <v>339</v>
      </c>
      <c r="G248" s="203" t="s">
        <v>176</v>
      </c>
      <c r="H248" s="204">
        <v>2</v>
      </c>
      <c r="I248" s="205"/>
      <c r="J248" s="206">
        <f>ROUND(I248*H248,2)</f>
        <v>0</v>
      </c>
      <c r="K248" s="202" t="s">
        <v>120</v>
      </c>
      <c r="L248" s="47"/>
      <c r="M248" s="207" t="s">
        <v>19</v>
      </c>
      <c r="N248" s="208" t="s">
        <v>41</v>
      </c>
      <c r="O248" s="87"/>
      <c r="P248" s="209">
        <f>O248*H248</f>
        <v>0</v>
      </c>
      <c r="Q248" s="209">
        <v>0</v>
      </c>
      <c r="R248" s="209">
        <f>Q248*H248</f>
        <v>0</v>
      </c>
      <c r="S248" s="209">
        <v>0</v>
      </c>
      <c r="T248" s="210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1" t="s">
        <v>228</v>
      </c>
      <c r="AT248" s="211" t="s">
        <v>116</v>
      </c>
      <c r="AU248" s="211" t="s">
        <v>77</v>
      </c>
      <c r="AY248" s="20" t="s">
        <v>113</v>
      </c>
      <c r="BE248" s="212">
        <f>IF(N248="základní",J248,0)</f>
        <v>0</v>
      </c>
      <c r="BF248" s="212">
        <f>IF(N248="snížená",J248,0)</f>
        <v>0</v>
      </c>
      <c r="BG248" s="212">
        <f>IF(N248="zákl. přenesená",J248,0)</f>
        <v>0</v>
      </c>
      <c r="BH248" s="212">
        <f>IF(N248="sníž. přenesená",J248,0)</f>
        <v>0</v>
      </c>
      <c r="BI248" s="212">
        <f>IF(N248="nulová",J248,0)</f>
        <v>0</v>
      </c>
      <c r="BJ248" s="20" t="s">
        <v>75</v>
      </c>
      <c r="BK248" s="212">
        <f>ROUND(I248*H248,2)</f>
        <v>0</v>
      </c>
      <c r="BL248" s="20" t="s">
        <v>228</v>
      </c>
      <c r="BM248" s="211" t="s">
        <v>340</v>
      </c>
    </row>
    <row r="249" s="2" customFormat="1">
      <c r="A249" s="41"/>
      <c r="B249" s="42"/>
      <c r="C249" s="43"/>
      <c r="D249" s="213" t="s">
        <v>123</v>
      </c>
      <c r="E249" s="43"/>
      <c r="F249" s="214" t="s">
        <v>341</v>
      </c>
      <c r="G249" s="43"/>
      <c r="H249" s="43"/>
      <c r="I249" s="215"/>
      <c r="J249" s="43"/>
      <c r="K249" s="43"/>
      <c r="L249" s="47"/>
      <c r="M249" s="216"/>
      <c r="N249" s="217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123</v>
      </c>
      <c r="AU249" s="20" t="s">
        <v>77</v>
      </c>
    </row>
    <row r="250" s="13" customFormat="1">
      <c r="A250" s="13"/>
      <c r="B250" s="220"/>
      <c r="C250" s="221"/>
      <c r="D250" s="218" t="s">
        <v>132</v>
      </c>
      <c r="E250" s="222" t="s">
        <v>19</v>
      </c>
      <c r="F250" s="223" t="s">
        <v>179</v>
      </c>
      <c r="G250" s="221"/>
      <c r="H250" s="222" t="s">
        <v>19</v>
      </c>
      <c r="I250" s="224"/>
      <c r="J250" s="221"/>
      <c r="K250" s="221"/>
      <c r="L250" s="225"/>
      <c r="M250" s="226"/>
      <c r="N250" s="227"/>
      <c r="O250" s="227"/>
      <c r="P250" s="227"/>
      <c r="Q250" s="227"/>
      <c r="R250" s="227"/>
      <c r="S250" s="227"/>
      <c r="T250" s="22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29" t="s">
        <v>132</v>
      </c>
      <c r="AU250" s="229" t="s">
        <v>77</v>
      </c>
      <c r="AV250" s="13" t="s">
        <v>75</v>
      </c>
      <c r="AW250" s="13" t="s">
        <v>32</v>
      </c>
      <c r="AX250" s="13" t="s">
        <v>70</v>
      </c>
      <c r="AY250" s="229" t="s">
        <v>113</v>
      </c>
    </row>
    <row r="251" s="14" customFormat="1">
      <c r="A251" s="14"/>
      <c r="B251" s="230"/>
      <c r="C251" s="231"/>
      <c r="D251" s="218" t="s">
        <v>132</v>
      </c>
      <c r="E251" s="232" t="s">
        <v>19</v>
      </c>
      <c r="F251" s="233" t="s">
        <v>77</v>
      </c>
      <c r="G251" s="231"/>
      <c r="H251" s="234">
        <v>2</v>
      </c>
      <c r="I251" s="235"/>
      <c r="J251" s="231"/>
      <c r="K251" s="231"/>
      <c r="L251" s="236"/>
      <c r="M251" s="237"/>
      <c r="N251" s="238"/>
      <c r="O251" s="238"/>
      <c r="P251" s="238"/>
      <c r="Q251" s="238"/>
      <c r="R251" s="238"/>
      <c r="S251" s="238"/>
      <c r="T251" s="23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0" t="s">
        <v>132</v>
      </c>
      <c r="AU251" s="240" t="s">
        <v>77</v>
      </c>
      <c r="AV251" s="14" t="s">
        <v>77</v>
      </c>
      <c r="AW251" s="14" t="s">
        <v>32</v>
      </c>
      <c r="AX251" s="14" t="s">
        <v>75</v>
      </c>
      <c r="AY251" s="240" t="s">
        <v>113</v>
      </c>
    </row>
    <row r="252" s="2" customFormat="1" ht="16.5" customHeight="1">
      <c r="A252" s="41"/>
      <c r="B252" s="42"/>
      <c r="C252" s="263" t="s">
        <v>342</v>
      </c>
      <c r="D252" s="263" t="s">
        <v>181</v>
      </c>
      <c r="E252" s="264" t="s">
        <v>343</v>
      </c>
      <c r="F252" s="265" t="s">
        <v>344</v>
      </c>
      <c r="G252" s="266" t="s">
        <v>176</v>
      </c>
      <c r="H252" s="267">
        <v>2</v>
      </c>
      <c r="I252" s="268"/>
      <c r="J252" s="269">
        <f>ROUND(I252*H252,2)</f>
        <v>0</v>
      </c>
      <c r="K252" s="265" t="s">
        <v>120</v>
      </c>
      <c r="L252" s="270"/>
      <c r="M252" s="271" t="s">
        <v>19</v>
      </c>
      <c r="N252" s="272" t="s">
        <v>41</v>
      </c>
      <c r="O252" s="87"/>
      <c r="P252" s="209">
        <f>O252*H252</f>
        <v>0</v>
      </c>
      <c r="Q252" s="209">
        <v>0.032000000000000001</v>
      </c>
      <c r="R252" s="209">
        <f>Q252*H252</f>
        <v>0.064000000000000001</v>
      </c>
      <c r="S252" s="209">
        <v>0</v>
      </c>
      <c r="T252" s="210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1" t="s">
        <v>323</v>
      </c>
      <c r="AT252" s="211" t="s">
        <v>181</v>
      </c>
      <c r="AU252" s="211" t="s">
        <v>77</v>
      </c>
      <c r="AY252" s="20" t="s">
        <v>113</v>
      </c>
      <c r="BE252" s="212">
        <f>IF(N252="základní",J252,0)</f>
        <v>0</v>
      </c>
      <c r="BF252" s="212">
        <f>IF(N252="snížená",J252,0)</f>
        <v>0</v>
      </c>
      <c r="BG252" s="212">
        <f>IF(N252="zákl. přenesená",J252,0)</f>
        <v>0</v>
      </c>
      <c r="BH252" s="212">
        <f>IF(N252="sníž. přenesená",J252,0)</f>
        <v>0</v>
      </c>
      <c r="BI252" s="212">
        <f>IF(N252="nulová",J252,0)</f>
        <v>0</v>
      </c>
      <c r="BJ252" s="20" t="s">
        <v>75</v>
      </c>
      <c r="BK252" s="212">
        <f>ROUND(I252*H252,2)</f>
        <v>0</v>
      </c>
      <c r="BL252" s="20" t="s">
        <v>228</v>
      </c>
      <c r="BM252" s="211" t="s">
        <v>345</v>
      </c>
    </row>
    <row r="253" s="2" customFormat="1">
      <c r="A253" s="41"/>
      <c r="B253" s="42"/>
      <c r="C253" s="43"/>
      <c r="D253" s="218" t="s">
        <v>125</v>
      </c>
      <c r="E253" s="43"/>
      <c r="F253" s="219" t="s">
        <v>346</v>
      </c>
      <c r="G253" s="43"/>
      <c r="H253" s="43"/>
      <c r="I253" s="215"/>
      <c r="J253" s="43"/>
      <c r="K253" s="43"/>
      <c r="L253" s="47"/>
      <c r="M253" s="216"/>
      <c r="N253" s="217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125</v>
      </c>
      <c r="AU253" s="20" t="s">
        <v>77</v>
      </c>
    </row>
    <row r="254" s="2" customFormat="1" ht="16.5" customHeight="1">
      <c r="A254" s="41"/>
      <c r="B254" s="42"/>
      <c r="C254" s="200" t="s">
        <v>347</v>
      </c>
      <c r="D254" s="200" t="s">
        <v>116</v>
      </c>
      <c r="E254" s="201" t="s">
        <v>348</v>
      </c>
      <c r="F254" s="202" t="s">
        <v>349</v>
      </c>
      <c r="G254" s="203" t="s">
        <v>176</v>
      </c>
      <c r="H254" s="204">
        <v>2</v>
      </c>
      <c r="I254" s="205"/>
      <c r="J254" s="206">
        <f>ROUND(I254*H254,2)</f>
        <v>0</v>
      </c>
      <c r="K254" s="202" t="s">
        <v>120</v>
      </c>
      <c r="L254" s="47"/>
      <c r="M254" s="207" t="s">
        <v>19</v>
      </c>
      <c r="N254" s="208" t="s">
        <v>41</v>
      </c>
      <c r="O254" s="87"/>
      <c r="P254" s="209">
        <f>O254*H254</f>
        <v>0</v>
      </c>
      <c r="Q254" s="209">
        <v>0</v>
      </c>
      <c r="R254" s="209">
        <f>Q254*H254</f>
        <v>0</v>
      </c>
      <c r="S254" s="209">
        <v>0</v>
      </c>
      <c r="T254" s="210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1" t="s">
        <v>228</v>
      </c>
      <c r="AT254" s="211" t="s">
        <v>116</v>
      </c>
      <c r="AU254" s="211" t="s">
        <v>77</v>
      </c>
      <c r="AY254" s="20" t="s">
        <v>113</v>
      </c>
      <c r="BE254" s="212">
        <f>IF(N254="základní",J254,0)</f>
        <v>0</v>
      </c>
      <c r="BF254" s="212">
        <f>IF(N254="snížená",J254,0)</f>
        <v>0</v>
      </c>
      <c r="BG254" s="212">
        <f>IF(N254="zákl. přenesená",J254,0)</f>
        <v>0</v>
      </c>
      <c r="BH254" s="212">
        <f>IF(N254="sníž. přenesená",J254,0)</f>
        <v>0</v>
      </c>
      <c r="BI254" s="212">
        <f>IF(N254="nulová",J254,0)</f>
        <v>0</v>
      </c>
      <c r="BJ254" s="20" t="s">
        <v>75</v>
      </c>
      <c r="BK254" s="212">
        <f>ROUND(I254*H254,2)</f>
        <v>0</v>
      </c>
      <c r="BL254" s="20" t="s">
        <v>228</v>
      </c>
      <c r="BM254" s="211" t="s">
        <v>350</v>
      </c>
    </row>
    <row r="255" s="2" customFormat="1">
      <c r="A255" s="41"/>
      <c r="B255" s="42"/>
      <c r="C255" s="43"/>
      <c r="D255" s="213" t="s">
        <v>123</v>
      </c>
      <c r="E255" s="43"/>
      <c r="F255" s="214" t="s">
        <v>351</v>
      </c>
      <c r="G255" s="43"/>
      <c r="H255" s="43"/>
      <c r="I255" s="215"/>
      <c r="J255" s="43"/>
      <c r="K255" s="43"/>
      <c r="L255" s="47"/>
      <c r="M255" s="216"/>
      <c r="N255" s="217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123</v>
      </c>
      <c r="AU255" s="20" t="s">
        <v>77</v>
      </c>
    </row>
    <row r="256" s="2" customFormat="1" ht="16.5" customHeight="1">
      <c r="A256" s="41"/>
      <c r="B256" s="42"/>
      <c r="C256" s="263" t="s">
        <v>352</v>
      </c>
      <c r="D256" s="263" t="s">
        <v>181</v>
      </c>
      <c r="E256" s="264" t="s">
        <v>353</v>
      </c>
      <c r="F256" s="265" t="s">
        <v>354</v>
      </c>
      <c r="G256" s="266" t="s">
        <v>176</v>
      </c>
      <c r="H256" s="267">
        <v>2</v>
      </c>
      <c r="I256" s="268"/>
      <c r="J256" s="269">
        <f>ROUND(I256*H256,2)</f>
        <v>0</v>
      </c>
      <c r="K256" s="265" t="s">
        <v>120</v>
      </c>
      <c r="L256" s="270"/>
      <c r="M256" s="271" t="s">
        <v>19</v>
      </c>
      <c r="N256" s="272" t="s">
        <v>41</v>
      </c>
      <c r="O256" s="87"/>
      <c r="P256" s="209">
        <f>O256*H256</f>
        <v>0</v>
      </c>
      <c r="Q256" s="209">
        <v>0.0022000000000000001</v>
      </c>
      <c r="R256" s="209">
        <f>Q256*H256</f>
        <v>0.0044000000000000003</v>
      </c>
      <c r="S256" s="209">
        <v>0</v>
      </c>
      <c r="T256" s="210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1" t="s">
        <v>323</v>
      </c>
      <c r="AT256" s="211" t="s">
        <v>181</v>
      </c>
      <c r="AU256" s="211" t="s">
        <v>77</v>
      </c>
      <c r="AY256" s="20" t="s">
        <v>113</v>
      </c>
      <c r="BE256" s="212">
        <f>IF(N256="základní",J256,0)</f>
        <v>0</v>
      </c>
      <c r="BF256" s="212">
        <f>IF(N256="snížená",J256,0)</f>
        <v>0</v>
      </c>
      <c r="BG256" s="212">
        <f>IF(N256="zákl. přenesená",J256,0)</f>
        <v>0</v>
      </c>
      <c r="BH256" s="212">
        <f>IF(N256="sníž. přenesená",J256,0)</f>
        <v>0</v>
      </c>
      <c r="BI256" s="212">
        <f>IF(N256="nulová",J256,0)</f>
        <v>0</v>
      </c>
      <c r="BJ256" s="20" t="s">
        <v>75</v>
      </c>
      <c r="BK256" s="212">
        <f>ROUND(I256*H256,2)</f>
        <v>0</v>
      </c>
      <c r="BL256" s="20" t="s">
        <v>228</v>
      </c>
      <c r="BM256" s="211" t="s">
        <v>355</v>
      </c>
    </row>
    <row r="257" s="2" customFormat="1">
      <c r="A257" s="41"/>
      <c r="B257" s="42"/>
      <c r="C257" s="43"/>
      <c r="D257" s="218" t="s">
        <v>125</v>
      </c>
      <c r="E257" s="43"/>
      <c r="F257" s="219" t="s">
        <v>346</v>
      </c>
      <c r="G257" s="43"/>
      <c r="H257" s="43"/>
      <c r="I257" s="215"/>
      <c r="J257" s="43"/>
      <c r="K257" s="43"/>
      <c r="L257" s="47"/>
      <c r="M257" s="216"/>
      <c r="N257" s="217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125</v>
      </c>
      <c r="AU257" s="20" t="s">
        <v>77</v>
      </c>
    </row>
    <row r="258" s="2" customFormat="1" ht="16.5" customHeight="1">
      <c r="A258" s="41"/>
      <c r="B258" s="42"/>
      <c r="C258" s="200" t="s">
        <v>356</v>
      </c>
      <c r="D258" s="200" t="s">
        <v>116</v>
      </c>
      <c r="E258" s="201" t="s">
        <v>357</v>
      </c>
      <c r="F258" s="202" t="s">
        <v>358</v>
      </c>
      <c r="G258" s="203" t="s">
        <v>285</v>
      </c>
      <c r="H258" s="204">
        <v>8</v>
      </c>
      <c r="I258" s="205"/>
      <c r="J258" s="206">
        <f>ROUND(I258*H258,2)</f>
        <v>0</v>
      </c>
      <c r="K258" s="202" t="s">
        <v>19</v>
      </c>
      <c r="L258" s="47"/>
      <c r="M258" s="207" t="s">
        <v>19</v>
      </c>
      <c r="N258" s="208" t="s">
        <v>41</v>
      </c>
      <c r="O258" s="87"/>
      <c r="P258" s="209">
        <f>O258*H258</f>
        <v>0</v>
      </c>
      <c r="Q258" s="209">
        <v>0</v>
      </c>
      <c r="R258" s="209">
        <f>Q258*H258</f>
        <v>0</v>
      </c>
      <c r="S258" s="209">
        <v>0</v>
      </c>
      <c r="T258" s="210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1" t="s">
        <v>228</v>
      </c>
      <c r="AT258" s="211" t="s">
        <v>116</v>
      </c>
      <c r="AU258" s="211" t="s">
        <v>77</v>
      </c>
      <c r="AY258" s="20" t="s">
        <v>113</v>
      </c>
      <c r="BE258" s="212">
        <f>IF(N258="základní",J258,0)</f>
        <v>0</v>
      </c>
      <c r="BF258" s="212">
        <f>IF(N258="snížená",J258,0)</f>
        <v>0</v>
      </c>
      <c r="BG258" s="212">
        <f>IF(N258="zákl. přenesená",J258,0)</f>
        <v>0</v>
      </c>
      <c r="BH258" s="212">
        <f>IF(N258="sníž. přenesená",J258,0)</f>
        <v>0</v>
      </c>
      <c r="BI258" s="212">
        <f>IF(N258="nulová",J258,0)</f>
        <v>0</v>
      </c>
      <c r="BJ258" s="20" t="s">
        <v>75</v>
      </c>
      <c r="BK258" s="212">
        <f>ROUND(I258*H258,2)</f>
        <v>0</v>
      </c>
      <c r="BL258" s="20" t="s">
        <v>228</v>
      </c>
      <c r="BM258" s="211" t="s">
        <v>359</v>
      </c>
    </row>
    <row r="259" s="2" customFormat="1" ht="16.5" customHeight="1">
      <c r="A259" s="41"/>
      <c r="B259" s="42"/>
      <c r="C259" s="200" t="s">
        <v>360</v>
      </c>
      <c r="D259" s="200" t="s">
        <v>116</v>
      </c>
      <c r="E259" s="201" t="s">
        <v>361</v>
      </c>
      <c r="F259" s="202" t="s">
        <v>362</v>
      </c>
      <c r="G259" s="203" t="s">
        <v>119</v>
      </c>
      <c r="H259" s="204">
        <v>139.88</v>
      </c>
      <c r="I259" s="205"/>
      <c r="J259" s="206">
        <f>ROUND(I259*H259,2)</f>
        <v>0</v>
      </c>
      <c r="K259" s="202" t="s">
        <v>19</v>
      </c>
      <c r="L259" s="47"/>
      <c r="M259" s="207" t="s">
        <v>19</v>
      </c>
      <c r="N259" s="208" t="s">
        <v>41</v>
      </c>
      <c r="O259" s="87"/>
      <c r="P259" s="209">
        <f>O259*H259</f>
        <v>0</v>
      </c>
      <c r="Q259" s="209">
        <v>0</v>
      </c>
      <c r="R259" s="209">
        <f>Q259*H259</f>
        <v>0</v>
      </c>
      <c r="S259" s="209">
        <v>0</v>
      </c>
      <c r="T259" s="210">
        <f>S259*H259</f>
        <v>0</v>
      </c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R259" s="211" t="s">
        <v>228</v>
      </c>
      <c r="AT259" s="211" t="s">
        <v>116</v>
      </c>
      <c r="AU259" s="211" t="s">
        <v>77</v>
      </c>
      <c r="AY259" s="20" t="s">
        <v>113</v>
      </c>
      <c r="BE259" s="212">
        <f>IF(N259="základní",J259,0)</f>
        <v>0</v>
      </c>
      <c r="BF259" s="212">
        <f>IF(N259="snížená",J259,0)</f>
        <v>0</v>
      </c>
      <c r="BG259" s="212">
        <f>IF(N259="zákl. přenesená",J259,0)</f>
        <v>0</v>
      </c>
      <c r="BH259" s="212">
        <f>IF(N259="sníž. přenesená",J259,0)</f>
        <v>0</v>
      </c>
      <c r="BI259" s="212">
        <f>IF(N259="nulová",J259,0)</f>
        <v>0</v>
      </c>
      <c r="BJ259" s="20" t="s">
        <v>75</v>
      </c>
      <c r="BK259" s="212">
        <f>ROUND(I259*H259,2)</f>
        <v>0</v>
      </c>
      <c r="BL259" s="20" t="s">
        <v>228</v>
      </c>
      <c r="BM259" s="211" t="s">
        <v>363</v>
      </c>
    </row>
    <row r="260" s="2" customFormat="1" ht="21.75" customHeight="1">
      <c r="A260" s="41"/>
      <c r="B260" s="42"/>
      <c r="C260" s="200" t="s">
        <v>364</v>
      </c>
      <c r="D260" s="200" t="s">
        <v>116</v>
      </c>
      <c r="E260" s="201" t="s">
        <v>365</v>
      </c>
      <c r="F260" s="202" t="s">
        <v>366</v>
      </c>
      <c r="G260" s="203" t="s">
        <v>119</v>
      </c>
      <c r="H260" s="204">
        <v>139.88</v>
      </c>
      <c r="I260" s="205"/>
      <c r="J260" s="206">
        <f>ROUND(I260*H260,2)</f>
        <v>0</v>
      </c>
      <c r="K260" s="202" t="s">
        <v>19</v>
      </c>
      <c r="L260" s="47"/>
      <c r="M260" s="207" t="s">
        <v>19</v>
      </c>
      <c r="N260" s="208" t="s">
        <v>41</v>
      </c>
      <c r="O260" s="87"/>
      <c r="P260" s="209">
        <f>O260*H260</f>
        <v>0</v>
      </c>
      <c r="Q260" s="209">
        <v>0</v>
      </c>
      <c r="R260" s="209">
        <f>Q260*H260</f>
        <v>0</v>
      </c>
      <c r="S260" s="209">
        <v>0</v>
      </c>
      <c r="T260" s="210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1" t="s">
        <v>228</v>
      </c>
      <c r="AT260" s="211" t="s">
        <v>116</v>
      </c>
      <c r="AU260" s="211" t="s">
        <v>77</v>
      </c>
      <c r="AY260" s="20" t="s">
        <v>113</v>
      </c>
      <c r="BE260" s="212">
        <f>IF(N260="základní",J260,0)</f>
        <v>0</v>
      </c>
      <c r="BF260" s="212">
        <f>IF(N260="snížená",J260,0)</f>
        <v>0</v>
      </c>
      <c r="BG260" s="212">
        <f>IF(N260="zákl. přenesená",J260,0)</f>
        <v>0</v>
      </c>
      <c r="BH260" s="212">
        <f>IF(N260="sníž. přenesená",J260,0)</f>
        <v>0</v>
      </c>
      <c r="BI260" s="212">
        <f>IF(N260="nulová",J260,0)</f>
        <v>0</v>
      </c>
      <c r="BJ260" s="20" t="s">
        <v>75</v>
      </c>
      <c r="BK260" s="212">
        <f>ROUND(I260*H260,2)</f>
        <v>0</v>
      </c>
      <c r="BL260" s="20" t="s">
        <v>228</v>
      </c>
      <c r="BM260" s="211" t="s">
        <v>367</v>
      </c>
    </row>
    <row r="261" s="14" customFormat="1">
      <c r="A261" s="14"/>
      <c r="B261" s="230"/>
      <c r="C261" s="231"/>
      <c r="D261" s="218" t="s">
        <v>132</v>
      </c>
      <c r="E261" s="232" t="s">
        <v>19</v>
      </c>
      <c r="F261" s="233" t="s">
        <v>368</v>
      </c>
      <c r="G261" s="231"/>
      <c r="H261" s="234">
        <v>94.150000000000006</v>
      </c>
      <c r="I261" s="235"/>
      <c r="J261" s="231"/>
      <c r="K261" s="231"/>
      <c r="L261" s="236"/>
      <c r="M261" s="237"/>
      <c r="N261" s="238"/>
      <c r="O261" s="238"/>
      <c r="P261" s="238"/>
      <c r="Q261" s="238"/>
      <c r="R261" s="238"/>
      <c r="S261" s="238"/>
      <c r="T261" s="239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0" t="s">
        <v>132</v>
      </c>
      <c r="AU261" s="240" t="s">
        <v>77</v>
      </c>
      <c r="AV261" s="14" t="s">
        <v>77</v>
      </c>
      <c r="AW261" s="14" t="s">
        <v>32</v>
      </c>
      <c r="AX261" s="14" t="s">
        <v>70</v>
      </c>
      <c r="AY261" s="240" t="s">
        <v>113</v>
      </c>
    </row>
    <row r="262" s="14" customFormat="1">
      <c r="A262" s="14"/>
      <c r="B262" s="230"/>
      <c r="C262" s="231"/>
      <c r="D262" s="218" t="s">
        <v>132</v>
      </c>
      <c r="E262" s="232" t="s">
        <v>19</v>
      </c>
      <c r="F262" s="233" t="s">
        <v>369</v>
      </c>
      <c r="G262" s="231"/>
      <c r="H262" s="234">
        <v>45.729999999999997</v>
      </c>
      <c r="I262" s="235"/>
      <c r="J262" s="231"/>
      <c r="K262" s="231"/>
      <c r="L262" s="236"/>
      <c r="M262" s="237"/>
      <c r="N262" s="238"/>
      <c r="O262" s="238"/>
      <c r="P262" s="238"/>
      <c r="Q262" s="238"/>
      <c r="R262" s="238"/>
      <c r="S262" s="238"/>
      <c r="T262" s="239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0" t="s">
        <v>132</v>
      </c>
      <c r="AU262" s="240" t="s">
        <v>77</v>
      </c>
      <c r="AV262" s="14" t="s">
        <v>77</v>
      </c>
      <c r="AW262" s="14" t="s">
        <v>32</v>
      </c>
      <c r="AX262" s="14" t="s">
        <v>70</v>
      </c>
      <c r="AY262" s="240" t="s">
        <v>113</v>
      </c>
    </row>
    <row r="263" s="15" customFormat="1">
      <c r="A263" s="15"/>
      <c r="B263" s="241"/>
      <c r="C263" s="242"/>
      <c r="D263" s="218" t="s">
        <v>132</v>
      </c>
      <c r="E263" s="243" t="s">
        <v>19</v>
      </c>
      <c r="F263" s="244" t="s">
        <v>140</v>
      </c>
      <c r="G263" s="242"/>
      <c r="H263" s="245">
        <v>139.88</v>
      </c>
      <c r="I263" s="246"/>
      <c r="J263" s="242"/>
      <c r="K263" s="242"/>
      <c r="L263" s="247"/>
      <c r="M263" s="248"/>
      <c r="N263" s="249"/>
      <c r="O263" s="249"/>
      <c r="P263" s="249"/>
      <c r="Q263" s="249"/>
      <c r="R263" s="249"/>
      <c r="S263" s="249"/>
      <c r="T263" s="250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51" t="s">
        <v>132</v>
      </c>
      <c r="AU263" s="251" t="s">
        <v>77</v>
      </c>
      <c r="AV263" s="15" t="s">
        <v>121</v>
      </c>
      <c r="AW263" s="15" t="s">
        <v>32</v>
      </c>
      <c r="AX263" s="15" t="s">
        <v>75</v>
      </c>
      <c r="AY263" s="251" t="s">
        <v>113</v>
      </c>
    </row>
    <row r="264" s="2" customFormat="1" ht="24.15" customHeight="1">
      <c r="A264" s="41"/>
      <c r="B264" s="42"/>
      <c r="C264" s="200" t="s">
        <v>370</v>
      </c>
      <c r="D264" s="200" t="s">
        <v>116</v>
      </c>
      <c r="E264" s="201" t="s">
        <v>371</v>
      </c>
      <c r="F264" s="202" t="s">
        <v>372</v>
      </c>
      <c r="G264" s="203" t="s">
        <v>373</v>
      </c>
      <c r="H264" s="273"/>
      <c r="I264" s="205"/>
      <c r="J264" s="206">
        <f>ROUND(I264*H264,2)</f>
        <v>0</v>
      </c>
      <c r="K264" s="202" t="s">
        <v>120</v>
      </c>
      <c r="L264" s="47"/>
      <c r="M264" s="207" t="s">
        <v>19</v>
      </c>
      <c r="N264" s="208" t="s">
        <v>41</v>
      </c>
      <c r="O264" s="87"/>
      <c r="P264" s="209">
        <f>O264*H264</f>
        <v>0</v>
      </c>
      <c r="Q264" s="209">
        <v>0</v>
      </c>
      <c r="R264" s="209">
        <f>Q264*H264</f>
        <v>0</v>
      </c>
      <c r="S264" s="209">
        <v>0</v>
      </c>
      <c r="T264" s="210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1" t="s">
        <v>228</v>
      </c>
      <c r="AT264" s="211" t="s">
        <v>116</v>
      </c>
      <c r="AU264" s="211" t="s">
        <v>77</v>
      </c>
      <c r="AY264" s="20" t="s">
        <v>113</v>
      </c>
      <c r="BE264" s="212">
        <f>IF(N264="základní",J264,0)</f>
        <v>0</v>
      </c>
      <c r="BF264" s="212">
        <f>IF(N264="snížená",J264,0)</f>
        <v>0</v>
      </c>
      <c r="BG264" s="212">
        <f>IF(N264="zákl. přenesená",J264,0)</f>
        <v>0</v>
      </c>
      <c r="BH264" s="212">
        <f>IF(N264="sníž. přenesená",J264,0)</f>
        <v>0</v>
      </c>
      <c r="BI264" s="212">
        <f>IF(N264="nulová",J264,0)</f>
        <v>0</v>
      </c>
      <c r="BJ264" s="20" t="s">
        <v>75</v>
      </c>
      <c r="BK264" s="212">
        <f>ROUND(I264*H264,2)</f>
        <v>0</v>
      </c>
      <c r="BL264" s="20" t="s">
        <v>228</v>
      </c>
      <c r="BM264" s="211" t="s">
        <v>374</v>
      </c>
    </row>
    <row r="265" s="2" customFormat="1">
      <c r="A265" s="41"/>
      <c r="B265" s="42"/>
      <c r="C265" s="43"/>
      <c r="D265" s="213" t="s">
        <v>123</v>
      </c>
      <c r="E265" s="43"/>
      <c r="F265" s="214" t="s">
        <v>375</v>
      </c>
      <c r="G265" s="43"/>
      <c r="H265" s="43"/>
      <c r="I265" s="215"/>
      <c r="J265" s="43"/>
      <c r="K265" s="43"/>
      <c r="L265" s="47"/>
      <c r="M265" s="216"/>
      <c r="N265" s="217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123</v>
      </c>
      <c r="AU265" s="20" t="s">
        <v>77</v>
      </c>
    </row>
    <row r="266" s="12" customFormat="1" ht="22.8" customHeight="1">
      <c r="A266" s="12"/>
      <c r="B266" s="184"/>
      <c r="C266" s="185"/>
      <c r="D266" s="186" t="s">
        <v>69</v>
      </c>
      <c r="E266" s="198" t="s">
        <v>376</v>
      </c>
      <c r="F266" s="198" t="s">
        <v>377</v>
      </c>
      <c r="G266" s="185"/>
      <c r="H266" s="185"/>
      <c r="I266" s="188"/>
      <c r="J266" s="199">
        <f>BK266</f>
        <v>0</v>
      </c>
      <c r="K266" s="185"/>
      <c r="L266" s="190"/>
      <c r="M266" s="191"/>
      <c r="N266" s="192"/>
      <c r="O266" s="192"/>
      <c r="P266" s="193">
        <f>SUM(P267:P270)</f>
        <v>0</v>
      </c>
      <c r="Q266" s="192"/>
      <c r="R266" s="193">
        <f>SUM(R267:R270)</f>
        <v>0</v>
      </c>
      <c r="S266" s="192"/>
      <c r="T266" s="194">
        <f>SUM(T267:T270)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195" t="s">
        <v>77</v>
      </c>
      <c r="AT266" s="196" t="s">
        <v>69</v>
      </c>
      <c r="AU266" s="196" t="s">
        <v>75</v>
      </c>
      <c r="AY266" s="195" t="s">
        <v>113</v>
      </c>
      <c r="BK266" s="197">
        <f>SUM(BK267:BK270)</f>
        <v>0</v>
      </c>
    </row>
    <row r="267" s="2" customFormat="1" ht="24.15" customHeight="1">
      <c r="A267" s="41"/>
      <c r="B267" s="42"/>
      <c r="C267" s="200" t="s">
        <v>378</v>
      </c>
      <c r="D267" s="200" t="s">
        <v>116</v>
      </c>
      <c r="E267" s="201" t="s">
        <v>379</v>
      </c>
      <c r="F267" s="202" t="s">
        <v>380</v>
      </c>
      <c r="G267" s="203" t="s">
        <v>176</v>
      </c>
      <c r="H267" s="204">
        <v>2</v>
      </c>
      <c r="I267" s="205"/>
      <c r="J267" s="206">
        <f>ROUND(I267*H267,2)</f>
        <v>0</v>
      </c>
      <c r="K267" s="202" t="s">
        <v>19</v>
      </c>
      <c r="L267" s="47"/>
      <c r="M267" s="207" t="s">
        <v>19</v>
      </c>
      <c r="N267" s="208" t="s">
        <v>41</v>
      </c>
      <c r="O267" s="87"/>
      <c r="P267" s="209">
        <f>O267*H267</f>
        <v>0</v>
      </c>
      <c r="Q267" s="209">
        <v>0</v>
      </c>
      <c r="R267" s="209">
        <f>Q267*H267</f>
        <v>0</v>
      </c>
      <c r="S267" s="209">
        <v>0</v>
      </c>
      <c r="T267" s="210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1" t="s">
        <v>228</v>
      </c>
      <c r="AT267" s="211" t="s">
        <v>116</v>
      </c>
      <c r="AU267" s="211" t="s">
        <v>77</v>
      </c>
      <c r="AY267" s="20" t="s">
        <v>113</v>
      </c>
      <c r="BE267" s="212">
        <f>IF(N267="základní",J267,0)</f>
        <v>0</v>
      </c>
      <c r="BF267" s="212">
        <f>IF(N267="snížená",J267,0)</f>
        <v>0</v>
      </c>
      <c r="BG267" s="212">
        <f>IF(N267="zákl. přenesená",J267,0)</f>
        <v>0</v>
      </c>
      <c r="BH267" s="212">
        <f>IF(N267="sníž. přenesená",J267,0)</f>
        <v>0</v>
      </c>
      <c r="BI267" s="212">
        <f>IF(N267="nulová",J267,0)</f>
        <v>0</v>
      </c>
      <c r="BJ267" s="20" t="s">
        <v>75</v>
      </c>
      <c r="BK267" s="212">
        <f>ROUND(I267*H267,2)</f>
        <v>0</v>
      </c>
      <c r="BL267" s="20" t="s">
        <v>228</v>
      </c>
      <c r="BM267" s="211" t="s">
        <v>381</v>
      </c>
    </row>
    <row r="268" s="2" customFormat="1" ht="33" customHeight="1">
      <c r="A268" s="41"/>
      <c r="B268" s="42"/>
      <c r="C268" s="200" t="s">
        <v>382</v>
      </c>
      <c r="D268" s="200" t="s">
        <v>116</v>
      </c>
      <c r="E268" s="201" t="s">
        <v>383</v>
      </c>
      <c r="F268" s="202" t="s">
        <v>384</v>
      </c>
      <c r="G268" s="203" t="s">
        <v>285</v>
      </c>
      <c r="H268" s="204">
        <v>2</v>
      </c>
      <c r="I268" s="205"/>
      <c r="J268" s="206">
        <f>ROUND(I268*H268,2)</f>
        <v>0</v>
      </c>
      <c r="K268" s="202" t="s">
        <v>19</v>
      </c>
      <c r="L268" s="47"/>
      <c r="M268" s="207" t="s">
        <v>19</v>
      </c>
      <c r="N268" s="208" t="s">
        <v>41</v>
      </c>
      <c r="O268" s="87"/>
      <c r="P268" s="209">
        <f>O268*H268</f>
        <v>0</v>
      </c>
      <c r="Q268" s="209">
        <v>0</v>
      </c>
      <c r="R268" s="209">
        <f>Q268*H268</f>
        <v>0</v>
      </c>
      <c r="S268" s="209">
        <v>0</v>
      </c>
      <c r="T268" s="210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1" t="s">
        <v>228</v>
      </c>
      <c r="AT268" s="211" t="s">
        <v>116</v>
      </c>
      <c r="AU268" s="211" t="s">
        <v>77</v>
      </c>
      <c r="AY268" s="20" t="s">
        <v>113</v>
      </c>
      <c r="BE268" s="212">
        <f>IF(N268="základní",J268,0)</f>
        <v>0</v>
      </c>
      <c r="BF268" s="212">
        <f>IF(N268="snížená",J268,0)</f>
        <v>0</v>
      </c>
      <c r="BG268" s="212">
        <f>IF(N268="zákl. přenesená",J268,0)</f>
        <v>0</v>
      </c>
      <c r="BH268" s="212">
        <f>IF(N268="sníž. přenesená",J268,0)</f>
        <v>0</v>
      </c>
      <c r="BI268" s="212">
        <f>IF(N268="nulová",J268,0)</f>
        <v>0</v>
      </c>
      <c r="BJ268" s="20" t="s">
        <v>75</v>
      </c>
      <c r="BK268" s="212">
        <f>ROUND(I268*H268,2)</f>
        <v>0</v>
      </c>
      <c r="BL268" s="20" t="s">
        <v>228</v>
      </c>
      <c r="BM268" s="211" t="s">
        <v>385</v>
      </c>
    </row>
    <row r="269" s="2" customFormat="1" ht="24.15" customHeight="1">
      <c r="A269" s="41"/>
      <c r="B269" s="42"/>
      <c r="C269" s="200" t="s">
        <v>386</v>
      </c>
      <c r="D269" s="200" t="s">
        <v>116</v>
      </c>
      <c r="E269" s="201" t="s">
        <v>387</v>
      </c>
      <c r="F269" s="202" t="s">
        <v>388</v>
      </c>
      <c r="G269" s="203" t="s">
        <v>373</v>
      </c>
      <c r="H269" s="273"/>
      <c r="I269" s="205"/>
      <c r="J269" s="206">
        <f>ROUND(I269*H269,2)</f>
        <v>0</v>
      </c>
      <c r="K269" s="202" t="s">
        <v>120</v>
      </c>
      <c r="L269" s="47"/>
      <c r="M269" s="207" t="s">
        <v>19</v>
      </c>
      <c r="N269" s="208" t="s">
        <v>41</v>
      </c>
      <c r="O269" s="87"/>
      <c r="P269" s="209">
        <f>O269*H269</f>
        <v>0</v>
      </c>
      <c r="Q269" s="209">
        <v>0</v>
      </c>
      <c r="R269" s="209">
        <f>Q269*H269</f>
        <v>0</v>
      </c>
      <c r="S269" s="209">
        <v>0</v>
      </c>
      <c r="T269" s="210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1" t="s">
        <v>228</v>
      </c>
      <c r="AT269" s="211" t="s">
        <v>116</v>
      </c>
      <c r="AU269" s="211" t="s">
        <v>77</v>
      </c>
      <c r="AY269" s="20" t="s">
        <v>113</v>
      </c>
      <c r="BE269" s="212">
        <f>IF(N269="základní",J269,0)</f>
        <v>0</v>
      </c>
      <c r="BF269" s="212">
        <f>IF(N269="snížená",J269,0)</f>
        <v>0</v>
      </c>
      <c r="BG269" s="212">
        <f>IF(N269="zákl. přenesená",J269,0)</f>
        <v>0</v>
      </c>
      <c r="BH269" s="212">
        <f>IF(N269="sníž. přenesená",J269,0)</f>
        <v>0</v>
      </c>
      <c r="BI269" s="212">
        <f>IF(N269="nulová",J269,0)</f>
        <v>0</v>
      </c>
      <c r="BJ269" s="20" t="s">
        <v>75</v>
      </c>
      <c r="BK269" s="212">
        <f>ROUND(I269*H269,2)</f>
        <v>0</v>
      </c>
      <c r="BL269" s="20" t="s">
        <v>228</v>
      </c>
      <c r="BM269" s="211" t="s">
        <v>389</v>
      </c>
    </row>
    <row r="270" s="2" customFormat="1">
      <c r="A270" s="41"/>
      <c r="B270" s="42"/>
      <c r="C270" s="43"/>
      <c r="D270" s="213" t="s">
        <v>123</v>
      </c>
      <c r="E270" s="43"/>
      <c r="F270" s="214" t="s">
        <v>390</v>
      </c>
      <c r="G270" s="43"/>
      <c r="H270" s="43"/>
      <c r="I270" s="215"/>
      <c r="J270" s="43"/>
      <c r="K270" s="43"/>
      <c r="L270" s="47"/>
      <c r="M270" s="216"/>
      <c r="N270" s="217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123</v>
      </c>
      <c r="AU270" s="20" t="s">
        <v>77</v>
      </c>
    </row>
    <row r="271" s="12" customFormat="1" ht="22.8" customHeight="1">
      <c r="A271" s="12"/>
      <c r="B271" s="184"/>
      <c r="C271" s="185"/>
      <c r="D271" s="186" t="s">
        <v>69</v>
      </c>
      <c r="E271" s="198" t="s">
        <v>391</v>
      </c>
      <c r="F271" s="198" t="s">
        <v>392</v>
      </c>
      <c r="G271" s="185"/>
      <c r="H271" s="185"/>
      <c r="I271" s="188"/>
      <c r="J271" s="199">
        <f>BK271</f>
        <v>0</v>
      </c>
      <c r="K271" s="185"/>
      <c r="L271" s="190"/>
      <c r="M271" s="191"/>
      <c r="N271" s="192"/>
      <c r="O271" s="192"/>
      <c r="P271" s="193">
        <f>SUM(P272:P284)</f>
        <v>0</v>
      </c>
      <c r="Q271" s="192"/>
      <c r="R271" s="193">
        <f>SUM(R272:R284)</f>
        <v>0.031970199999999997</v>
      </c>
      <c r="S271" s="192"/>
      <c r="T271" s="194">
        <f>SUM(T272:T284)</f>
        <v>0.12996000000000002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195" t="s">
        <v>77</v>
      </c>
      <c r="AT271" s="196" t="s">
        <v>69</v>
      </c>
      <c r="AU271" s="196" t="s">
        <v>75</v>
      </c>
      <c r="AY271" s="195" t="s">
        <v>113</v>
      </c>
      <c r="BK271" s="197">
        <f>SUM(BK272:BK284)</f>
        <v>0</v>
      </c>
    </row>
    <row r="272" s="2" customFormat="1" ht="16.5" customHeight="1">
      <c r="A272" s="41"/>
      <c r="B272" s="42"/>
      <c r="C272" s="200" t="s">
        <v>393</v>
      </c>
      <c r="D272" s="200" t="s">
        <v>116</v>
      </c>
      <c r="E272" s="201" t="s">
        <v>394</v>
      </c>
      <c r="F272" s="202" t="s">
        <v>395</v>
      </c>
      <c r="G272" s="203" t="s">
        <v>144</v>
      </c>
      <c r="H272" s="204">
        <v>129.96000000000001</v>
      </c>
      <c r="I272" s="205"/>
      <c r="J272" s="206">
        <f>ROUND(I272*H272,2)</f>
        <v>0</v>
      </c>
      <c r="K272" s="202" t="s">
        <v>120</v>
      </c>
      <c r="L272" s="47"/>
      <c r="M272" s="207" t="s">
        <v>19</v>
      </c>
      <c r="N272" s="208" t="s">
        <v>41</v>
      </c>
      <c r="O272" s="87"/>
      <c r="P272" s="209">
        <f>O272*H272</f>
        <v>0</v>
      </c>
      <c r="Q272" s="209">
        <v>0</v>
      </c>
      <c r="R272" s="209">
        <f>Q272*H272</f>
        <v>0</v>
      </c>
      <c r="S272" s="209">
        <v>0.001</v>
      </c>
      <c r="T272" s="210">
        <f>S272*H272</f>
        <v>0.12996000000000002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1" t="s">
        <v>228</v>
      </c>
      <c r="AT272" s="211" t="s">
        <v>116</v>
      </c>
      <c r="AU272" s="211" t="s">
        <v>77</v>
      </c>
      <c r="AY272" s="20" t="s">
        <v>113</v>
      </c>
      <c r="BE272" s="212">
        <f>IF(N272="základní",J272,0)</f>
        <v>0</v>
      </c>
      <c r="BF272" s="212">
        <f>IF(N272="snížená",J272,0)</f>
        <v>0</v>
      </c>
      <c r="BG272" s="212">
        <f>IF(N272="zákl. přenesená",J272,0)</f>
        <v>0</v>
      </c>
      <c r="BH272" s="212">
        <f>IF(N272="sníž. přenesená",J272,0)</f>
        <v>0</v>
      </c>
      <c r="BI272" s="212">
        <f>IF(N272="nulová",J272,0)</f>
        <v>0</v>
      </c>
      <c r="BJ272" s="20" t="s">
        <v>75</v>
      </c>
      <c r="BK272" s="212">
        <f>ROUND(I272*H272,2)</f>
        <v>0</v>
      </c>
      <c r="BL272" s="20" t="s">
        <v>228</v>
      </c>
      <c r="BM272" s="211" t="s">
        <v>396</v>
      </c>
    </row>
    <row r="273" s="2" customFormat="1">
      <c r="A273" s="41"/>
      <c r="B273" s="42"/>
      <c r="C273" s="43"/>
      <c r="D273" s="213" t="s">
        <v>123</v>
      </c>
      <c r="E273" s="43"/>
      <c r="F273" s="214" t="s">
        <v>397</v>
      </c>
      <c r="G273" s="43"/>
      <c r="H273" s="43"/>
      <c r="I273" s="215"/>
      <c r="J273" s="43"/>
      <c r="K273" s="43"/>
      <c r="L273" s="47"/>
      <c r="M273" s="216"/>
      <c r="N273" s="217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123</v>
      </c>
      <c r="AU273" s="20" t="s">
        <v>77</v>
      </c>
    </row>
    <row r="274" s="13" customFormat="1">
      <c r="A274" s="13"/>
      <c r="B274" s="220"/>
      <c r="C274" s="221"/>
      <c r="D274" s="218" t="s">
        <v>132</v>
      </c>
      <c r="E274" s="222" t="s">
        <v>19</v>
      </c>
      <c r="F274" s="223" t="s">
        <v>133</v>
      </c>
      <c r="G274" s="221"/>
      <c r="H274" s="222" t="s">
        <v>19</v>
      </c>
      <c r="I274" s="224"/>
      <c r="J274" s="221"/>
      <c r="K274" s="221"/>
      <c r="L274" s="225"/>
      <c r="M274" s="226"/>
      <c r="N274" s="227"/>
      <c r="O274" s="227"/>
      <c r="P274" s="227"/>
      <c r="Q274" s="227"/>
      <c r="R274" s="227"/>
      <c r="S274" s="227"/>
      <c r="T274" s="22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29" t="s">
        <v>132</v>
      </c>
      <c r="AU274" s="229" t="s">
        <v>77</v>
      </c>
      <c r="AV274" s="13" t="s">
        <v>75</v>
      </c>
      <c r="AW274" s="13" t="s">
        <v>32</v>
      </c>
      <c r="AX274" s="13" t="s">
        <v>70</v>
      </c>
      <c r="AY274" s="229" t="s">
        <v>113</v>
      </c>
    </row>
    <row r="275" s="14" customFormat="1">
      <c r="A275" s="14"/>
      <c r="B275" s="230"/>
      <c r="C275" s="231"/>
      <c r="D275" s="218" t="s">
        <v>132</v>
      </c>
      <c r="E275" s="232" t="s">
        <v>19</v>
      </c>
      <c r="F275" s="233" t="s">
        <v>398</v>
      </c>
      <c r="G275" s="231"/>
      <c r="H275" s="234">
        <v>99.25</v>
      </c>
      <c r="I275" s="235"/>
      <c r="J275" s="231"/>
      <c r="K275" s="231"/>
      <c r="L275" s="236"/>
      <c r="M275" s="237"/>
      <c r="N275" s="238"/>
      <c r="O275" s="238"/>
      <c r="P275" s="238"/>
      <c r="Q275" s="238"/>
      <c r="R275" s="238"/>
      <c r="S275" s="238"/>
      <c r="T275" s="239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0" t="s">
        <v>132</v>
      </c>
      <c r="AU275" s="240" t="s">
        <v>77</v>
      </c>
      <c r="AV275" s="14" t="s">
        <v>77</v>
      </c>
      <c r="AW275" s="14" t="s">
        <v>32</v>
      </c>
      <c r="AX275" s="14" t="s">
        <v>70</v>
      </c>
      <c r="AY275" s="240" t="s">
        <v>113</v>
      </c>
    </row>
    <row r="276" s="13" customFormat="1">
      <c r="A276" s="13"/>
      <c r="B276" s="220"/>
      <c r="C276" s="221"/>
      <c r="D276" s="218" t="s">
        <v>132</v>
      </c>
      <c r="E276" s="222" t="s">
        <v>19</v>
      </c>
      <c r="F276" s="223" t="s">
        <v>137</v>
      </c>
      <c r="G276" s="221"/>
      <c r="H276" s="222" t="s">
        <v>19</v>
      </c>
      <c r="I276" s="224"/>
      <c r="J276" s="221"/>
      <c r="K276" s="221"/>
      <c r="L276" s="225"/>
      <c r="M276" s="226"/>
      <c r="N276" s="227"/>
      <c r="O276" s="227"/>
      <c r="P276" s="227"/>
      <c r="Q276" s="227"/>
      <c r="R276" s="227"/>
      <c r="S276" s="227"/>
      <c r="T276" s="228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29" t="s">
        <v>132</v>
      </c>
      <c r="AU276" s="229" t="s">
        <v>77</v>
      </c>
      <c r="AV276" s="13" t="s">
        <v>75</v>
      </c>
      <c r="AW276" s="13" t="s">
        <v>32</v>
      </c>
      <c r="AX276" s="13" t="s">
        <v>70</v>
      </c>
      <c r="AY276" s="229" t="s">
        <v>113</v>
      </c>
    </row>
    <row r="277" s="14" customFormat="1">
      <c r="A277" s="14"/>
      <c r="B277" s="230"/>
      <c r="C277" s="231"/>
      <c r="D277" s="218" t="s">
        <v>132</v>
      </c>
      <c r="E277" s="232" t="s">
        <v>19</v>
      </c>
      <c r="F277" s="233" t="s">
        <v>399</v>
      </c>
      <c r="G277" s="231"/>
      <c r="H277" s="234">
        <v>30.710000000000001</v>
      </c>
      <c r="I277" s="235"/>
      <c r="J277" s="231"/>
      <c r="K277" s="231"/>
      <c r="L277" s="236"/>
      <c r="M277" s="237"/>
      <c r="N277" s="238"/>
      <c r="O277" s="238"/>
      <c r="P277" s="238"/>
      <c r="Q277" s="238"/>
      <c r="R277" s="238"/>
      <c r="S277" s="238"/>
      <c r="T277" s="239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0" t="s">
        <v>132</v>
      </c>
      <c r="AU277" s="240" t="s">
        <v>77</v>
      </c>
      <c r="AV277" s="14" t="s">
        <v>77</v>
      </c>
      <c r="AW277" s="14" t="s">
        <v>32</v>
      </c>
      <c r="AX277" s="14" t="s">
        <v>70</v>
      </c>
      <c r="AY277" s="240" t="s">
        <v>113</v>
      </c>
    </row>
    <row r="278" s="15" customFormat="1">
      <c r="A278" s="15"/>
      <c r="B278" s="241"/>
      <c r="C278" s="242"/>
      <c r="D278" s="218" t="s">
        <v>132</v>
      </c>
      <c r="E278" s="243" t="s">
        <v>19</v>
      </c>
      <c r="F278" s="244" t="s">
        <v>140</v>
      </c>
      <c r="G278" s="242"/>
      <c r="H278" s="245">
        <v>129.96000000000001</v>
      </c>
      <c r="I278" s="246"/>
      <c r="J278" s="242"/>
      <c r="K278" s="242"/>
      <c r="L278" s="247"/>
      <c r="M278" s="248"/>
      <c r="N278" s="249"/>
      <c r="O278" s="249"/>
      <c r="P278" s="249"/>
      <c r="Q278" s="249"/>
      <c r="R278" s="249"/>
      <c r="S278" s="249"/>
      <c r="T278" s="250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51" t="s">
        <v>132</v>
      </c>
      <c r="AU278" s="251" t="s">
        <v>77</v>
      </c>
      <c r="AV278" s="15" t="s">
        <v>121</v>
      </c>
      <c r="AW278" s="15" t="s">
        <v>32</v>
      </c>
      <c r="AX278" s="15" t="s">
        <v>75</v>
      </c>
      <c r="AY278" s="251" t="s">
        <v>113</v>
      </c>
    </row>
    <row r="279" s="2" customFormat="1" ht="24.15" customHeight="1">
      <c r="A279" s="41"/>
      <c r="B279" s="42"/>
      <c r="C279" s="200" t="s">
        <v>400</v>
      </c>
      <c r="D279" s="200" t="s">
        <v>116</v>
      </c>
      <c r="E279" s="201" t="s">
        <v>401</v>
      </c>
      <c r="F279" s="202" t="s">
        <v>402</v>
      </c>
      <c r="G279" s="203" t="s">
        <v>144</v>
      </c>
      <c r="H279" s="204">
        <v>129.96000000000001</v>
      </c>
      <c r="I279" s="205"/>
      <c r="J279" s="206">
        <f>ROUND(I279*H279,2)</f>
        <v>0</v>
      </c>
      <c r="K279" s="202" t="s">
        <v>120</v>
      </c>
      <c r="L279" s="47"/>
      <c r="M279" s="207" t="s">
        <v>19</v>
      </c>
      <c r="N279" s="208" t="s">
        <v>41</v>
      </c>
      <c r="O279" s="87"/>
      <c r="P279" s="209">
        <f>O279*H279</f>
        <v>0</v>
      </c>
      <c r="Q279" s="209">
        <v>3.0000000000000001E-05</v>
      </c>
      <c r="R279" s="209">
        <f>Q279*H279</f>
        <v>0.0038988000000000004</v>
      </c>
      <c r="S279" s="209">
        <v>0</v>
      </c>
      <c r="T279" s="210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1" t="s">
        <v>228</v>
      </c>
      <c r="AT279" s="211" t="s">
        <v>116</v>
      </c>
      <c r="AU279" s="211" t="s">
        <v>77</v>
      </c>
      <c r="AY279" s="20" t="s">
        <v>113</v>
      </c>
      <c r="BE279" s="212">
        <f>IF(N279="základní",J279,0)</f>
        <v>0</v>
      </c>
      <c r="BF279" s="212">
        <f>IF(N279="snížená",J279,0)</f>
        <v>0</v>
      </c>
      <c r="BG279" s="212">
        <f>IF(N279="zákl. přenesená",J279,0)</f>
        <v>0</v>
      </c>
      <c r="BH279" s="212">
        <f>IF(N279="sníž. přenesená",J279,0)</f>
        <v>0</v>
      </c>
      <c r="BI279" s="212">
        <f>IF(N279="nulová",J279,0)</f>
        <v>0</v>
      </c>
      <c r="BJ279" s="20" t="s">
        <v>75</v>
      </c>
      <c r="BK279" s="212">
        <f>ROUND(I279*H279,2)</f>
        <v>0</v>
      </c>
      <c r="BL279" s="20" t="s">
        <v>228</v>
      </c>
      <c r="BM279" s="211" t="s">
        <v>403</v>
      </c>
    </row>
    <row r="280" s="2" customFormat="1">
      <c r="A280" s="41"/>
      <c r="B280" s="42"/>
      <c r="C280" s="43"/>
      <c r="D280" s="213" t="s">
        <v>123</v>
      </c>
      <c r="E280" s="43"/>
      <c r="F280" s="214" t="s">
        <v>404</v>
      </c>
      <c r="G280" s="43"/>
      <c r="H280" s="43"/>
      <c r="I280" s="215"/>
      <c r="J280" s="43"/>
      <c r="K280" s="43"/>
      <c r="L280" s="47"/>
      <c r="M280" s="216"/>
      <c r="N280" s="217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123</v>
      </c>
      <c r="AU280" s="20" t="s">
        <v>77</v>
      </c>
    </row>
    <row r="281" s="2" customFormat="1" ht="16.5" customHeight="1">
      <c r="A281" s="41"/>
      <c r="B281" s="42"/>
      <c r="C281" s="263" t="s">
        <v>405</v>
      </c>
      <c r="D281" s="263" t="s">
        <v>181</v>
      </c>
      <c r="E281" s="264" t="s">
        <v>406</v>
      </c>
      <c r="F281" s="265" t="s">
        <v>407</v>
      </c>
      <c r="G281" s="266" t="s">
        <v>144</v>
      </c>
      <c r="H281" s="267">
        <v>140.357</v>
      </c>
      <c r="I281" s="268"/>
      <c r="J281" s="269">
        <f>ROUND(I281*H281,2)</f>
        <v>0</v>
      </c>
      <c r="K281" s="265" t="s">
        <v>19</v>
      </c>
      <c r="L281" s="270"/>
      <c r="M281" s="271" t="s">
        <v>19</v>
      </c>
      <c r="N281" s="272" t="s">
        <v>41</v>
      </c>
      <c r="O281" s="87"/>
      <c r="P281" s="209">
        <f>O281*H281</f>
        <v>0</v>
      </c>
      <c r="Q281" s="209">
        <v>0.00020000000000000001</v>
      </c>
      <c r="R281" s="209">
        <f>Q281*H281</f>
        <v>0.0280714</v>
      </c>
      <c r="S281" s="209">
        <v>0</v>
      </c>
      <c r="T281" s="210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1" t="s">
        <v>323</v>
      </c>
      <c r="AT281" s="211" t="s">
        <v>181</v>
      </c>
      <c r="AU281" s="211" t="s">
        <v>77</v>
      </c>
      <c r="AY281" s="20" t="s">
        <v>113</v>
      </c>
      <c r="BE281" s="212">
        <f>IF(N281="základní",J281,0)</f>
        <v>0</v>
      </c>
      <c r="BF281" s="212">
        <f>IF(N281="snížená",J281,0)</f>
        <v>0</v>
      </c>
      <c r="BG281" s="212">
        <f>IF(N281="zákl. přenesená",J281,0)</f>
        <v>0</v>
      </c>
      <c r="BH281" s="212">
        <f>IF(N281="sníž. přenesená",J281,0)</f>
        <v>0</v>
      </c>
      <c r="BI281" s="212">
        <f>IF(N281="nulová",J281,0)</f>
        <v>0</v>
      </c>
      <c r="BJ281" s="20" t="s">
        <v>75</v>
      </c>
      <c r="BK281" s="212">
        <f>ROUND(I281*H281,2)</f>
        <v>0</v>
      </c>
      <c r="BL281" s="20" t="s">
        <v>228</v>
      </c>
      <c r="BM281" s="211" t="s">
        <v>408</v>
      </c>
    </row>
    <row r="282" s="14" customFormat="1">
      <c r="A282" s="14"/>
      <c r="B282" s="230"/>
      <c r="C282" s="231"/>
      <c r="D282" s="218" t="s">
        <v>132</v>
      </c>
      <c r="E282" s="231"/>
      <c r="F282" s="233" t="s">
        <v>409</v>
      </c>
      <c r="G282" s="231"/>
      <c r="H282" s="234">
        <v>140.357</v>
      </c>
      <c r="I282" s="235"/>
      <c r="J282" s="231"/>
      <c r="K282" s="231"/>
      <c r="L282" s="236"/>
      <c r="M282" s="237"/>
      <c r="N282" s="238"/>
      <c r="O282" s="238"/>
      <c r="P282" s="238"/>
      <c r="Q282" s="238"/>
      <c r="R282" s="238"/>
      <c r="S282" s="238"/>
      <c r="T282" s="239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0" t="s">
        <v>132</v>
      </c>
      <c r="AU282" s="240" t="s">
        <v>77</v>
      </c>
      <c r="AV282" s="14" t="s">
        <v>77</v>
      </c>
      <c r="AW282" s="14" t="s">
        <v>4</v>
      </c>
      <c r="AX282" s="14" t="s">
        <v>75</v>
      </c>
      <c r="AY282" s="240" t="s">
        <v>113</v>
      </c>
    </row>
    <row r="283" s="2" customFormat="1" ht="24.15" customHeight="1">
      <c r="A283" s="41"/>
      <c r="B283" s="42"/>
      <c r="C283" s="200" t="s">
        <v>410</v>
      </c>
      <c r="D283" s="200" t="s">
        <v>116</v>
      </c>
      <c r="E283" s="201" t="s">
        <v>411</v>
      </c>
      <c r="F283" s="202" t="s">
        <v>412</v>
      </c>
      <c r="G283" s="203" t="s">
        <v>373</v>
      </c>
      <c r="H283" s="273"/>
      <c r="I283" s="205"/>
      <c r="J283" s="206">
        <f>ROUND(I283*H283,2)</f>
        <v>0</v>
      </c>
      <c r="K283" s="202" t="s">
        <v>120</v>
      </c>
      <c r="L283" s="47"/>
      <c r="M283" s="207" t="s">
        <v>19</v>
      </c>
      <c r="N283" s="208" t="s">
        <v>41</v>
      </c>
      <c r="O283" s="87"/>
      <c r="P283" s="209">
        <f>O283*H283</f>
        <v>0</v>
      </c>
      <c r="Q283" s="209">
        <v>0</v>
      </c>
      <c r="R283" s="209">
        <f>Q283*H283</f>
        <v>0</v>
      </c>
      <c r="S283" s="209">
        <v>0</v>
      </c>
      <c r="T283" s="210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1" t="s">
        <v>228</v>
      </c>
      <c r="AT283" s="211" t="s">
        <v>116</v>
      </c>
      <c r="AU283" s="211" t="s">
        <v>77</v>
      </c>
      <c r="AY283" s="20" t="s">
        <v>113</v>
      </c>
      <c r="BE283" s="212">
        <f>IF(N283="základní",J283,0)</f>
        <v>0</v>
      </c>
      <c r="BF283" s="212">
        <f>IF(N283="snížená",J283,0)</f>
        <v>0</v>
      </c>
      <c r="BG283" s="212">
        <f>IF(N283="zákl. přenesená",J283,0)</f>
        <v>0</v>
      </c>
      <c r="BH283" s="212">
        <f>IF(N283="sníž. přenesená",J283,0)</f>
        <v>0</v>
      </c>
      <c r="BI283" s="212">
        <f>IF(N283="nulová",J283,0)</f>
        <v>0</v>
      </c>
      <c r="BJ283" s="20" t="s">
        <v>75</v>
      </c>
      <c r="BK283" s="212">
        <f>ROUND(I283*H283,2)</f>
        <v>0</v>
      </c>
      <c r="BL283" s="20" t="s">
        <v>228</v>
      </c>
      <c r="BM283" s="211" t="s">
        <v>413</v>
      </c>
    </row>
    <row r="284" s="2" customFormat="1">
      <c r="A284" s="41"/>
      <c r="B284" s="42"/>
      <c r="C284" s="43"/>
      <c r="D284" s="213" t="s">
        <v>123</v>
      </c>
      <c r="E284" s="43"/>
      <c r="F284" s="214" t="s">
        <v>414</v>
      </c>
      <c r="G284" s="43"/>
      <c r="H284" s="43"/>
      <c r="I284" s="215"/>
      <c r="J284" s="43"/>
      <c r="K284" s="43"/>
      <c r="L284" s="47"/>
      <c r="M284" s="216"/>
      <c r="N284" s="217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123</v>
      </c>
      <c r="AU284" s="20" t="s">
        <v>77</v>
      </c>
    </row>
    <row r="285" s="12" customFormat="1" ht="22.8" customHeight="1">
      <c r="A285" s="12"/>
      <c r="B285" s="184"/>
      <c r="C285" s="185"/>
      <c r="D285" s="186" t="s">
        <v>69</v>
      </c>
      <c r="E285" s="198" t="s">
        <v>415</v>
      </c>
      <c r="F285" s="198" t="s">
        <v>416</v>
      </c>
      <c r="G285" s="185"/>
      <c r="H285" s="185"/>
      <c r="I285" s="188"/>
      <c r="J285" s="199">
        <f>BK285</f>
        <v>0</v>
      </c>
      <c r="K285" s="185"/>
      <c r="L285" s="190"/>
      <c r="M285" s="191"/>
      <c r="N285" s="192"/>
      <c r="O285" s="192"/>
      <c r="P285" s="193">
        <f>SUM(P286:P304)</f>
        <v>0</v>
      </c>
      <c r="Q285" s="192"/>
      <c r="R285" s="193">
        <f>SUM(R286:R304)</f>
        <v>0.00075599999999999994</v>
      </c>
      <c r="S285" s="192"/>
      <c r="T285" s="194">
        <f>SUM(T286:T304)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195" t="s">
        <v>77</v>
      </c>
      <c r="AT285" s="196" t="s">
        <v>69</v>
      </c>
      <c r="AU285" s="196" t="s">
        <v>75</v>
      </c>
      <c r="AY285" s="195" t="s">
        <v>113</v>
      </c>
      <c r="BK285" s="197">
        <f>SUM(BK286:BK304)</f>
        <v>0</v>
      </c>
    </row>
    <row r="286" s="2" customFormat="1" ht="16.5" customHeight="1">
      <c r="A286" s="41"/>
      <c r="B286" s="42"/>
      <c r="C286" s="200" t="s">
        <v>417</v>
      </c>
      <c r="D286" s="200" t="s">
        <v>116</v>
      </c>
      <c r="E286" s="201" t="s">
        <v>418</v>
      </c>
      <c r="F286" s="202" t="s">
        <v>419</v>
      </c>
      <c r="G286" s="203" t="s">
        <v>119</v>
      </c>
      <c r="H286" s="204">
        <v>3.1499999999999999</v>
      </c>
      <c r="I286" s="205"/>
      <c r="J286" s="206">
        <f>ROUND(I286*H286,2)</f>
        <v>0</v>
      </c>
      <c r="K286" s="202" t="s">
        <v>120</v>
      </c>
      <c r="L286" s="47"/>
      <c r="M286" s="207" t="s">
        <v>19</v>
      </c>
      <c r="N286" s="208" t="s">
        <v>41</v>
      </c>
      <c r="O286" s="87"/>
      <c r="P286" s="209">
        <f>O286*H286</f>
        <v>0</v>
      </c>
      <c r="Q286" s="209">
        <v>0.00012</v>
      </c>
      <c r="R286" s="209">
        <f>Q286*H286</f>
        <v>0.00037799999999999997</v>
      </c>
      <c r="S286" s="209">
        <v>0</v>
      </c>
      <c r="T286" s="210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1" t="s">
        <v>228</v>
      </c>
      <c r="AT286" s="211" t="s">
        <v>116</v>
      </c>
      <c r="AU286" s="211" t="s">
        <v>77</v>
      </c>
      <c r="AY286" s="20" t="s">
        <v>113</v>
      </c>
      <c r="BE286" s="212">
        <f>IF(N286="základní",J286,0)</f>
        <v>0</v>
      </c>
      <c r="BF286" s="212">
        <f>IF(N286="snížená",J286,0)</f>
        <v>0</v>
      </c>
      <c r="BG286" s="212">
        <f>IF(N286="zákl. přenesená",J286,0)</f>
        <v>0</v>
      </c>
      <c r="BH286" s="212">
        <f>IF(N286="sníž. přenesená",J286,0)</f>
        <v>0</v>
      </c>
      <c r="BI286" s="212">
        <f>IF(N286="nulová",J286,0)</f>
        <v>0</v>
      </c>
      <c r="BJ286" s="20" t="s">
        <v>75</v>
      </c>
      <c r="BK286" s="212">
        <f>ROUND(I286*H286,2)</f>
        <v>0</v>
      </c>
      <c r="BL286" s="20" t="s">
        <v>228</v>
      </c>
      <c r="BM286" s="211" t="s">
        <v>420</v>
      </c>
    </row>
    <row r="287" s="2" customFormat="1">
      <c r="A287" s="41"/>
      <c r="B287" s="42"/>
      <c r="C287" s="43"/>
      <c r="D287" s="213" t="s">
        <v>123</v>
      </c>
      <c r="E287" s="43"/>
      <c r="F287" s="214" t="s">
        <v>421</v>
      </c>
      <c r="G287" s="43"/>
      <c r="H287" s="43"/>
      <c r="I287" s="215"/>
      <c r="J287" s="43"/>
      <c r="K287" s="43"/>
      <c r="L287" s="47"/>
      <c r="M287" s="216"/>
      <c r="N287" s="217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123</v>
      </c>
      <c r="AU287" s="20" t="s">
        <v>77</v>
      </c>
    </row>
    <row r="288" s="13" customFormat="1">
      <c r="A288" s="13"/>
      <c r="B288" s="220"/>
      <c r="C288" s="221"/>
      <c r="D288" s="218" t="s">
        <v>132</v>
      </c>
      <c r="E288" s="222" t="s">
        <v>19</v>
      </c>
      <c r="F288" s="223" t="s">
        <v>422</v>
      </c>
      <c r="G288" s="221"/>
      <c r="H288" s="222" t="s">
        <v>19</v>
      </c>
      <c r="I288" s="224"/>
      <c r="J288" s="221"/>
      <c r="K288" s="221"/>
      <c r="L288" s="225"/>
      <c r="M288" s="226"/>
      <c r="N288" s="227"/>
      <c r="O288" s="227"/>
      <c r="P288" s="227"/>
      <c r="Q288" s="227"/>
      <c r="R288" s="227"/>
      <c r="S288" s="227"/>
      <c r="T288" s="228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29" t="s">
        <v>132</v>
      </c>
      <c r="AU288" s="229" t="s">
        <v>77</v>
      </c>
      <c r="AV288" s="13" t="s">
        <v>75</v>
      </c>
      <c r="AW288" s="13" t="s">
        <v>32</v>
      </c>
      <c r="AX288" s="13" t="s">
        <v>70</v>
      </c>
      <c r="AY288" s="229" t="s">
        <v>113</v>
      </c>
    </row>
    <row r="289" s="14" customFormat="1">
      <c r="A289" s="14"/>
      <c r="B289" s="230"/>
      <c r="C289" s="231"/>
      <c r="D289" s="218" t="s">
        <v>132</v>
      </c>
      <c r="E289" s="232" t="s">
        <v>19</v>
      </c>
      <c r="F289" s="233" t="s">
        <v>423</v>
      </c>
      <c r="G289" s="231"/>
      <c r="H289" s="234">
        <v>3.1499999999999999</v>
      </c>
      <c r="I289" s="235"/>
      <c r="J289" s="231"/>
      <c r="K289" s="231"/>
      <c r="L289" s="236"/>
      <c r="M289" s="237"/>
      <c r="N289" s="238"/>
      <c r="O289" s="238"/>
      <c r="P289" s="238"/>
      <c r="Q289" s="238"/>
      <c r="R289" s="238"/>
      <c r="S289" s="238"/>
      <c r="T289" s="239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0" t="s">
        <v>132</v>
      </c>
      <c r="AU289" s="240" t="s">
        <v>77</v>
      </c>
      <c r="AV289" s="14" t="s">
        <v>77</v>
      </c>
      <c r="AW289" s="14" t="s">
        <v>32</v>
      </c>
      <c r="AX289" s="14" t="s">
        <v>75</v>
      </c>
      <c r="AY289" s="240" t="s">
        <v>113</v>
      </c>
    </row>
    <row r="290" s="2" customFormat="1" ht="16.5" customHeight="1">
      <c r="A290" s="41"/>
      <c r="B290" s="42"/>
      <c r="C290" s="200" t="s">
        <v>424</v>
      </c>
      <c r="D290" s="200" t="s">
        <v>116</v>
      </c>
      <c r="E290" s="201" t="s">
        <v>425</v>
      </c>
      <c r="F290" s="202" t="s">
        <v>426</v>
      </c>
      <c r="G290" s="203" t="s">
        <v>119</v>
      </c>
      <c r="H290" s="204">
        <v>3.1499999999999999</v>
      </c>
      <c r="I290" s="205"/>
      <c r="J290" s="206">
        <f>ROUND(I290*H290,2)</f>
        <v>0</v>
      </c>
      <c r="K290" s="202" t="s">
        <v>120</v>
      </c>
      <c r="L290" s="47"/>
      <c r="M290" s="207" t="s">
        <v>19</v>
      </c>
      <c r="N290" s="208" t="s">
        <v>41</v>
      </c>
      <c r="O290" s="87"/>
      <c r="P290" s="209">
        <f>O290*H290</f>
        <v>0</v>
      </c>
      <c r="Q290" s="209">
        <v>0.00012</v>
      </c>
      <c r="R290" s="209">
        <f>Q290*H290</f>
        <v>0.00037799999999999997</v>
      </c>
      <c r="S290" s="209">
        <v>0</v>
      </c>
      <c r="T290" s="210">
        <f>S290*H290</f>
        <v>0</v>
      </c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R290" s="211" t="s">
        <v>228</v>
      </c>
      <c r="AT290" s="211" t="s">
        <v>116</v>
      </c>
      <c r="AU290" s="211" t="s">
        <v>77</v>
      </c>
      <c r="AY290" s="20" t="s">
        <v>113</v>
      </c>
      <c r="BE290" s="212">
        <f>IF(N290="základní",J290,0)</f>
        <v>0</v>
      </c>
      <c r="BF290" s="212">
        <f>IF(N290="snížená",J290,0)</f>
        <v>0</v>
      </c>
      <c r="BG290" s="212">
        <f>IF(N290="zákl. přenesená",J290,0)</f>
        <v>0</v>
      </c>
      <c r="BH290" s="212">
        <f>IF(N290="sníž. přenesená",J290,0)</f>
        <v>0</v>
      </c>
      <c r="BI290" s="212">
        <f>IF(N290="nulová",J290,0)</f>
        <v>0</v>
      </c>
      <c r="BJ290" s="20" t="s">
        <v>75</v>
      </c>
      <c r="BK290" s="212">
        <f>ROUND(I290*H290,2)</f>
        <v>0</v>
      </c>
      <c r="BL290" s="20" t="s">
        <v>228</v>
      </c>
      <c r="BM290" s="211" t="s">
        <v>427</v>
      </c>
    </row>
    <row r="291" s="2" customFormat="1">
      <c r="A291" s="41"/>
      <c r="B291" s="42"/>
      <c r="C291" s="43"/>
      <c r="D291" s="213" t="s">
        <v>123</v>
      </c>
      <c r="E291" s="43"/>
      <c r="F291" s="214" t="s">
        <v>428</v>
      </c>
      <c r="G291" s="43"/>
      <c r="H291" s="43"/>
      <c r="I291" s="215"/>
      <c r="J291" s="43"/>
      <c r="K291" s="43"/>
      <c r="L291" s="47"/>
      <c r="M291" s="216"/>
      <c r="N291" s="217"/>
      <c r="O291" s="87"/>
      <c r="P291" s="87"/>
      <c r="Q291" s="87"/>
      <c r="R291" s="87"/>
      <c r="S291" s="87"/>
      <c r="T291" s="88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T291" s="20" t="s">
        <v>123</v>
      </c>
      <c r="AU291" s="20" t="s">
        <v>77</v>
      </c>
    </row>
    <row r="292" s="2" customFormat="1" ht="16.5" customHeight="1">
      <c r="A292" s="41"/>
      <c r="B292" s="42"/>
      <c r="C292" s="200" t="s">
        <v>429</v>
      </c>
      <c r="D292" s="200" t="s">
        <v>116</v>
      </c>
      <c r="E292" s="201" t="s">
        <v>430</v>
      </c>
      <c r="F292" s="202" t="s">
        <v>431</v>
      </c>
      <c r="G292" s="203" t="s">
        <v>119</v>
      </c>
      <c r="H292" s="204">
        <v>190.31999999999999</v>
      </c>
      <c r="I292" s="205"/>
      <c r="J292" s="206">
        <f>ROUND(I292*H292,2)</f>
        <v>0</v>
      </c>
      <c r="K292" s="202" t="s">
        <v>19</v>
      </c>
      <c r="L292" s="47"/>
      <c r="M292" s="207" t="s">
        <v>19</v>
      </c>
      <c r="N292" s="208" t="s">
        <v>41</v>
      </c>
      <c r="O292" s="87"/>
      <c r="P292" s="209">
        <f>O292*H292</f>
        <v>0</v>
      </c>
      <c r="Q292" s="209">
        <v>0</v>
      </c>
      <c r="R292" s="209">
        <f>Q292*H292</f>
        <v>0</v>
      </c>
      <c r="S292" s="209">
        <v>0</v>
      </c>
      <c r="T292" s="210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1" t="s">
        <v>228</v>
      </c>
      <c r="AT292" s="211" t="s">
        <v>116</v>
      </c>
      <c r="AU292" s="211" t="s">
        <v>77</v>
      </c>
      <c r="AY292" s="20" t="s">
        <v>113</v>
      </c>
      <c r="BE292" s="212">
        <f>IF(N292="základní",J292,0)</f>
        <v>0</v>
      </c>
      <c r="BF292" s="212">
        <f>IF(N292="snížená",J292,0)</f>
        <v>0</v>
      </c>
      <c r="BG292" s="212">
        <f>IF(N292="zákl. přenesená",J292,0)</f>
        <v>0</v>
      </c>
      <c r="BH292" s="212">
        <f>IF(N292="sníž. přenesená",J292,0)</f>
        <v>0</v>
      </c>
      <c r="BI292" s="212">
        <f>IF(N292="nulová",J292,0)</f>
        <v>0</v>
      </c>
      <c r="BJ292" s="20" t="s">
        <v>75</v>
      </c>
      <c r="BK292" s="212">
        <f>ROUND(I292*H292,2)</f>
        <v>0</v>
      </c>
      <c r="BL292" s="20" t="s">
        <v>228</v>
      </c>
      <c r="BM292" s="211" t="s">
        <v>432</v>
      </c>
    </row>
    <row r="293" s="13" customFormat="1">
      <c r="A293" s="13"/>
      <c r="B293" s="220"/>
      <c r="C293" s="221"/>
      <c r="D293" s="218" t="s">
        <v>132</v>
      </c>
      <c r="E293" s="222" t="s">
        <v>19</v>
      </c>
      <c r="F293" s="223" t="s">
        <v>433</v>
      </c>
      <c r="G293" s="221"/>
      <c r="H293" s="222" t="s">
        <v>19</v>
      </c>
      <c r="I293" s="224"/>
      <c r="J293" s="221"/>
      <c r="K293" s="221"/>
      <c r="L293" s="225"/>
      <c r="M293" s="226"/>
      <c r="N293" s="227"/>
      <c r="O293" s="227"/>
      <c r="P293" s="227"/>
      <c r="Q293" s="227"/>
      <c r="R293" s="227"/>
      <c r="S293" s="227"/>
      <c r="T293" s="22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29" t="s">
        <v>132</v>
      </c>
      <c r="AU293" s="229" t="s">
        <v>77</v>
      </c>
      <c r="AV293" s="13" t="s">
        <v>75</v>
      </c>
      <c r="AW293" s="13" t="s">
        <v>32</v>
      </c>
      <c r="AX293" s="13" t="s">
        <v>70</v>
      </c>
      <c r="AY293" s="229" t="s">
        <v>113</v>
      </c>
    </row>
    <row r="294" s="14" customFormat="1">
      <c r="A294" s="14"/>
      <c r="B294" s="230"/>
      <c r="C294" s="231"/>
      <c r="D294" s="218" t="s">
        <v>132</v>
      </c>
      <c r="E294" s="232" t="s">
        <v>19</v>
      </c>
      <c r="F294" s="233" t="s">
        <v>165</v>
      </c>
      <c r="G294" s="231"/>
      <c r="H294" s="234">
        <v>128.97999999999999</v>
      </c>
      <c r="I294" s="235"/>
      <c r="J294" s="231"/>
      <c r="K294" s="231"/>
      <c r="L294" s="236"/>
      <c r="M294" s="237"/>
      <c r="N294" s="238"/>
      <c r="O294" s="238"/>
      <c r="P294" s="238"/>
      <c r="Q294" s="238"/>
      <c r="R294" s="238"/>
      <c r="S294" s="238"/>
      <c r="T294" s="239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0" t="s">
        <v>132</v>
      </c>
      <c r="AU294" s="240" t="s">
        <v>77</v>
      </c>
      <c r="AV294" s="14" t="s">
        <v>77</v>
      </c>
      <c r="AW294" s="14" t="s">
        <v>32</v>
      </c>
      <c r="AX294" s="14" t="s">
        <v>70</v>
      </c>
      <c r="AY294" s="240" t="s">
        <v>113</v>
      </c>
    </row>
    <row r="295" s="13" customFormat="1">
      <c r="A295" s="13"/>
      <c r="B295" s="220"/>
      <c r="C295" s="221"/>
      <c r="D295" s="218" t="s">
        <v>132</v>
      </c>
      <c r="E295" s="222" t="s">
        <v>19</v>
      </c>
      <c r="F295" s="223" t="s">
        <v>137</v>
      </c>
      <c r="G295" s="221"/>
      <c r="H295" s="222" t="s">
        <v>19</v>
      </c>
      <c r="I295" s="224"/>
      <c r="J295" s="221"/>
      <c r="K295" s="221"/>
      <c r="L295" s="225"/>
      <c r="M295" s="226"/>
      <c r="N295" s="227"/>
      <c r="O295" s="227"/>
      <c r="P295" s="227"/>
      <c r="Q295" s="227"/>
      <c r="R295" s="227"/>
      <c r="S295" s="227"/>
      <c r="T295" s="228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29" t="s">
        <v>132</v>
      </c>
      <c r="AU295" s="229" t="s">
        <v>77</v>
      </c>
      <c r="AV295" s="13" t="s">
        <v>75</v>
      </c>
      <c r="AW295" s="13" t="s">
        <v>32</v>
      </c>
      <c r="AX295" s="13" t="s">
        <v>70</v>
      </c>
      <c r="AY295" s="229" t="s">
        <v>113</v>
      </c>
    </row>
    <row r="296" s="14" customFormat="1">
      <c r="A296" s="14"/>
      <c r="B296" s="230"/>
      <c r="C296" s="231"/>
      <c r="D296" s="218" t="s">
        <v>132</v>
      </c>
      <c r="E296" s="232" t="s">
        <v>19</v>
      </c>
      <c r="F296" s="233" t="s">
        <v>434</v>
      </c>
      <c r="G296" s="231"/>
      <c r="H296" s="234">
        <v>61.340000000000003</v>
      </c>
      <c r="I296" s="235"/>
      <c r="J296" s="231"/>
      <c r="K296" s="231"/>
      <c r="L296" s="236"/>
      <c r="M296" s="237"/>
      <c r="N296" s="238"/>
      <c r="O296" s="238"/>
      <c r="P296" s="238"/>
      <c r="Q296" s="238"/>
      <c r="R296" s="238"/>
      <c r="S296" s="238"/>
      <c r="T296" s="239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0" t="s">
        <v>132</v>
      </c>
      <c r="AU296" s="240" t="s">
        <v>77</v>
      </c>
      <c r="AV296" s="14" t="s">
        <v>77</v>
      </c>
      <c r="AW296" s="14" t="s">
        <v>32</v>
      </c>
      <c r="AX296" s="14" t="s">
        <v>70</v>
      </c>
      <c r="AY296" s="240" t="s">
        <v>113</v>
      </c>
    </row>
    <row r="297" s="15" customFormat="1">
      <c r="A297" s="15"/>
      <c r="B297" s="241"/>
      <c r="C297" s="242"/>
      <c r="D297" s="218" t="s">
        <v>132</v>
      </c>
      <c r="E297" s="243" t="s">
        <v>19</v>
      </c>
      <c r="F297" s="244" t="s">
        <v>140</v>
      </c>
      <c r="G297" s="242"/>
      <c r="H297" s="245">
        <v>190.31999999999999</v>
      </c>
      <c r="I297" s="246"/>
      <c r="J297" s="242"/>
      <c r="K297" s="242"/>
      <c r="L297" s="247"/>
      <c r="M297" s="248"/>
      <c r="N297" s="249"/>
      <c r="O297" s="249"/>
      <c r="P297" s="249"/>
      <c r="Q297" s="249"/>
      <c r="R297" s="249"/>
      <c r="S297" s="249"/>
      <c r="T297" s="250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51" t="s">
        <v>132</v>
      </c>
      <c r="AU297" s="251" t="s">
        <v>77</v>
      </c>
      <c r="AV297" s="15" t="s">
        <v>121</v>
      </c>
      <c r="AW297" s="15" t="s">
        <v>32</v>
      </c>
      <c r="AX297" s="15" t="s">
        <v>75</v>
      </c>
      <c r="AY297" s="251" t="s">
        <v>113</v>
      </c>
    </row>
    <row r="298" s="2" customFormat="1" ht="16.5" customHeight="1">
      <c r="A298" s="41"/>
      <c r="B298" s="42"/>
      <c r="C298" s="200" t="s">
        <v>435</v>
      </c>
      <c r="D298" s="200" t="s">
        <v>116</v>
      </c>
      <c r="E298" s="201" t="s">
        <v>436</v>
      </c>
      <c r="F298" s="202" t="s">
        <v>437</v>
      </c>
      <c r="G298" s="203" t="s">
        <v>119</v>
      </c>
      <c r="H298" s="204">
        <v>147.94999999999999</v>
      </c>
      <c r="I298" s="205"/>
      <c r="J298" s="206">
        <f>ROUND(I298*H298,2)</f>
        <v>0</v>
      </c>
      <c r="K298" s="202" t="s">
        <v>19</v>
      </c>
      <c r="L298" s="47"/>
      <c r="M298" s="207" t="s">
        <v>19</v>
      </c>
      <c r="N298" s="208" t="s">
        <v>41</v>
      </c>
      <c r="O298" s="87"/>
      <c r="P298" s="209">
        <f>O298*H298</f>
        <v>0</v>
      </c>
      <c r="Q298" s="209">
        <v>0</v>
      </c>
      <c r="R298" s="209">
        <f>Q298*H298</f>
        <v>0</v>
      </c>
      <c r="S298" s="209">
        <v>0</v>
      </c>
      <c r="T298" s="210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1" t="s">
        <v>228</v>
      </c>
      <c r="AT298" s="211" t="s">
        <v>116</v>
      </c>
      <c r="AU298" s="211" t="s">
        <v>77</v>
      </c>
      <c r="AY298" s="20" t="s">
        <v>113</v>
      </c>
      <c r="BE298" s="212">
        <f>IF(N298="základní",J298,0)</f>
        <v>0</v>
      </c>
      <c r="BF298" s="212">
        <f>IF(N298="snížená",J298,0)</f>
        <v>0</v>
      </c>
      <c r="BG298" s="212">
        <f>IF(N298="zákl. přenesená",J298,0)</f>
        <v>0</v>
      </c>
      <c r="BH298" s="212">
        <f>IF(N298="sníž. přenesená",J298,0)</f>
        <v>0</v>
      </c>
      <c r="BI298" s="212">
        <f>IF(N298="nulová",J298,0)</f>
        <v>0</v>
      </c>
      <c r="BJ298" s="20" t="s">
        <v>75</v>
      </c>
      <c r="BK298" s="212">
        <f>ROUND(I298*H298,2)</f>
        <v>0</v>
      </c>
      <c r="BL298" s="20" t="s">
        <v>228</v>
      </c>
      <c r="BM298" s="211" t="s">
        <v>438</v>
      </c>
    </row>
    <row r="299" s="14" customFormat="1">
      <c r="A299" s="14"/>
      <c r="B299" s="230"/>
      <c r="C299" s="231"/>
      <c r="D299" s="218" t="s">
        <v>132</v>
      </c>
      <c r="E299" s="232" t="s">
        <v>19</v>
      </c>
      <c r="F299" s="233" t="s">
        <v>368</v>
      </c>
      <c r="G299" s="231"/>
      <c r="H299" s="234">
        <v>94.150000000000006</v>
      </c>
      <c r="I299" s="235"/>
      <c r="J299" s="231"/>
      <c r="K299" s="231"/>
      <c r="L299" s="236"/>
      <c r="M299" s="237"/>
      <c r="N299" s="238"/>
      <c r="O299" s="238"/>
      <c r="P299" s="238"/>
      <c r="Q299" s="238"/>
      <c r="R299" s="238"/>
      <c r="S299" s="238"/>
      <c r="T299" s="239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0" t="s">
        <v>132</v>
      </c>
      <c r="AU299" s="240" t="s">
        <v>77</v>
      </c>
      <c r="AV299" s="14" t="s">
        <v>77</v>
      </c>
      <c r="AW299" s="14" t="s">
        <v>32</v>
      </c>
      <c r="AX299" s="14" t="s">
        <v>70</v>
      </c>
      <c r="AY299" s="240" t="s">
        <v>113</v>
      </c>
    </row>
    <row r="300" s="14" customFormat="1">
      <c r="A300" s="14"/>
      <c r="B300" s="230"/>
      <c r="C300" s="231"/>
      <c r="D300" s="218" t="s">
        <v>132</v>
      </c>
      <c r="E300" s="232" t="s">
        <v>19</v>
      </c>
      <c r="F300" s="233" t="s">
        <v>439</v>
      </c>
      <c r="G300" s="231"/>
      <c r="H300" s="234">
        <v>53.799999999999997</v>
      </c>
      <c r="I300" s="235"/>
      <c r="J300" s="231"/>
      <c r="K300" s="231"/>
      <c r="L300" s="236"/>
      <c r="M300" s="237"/>
      <c r="N300" s="238"/>
      <c r="O300" s="238"/>
      <c r="P300" s="238"/>
      <c r="Q300" s="238"/>
      <c r="R300" s="238"/>
      <c r="S300" s="238"/>
      <c r="T300" s="239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0" t="s">
        <v>132</v>
      </c>
      <c r="AU300" s="240" t="s">
        <v>77</v>
      </c>
      <c r="AV300" s="14" t="s">
        <v>77</v>
      </c>
      <c r="AW300" s="14" t="s">
        <v>32</v>
      </c>
      <c r="AX300" s="14" t="s">
        <v>70</v>
      </c>
      <c r="AY300" s="240" t="s">
        <v>113</v>
      </c>
    </row>
    <row r="301" s="15" customFormat="1">
      <c r="A301" s="15"/>
      <c r="B301" s="241"/>
      <c r="C301" s="242"/>
      <c r="D301" s="218" t="s">
        <v>132</v>
      </c>
      <c r="E301" s="243" t="s">
        <v>19</v>
      </c>
      <c r="F301" s="244" t="s">
        <v>140</v>
      </c>
      <c r="G301" s="242"/>
      <c r="H301" s="245">
        <v>147.94999999999999</v>
      </c>
      <c r="I301" s="246"/>
      <c r="J301" s="242"/>
      <c r="K301" s="242"/>
      <c r="L301" s="247"/>
      <c r="M301" s="248"/>
      <c r="N301" s="249"/>
      <c r="O301" s="249"/>
      <c r="P301" s="249"/>
      <c r="Q301" s="249"/>
      <c r="R301" s="249"/>
      <c r="S301" s="249"/>
      <c r="T301" s="250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51" t="s">
        <v>132</v>
      </c>
      <c r="AU301" s="251" t="s">
        <v>77</v>
      </c>
      <c r="AV301" s="15" t="s">
        <v>121</v>
      </c>
      <c r="AW301" s="15" t="s">
        <v>32</v>
      </c>
      <c r="AX301" s="15" t="s">
        <v>75</v>
      </c>
      <c r="AY301" s="251" t="s">
        <v>113</v>
      </c>
    </row>
    <row r="302" s="2" customFormat="1" ht="24.15" customHeight="1">
      <c r="A302" s="41"/>
      <c r="B302" s="42"/>
      <c r="C302" s="200" t="s">
        <v>440</v>
      </c>
      <c r="D302" s="200" t="s">
        <v>116</v>
      </c>
      <c r="E302" s="201" t="s">
        <v>441</v>
      </c>
      <c r="F302" s="202" t="s">
        <v>442</v>
      </c>
      <c r="G302" s="203" t="s">
        <v>285</v>
      </c>
      <c r="H302" s="204">
        <v>1</v>
      </c>
      <c r="I302" s="205"/>
      <c r="J302" s="206">
        <f>ROUND(I302*H302,2)</f>
        <v>0</v>
      </c>
      <c r="K302" s="202" t="s">
        <v>19</v>
      </c>
      <c r="L302" s="47"/>
      <c r="M302" s="207" t="s">
        <v>19</v>
      </c>
      <c r="N302" s="208" t="s">
        <v>41</v>
      </c>
      <c r="O302" s="87"/>
      <c r="P302" s="209">
        <f>O302*H302</f>
        <v>0</v>
      </c>
      <c r="Q302" s="209">
        <v>0</v>
      </c>
      <c r="R302" s="209">
        <f>Q302*H302</f>
        <v>0</v>
      </c>
      <c r="S302" s="209">
        <v>0</v>
      </c>
      <c r="T302" s="210">
        <f>S302*H302</f>
        <v>0</v>
      </c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R302" s="211" t="s">
        <v>228</v>
      </c>
      <c r="AT302" s="211" t="s">
        <v>116</v>
      </c>
      <c r="AU302" s="211" t="s">
        <v>77</v>
      </c>
      <c r="AY302" s="20" t="s">
        <v>113</v>
      </c>
      <c r="BE302" s="212">
        <f>IF(N302="základní",J302,0)</f>
        <v>0</v>
      </c>
      <c r="BF302" s="212">
        <f>IF(N302="snížená",J302,0)</f>
        <v>0</v>
      </c>
      <c r="BG302" s="212">
        <f>IF(N302="zákl. přenesená",J302,0)</f>
        <v>0</v>
      </c>
      <c r="BH302" s="212">
        <f>IF(N302="sníž. přenesená",J302,0)</f>
        <v>0</v>
      </c>
      <c r="BI302" s="212">
        <f>IF(N302="nulová",J302,0)</f>
        <v>0</v>
      </c>
      <c r="BJ302" s="20" t="s">
        <v>75</v>
      </c>
      <c r="BK302" s="212">
        <f>ROUND(I302*H302,2)</f>
        <v>0</v>
      </c>
      <c r="BL302" s="20" t="s">
        <v>228</v>
      </c>
      <c r="BM302" s="211" t="s">
        <v>443</v>
      </c>
    </row>
    <row r="303" s="2" customFormat="1" ht="16.5" customHeight="1">
      <c r="A303" s="41"/>
      <c r="B303" s="42"/>
      <c r="C303" s="200" t="s">
        <v>444</v>
      </c>
      <c r="D303" s="200" t="s">
        <v>116</v>
      </c>
      <c r="E303" s="201" t="s">
        <v>445</v>
      </c>
      <c r="F303" s="202" t="s">
        <v>446</v>
      </c>
      <c r="G303" s="203" t="s">
        <v>285</v>
      </c>
      <c r="H303" s="204">
        <v>1</v>
      </c>
      <c r="I303" s="205"/>
      <c r="J303" s="206">
        <f>ROUND(I303*H303,2)</f>
        <v>0</v>
      </c>
      <c r="K303" s="202" t="s">
        <v>19</v>
      </c>
      <c r="L303" s="47"/>
      <c r="M303" s="207" t="s">
        <v>19</v>
      </c>
      <c r="N303" s="208" t="s">
        <v>41</v>
      </c>
      <c r="O303" s="87"/>
      <c r="P303" s="209">
        <f>O303*H303</f>
        <v>0</v>
      </c>
      <c r="Q303" s="209">
        <v>0</v>
      </c>
      <c r="R303" s="209">
        <f>Q303*H303</f>
        <v>0</v>
      </c>
      <c r="S303" s="209">
        <v>0</v>
      </c>
      <c r="T303" s="210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1" t="s">
        <v>228</v>
      </c>
      <c r="AT303" s="211" t="s">
        <v>116</v>
      </c>
      <c r="AU303" s="211" t="s">
        <v>77</v>
      </c>
      <c r="AY303" s="20" t="s">
        <v>113</v>
      </c>
      <c r="BE303" s="212">
        <f>IF(N303="základní",J303,0)</f>
        <v>0</v>
      </c>
      <c r="BF303" s="212">
        <f>IF(N303="snížená",J303,0)</f>
        <v>0</v>
      </c>
      <c r="BG303" s="212">
        <f>IF(N303="zákl. přenesená",J303,0)</f>
        <v>0</v>
      </c>
      <c r="BH303" s="212">
        <f>IF(N303="sníž. přenesená",J303,0)</f>
        <v>0</v>
      </c>
      <c r="BI303" s="212">
        <f>IF(N303="nulová",J303,0)</f>
        <v>0</v>
      </c>
      <c r="BJ303" s="20" t="s">
        <v>75</v>
      </c>
      <c r="BK303" s="212">
        <f>ROUND(I303*H303,2)</f>
        <v>0</v>
      </c>
      <c r="BL303" s="20" t="s">
        <v>228</v>
      </c>
      <c r="BM303" s="211" t="s">
        <v>447</v>
      </c>
    </row>
    <row r="304" s="2" customFormat="1" ht="16.5" customHeight="1">
      <c r="A304" s="41"/>
      <c r="B304" s="42"/>
      <c r="C304" s="200" t="s">
        <v>448</v>
      </c>
      <c r="D304" s="200" t="s">
        <v>116</v>
      </c>
      <c r="E304" s="201" t="s">
        <v>449</v>
      </c>
      <c r="F304" s="202" t="s">
        <v>450</v>
      </c>
      <c r="G304" s="203" t="s">
        <v>285</v>
      </c>
      <c r="H304" s="204">
        <v>1</v>
      </c>
      <c r="I304" s="205"/>
      <c r="J304" s="206">
        <f>ROUND(I304*H304,2)</f>
        <v>0</v>
      </c>
      <c r="K304" s="202" t="s">
        <v>19</v>
      </c>
      <c r="L304" s="47"/>
      <c r="M304" s="207" t="s">
        <v>19</v>
      </c>
      <c r="N304" s="208" t="s">
        <v>41</v>
      </c>
      <c r="O304" s="87"/>
      <c r="P304" s="209">
        <f>O304*H304</f>
        <v>0</v>
      </c>
      <c r="Q304" s="209">
        <v>0</v>
      </c>
      <c r="R304" s="209">
        <f>Q304*H304</f>
        <v>0</v>
      </c>
      <c r="S304" s="209">
        <v>0</v>
      </c>
      <c r="T304" s="210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1" t="s">
        <v>228</v>
      </c>
      <c r="AT304" s="211" t="s">
        <v>116</v>
      </c>
      <c r="AU304" s="211" t="s">
        <v>77</v>
      </c>
      <c r="AY304" s="20" t="s">
        <v>113</v>
      </c>
      <c r="BE304" s="212">
        <f>IF(N304="základní",J304,0)</f>
        <v>0</v>
      </c>
      <c r="BF304" s="212">
        <f>IF(N304="snížená",J304,0)</f>
        <v>0</v>
      </c>
      <c r="BG304" s="212">
        <f>IF(N304="zákl. přenesená",J304,0)</f>
        <v>0</v>
      </c>
      <c r="BH304" s="212">
        <f>IF(N304="sníž. přenesená",J304,0)</f>
        <v>0</v>
      </c>
      <c r="BI304" s="212">
        <f>IF(N304="nulová",J304,0)</f>
        <v>0</v>
      </c>
      <c r="BJ304" s="20" t="s">
        <v>75</v>
      </c>
      <c r="BK304" s="212">
        <f>ROUND(I304*H304,2)</f>
        <v>0</v>
      </c>
      <c r="BL304" s="20" t="s">
        <v>228</v>
      </c>
      <c r="BM304" s="211" t="s">
        <v>451</v>
      </c>
    </row>
    <row r="305" s="12" customFormat="1" ht="22.8" customHeight="1">
      <c r="A305" s="12"/>
      <c r="B305" s="184"/>
      <c r="C305" s="185"/>
      <c r="D305" s="186" t="s">
        <v>69</v>
      </c>
      <c r="E305" s="198" t="s">
        <v>452</v>
      </c>
      <c r="F305" s="198" t="s">
        <v>453</v>
      </c>
      <c r="G305" s="185"/>
      <c r="H305" s="185"/>
      <c r="I305" s="188"/>
      <c r="J305" s="199">
        <f>BK305</f>
        <v>0</v>
      </c>
      <c r="K305" s="185"/>
      <c r="L305" s="190"/>
      <c r="M305" s="191"/>
      <c r="N305" s="192"/>
      <c r="O305" s="192"/>
      <c r="P305" s="193">
        <f>SUM(P306:P379)</f>
        <v>0</v>
      </c>
      <c r="Q305" s="192"/>
      <c r="R305" s="193">
        <f>SUM(R306:R379)</f>
        <v>1.3321542500000001</v>
      </c>
      <c r="S305" s="192"/>
      <c r="T305" s="194">
        <f>SUM(T306:T379)</f>
        <v>1.4095518700000003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195" t="s">
        <v>77</v>
      </c>
      <c r="AT305" s="196" t="s">
        <v>69</v>
      </c>
      <c r="AU305" s="196" t="s">
        <v>75</v>
      </c>
      <c r="AY305" s="195" t="s">
        <v>113</v>
      </c>
      <c r="BK305" s="197">
        <f>SUM(BK306:BK379)</f>
        <v>0</v>
      </c>
    </row>
    <row r="306" s="2" customFormat="1" ht="16.5" customHeight="1">
      <c r="A306" s="41"/>
      <c r="B306" s="42"/>
      <c r="C306" s="200" t="s">
        <v>454</v>
      </c>
      <c r="D306" s="200" t="s">
        <v>116</v>
      </c>
      <c r="E306" s="201" t="s">
        <v>455</v>
      </c>
      <c r="F306" s="202" t="s">
        <v>456</v>
      </c>
      <c r="G306" s="203" t="s">
        <v>119</v>
      </c>
      <c r="H306" s="204">
        <v>65.367999999999995</v>
      </c>
      <c r="I306" s="205"/>
      <c r="J306" s="206">
        <f>ROUND(I306*H306,2)</f>
        <v>0</v>
      </c>
      <c r="K306" s="202" t="s">
        <v>120</v>
      </c>
      <c r="L306" s="47"/>
      <c r="M306" s="207" t="s">
        <v>19</v>
      </c>
      <c r="N306" s="208" t="s">
        <v>41</v>
      </c>
      <c r="O306" s="87"/>
      <c r="P306" s="209">
        <f>O306*H306</f>
        <v>0</v>
      </c>
      <c r="Q306" s="209">
        <v>0.001</v>
      </c>
      <c r="R306" s="209">
        <f>Q306*H306</f>
        <v>0.065367999999999996</v>
      </c>
      <c r="S306" s="209">
        <v>0.00031</v>
      </c>
      <c r="T306" s="210">
        <f>S306*H306</f>
        <v>0.020264079999999997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1" t="s">
        <v>228</v>
      </c>
      <c r="AT306" s="211" t="s">
        <v>116</v>
      </c>
      <c r="AU306" s="211" t="s">
        <v>77</v>
      </c>
      <c r="AY306" s="20" t="s">
        <v>113</v>
      </c>
      <c r="BE306" s="212">
        <f>IF(N306="základní",J306,0)</f>
        <v>0</v>
      </c>
      <c r="BF306" s="212">
        <f>IF(N306="snížená",J306,0)</f>
        <v>0</v>
      </c>
      <c r="BG306" s="212">
        <f>IF(N306="zákl. přenesená",J306,0)</f>
        <v>0</v>
      </c>
      <c r="BH306" s="212">
        <f>IF(N306="sníž. přenesená",J306,0)</f>
        <v>0</v>
      </c>
      <c r="BI306" s="212">
        <f>IF(N306="nulová",J306,0)</f>
        <v>0</v>
      </c>
      <c r="BJ306" s="20" t="s">
        <v>75</v>
      </c>
      <c r="BK306" s="212">
        <f>ROUND(I306*H306,2)</f>
        <v>0</v>
      </c>
      <c r="BL306" s="20" t="s">
        <v>228</v>
      </c>
      <c r="BM306" s="211" t="s">
        <v>457</v>
      </c>
    </row>
    <row r="307" s="2" customFormat="1">
      <c r="A307" s="41"/>
      <c r="B307" s="42"/>
      <c r="C307" s="43"/>
      <c r="D307" s="213" t="s">
        <v>123</v>
      </c>
      <c r="E307" s="43"/>
      <c r="F307" s="214" t="s">
        <v>458</v>
      </c>
      <c r="G307" s="43"/>
      <c r="H307" s="43"/>
      <c r="I307" s="215"/>
      <c r="J307" s="43"/>
      <c r="K307" s="43"/>
      <c r="L307" s="47"/>
      <c r="M307" s="216"/>
      <c r="N307" s="217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123</v>
      </c>
      <c r="AU307" s="20" t="s">
        <v>77</v>
      </c>
    </row>
    <row r="308" s="13" customFormat="1">
      <c r="A308" s="13"/>
      <c r="B308" s="220"/>
      <c r="C308" s="221"/>
      <c r="D308" s="218" t="s">
        <v>132</v>
      </c>
      <c r="E308" s="222" t="s">
        <v>19</v>
      </c>
      <c r="F308" s="223" t="s">
        <v>459</v>
      </c>
      <c r="G308" s="221"/>
      <c r="H308" s="222" t="s">
        <v>19</v>
      </c>
      <c r="I308" s="224"/>
      <c r="J308" s="221"/>
      <c r="K308" s="221"/>
      <c r="L308" s="225"/>
      <c r="M308" s="226"/>
      <c r="N308" s="227"/>
      <c r="O308" s="227"/>
      <c r="P308" s="227"/>
      <c r="Q308" s="227"/>
      <c r="R308" s="227"/>
      <c r="S308" s="227"/>
      <c r="T308" s="228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29" t="s">
        <v>132</v>
      </c>
      <c r="AU308" s="229" t="s">
        <v>77</v>
      </c>
      <c r="AV308" s="13" t="s">
        <v>75</v>
      </c>
      <c r="AW308" s="13" t="s">
        <v>32</v>
      </c>
      <c r="AX308" s="13" t="s">
        <v>70</v>
      </c>
      <c r="AY308" s="229" t="s">
        <v>113</v>
      </c>
    </row>
    <row r="309" s="14" customFormat="1">
      <c r="A309" s="14"/>
      <c r="B309" s="230"/>
      <c r="C309" s="231"/>
      <c r="D309" s="218" t="s">
        <v>132</v>
      </c>
      <c r="E309" s="232" t="s">
        <v>19</v>
      </c>
      <c r="F309" s="233" t="s">
        <v>460</v>
      </c>
      <c r="G309" s="231"/>
      <c r="H309" s="234">
        <v>14.424</v>
      </c>
      <c r="I309" s="235"/>
      <c r="J309" s="231"/>
      <c r="K309" s="231"/>
      <c r="L309" s="236"/>
      <c r="M309" s="237"/>
      <c r="N309" s="238"/>
      <c r="O309" s="238"/>
      <c r="P309" s="238"/>
      <c r="Q309" s="238"/>
      <c r="R309" s="238"/>
      <c r="S309" s="238"/>
      <c r="T309" s="239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0" t="s">
        <v>132</v>
      </c>
      <c r="AU309" s="240" t="s">
        <v>77</v>
      </c>
      <c r="AV309" s="14" t="s">
        <v>77</v>
      </c>
      <c r="AW309" s="14" t="s">
        <v>32</v>
      </c>
      <c r="AX309" s="14" t="s">
        <v>70</v>
      </c>
      <c r="AY309" s="240" t="s">
        <v>113</v>
      </c>
    </row>
    <row r="310" s="14" customFormat="1">
      <c r="A310" s="14"/>
      <c r="B310" s="230"/>
      <c r="C310" s="231"/>
      <c r="D310" s="218" t="s">
        <v>132</v>
      </c>
      <c r="E310" s="232" t="s">
        <v>19</v>
      </c>
      <c r="F310" s="233" t="s">
        <v>461</v>
      </c>
      <c r="G310" s="231"/>
      <c r="H310" s="234">
        <v>15.568</v>
      </c>
      <c r="I310" s="235"/>
      <c r="J310" s="231"/>
      <c r="K310" s="231"/>
      <c r="L310" s="236"/>
      <c r="M310" s="237"/>
      <c r="N310" s="238"/>
      <c r="O310" s="238"/>
      <c r="P310" s="238"/>
      <c r="Q310" s="238"/>
      <c r="R310" s="238"/>
      <c r="S310" s="238"/>
      <c r="T310" s="239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0" t="s">
        <v>132</v>
      </c>
      <c r="AU310" s="240" t="s">
        <v>77</v>
      </c>
      <c r="AV310" s="14" t="s">
        <v>77</v>
      </c>
      <c r="AW310" s="14" t="s">
        <v>32</v>
      </c>
      <c r="AX310" s="14" t="s">
        <v>70</v>
      </c>
      <c r="AY310" s="240" t="s">
        <v>113</v>
      </c>
    </row>
    <row r="311" s="16" customFormat="1">
      <c r="A311" s="16"/>
      <c r="B311" s="252"/>
      <c r="C311" s="253"/>
      <c r="D311" s="218" t="s">
        <v>132</v>
      </c>
      <c r="E311" s="254" t="s">
        <v>19</v>
      </c>
      <c r="F311" s="255" t="s">
        <v>169</v>
      </c>
      <c r="G311" s="253"/>
      <c r="H311" s="256">
        <v>29.991999999999997</v>
      </c>
      <c r="I311" s="257"/>
      <c r="J311" s="253"/>
      <c r="K311" s="253"/>
      <c r="L311" s="258"/>
      <c r="M311" s="259"/>
      <c r="N311" s="260"/>
      <c r="O311" s="260"/>
      <c r="P311" s="260"/>
      <c r="Q311" s="260"/>
      <c r="R311" s="260"/>
      <c r="S311" s="260"/>
      <c r="T311" s="261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T311" s="262" t="s">
        <v>132</v>
      </c>
      <c r="AU311" s="262" t="s">
        <v>77</v>
      </c>
      <c r="AV311" s="16" t="s">
        <v>141</v>
      </c>
      <c r="AW311" s="16" t="s">
        <v>32</v>
      </c>
      <c r="AX311" s="16" t="s">
        <v>70</v>
      </c>
      <c r="AY311" s="262" t="s">
        <v>113</v>
      </c>
    </row>
    <row r="312" s="13" customFormat="1">
      <c r="A312" s="13"/>
      <c r="B312" s="220"/>
      <c r="C312" s="221"/>
      <c r="D312" s="218" t="s">
        <v>132</v>
      </c>
      <c r="E312" s="222" t="s">
        <v>19</v>
      </c>
      <c r="F312" s="223" t="s">
        <v>137</v>
      </c>
      <c r="G312" s="221"/>
      <c r="H312" s="222" t="s">
        <v>19</v>
      </c>
      <c r="I312" s="224"/>
      <c r="J312" s="221"/>
      <c r="K312" s="221"/>
      <c r="L312" s="225"/>
      <c r="M312" s="226"/>
      <c r="N312" s="227"/>
      <c r="O312" s="227"/>
      <c r="P312" s="227"/>
      <c r="Q312" s="227"/>
      <c r="R312" s="227"/>
      <c r="S312" s="227"/>
      <c r="T312" s="228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29" t="s">
        <v>132</v>
      </c>
      <c r="AU312" s="229" t="s">
        <v>77</v>
      </c>
      <c r="AV312" s="13" t="s">
        <v>75</v>
      </c>
      <c r="AW312" s="13" t="s">
        <v>32</v>
      </c>
      <c r="AX312" s="13" t="s">
        <v>70</v>
      </c>
      <c r="AY312" s="229" t="s">
        <v>113</v>
      </c>
    </row>
    <row r="313" s="14" customFormat="1">
      <c r="A313" s="14"/>
      <c r="B313" s="230"/>
      <c r="C313" s="231"/>
      <c r="D313" s="218" t="s">
        <v>132</v>
      </c>
      <c r="E313" s="232" t="s">
        <v>19</v>
      </c>
      <c r="F313" s="233" t="s">
        <v>462</v>
      </c>
      <c r="G313" s="231"/>
      <c r="H313" s="234">
        <v>36.012</v>
      </c>
      <c r="I313" s="235"/>
      <c r="J313" s="231"/>
      <c r="K313" s="231"/>
      <c r="L313" s="236"/>
      <c r="M313" s="237"/>
      <c r="N313" s="238"/>
      <c r="O313" s="238"/>
      <c r="P313" s="238"/>
      <c r="Q313" s="238"/>
      <c r="R313" s="238"/>
      <c r="S313" s="238"/>
      <c r="T313" s="239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0" t="s">
        <v>132</v>
      </c>
      <c r="AU313" s="240" t="s">
        <v>77</v>
      </c>
      <c r="AV313" s="14" t="s">
        <v>77</v>
      </c>
      <c r="AW313" s="14" t="s">
        <v>32</v>
      </c>
      <c r="AX313" s="14" t="s">
        <v>70</v>
      </c>
      <c r="AY313" s="240" t="s">
        <v>113</v>
      </c>
    </row>
    <row r="314" s="14" customFormat="1">
      <c r="A314" s="14"/>
      <c r="B314" s="230"/>
      <c r="C314" s="231"/>
      <c r="D314" s="218" t="s">
        <v>132</v>
      </c>
      <c r="E314" s="232" t="s">
        <v>19</v>
      </c>
      <c r="F314" s="233" t="s">
        <v>463</v>
      </c>
      <c r="G314" s="231"/>
      <c r="H314" s="234">
        <v>-0.31900000000000001</v>
      </c>
      <c r="I314" s="235"/>
      <c r="J314" s="231"/>
      <c r="K314" s="231"/>
      <c r="L314" s="236"/>
      <c r="M314" s="237"/>
      <c r="N314" s="238"/>
      <c r="O314" s="238"/>
      <c r="P314" s="238"/>
      <c r="Q314" s="238"/>
      <c r="R314" s="238"/>
      <c r="S314" s="238"/>
      <c r="T314" s="239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0" t="s">
        <v>132</v>
      </c>
      <c r="AU314" s="240" t="s">
        <v>77</v>
      </c>
      <c r="AV314" s="14" t="s">
        <v>77</v>
      </c>
      <c r="AW314" s="14" t="s">
        <v>32</v>
      </c>
      <c r="AX314" s="14" t="s">
        <v>70</v>
      </c>
      <c r="AY314" s="240" t="s">
        <v>113</v>
      </c>
    </row>
    <row r="315" s="14" customFormat="1">
      <c r="A315" s="14"/>
      <c r="B315" s="230"/>
      <c r="C315" s="231"/>
      <c r="D315" s="218" t="s">
        <v>132</v>
      </c>
      <c r="E315" s="232" t="s">
        <v>19</v>
      </c>
      <c r="F315" s="233" t="s">
        <v>464</v>
      </c>
      <c r="G315" s="231"/>
      <c r="H315" s="234">
        <v>-0.317</v>
      </c>
      <c r="I315" s="235"/>
      <c r="J315" s="231"/>
      <c r="K315" s="231"/>
      <c r="L315" s="236"/>
      <c r="M315" s="237"/>
      <c r="N315" s="238"/>
      <c r="O315" s="238"/>
      <c r="P315" s="238"/>
      <c r="Q315" s="238"/>
      <c r="R315" s="238"/>
      <c r="S315" s="238"/>
      <c r="T315" s="239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0" t="s">
        <v>132</v>
      </c>
      <c r="AU315" s="240" t="s">
        <v>77</v>
      </c>
      <c r="AV315" s="14" t="s">
        <v>77</v>
      </c>
      <c r="AW315" s="14" t="s">
        <v>32</v>
      </c>
      <c r="AX315" s="14" t="s">
        <v>70</v>
      </c>
      <c r="AY315" s="240" t="s">
        <v>113</v>
      </c>
    </row>
    <row r="316" s="16" customFormat="1">
      <c r="A316" s="16"/>
      <c r="B316" s="252"/>
      <c r="C316" s="253"/>
      <c r="D316" s="218" t="s">
        <v>132</v>
      </c>
      <c r="E316" s="254" t="s">
        <v>19</v>
      </c>
      <c r="F316" s="255" t="s">
        <v>169</v>
      </c>
      <c r="G316" s="253"/>
      <c r="H316" s="256">
        <v>35.375999999999998</v>
      </c>
      <c r="I316" s="257"/>
      <c r="J316" s="253"/>
      <c r="K316" s="253"/>
      <c r="L316" s="258"/>
      <c r="M316" s="259"/>
      <c r="N316" s="260"/>
      <c r="O316" s="260"/>
      <c r="P316" s="260"/>
      <c r="Q316" s="260"/>
      <c r="R316" s="260"/>
      <c r="S316" s="260"/>
      <c r="T316" s="261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T316" s="262" t="s">
        <v>132</v>
      </c>
      <c r="AU316" s="262" t="s">
        <v>77</v>
      </c>
      <c r="AV316" s="16" t="s">
        <v>141</v>
      </c>
      <c r="AW316" s="16" t="s">
        <v>32</v>
      </c>
      <c r="AX316" s="16" t="s">
        <v>70</v>
      </c>
      <c r="AY316" s="262" t="s">
        <v>113</v>
      </c>
    </row>
    <row r="317" s="15" customFormat="1">
      <c r="A317" s="15"/>
      <c r="B317" s="241"/>
      <c r="C317" s="242"/>
      <c r="D317" s="218" t="s">
        <v>132</v>
      </c>
      <c r="E317" s="243" t="s">
        <v>19</v>
      </c>
      <c r="F317" s="244" t="s">
        <v>140</v>
      </c>
      <c r="G317" s="242"/>
      <c r="H317" s="245">
        <v>65.367999999999995</v>
      </c>
      <c r="I317" s="246"/>
      <c r="J317" s="242"/>
      <c r="K317" s="242"/>
      <c r="L317" s="247"/>
      <c r="M317" s="248"/>
      <c r="N317" s="249"/>
      <c r="O317" s="249"/>
      <c r="P317" s="249"/>
      <c r="Q317" s="249"/>
      <c r="R317" s="249"/>
      <c r="S317" s="249"/>
      <c r="T317" s="250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51" t="s">
        <v>132</v>
      </c>
      <c r="AU317" s="251" t="s">
        <v>77</v>
      </c>
      <c r="AV317" s="15" t="s">
        <v>121</v>
      </c>
      <c r="AW317" s="15" t="s">
        <v>32</v>
      </c>
      <c r="AX317" s="15" t="s">
        <v>75</v>
      </c>
      <c r="AY317" s="251" t="s">
        <v>113</v>
      </c>
    </row>
    <row r="318" s="2" customFormat="1" ht="16.5" customHeight="1">
      <c r="A318" s="41"/>
      <c r="B318" s="42"/>
      <c r="C318" s="200" t="s">
        <v>465</v>
      </c>
      <c r="D318" s="200" t="s">
        <v>116</v>
      </c>
      <c r="E318" s="201" t="s">
        <v>466</v>
      </c>
      <c r="F318" s="202" t="s">
        <v>467</v>
      </c>
      <c r="G318" s="203" t="s">
        <v>119</v>
      </c>
      <c r="H318" s="204">
        <v>716.27700000000004</v>
      </c>
      <c r="I318" s="205"/>
      <c r="J318" s="206">
        <f>ROUND(I318*H318,2)</f>
        <v>0</v>
      </c>
      <c r="K318" s="202" t="s">
        <v>120</v>
      </c>
      <c r="L318" s="47"/>
      <c r="M318" s="207" t="s">
        <v>19</v>
      </c>
      <c r="N318" s="208" t="s">
        <v>41</v>
      </c>
      <c r="O318" s="87"/>
      <c r="P318" s="209">
        <f>O318*H318</f>
        <v>0</v>
      </c>
      <c r="Q318" s="209">
        <v>0.001</v>
      </c>
      <c r="R318" s="209">
        <f>Q318*H318</f>
        <v>0.71627700000000005</v>
      </c>
      <c r="S318" s="209">
        <v>0.00031</v>
      </c>
      <c r="T318" s="210">
        <f>S318*H318</f>
        <v>0.22204587000000001</v>
      </c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R318" s="211" t="s">
        <v>228</v>
      </c>
      <c r="AT318" s="211" t="s">
        <v>116</v>
      </c>
      <c r="AU318" s="211" t="s">
        <v>77</v>
      </c>
      <c r="AY318" s="20" t="s">
        <v>113</v>
      </c>
      <c r="BE318" s="212">
        <f>IF(N318="základní",J318,0)</f>
        <v>0</v>
      </c>
      <c r="BF318" s="212">
        <f>IF(N318="snížená",J318,0)</f>
        <v>0</v>
      </c>
      <c r="BG318" s="212">
        <f>IF(N318="zákl. přenesená",J318,0)</f>
        <v>0</v>
      </c>
      <c r="BH318" s="212">
        <f>IF(N318="sníž. přenesená",J318,0)</f>
        <v>0</v>
      </c>
      <c r="BI318" s="212">
        <f>IF(N318="nulová",J318,0)</f>
        <v>0</v>
      </c>
      <c r="BJ318" s="20" t="s">
        <v>75</v>
      </c>
      <c r="BK318" s="212">
        <f>ROUND(I318*H318,2)</f>
        <v>0</v>
      </c>
      <c r="BL318" s="20" t="s">
        <v>228</v>
      </c>
      <c r="BM318" s="211" t="s">
        <v>468</v>
      </c>
    </row>
    <row r="319" s="2" customFormat="1">
      <c r="A319" s="41"/>
      <c r="B319" s="42"/>
      <c r="C319" s="43"/>
      <c r="D319" s="213" t="s">
        <v>123</v>
      </c>
      <c r="E319" s="43"/>
      <c r="F319" s="214" t="s">
        <v>469</v>
      </c>
      <c r="G319" s="43"/>
      <c r="H319" s="43"/>
      <c r="I319" s="215"/>
      <c r="J319" s="43"/>
      <c r="K319" s="43"/>
      <c r="L319" s="47"/>
      <c r="M319" s="216"/>
      <c r="N319" s="217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123</v>
      </c>
      <c r="AU319" s="20" t="s">
        <v>77</v>
      </c>
    </row>
    <row r="320" s="13" customFormat="1">
      <c r="A320" s="13"/>
      <c r="B320" s="220"/>
      <c r="C320" s="221"/>
      <c r="D320" s="218" t="s">
        <v>132</v>
      </c>
      <c r="E320" s="222" t="s">
        <v>19</v>
      </c>
      <c r="F320" s="223" t="s">
        <v>470</v>
      </c>
      <c r="G320" s="221"/>
      <c r="H320" s="222" t="s">
        <v>19</v>
      </c>
      <c r="I320" s="224"/>
      <c r="J320" s="221"/>
      <c r="K320" s="221"/>
      <c r="L320" s="225"/>
      <c r="M320" s="226"/>
      <c r="N320" s="227"/>
      <c r="O320" s="227"/>
      <c r="P320" s="227"/>
      <c r="Q320" s="227"/>
      <c r="R320" s="227"/>
      <c r="S320" s="227"/>
      <c r="T320" s="228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29" t="s">
        <v>132</v>
      </c>
      <c r="AU320" s="229" t="s">
        <v>77</v>
      </c>
      <c r="AV320" s="13" t="s">
        <v>75</v>
      </c>
      <c r="AW320" s="13" t="s">
        <v>32</v>
      </c>
      <c r="AX320" s="13" t="s">
        <v>70</v>
      </c>
      <c r="AY320" s="229" t="s">
        <v>113</v>
      </c>
    </row>
    <row r="321" s="14" customFormat="1">
      <c r="A321" s="14"/>
      <c r="B321" s="230"/>
      <c r="C321" s="231"/>
      <c r="D321" s="218" t="s">
        <v>132</v>
      </c>
      <c r="E321" s="232" t="s">
        <v>19</v>
      </c>
      <c r="F321" s="233" t="s">
        <v>471</v>
      </c>
      <c r="G321" s="231"/>
      <c r="H321" s="234">
        <v>476.757</v>
      </c>
      <c r="I321" s="235"/>
      <c r="J321" s="231"/>
      <c r="K321" s="231"/>
      <c r="L321" s="236"/>
      <c r="M321" s="237"/>
      <c r="N321" s="238"/>
      <c r="O321" s="238"/>
      <c r="P321" s="238"/>
      <c r="Q321" s="238"/>
      <c r="R321" s="238"/>
      <c r="S321" s="238"/>
      <c r="T321" s="239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40" t="s">
        <v>132</v>
      </c>
      <c r="AU321" s="240" t="s">
        <v>77</v>
      </c>
      <c r="AV321" s="14" t="s">
        <v>77</v>
      </c>
      <c r="AW321" s="14" t="s">
        <v>32</v>
      </c>
      <c r="AX321" s="14" t="s">
        <v>70</v>
      </c>
      <c r="AY321" s="240" t="s">
        <v>113</v>
      </c>
    </row>
    <row r="322" s="13" customFormat="1">
      <c r="A322" s="13"/>
      <c r="B322" s="220"/>
      <c r="C322" s="221"/>
      <c r="D322" s="218" t="s">
        <v>132</v>
      </c>
      <c r="E322" s="222" t="s">
        <v>19</v>
      </c>
      <c r="F322" s="223" t="s">
        <v>472</v>
      </c>
      <c r="G322" s="221"/>
      <c r="H322" s="222" t="s">
        <v>19</v>
      </c>
      <c r="I322" s="224"/>
      <c r="J322" s="221"/>
      <c r="K322" s="221"/>
      <c r="L322" s="225"/>
      <c r="M322" s="226"/>
      <c r="N322" s="227"/>
      <c r="O322" s="227"/>
      <c r="P322" s="227"/>
      <c r="Q322" s="227"/>
      <c r="R322" s="227"/>
      <c r="S322" s="227"/>
      <c r="T322" s="22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29" t="s">
        <v>132</v>
      </c>
      <c r="AU322" s="229" t="s">
        <v>77</v>
      </c>
      <c r="AV322" s="13" t="s">
        <v>75</v>
      </c>
      <c r="AW322" s="13" t="s">
        <v>32</v>
      </c>
      <c r="AX322" s="13" t="s">
        <v>70</v>
      </c>
      <c r="AY322" s="229" t="s">
        <v>113</v>
      </c>
    </row>
    <row r="323" s="14" customFormat="1">
      <c r="A323" s="14"/>
      <c r="B323" s="230"/>
      <c r="C323" s="231"/>
      <c r="D323" s="218" t="s">
        <v>132</v>
      </c>
      <c r="E323" s="232" t="s">
        <v>19</v>
      </c>
      <c r="F323" s="233" t="s">
        <v>473</v>
      </c>
      <c r="G323" s="231"/>
      <c r="H323" s="234">
        <v>199.92400000000001</v>
      </c>
      <c r="I323" s="235"/>
      <c r="J323" s="231"/>
      <c r="K323" s="231"/>
      <c r="L323" s="236"/>
      <c r="M323" s="237"/>
      <c r="N323" s="238"/>
      <c r="O323" s="238"/>
      <c r="P323" s="238"/>
      <c r="Q323" s="238"/>
      <c r="R323" s="238"/>
      <c r="S323" s="238"/>
      <c r="T323" s="239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0" t="s">
        <v>132</v>
      </c>
      <c r="AU323" s="240" t="s">
        <v>77</v>
      </c>
      <c r="AV323" s="14" t="s">
        <v>77</v>
      </c>
      <c r="AW323" s="14" t="s">
        <v>32</v>
      </c>
      <c r="AX323" s="14" t="s">
        <v>70</v>
      </c>
      <c r="AY323" s="240" t="s">
        <v>113</v>
      </c>
    </row>
    <row r="324" s="14" customFormat="1">
      <c r="A324" s="14"/>
      <c r="B324" s="230"/>
      <c r="C324" s="231"/>
      <c r="D324" s="218" t="s">
        <v>132</v>
      </c>
      <c r="E324" s="232" t="s">
        <v>19</v>
      </c>
      <c r="F324" s="233" t="s">
        <v>474</v>
      </c>
      <c r="G324" s="231"/>
      <c r="H324" s="234">
        <v>115.42</v>
      </c>
      <c r="I324" s="235"/>
      <c r="J324" s="231"/>
      <c r="K324" s="231"/>
      <c r="L324" s="236"/>
      <c r="M324" s="237"/>
      <c r="N324" s="238"/>
      <c r="O324" s="238"/>
      <c r="P324" s="238"/>
      <c r="Q324" s="238"/>
      <c r="R324" s="238"/>
      <c r="S324" s="238"/>
      <c r="T324" s="239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0" t="s">
        <v>132</v>
      </c>
      <c r="AU324" s="240" t="s">
        <v>77</v>
      </c>
      <c r="AV324" s="14" t="s">
        <v>77</v>
      </c>
      <c r="AW324" s="14" t="s">
        <v>32</v>
      </c>
      <c r="AX324" s="14" t="s">
        <v>70</v>
      </c>
      <c r="AY324" s="240" t="s">
        <v>113</v>
      </c>
    </row>
    <row r="325" s="14" customFormat="1">
      <c r="A325" s="14"/>
      <c r="B325" s="230"/>
      <c r="C325" s="231"/>
      <c r="D325" s="218" t="s">
        <v>132</v>
      </c>
      <c r="E325" s="232" t="s">
        <v>19</v>
      </c>
      <c r="F325" s="233" t="s">
        <v>475</v>
      </c>
      <c r="G325" s="231"/>
      <c r="H325" s="234">
        <v>-65.905000000000001</v>
      </c>
      <c r="I325" s="235"/>
      <c r="J325" s="231"/>
      <c r="K325" s="231"/>
      <c r="L325" s="236"/>
      <c r="M325" s="237"/>
      <c r="N325" s="238"/>
      <c r="O325" s="238"/>
      <c r="P325" s="238"/>
      <c r="Q325" s="238"/>
      <c r="R325" s="238"/>
      <c r="S325" s="238"/>
      <c r="T325" s="239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0" t="s">
        <v>132</v>
      </c>
      <c r="AU325" s="240" t="s">
        <v>77</v>
      </c>
      <c r="AV325" s="14" t="s">
        <v>77</v>
      </c>
      <c r="AW325" s="14" t="s">
        <v>32</v>
      </c>
      <c r="AX325" s="14" t="s">
        <v>70</v>
      </c>
      <c r="AY325" s="240" t="s">
        <v>113</v>
      </c>
    </row>
    <row r="326" s="14" customFormat="1">
      <c r="A326" s="14"/>
      <c r="B326" s="230"/>
      <c r="C326" s="231"/>
      <c r="D326" s="218" t="s">
        <v>132</v>
      </c>
      <c r="E326" s="232" t="s">
        <v>19</v>
      </c>
      <c r="F326" s="233" t="s">
        <v>476</v>
      </c>
      <c r="G326" s="231"/>
      <c r="H326" s="234">
        <v>-32.011000000000003</v>
      </c>
      <c r="I326" s="235"/>
      <c r="J326" s="231"/>
      <c r="K326" s="231"/>
      <c r="L326" s="236"/>
      <c r="M326" s="237"/>
      <c r="N326" s="238"/>
      <c r="O326" s="238"/>
      <c r="P326" s="238"/>
      <c r="Q326" s="238"/>
      <c r="R326" s="238"/>
      <c r="S326" s="238"/>
      <c r="T326" s="239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0" t="s">
        <v>132</v>
      </c>
      <c r="AU326" s="240" t="s">
        <v>77</v>
      </c>
      <c r="AV326" s="14" t="s">
        <v>77</v>
      </c>
      <c r="AW326" s="14" t="s">
        <v>32</v>
      </c>
      <c r="AX326" s="14" t="s">
        <v>70</v>
      </c>
      <c r="AY326" s="240" t="s">
        <v>113</v>
      </c>
    </row>
    <row r="327" s="14" customFormat="1">
      <c r="A327" s="14"/>
      <c r="B327" s="230"/>
      <c r="C327" s="231"/>
      <c r="D327" s="218" t="s">
        <v>132</v>
      </c>
      <c r="E327" s="232" t="s">
        <v>19</v>
      </c>
      <c r="F327" s="233" t="s">
        <v>477</v>
      </c>
      <c r="G327" s="231"/>
      <c r="H327" s="234">
        <v>22.091999999999999</v>
      </c>
      <c r="I327" s="235"/>
      <c r="J327" s="231"/>
      <c r="K327" s="231"/>
      <c r="L327" s="236"/>
      <c r="M327" s="237"/>
      <c r="N327" s="238"/>
      <c r="O327" s="238"/>
      <c r="P327" s="238"/>
      <c r="Q327" s="238"/>
      <c r="R327" s="238"/>
      <c r="S327" s="238"/>
      <c r="T327" s="239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0" t="s">
        <v>132</v>
      </c>
      <c r="AU327" s="240" t="s">
        <v>77</v>
      </c>
      <c r="AV327" s="14" t="s">
        <v>77</v>
      </c>
      <c r="AW327" s="14" t="s">
        <v>32</v>
      </c>
      <c r="AX327" s="14" t="s">
        <v>70</v>
      </c>
      <c r="AY327" s="240" t="s">
        <v>113</v>
      </c>
    </row>
    <row r="328" s="15" customFormat="1">
      <c r="A328" s="15"/>
      <c r="B328" s="241"/>
      <c r="C328" s="242"/>
      <c r="D328" s="218" t="s">
        <v>132</v>
      </c>
      <c r="E328" s="243" t="s">
        <v>19</v>
      </c>
      <c r="F328" s="244" t="s">
        <v>140</v>
      </c>
      <c r="G328" s="242"/>
      <c r="H328" s="245">
        <v>716.27700000000004</v>
      </c>
      <c r="I328" s="246"/>
      <c r="J328" s="242"/>
      <c r="K328" s="242"/>
      <c r="L328" s="247"/>
      <c r="M328" s="248"/>
      <c r="N328" s="249"/>
      <c r="O328" s="249"/>
      <c r="P328" s="249"/>
      <c r="Q328" s="249"/>
      <c r="R328" s="249"/>
      <c r="S328" s="249"/>
      <c r="T328" s="250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51" t="s">
        <v>132</v>
      </c>
      <c r="AU328" s="251" t="s">
        <v>77</v>
      </c>
      <c r="AV328" s="15" t="s">
        <v>121</v>
      </c>
      <c r="AW328" s="15" t="s">
        <v>32</v>
      </c>
      <c r="AX328" s="15" t="s">
        <v>75</v>
      </c>
      <c r="AY328" s="251" t="s">
        <v>113</v>
      </c>
    </row>
    <row r="329" s="2" customFormat="1" ht="16.5" customHeight="1">
      <c r="A329" s="41"/>
      <c r="B329" s="42"/>
      <c r="C329" s="200" t="s">
        <v>478</v>
      </c>
      <c r="D329" s="200" t="s">
        <v>116</v>
      </c>
      <c r="E329" s="201" t="s">
        <v>479</v>
      </c>
      <c r="F329" s="202" t="s">
        <v>480</v>
      </c>
      <c r="G329" s="203" t="s">
        <v>119</v>
      </c>
      <c r="H329" s="204">
        <v>42.938000000000002</v>
      </c>
      <c r="I329" s="205"/>
      <c r="J329" s="206">
        <f>ROUND(I329*H329,2)</f>
        <v>0</v>
      </c>
      <c r="K329" s="202" t="s">
        <v>120</v>
      </c>
      <c r="L329" s="47"/>
      <c r="M329" s="207" t="s">
        <v>19</v>
      </c>
      <c r="N329" s="208" t="s">
        <v>41</v>
      </c>
      <c r="O329" s="87"/>
      <c r="P329" s="209">
        <f>O329*H329</f>
        <v>0</v>
      </c>
      <c r="Q329" s="209">
        <v>0</v>
      </c>
      <c r="R329" s="209">
        <f>Q329*H329</f>
        <v>0</v>
      </c>
      <c r="S329" s="209">
        <v>0.0087299999999999999</v>
      </c>
      <c r="T329" s="210">
        <f>S329*H329</f>
        <v>0.37484874000000001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11" t="s">
        <v>228</v>
      </c>
      <c r="AT329" s="211" t="s">
        <v>116</v>
      </c>
      <c r="AU329" s="211" t="s">
        <v>77</v>
      </c>
      <c r="AY329" s="20" t="s">
        <v>113</v>
      </c>
      <c r="BE329" s="212">
        <f>IF(N329="základní",J329,0)</f>
        <v>0</v>
      </c>
      <c r="BF329" s="212">
        <f>IF(N329="snížená",J329,0)</f>
        <v>0</v>
      </c>
      <c r="BG329" s="212">
        <f>IF(N329="zákl. přenesená",J329,0)</f>
        <v>0</v>
      </c>
      <c r="BH329" s="212">
        <f>IF(N329="sníž. přenesená",J329,0)</f>
        <v>0</v>
      </c>
      <c r="BI329" s="212">
        <f>IF(N329="nulová",J329,0)</f>
        <v>0</v>
      </c>
      <c r="BJ329" s="20" t="s">
        <v>75</v>
      </c>
      <c r="BK329" s="212">
        <f>ROUND(I329*H329,2)</f>
        <v>0</v>
      </c>
      <c r="BL329" s="20" t="s">
        <v>228</v>
      </c>
      <c r="BM329" s="211" t="s">
        <v>481</v>
      </c>
    </row>
    <row r="330" s="2" customFormat="1">
      <c r="A330" s="41"/>
      <c r="B330" s="42"/>
      <c r="C330" s="43"/>
      <c r="D330" s="213" t="s">
        <v>123</v>
      </c>
      <c r="E330" s="43"/>
      <c r="F330" s="214" t="s">
        <v>482</v>
      </c>
      <c r="G330" s="43"/>
      <c r="H330" s="43"/>
      <c r="I330" s="215"/>
      <c r="J330" s="43"/>
      <c r="K330" s="43"/>
      <c r="L330" s="47"/>
      <c r="M330" s="216"/>
      <c r="N330" s="217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123</v>
      </c>
      <c r="AU330" s="20" t="s">
        <v>77</v>
      </c>
    </row>
    <row r="331" s="13" customFormat="1">
      <c r="A331" s="13"/>
      <c r="B331" s="220"/>
      <c r="C331" s="221"/>
      <c r="D331" s="218" t="s">
        <v>132</v>
      </c>
      <c r="E331" s="222" t="s">
        <v>19</v>
      </c>
      <c r="F331" s="223" t="s">
        <v>137</v>
      </c>
      <c r="G331" s="221"/>
      <c r="H331" s="222" t="s">
        <v>19</v>
      </c>
      <c r="I331" s="224"/>
      <c r="J331" s="221"/>
      <c r="K331" s="221"/>
      <c r="L331" s="225"/>
      <c r="M331" s="226"/>
      <c r="N331" s="227"/>
      <c r="O331" s="227"/>
      <c r="P331" s="227"/>
      <c r="Q331" s="227"/>
      <c r="R331" s="227"/>
      <c r="S331" s="227"/>
      <c r="T331" s="228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29" t="s">
        <v>132</v>
      </c>
      <c r="AU331" s="229" t="s">
        <v>77</v>
      </c>
      <c r="AV331" s="13" t="s">
        <v>75</v>
      </c>
      <c r="AW331" s="13" t="s">
        <v>32</v>
      </c>
      <c r="AX331" s="13" t="s">
        <v>70</v>
      </c>
      <c r="AY331" s="229" t="s">
        <v>113</v>
      </c>
    </row>
    <row r="332" s="14" customFormat="1">
      <c r="A332" s="14"/>
      <c r="B332" s="230"/>
      <c r="C332" s="231"/>
      <c r="D332" s="218" t="s">
        <v>132</v>
      </c>
      <c r="E332" s="232" t="s">
        <v>19</v>
      </c>
      <c r="F332" s="233" t="s">
        <v>483</v>
      </c>
      <c r="G332" s="231"/>
      <c r="H332" s="234">
        <v>42.938000000000002</v>
      </c>
      <c r="I332" s="235"/>
      <c r="J332" s="231"/>
      <c r="K332" s="231"/>
      <c r="L332" s="236"/>
      <c r="M332" s="237"/>
      <c r="N332" s="238"/>
      <c r="O332" s="238"/>
      <c r="P332" s="238"/>
      <c r="Q332" s="238"/>
      <c r="R332" s="238"/>
      <c r="S332" s="238"/>
      <c r="T332" s="239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0" t="s">
        <v>132</v>
      </c>
      <c r="AU332" s="240" t="s">
        <v>77</v>
      </c>
      <c r="AV332" s="14" t="s">
        <v>77</v>
      </c>
      <c r="AW332" s="14" t="s">
        <v>32</v>
      </c>
      <c r="AX332" s="14" t="s">
        <v>75</v>
      </c>
      <c r="AY332" s="240" t="s">
        <v>113</v>
      </c>
    </row>
    <row r="333" s="2" customFormat="1" ht="16.5" customHeight="1">
      <c r="A333" s="41"/>
      <c r="B333" s="42"/>
      <c r="C333" s="200" t="s">
        <v>484</v>
      </c>
      <c r="D333" s="200" t="s">
        <v>116</v>
      </c>
      <c r="E333" s="201" t="s">
        <v>485</v>
      </c>
      <c r="F333" s="202" t="s">
        <v>486</v>
      </c>
      <c r="G333" s="203" t="s">
        <v>119</v>
      </c>
      <c r="H333" s="204">
        <v>90.286000000000001</v>
      </c>
      <c r="I333" s="205"/>
      <c r="J333" s="206">
        <f>ROUND(I333*H333,2)</f>
        <v>0</v>
      </c>
      <c r="K333" s="202" t="s">
        <v>120</v>
      </c>
      <c r="L333" s="47"/>
      <c r="M333" s="207" t="s">
        <v>19</v>
      </c>
      <c r="N333" s="208" t="s">
        <v>41</v>
      </c>
      <c r="O333" s="87"/>
      <c r="P333" s="209">
        <f>O333*H333</f>
        <v>0</v>
      </c>
      <c r="Q333" s="209">
        <v>0</v>
      </c>
      <c r="R333" s="209">
        <f>Q333*H333</f>
        <v>0</v>
      </c>
      <c r="S333" s="209">
        <v>0.0087299999999999999</v>
      </c>
      <c r="T333" s="210">
        <f>S333*H333</f>
        <v>0.78819678000000004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11" t="s">
        <v>228</v>
      </c>
      <c r="AT333" s="211" t="s">
        <v>116</v>
      </c>
      <c r="AU333" s="211" t="s">
        <v>77</v>
      </c>
      <c r="AY333" s="20" t="s">
        <v>113</v>
      </c>
      <c r="BE333" s="212">
        <f>IF(N333="základní",J333,0)</f>
        <v>0</v>
      </c>
      <c r="BF333" s="212">
        <f>IF(N333="snížená",J333,0)</f>
        <v>0</v>
      </c>
      <c r="BG333" s="212">
        <f>IF(N333="zákl. přenesená",J333,0)</f>
        <v>0</v>
      </c>
      <c r="BH333" s="212">
        <f>IF(N333="sníž. přenesená",J333,0)</f>
        <v>0</v>
      </c>
      <c r="BI333" s="212">
        <f>IF(N333="nulová",J333,0)</f>
        <v>0</v>
      </c>
      <c r="BJ333" s="20" t="s">
        <v>75</v>
      </c>
      <c r="BK333" s="212">
        <f>ROUND(I333*H333,2)</f>
        <v>0</v>
      </c>
      <c r="BL333" s="20" t="s">
        <v>228</v>
      </c>
      <c r="BM333" s="211" t="s">
        <v>487</v>
      </c>
    </row>
    <row r="334" s="2" customFormat="1">
      <c r="A334" s="41"/>
      <c r="B334" s="42"/>
      <c r="C334" s="43"/>
      <c r="D334" s="213" t="s">
        <v>123</v>
      </c>
      <c r="E334" s="43"/>
      <c r="F334" s="214" t="s">
        <v>488</v>
      </c>
      <c r="G334" s="43"/>
      <c r="H334" s="43"/>
      <c r="I334" s="215"/>
      <c r="J334" s="43"/>
      <c r="K334" s="43"/>
      <c r="L334" s="47"/>
      <c r="M334" s="216"/>
      <c r="N334" s="217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123</v>
      </c>
      <c r="AU334" s="20" t="s">
        <v>77</v>
      </c>
    </row>
    <row r="335" s="13" customFormat="1">
      <c r="A335" s="13"/>
      <c r="B335" s="220"/>
      <c r="C335" s="221"/>
      <c r="D335" s="218" t="s">
        <v>132</v>
      </c>
      <c r="E335" s="222" t="s">
        <v>19</v>
      </c>
      <c r="F335" s="223" t="s">
        <v>133</v>
      </c>
      <c r="G335" s="221"/>
      <c r="H335" s="222" t="s">
        <v>19</v>
      </c>
      <c r="I335" s="224"/>
      <c r="J335" s="221"/>
      <c r="K335" s="221"/>
      <c r="L335" s="225"/>
      <c r="M335" s="226"/>
      <c r="N335" s="227"/>
      <c r="O335" s="227"/>
      <c r="P335" s="227"/>
      <c r="Q335" s="227"/>
      <c r="R335" s="227"/>
      <c r="S335" s="227"/>
      <c r="T335" s="228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29" t="s">
        <v>132</v>
      </c>
      <c r="AU335" s="229" t="s">
        <v>77</v>
      </c>
      <c r="AV335" s="13" t="s">
        <v>75</v>
      </c>
      <c r="AW335" s="13" t="s">
        <v>32</v>
      </c>
      <c r="AX335" s="13" t="s">
        <v>70</v>
      </c>
      <c r="AY335" s="229" t="s">
        <v>113</v>
      </c>
    </row>
    <row r="336" s="14" customFormat="1">
      <c r="A336" s="14"/>
      <c r="B336" s="230"/>
      <c r="C336" s="231"/>
      <c r="D336" s="218" t="s">
        <v>132</v>
      </c>
      <c r="E336" s="232" t="s">
        <v>19</v>
      </c>
      <c r="F336" s="233" t="s">
        <v>489</v>
      </c>
      <c r="G336" s="231"/>
      <c r="H336" s="234">
        <v>90.286000000000001</v>
      </c>
      <c r="I336" s="235"/>
      <c r="J336" s="231"/>
      <c r="K336" s="231"/>
      <c r="L336" s="236"/>
      <c r="M336" s="237"/>
      <c r="N336" s="238"/>
      <c r="O336" s="238"/>
      <c r="P336" s="238"/>
      <c r="Q336" s="238"/>
      <c r="R336" s="238"/>
      <c r="S336" s="238"/>
      <c r="T336" s="239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0" t="s">
        <v>132</v>
      </c>
      <c r="AU336" s="240" t="s">
        <v>77</v>
      </c>
      <c r="AV336" s="14" t="s">
        <v>77</v>
      </c>
      <c r="AW336" s="14" t="s">
        <v>32</v>
      </c>
      <c r="AX336" s="14" t="s">
        <v>75</v>
      </c>
      <c r="AY336" s="240" t="s">
        <v>113</v>
      </c>
    </row>
    <row r="337" s="2" customFormat="1" ht="24.15" customHeight="1">
      <c r="A337" s="41"/>
      <c r="B337" s="42"/>
      <c r="C337" s="200" t="s">
        <v>490</v>
      </c>
      <c r="D337" s="200" t="s">
        <v>116</v>
      </c>
      <c r="E337" s="201" t="s">
        <v>491</v>
      </c>
      <c r="F337" s="202" t="s">
        <v>492</v>
      </c>
      <c r="G337" s="203" t="s">
        <v>144</v>
      </c>
      <c r="H337" s="204">
        <v>211.59999999999999</v>
      </c>
      <c r="I337" s="205"/>
      <c r="J337" s="206">
        <f>ROUND(I337*H337,2)</f>
        <v>0</v>
      </c>
      <c r="K337" s="202" t="s">
        <v>120</v>
      </c>
      <c r="L337" s="47"/>
      <c r="M337" s="207" t="s">
        <v>19</v>
      </c>
      <c r="N337" s="208" t="s">
        <v>41</v>
      </c>
      <c r="O337" s="87"/>
      <c r="P337" s="209">
        <f>O337*H337</f>
        <v>0</v>
      </c>
      <c r="Q337" s="209">
        <v>0</v>
      </c>
      <c r="R337" s="209">
        <f>Q337*H337</f>
        <v>0</v>
      </c>
      <c r="S337" s="209">
        <v>0</v>
      </c>
      <c r="T337" s="210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1" t="s">
        <v>228</v>
      </c>
      <c r="AT337" s="211" t="s">
        <v>116</v>
      </c>
      <c r="AU337" s="211" t="s">
        <v>77</v>
      </c>
      <c r="AY337" s="20" t="s">
        <v>113</v>
      </c>
      <c r="BE337" s="212">
        <f>IF(N337="základní",J337,0)</f>
        <v>0</v>
      </c>
      <c r="BF337" s="212">
        <f>IF(N337="snížená",J337,0)</f>
        <v>0</v>
      </c>
      <c r="BG337" s="212">
        <f>IF(N337="zákl. přenesená",J337,0)</f>
        <v>0</v>
      </c>
      <c r="BH337" s="212">
        <f>IF(N337="sníž. přenesená",J337,0)</f>
        <v>0</v>
      </c>
      <c r="BI337" s="212">
        <f>IF(N337="nulová",J337,0)</f>
        <v>0</v>
      </c>
      <c r="BJ337" s="20" t="s">
        <v>75</v>
      </c>
      <c r="BK337" s="212">
        <f>ROUND(I337*H337,2)</f>
        <v>0</v>
      </c>
      <c r="BL337" s="20" t="s">
        <v>228</v>
      </c>
      <c r="BM337" s="211" t="s">
        <v>493</v>
      </c>
    </row>
    <row r="338" s="2" customFormat="1">
      <c r="A338" s="41"/>
      <c r="B338" s="42"/>
      <c r="C338" s="43"/>
      <c r="D338" s="213" t="s">
        <v>123</v>
      </c>
      <c r="E338" s="43"/>
      <c r="F338" s="214" t="s">
        <v>494</v>
      </c>
      <c r="G338" s="43"/>
      <c r="H338" s="43"/>
      <c r="I338" s="215"/>
      <c r="J338" s="43"/>
      <c r="K338" s="43"/>
      <c r="L338" s="47"/>
      <c r="M338" s="216"/>
      <c r="N338" s="217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123</v>
      </c>
      <c r="AU338" s="20" t="s">
        <v>77</v>
      </c>
    </row>
    <row r="339" s="13" customFormat="1">
      <c r="A339" s="13"/>
      <c r="B339" s="220"/>
      <c r="C339" s="221"/>
      <c r="D339" s="218" t="s">
        <v>132</v>
      </c>
      <c r="E339" s="222" t="s">
        <v>19</v>
      </c>
      <c r="F339" s="223" t="s">
        <v>495</v>
      </c>
      <c r="G339" s="221"/>
      <c r="H339" s="222" t="s">
        <v>19</v>
      </c>
      <c r="I339" s="224"/>
      <c r="J339" s="221"/>
      <c r="K339" s="221"/>
      <c r="L339" s="225"/>
      <c r="M339" s="226"/>
      <c r="N339" s="227"/>
      <c r="O339" s="227"/>
      <c r="P339" s="227"/>
      <c r="Q339" s="227"/>
      <c r="R339" s="227"/>
      <c r="S339" s="227"/>
      <c r="T339" s="228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29" t="s">
        <v>132</v>
      </c>
      <c r="AU339" s="229" t="s">
        <v>77</v>
      </c>
      <c r="AV339" s="13" t="s">
        <v>75</v>
      </c>
      <c r="AW339" s="13" t="s">
        <v>32</v>
      </c>
      <c r="AX339" s="13" t="s">
        <v>70</v>
      </c>
      <c r="AY339" s="229" t="s">
        <v>113</v>
      </c>
    </row>
    <row r="340" s="14" customFormat="1">
      <c r="A340" s="14"/>
      <c r="B340" s="230"/>
      <c r="C340" s="231"/>
      <c r="D340" s="218" t="s">
        <v>132</v>
      </c>
      <c r="E340" s="232" t="s">
        <v>19</v>
      </c>
      <c r="F340" s="233" t="s">
        <v>496</v>
      </c>
      <c r="G340" s="231"/>
      <c r="H340" s="234">
        <v>123.8</v>
      </c>
      <c r="I340" s="235"/>
      <c r="J340" s="231"/>
      <c r="K340" s="231"/>
      <c r="L340" s="236"/>
      <c r="M340" s="237"/>
      <c r="N340" s="238"/>
      <c r="O340" s="238"/>
      <c r="P340" s="238"/>
      <c r="Q340" s="238"/>
      <c r="R340" s="238"/>
      <c r="S340" s="238"/>
      <c r="T340" s="239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0" t="s">
        <v>132</v>
      </c>
      <c r="AU340" s="240" t="s">
        <v>77</v>
      </c>
      <c r="AV340" s="14" t="s">
        <v>77</v>
      </c>
      <c r="AW340" s="14" t="s">
        <v>32</v>
      </c>
      <c r="AX340" s="14" t="s">
        <v>70</v>
      </c>
      <c r="AY340" s="240" t="s">
        <v>113</v>
      </c>
    </row>
    <row r="341" s="14" customFormat="1">
      <c r="A341" s="14"/>
      <c r="B341" s="230"/>
      <c r="C341" s="231"/>
      <c r="D341" s="218" t="s">
        <v>132</v>
      </c>
      <c r="E341" s="232" t="s">
        <v>19</v>
      </c>
      <c r="F341" s="233" t="s">
        <v>497</v>
      </c>
      <c r="G341" s="231"/>
      <c r="H341" s="234">
        <v>87.799999999999997</v>
      </c>
      <c r="I341" s="235"/>
      <c r="J341" s="231"/>
      <c r="K341" s="231"/>
      <c r="L341" s="236"/>
      <c r="M341" s="237"/>
      <c r="N341" s="238"/>
      <c r="O341" s="238"/>
      <c r="P341" s="238"/>
      <c r="Q341" s="238"/>
      <c r="R341" s="238"/>
      <c r="S341" s="238"/>
      <c r="T341" s="239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0" t="s">
        <v>132</v>
      </c>
      <c r="AU341" s="240" t="s">
        <v>77</v>
      </c>
      <c r="AV341" s="14" t="s">
        <v>77</v>
      </c>
      <c r="AW341" s="14" t="s">
        <v>32</v>
      </c>
      <c r="AX341" s="14" t="s">
        <v>70</v>
      </c>
      <c r="AY341" s="240" t="s">
        <v>113</v>
      </c>
    </row>
    <row r="342" s="15" customFormat="1">
      <c r="A342" s="15"/>
      <c r="B342" s="241"/>
      <c r="C342" s="242"/>
      <c r="D342" s="218" t="s">
        <v>132</v>
      </c>
      <c r="E342" s="243" t="s">
        <v>19</v>
      </c>
      <c r="F342" s="244" t="s">
        <v>140</v>
      </c>
      <c r="G342" s="242"/>
      <c r="H342" s="245">
        <v>211.59999999999999</v>
      </c>
      <c r="I342" s="246"/>
      <c r="J342" s="242"/>
      <c r="K342" s="242"/>
      <c r="L342" s="247"/>
      <c r="M342" s="248"/>
      <c r="N342" s="249"/>
      <c r="O342" s="249"/>
      <c r="P342" s="249"/>
      <c r="Q342" s="249"/>
      <c r="R342" s="249"/>
      <c r="S342" s="249"/>
      <c r="T342" s="250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51" t="s">
        <v>132</v>
      </c>
      <c r="AU342" s="251" t="s">
        <v>77</v>
      </c>
      <c r="AV342" s="15" t="s">
        <v>121</v>
      </c>
      <c r="AW342" s="15" t="s">
        <v>32</v>
      </c>
      <c r="AX342" s="15" t="s">
        <v>75</v>
      </c>
      <c r="AY342" s="251" t="s">
        <v>113</v>
      </c>
    </row>
    <row r="343" s="2" customFormat="1" ht="16.5" customHeight="1">
      <c r="A343" s="41"/>
      <c r="B343" s="42"/>
      <c r="C343" s="263" t="s">
        <v>498</v>
      </c>
      <c r="D343" s="263" t="s">
        <v>181</v>
      </c>
      <c r="E343" s="264" t="s">
        <v>499</v>
      </c>
      <c r="F343" s="265" t="s">
        <v>500</v>
      </c>
      <c r="G343" s="266" t="s">
        <v>144</v>
      </c>
      <c r="H343" s="267">
        <v>253.91999999999999</v>
      </c>
      <c r="I343" s="268"/>
      <c r="J343" s="269">
        <f>ROUND(I343*H343,2)</f>
        <v>0</v>
      </c>
      <c r="K343" s="265" t="s">
        <v>120</v>
      </c>
      <c r="L343" s="270"/>
      <c r="M343" s="271" t="s">
        <v>19</v>
      </c>
      <c r="N343" s="272" t="s">
        <v>41</v>
      </c>
      <c r="O343" s="87"/>
      <c r="P343" s="209">
        <f>O343*H343</f>
        <v>0</v>
      </c>
      <c r="Q343" s="209">
        <v>0</v>
      </c>
      <c r="R343" s="209">
        <f>Q343*H343</f>
        <v>0</v>
      </c>
      <c r="S343" s="209">
        <v>0</v>
      </c>
      <c r="T343" s="210">
        <f>S343*H343</f>
        <v>0</v>
      </c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R343" s="211" t="s">
        <v>323</v>
      </c>
      <c r="AT343" s="211" t="s">
        <v>181</v>
      </c>
      <c r="AU343" s="211" t="s">
        <v>77</v>
      </c>
      <c r="AY343" s="20" t="s">
        <v>113</v>
      </c>
      <c r="BE343" s="212">
        <f>IF(N343="základní",J343,0)</f>
        <v>0</v>
      </c>
      <c r="BF343" s="212">
        <f>IF(N343="snížená",J343,0)</f>
        <v>0</v>
      </c>
      <c r="BG343" s="212">
        <f>IF(N343="zákl. přenesená",J343,0)</f>
        <v>0</v>
      </c>
      <c r="BH343" s="212">
        <f>IF(N343="sníž. přenesená",J343,0)</f>
        <v>0</v>
      </c>
      <c r="BI343" s="212">
        <f>IF(N343="nulová",J343,0)</f>
        <v>0</v>
      </c>
      <c r="BJ343" s="20" t="s">
        <v>75</v>
      </c>
      <c r="BK343" s="212">
        <f>ROUND(I343*H343,2)</f>
        <v>0</v>
      </c>
      <c r="BL343" s="20" t="s">
        <v>228</v>
      </c>
      <c r="BM343" s="211" t="s">
        <v>501</v>
      </c>
    </row>
    <row r="344" s="14" customFormat="1">
      <c r="A344" s="14"/>
      <c r="B344" s="230"/>
      <c r="C344" s="231"/>
      <c r="D344" s="218" t="s">
        <v>132</v>
      </c>
      <c r="E344" s="231"/>
      <c r="F344" s="233" t="s">
        <v>502</v>
      </c>
      <c r="G344" s="231"/>
      <c r="H344" s="234">
        <v>253.91999999999999</v>
      </c>
      <c r="I344" s="235"/>
      <c r="J344" s="231"/>
      <c r="K344" s="231"/>
      <c r="L344" s="236"/>
      <c r="M344" s="237"/>
      <c r="N344" s="238"/>
      <c r="O344" s="238"/>
      <c r="P344" s="238"/>
      <c r="Q344" s="238"/>
      <c r="R344" s="238"/>
      <c r="S344" s="238"/>
      <c r="T344" s="239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0" t="s">
        <v>132</v>
      </c>
      <c r="AU344" s="240" t="s">
        <v>77</v>
      </c>
      <c r="AV344" s="14" t="s">
        <v>77</v>
      </c>
      <c r="AW344" s="14" t="s">
        <v>4</v>
      </c>
      <c r="AX344" s="14" t="s">
        <v>75</v>
      </c>
      <c r="AY344" s="240" t="s">
        <v>113</v>
      </c>
    </row>
    <row r="345" s="2" customFormat="1" ht="24.15" customHeight="1">
      <c r="A345" s="41"/>
      <c r="B345" s="42"/>
      <c r="C345" s="200" t="s">
        <v>503</v>
      </c>
      <c r="D345" s="200" t="s">
        <v>116</v>
      </c>
      <c r="E345" s="201" t="s">
        <v>504</v>
      </c>
      <c r="F345" s="202" t="s">
        <v>505</v>
      </c>
      <c r="G345" s="203" t="s">
        <v>119</v>
      </c>
      <c r="H345" s="204">
        <v>139.88</v>
      </c>
      <c r="I345" s="205"/>
      <c r="J345" s="206">
        <f>ROUND(I345*H345,2)</f>
        <v>0</v>
      </c>
      <c r="K345" s="202" t="s">
        <v>120</v>
      </c>
      <c r="L345" s="47"/>
      <c r="M345" s="207" t="s">
        <v>19</v>
      </c>
      <c r="N345" s="208" t="s">
        <v>41</v>
      </c>
      <c r="O345" s="87"/>
      <c r="P345" s="209">
        <f>O345*H345</f>
        <v>0</v>
      </c>
      <c r="Q345" s="209">
        <v>0</v>
      </c>
      <c r="R345" s="209">
        <f>Q345*H345</f>
        <v>0</v>
      </c>
      <c r="S345" s="209">
        <v>3.0000000000000001E-05</v>
      </c>
      <c r="T345" s="210">
        <f>S345*H345</f>
        <v>0.0041964000000000003</v>
      </c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R345" s="211" t="s">
        <v>228</v>
      </c>
      <c r="AT345" s="211" t="s">
        <v>116</v>
      </c>
      <c r="AU345" s="211" t="s">
        <v>77</v>
      </c>
      <c r="AY345" s="20" t="s">
        <v>113</v>
      </c>
      <c r="BE345" s="212">
        <f>IF(N345="základní",J345,0)</f>
        <v>0</v>
      </c>
      <c r="BF345" s="212">
        <f>IF(N345="snížená",J345,0)</f>
        <v>0</v>
      </c>
      <c r="BG345" s="212">
        <f>IF(N345="zákl. přenesená",J345,0)</f>
        <v>0</v>
      </c>
      <c r="BH345" s="212">
        <f>IF(N345="sníž. přenesená",J345,0)</f>
        <v>0</v>
      </c>
      <c r="BI345" s="212">
        <f>IF(N345="nulová",J345,0)</f>
        <v>0</v>
      </c>
      <c r="BJ345" s="20" t="s">
        <v>75</v>
      </c>
      <c r="BK345" s="212">
        <f>ROUND(I345*H345,2)</f>
        <v>0</v>
      </c>
      <c r="BL345" s="20" t="s">
        <v>228</v>
      </c>
      <c r="BM345" s="211" t="s">
        <v>506</v>
      </c>
    </row>
    <row r="346" s="2" customFormat="1">
      <c r="A346" s="41"/>
      <c r="B346" s="42"/>
      <c r="C346" s="43"/>
      <c r="D346" s="213" t="s">
        <v>123</v>
      </c>
      <c r="E346" s="43"/>
      <c r="F346" s="214" t="s">
        <v>507</v>
      </c>
      <c r="G346" s="43"/>
      <c r="H346" s="43"/>
      <c r="I346" s="215"/>
      <c r="J346" s="43"/>
      <c r="K346" s="43"/>
      <c r="L346" s="47"/>
      <c r="M346" s="216"/>
      <c r="N346" s="217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123</v>
      </c>
      <c r="AU346" s="20" t="s">
        <v>77</v>
      </c>
    </row>
    <row r="347" s="13" customFormat="1">
      <c r="A347" s="13"/>
      <c r="B347" s="220"/>
      <c r="C347" s="221"/>
      <c r="D347" s="218" t="s">
        <v>132</v>
      </c>
      <c r="E347" s="222" t="s">
        <v>19</v>
      </c>
      <c r="F347" s="223" t="s">
        <v>495</v>
      </c>
      <c r="G347" s="221"/>
      <c r="H347" s="222" t="s">
        <v>19</v>
      </c>
      <c r="I347" s="224"/>
      <c r="J347" s="221"/>
      <c r="K347" s="221"/>
      <c r="L347" s="225"/>
      <c r="M347" s="226"/>
      <c r="N347" s="227"/>
      <c r="O347" s="227"/>
      <c r="P347" s="227"/>
      <c r="Q347" s="227"/>
      <c r="R347" s="227"/>
      <c r="S347" s="227"/>
      <c r="T347" s="228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29" t="s">
        <v>132</v>
      </c>
      <c r="AU347" s="229" t="s">
        <v>77</v>
      </c>
      <c r="AV347" s="13" t="s">
        <v>75</v>
      </c>
      <c r="AW347" s="13" t="s">
        <v>32</v>
      </c>
      <c r="AX347" s="13" t="s">
        <v>70</v>
      </c>
      <c r="AY347" s="229" t="s">
        <v>113</v>
      </c>
    </row>
    <row r="348" s="14" customFormat="1">
      <c r="A348" s="14"/>
      <c r="B348" s="230"/>
      <c r="C348" s="231"/>
      <c r="D348" s="218" t="s">
        <v>132</v>
      </c>
      <c r="E348" s="232" t="s">
        <v>19</v>
      </c>
      <c r="F348" s="233" t="s">
        <v>368</v>
      </c>
      <c r="G348" s="231"/>
      <c r="H348" s="234">
        <v>94.150000000000006</v>
      </c>
      <c r="I348" s="235"/>
      <c r="J348" s="231"/>
      <c r="K348" s="231"/>
      <c r="L348" s="236"/>
      <c r="M348" s="237"/>
      <c r="N348" s="238"/>
      <c r="O348" s="238"/>
      <c r="P348" s="238"/>
      <c r="Q348" s="238"/>
      <c r="R348" s="238"/>
      <c r="S348" s="238"/>
      <c r="T348" s="239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40" t="s">
        <v>132</v>
      </c>
      <c r="AU348" s="240" t="s">
        <v>77</v>
      </c>
      <c r="AV348" s="14" t="s">
        <v>77</v>
      </c>
      <c r="AW348" s="14" t="s">
        <v>32</v>
      </c>
      <c r="AX348" s="14" t="s">
        <v>70</v>
      </c>
      <c r="AY348" s="240" t="s">
        <v>113</v>
      </c>
    </row>
    <row r="349" s="14" customFormat="1">
      <c r="A349" s="14"/>
      <c r="B349" s="230"/>
      <c r="C349" s="231"/>
      <c r="D349" s="218" t="s">
        <v>132</v>
      </c>
      <c r="E349" s="232" t="s">
        <v>19</v>
      </c>
      <c r="F349" s="233" t="s">
        <v>369</v>
      </c>
      <c r="G349" s="231"/>
      <c r="H349" s="234">
        <v>45.729999999999997</v>
      </c>
      <c r="I349" s="235"/>
      <c r="J349" s="231"/>
      <c r="K349" s="231"/>
      <c r="L349" s="236"/>
      <c r="M349" s="237"/>
      <c r="N349" s="238"/>
      <c r="O349" s="238"/>
      <c r="P349" s="238"/>
      <c r="Q349" s="238"/>
      <c r="R349" s="238"/>
      <c r="S349" s="238"/>
      <c r="T349" s="239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0" t="s">
        <v>132</v>
      </c>
      <c r="AU349" s="240" t="s">
        <v>77</v>
      </c>
      <c r="AV349" s="14" t="s">
        <v>77</v>
      </c>
      <c r="AW349" s="14" t="s">
        <v>32</v>
      </c>
      <c r="AX349" s="14" t="s">
        <v>70</v>
      </c>
      <c r="AY349" s="240" t="s">
        <v>113</v>
      </c>
    </row>
    <row r="350" s="15" customFormat="1">
      <c r="A350" s="15"/>
      <c r="B350" s="241"/>
      <c r="C350" s="242"/>
      <c r="D350" s="218" t="s">
        <v>132</v>
      </c>
      <c r="E350" s="243" t="s">
        <v>19</v>
      </c>
      <c r="F350" s="244" t="s">
        <v>140</v>
      </c>
      <c r="G350" s="242"/>
      <c r="H350" s="245">
        <v>139.88</v>
      </c>
      <c r="I350" s="246"/>
      <c r="J350" s="242"/>
      <c r="K350" s="242"/>
      <c r="L350" s="247"/>
      <c r="M350" s="248"/>
      <c r="N350" s="249"/>
      <c r="O350" s="249"/>
      <c r="P350" s="249"/>
      <c r="Q350" s="249"/>
      <c r="R350" s="249"/>
      <c r="S350" s="249"/>
      <c r="T350" s="250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51" t="s">
        <v>132</v>
      </c>
      <c r="AU350" s="251" t="s">
        <v>77</v>
      </c>
      <c r="AV350" s="15" t="s">
        <v>121</v>
      </c>
      <c r="AW350" s="15" t="s">
        <v>32</v>
      </c>
      <c r="AX350" s="15" t="s">
        <v>75</v>
      </c>
      <c r="AY350" s="251" t="s">
        <v>113</v>
      </c>
    </row>
    <row r="351" s="2" customFormat="1" ht="16.5" customHeight="1">
      <c r="A351" s="41"/>
      <c r="B351" s="42"/>
      <c r="C351" s="263" t="s">
        <v>508</v>
      </c>
      <c r="D351" s="263" t="s">
        <v>181</v>
      </c>
      <c r="E351" s="264" t="s">
        <v>509</v>
      </c>
      <c r="F351" s="265" t="s">
        <v>510</v>
      </c>
      <c r="G351" s="266" t="s">
        <v>119</v>
      </c>
      <c r="H351" s="267">
        <v>167.856</v>
      </c>
      <c r="I351" s="268"/>
      <c r="J351" s="269">
        <f>ROUND(I351*H351,2)</f>
        <v>0</v>
      </c>
      <c r="K351" s="265" t="s">
        <v>120</v>
      </c>
      <c r="L351" s="270"/>
      <c r="M351" s="271" t="s">
        <v>19</v>
      </c>
      <c r="N351" s="272" t="s">
        <v>41</v>
      </c>
      <c r="O351" s="87"/>
      <c r="P351" s="209">
        <f>O351*H351</f>
        <v>0</v>
      </c>
      <c r="Q351" s="209">
        <v>2.0000000000000002E-05</v>
      </c>
      <c r="R351" s="209">
        <f>Q351*H351</f>
        <v>0.0033571200000000003</v>
      </c>
      <c r="S351" s="209">
        <v>0</v>
      </c>
      <c r="T351" s="210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11" t="s">
        <v>323</v>
      </c>
      <c r="AT351" s="211" t="s">
        <v>181</v>
      </c>
      <c r="AU351" s="211" t="s">
        <v>77</v>
      </c>
      <c r="AY351" s="20" t="s">
        <v>113</v>
      </c>
      <c r="BE351" s="212">
        <f>IF(N351="základní",J351,0)</f>
        <v>0</v>
      </c>
      <c r="BF351" s="212">
        <f>IF(N351="snížená",J351,0)</f>
        <v>0</v>
      </c>
      <c r="BG351" s="212">
        <f>IF(N351="zákl. přenesená",J351,0)</f>
        <v>0</v>
      </c>
      <c r="BH351" s="212">
        <f>IF(N351="sníž. přenesená",J351,0)</f>
        <v>0</v>
      </c>
      <c r="BI351" s="212">
        <f>IF(N351="nulová",J351,0)</f>
        <v>0</v>
      </c>
      <c r="BJ351" s="20" t="s">
        <v>75</v>
      </c>
      <c r="BK351" s="212">
        <f>ROUND(I351*H351,2)</f>
        <v>0</v>
      </c>
      <c r="BL351" s="20" t="s">
        <v>228</v>
      </c>
      <c r="BM351" s="211" t="s">
        <v>511</v>
      </c>
    </row>
    <row r="352" s="14" customFormat="1">
      <c r="A352" s="14"/>
      <c r="B352" s="230"/>
      <c r="C352" s="231"/>
      <c r="D352" s="218" t="s">
        <v>132</v>
      </c>
      <c r="E352" s="231"/>
      <c r="F352" s="233" t="s">
        <v>512</v>
      </c>
      <c r="G352" s="231"/>
      <c r="H352" s="234">
        <v>167.856</v>
      </c>
      <c r="I352" s="235"/>
      <c r="J352" s="231"/>
      <c r="K352" s="231"/>
      <c r="L352" s="236"/>
      <c r="M352" s="237"/>
      <c r="N352" s="238"/>
      <c r="O352" s="238"/>
      <c r="P352" s="238"/>
      <c r="Q352" s="238"/>
      <c r="R352" s="238"/>
      <c r="S352" s="238"/>
      <c r="T352" s="239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40" t="s">
        <v>132</v>
      </c>
      <c r="AU352" s="240" t="s">
        <v>77</v>
      </c>
      <c r="AV352" s="14" t="s">
        <v>77</v>
      </c>
      <c r="AW352" s="14" t="s">
        <v>4</v>
      </c>
      <c r="AX352" s="14" t="s">
        <v>75</v>
      </c>
      <c r="AY352" s="240" t="s">
        <v>113</v>
      </c>
    </row>
    <row r="353" s="2" customFormat="1" ht="16.5" customHeight="1">
      <c r="A353" s="41"/>
      <c r="B353" s="42"/>
      <c r="C353" s="200" t="s">
        <v>513</v>
      </c>
      <c r="D353" s="200" t="s">
        <v>116</v>
      </c>
      <c r="E353" s="201" t="s">
        <v>514</v>
      </c>
      <c r="F353" s="202" t="s">
        <v>515</v>
      </c>
      <c r="G353" s="203" t="s">
        <v>119</v>
      </c>
      <c r="H353" s="204">
        <v>93.382999999999996</v>
      </c>
      <c r="I353" s="205"/>
      <c r="J353" s="206">
        <f>ROUND(I353*H353,2)</f>
        <v>0</v>
      </c>
      <c r="K353" s="202" t="s">
        <v>120</v>
      </c>
      <c r="L353" s="47"/>
      <c r="M353" s="207" t="s">
        <v>19</v>
      </c>
      <c r="N353" s="208" t="s">
        <v>41</v>
      </c>
      <c r="O353" s="87"/>
      <c r="P353" s="209">
        <f>O353*H353</f>
        <v>0</v>
      </c>
      <c r="Q353" s="209">
        <v>0.00020000000000000001</v>
      </c>
      <c r="R353" s="209">
        <f>Q353*H353</f>
        <v>0.018676600000000002</v>
      </c>
      <c r="S353" s="209">
        <v>0</v>
      </c>
      <c r="T353" s="210">
        <f>S353*H353</f>
        <v>0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11" t="s">
        <v>228</v>
      </c>
      <c r="AT353" s="211" t="s">
        <v>116</v>
      </c>
      <c r="AU353" s="211" t="s">
        <v>77</v>
      </c>
      <c r="AY353" s="20" t="s">
        <v>113</v>
      </c>
      <c r="BE353" s="212">
        <f>IF(N353="základní",J353,0)</f>
        <v>0</v>
      </c>
      <c r="BF353" s="212">
        <f>IF(N353="snížená",J353,0)</f>
        <v>0</v>
      </c>
      <c r="BG353" s="212">
        <f>IF(N353="zákl. přenesená",J353,0)</f>
        <v>0</v>
      </c>
      <c r="BH353" s="212">
        <f>IF(N353="sníž. přenesená",J353,0)</f>
        <v>0</v>
      </c>
      <c r="BI353" s="212">
        <f>IF(N353="nulová",J353,0)</f>
        <v>0</v>
      </c>
      <c r="BJ353" s="20" t="s">
        <v>75</v>
      </c>
      <c r="BK353" s="212">
        <f>ROUND(I353*H353,2)</f>
        <v>0</v>
      </c>
      <c r="BL353" s="20" t="s">
        <v>228</v>
      </c>
      <c r="BM353" s="211" t="s">
        <v>516</v>
      </c>
    </row>
    <row r="354" s="2" customFormat="1">
      <c r="A354" s="41"/>
      <c r="B354" s="42"/>
      <c r="C354" s="43"/>
      <c r="D354" s="213" t="s">
        <v>123</v>
      </c>
      <c r="E354" s="43"/>
      <c r="F354" s="214" t="s">
        <v>517</v>
      </c>
      <c r="G354" s="43"/>
      <c r="H354" s="43"/>
      <c r="I354" s="215"/>
      <c r="J354" s="43"/>
      <c r="K354" s="43"/>
      <c r="L354" s="47"/>
      <c r="M354" s="216"/>
      <c r="N354" s="217"/>
      <c r="O354" s="87"/>
      <c r="P354" s="87"/>
      <c r="Q354" s="87"/>
      <c r="R354" s="87"/>
      <c r="S354" s="87"/>
      <c r="T354" s="88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T354" s="20" t="s">
        <v>123</v>
      </c>
      <c r="AU354" s="20" t="s">
        <v>77</v>
      </c>
    </row>
    <row r="355" s="13" customFormat="1">
      <c r="A355" s="13"/>
      <c r="B355" s="220"/>
      <c r="C355" s="221"/>
      <c r="D355" s="218" t="s">
        <v>132</v>
      </c>
      <c r="E355" s="222" t="s">
        <v>19</v>
      </c>
      <c r="F355" s="223" t="s">
        <v>459</v>
      </c>
      <c r="G355" s="221"/>
      <c r="H355" s="222" t="s">
        <v>19</v>
      </c>
      <c r="I355" s="224"/>
      <c r="J355" s="221"/>
      <c r="K355" s="221"/>
      <c r="L355" s="225"/>
      <c r="M355" s="226"/>
      <c r="N355" s="227"/>
      <c r="O355" s="227"/>
      <c r="P355" s="227"/>
      <c r="Q355" s="227"/>
      <c r="R355" s="227"/>
      <c r="S355" s="227"/>
      <c r="T355" s="228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29" t="s">
        <v>132</v>
      </c>
      <c r="AU355" s="229" t="s">
        <v>77</v>
      </c>
      <c r="AV355" s="13" t="s">
        <v>75</v>
      </c>
      <c r="AW355" s="13" t="s">
        <v>32</v>
      </c>
      <c r="AX355" s="13" t="s">
        <v>70</v>
      </c>
      <c r="AY355" s="229" t="s">
        <v>113</v>
      </c>
    </row>
    <row r="356" s="14" customFormat="1">
      <c r="A356" s="14"/>
      <c r="B356" s="230"/>
      <c r="C356" s="231"/>
      <c r="D356" s="218" t="s">
        <v>132</v>
      </c>
      <c r="E356" s="232" t="s">
        <v>19</v>
      </c>
      <c r="F356" s="233" t="s">
        <v>155</v>
      </c>
      <c r="G356" s="231"/>
      <c r="H356" s="234">
        <v>20.606000000000002</v>
      </c>
      <c r="I356" s="235"/>
      <c r="J356" s="231"/>
      <c r="K356" s="231"/>
      <c r="L356" s="236"/>
      <c r="M356" s="237"/>
      <c r="N356" s="238"/>
      <c r="O356" s="238"/>
      <c r="P356" s="238"/>
      <c r="Q356" s="238"/>
      <c r="R356" s="238"/>
      <c r="S356" s="238"/>
      <c r="T356" s="239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0" t="s">
        <v>132</v>
      </c>
      <c r="AU356" s="240" t="s">
        <v>77</v>
      </c>
      <c r="AV356" s="14" t="s">
        <v>77</v>
      </c>
      <c r="AW356" s="14" t="s">
        <v>32</v>
      </c>
      <c r="AX356" s="14" t="s">
        <v>70</v>
      </c>
      <c r="AY356" s="240" t="s">
        <v>113</v>
      </c>
    </row>
    <row r="357" s="14" customFormat="1">
      <c r="A357" s="14"/>
      <c r="B357" s="230"/>
      <c r="C357" s="231"/>
      <c r="D357" s="218" t="s">
        <v>132</v>
      </c>
      <c r="E357" s="232" t="s">
        <v>19</v>
      </c>
      <c r="F357" s="233" t="s">
        <v>156</v>
      </c>
      <c r="G357" s="231"/>
      <c r="H357" s="234">
        <v>22.239000000000001</v>
      </c>
      <c r="I357" s="235"/>
      <c r="J357" s="231"/>
      <c r="K357" s="231"/>
      <c r="L357" s="236"/>
      <c r="M357" s="237"/>
      <c r="N357" s="238"/>
      <c r="O357" s="238"/>
      <c r="P357" s="238"/>
      <c r="Q357" s="238"/>
      <c r="R357" s="238"/>
      <c r="S357" s="238"/>
      <c r="T357" s="239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0" t="s">
        <v>132</v>
      </c>
      <c r="AU357" s="240" t="s">
        <v>77</v>
      </c>
      <c r="AV357" s="14" t="s">
        <v>77</v>
      </c>
      <c r="AW357" s="14" t="s">
        <v>32</v>
      </c>
      <c r="AX357" s="14" t="s">
        <v>70</v>
      </c>
      <c r="AY357" s="240" t="s">
        <v>113</v>
      </c>
    </row>
    <row r="358" s="16" customFormat="1">
      <c r="A358" s="16"/>
      <c r="B358" s="252"/>
      <c r="C358" s="253"/>
      <c r="D358" s="218" t="s">
        <v>132</v>
      </c>
      <c r="E358" s="254" t="s">
        <v>19</v>
      </c>
      <c r="F358" s="255" t="s">
        <v>169</v>
      </c>
      <c r="G358" s="253"/>
      <c r="H358" s="256">
        <v>42.844999999999999</v>
      </c>
      <c r="I358" s="257"/>
      <c r="J358" s="253"/>
      <c r="K358" s="253"/>
      <c r="L358" s="258"/>
      <c r="M358" s="259"/>
      <c r="N358" s="260"/>
      <c r="O358" s="260"/>
      <c r="P358" s="260"/>
      <c r="Q358" s="260"/>
      <c r="R358" s="260"/>
      <c r="S358" s="260"/>
      <c r="T358" s="261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T358" s="262" t="s">
        <v>132</v>
      </c>
      <c r="AU358" s="262" t="s">
        <v>77</v>
      </c>
      <c r="AV358" s="16" t="s">
        <v>141</v>
      </c>
      <c r="AW358" s="16" t="s">
        <v>32</v>
      </c>
      <c r="AX358" s="16" t="s">
        <v>70</v>
      </c>
      <c r="AY358" s="262" t="s">
        <v>113</v>
      </c>
    </row>
    <row r="359" s="13" customFormat="1">
      <c r="A359" s="13"/>
      <c r="B359" s="220"/>
      <c r="C359" s="221"/>
      <c r="D359" s="218" t="s">
        <v>132</v>
      </c>
      <c r="E359" s="222" t="s">
        <v>19</v>
      </c>
      <c r="F359" s="223" t="s">
        <v>137</v>
      </c>
      <c r="G359" s="221"/>
      <c r="H359" s="222" t="s">
        <v>19</v>
      </c>
      <c r="I359" s="224"/>
      <c r="J359" s="221"/>
      <c r="K359" s="221"/>
      <c r="L359" s="225"/>
      <c r="M359" s="226"/>
      <c r="N359" s="227"/>
      <c r="O359" s="227"/>
      <c r="P359" s="227"/>
      <c r="Q359" s="227"/>
      <c r="R359" s="227"/>
      <c r="S359" s="227"/>
      <c r="T359" s="228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29" t="s">
        <v>132</v>
      </c>
      <c r="AU359" s="229" t="s">
        <v>77</v>
      </c>
      <c r="AV359" s="13" t="s">
        <v>75</v>
      </c>
      <c r="AW359" s="13" t="s">
        <v>32</v>
      </c>
      <c r="AX359" s="13" t="s">
        <v>70</v>
      </c>
      <c r="AY359" s="229" t="s">
        <v>113</v>
      </c>
    </row>
    <row r="360" s="14" customFormat="1">
      <c r="A360" s="14"/>
      <c r="B360" s="230"/>
      <c r="C360" s="231"/>
      <c r="D360" s="218" t="s">
        <v>132</v>
      </c>
      <c r="E360" s="232" t="s">
        <v>19</v>
      </c>
      <c r="F360" s="233" t="s">
        <v>518</v>
      </c>
      <c r="G360" s="231"/>
      <c r="H360" s="234">
        <v>51.445999999999998</v>
      </c>
      <c r="I360" s="235"/>
      <c r="J360" s="231"/>
      <c r="K360" s="231"/>
      <c r="L360" s="236"/>
      <c r="M360" s="237"/>
      <c r="N360" s="238"/>
      <c r="O360" s="238"/>
      <c r="P360" s="238"/>
      <c r="Q360" s="238"/>
      <c r="R360" s="238"/>
      <c r="S360" s="238"/>
      <c r="T360" s="239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0" t="s">
        <v>132</v>
      </c>
      <c r="AU360" s="240" t="s">
        <v>77</v>
      </c>
      <c r="AV360" s="14" t="s">
        <v>77</v>
      </c>
      <c r="AW360" s="14" t="s">
        <v>32</v>
      </c>
      <c r="AX360" s="14" t="s">
        <v>70</v>
      </c>
      <c r="AY360" s="240" t="s">
        <v>113</v>
      </c>
    </row>
    <row r="361" s="14" customFormat="1">
      <c r="A361" s="14"/>
      <c r="B361" s="230"/>
      <c r="C361" s="231"/>
      <c r="D361" s="218" t="s">
        <v>132</v>
      </c>
      <c r="E361" s="232" t="s">
        <v>19</v>
      </c>
      <c r="F361" s="233" t="s">
        <v>519</v>
      </c>
      <c r="G361" s="231"/>
      <c r="H361" s="234">
        <v>-0.45500000000000002</v>
      </c>
      <c r="I361" s="235"/>
      <c r="J361" s="231"/>
      <c r="K361" s="231"/>
      <c r="L361" s="236"/>
      <c r="M361" s="237"/>
      <c r="N361" s="238"/>
      <c r="O361" s="238"/>
      <c r="P361" s="238"/>
      <c r="Q361" s="238"/>
      <c r="R361" s="238"/>
      <c r="S361" s="238"/>
      <c r="T361" s="239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0" t="s">
        <v>132</v>
      </c>
      <c r="AU361" s="240" t="s">
        <v>77</v>
      </c>
      <c r="AV361" s="14" t="s">
        <v>77</v>
      </c>
      <c r="AW361" s="14" t="s">
        <v>32</v>
      </c>
      <c r="AX361" s="14" t="s">
        <v>70</v>
      </c>
      <c r="AY361" s="240" t="s">
        <v>113</v>
      </c>
    </row>
    <row r="362" s="14" customFormat="1">
      <c r="A362" s="14"/>
      <c r="B362" s="230"/>
      <c r="C362" s="231"/>
      <c r="D362" s="218" t="s">
        <v>132</v>
      </c>
      <c r="E362" s="232" t="s">
        <v>19</v>
      </c>
      <c r="F362" s="233" t="s">
        <v>520</v>
      </c>
      <c r="G362" s="231"/>
      <c r="H362" s="234">
        <v>-0.45300000000000001</v>
      </c>
      <c r="I362" s="235"/>
      <c r="J362" s="231"/>
      <c r="K362" s="231"/>
      <c r="L362" s="236"/>
      <c r="M362" s="237"/>
      <c r="N362" s="238"/>
      <c r="O362" s="238"/>
      <c r="P362" s="238"/>
      <c r="Q362" s="238"/>
      <c r="R362" s="238"/>
      <c r="S362" s="238"/>
      <c r="T362" s="239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0" t="s">
        <v>132</v>
      </c>
      <c r="AU362" s="240" t="s">
        <v>77</v>
      </c>
      <c r="AV362" s="14" t="s">
        <v>77</v>
      </c>
      <c r="AW362" s="14" t="s">
        <v>32</v>
      </c>
      <c r="AX362" s="14" t="s">
        <v>70</v>
      </c>
      <c r="AY362" s="240" t="s">
        <v>113</v>
      </c>
    </row>
    <row r="363" s="16" customFormat="1">
      <c r="A363" s="16"/>
      <c r="B363" s="252"/>
      <c r="C363" s="253"/>
      <c r="D363" s="218" t="s">
        <v>132</v>
      </c>
      <c r="E363" s="254" t="s">
        <v>19</v>
      </c>
      <c r="F363" s="255" t="s">
        <v>169</v>
      </c>
      <c r="G363" s="253"/>
      <c r="H363" s="256">
        <v>50.537999999999997</v>
      </c>
      <c r="I363" s="257"/>
      <c r="J363" s="253"/>
      <c r="K363" s="253"/>
      <c r="L363" s="258"/>
      <c r="M363" s="259"/>
      <c r="N363" s="260"/>
      <c r="O363" s="260"/>
      <c r="P363" s="260"/>
      <c r="Q363" s="260"/>
      <c r="R363" s="260"/>
      <c r="S363" s="260"/>
      <c r="T363" s="261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T363" s="262" t="s">
        <v>132</v>
      </c>
      <c r="AU363" s="262" t="s">
        <v>77</v>
      </c>
      <c r="AV363" s="16" t="s">
        <v>141</v>
      </c>
      <c r="AW363" s="16" t="s">
        <v>32</v>
      </c>
      <c r="AX363" s="16" t="s">
        <v>70</v>
      </c>
      <c r="AY363" s="262" t="s">
        <v>113</v>
      </c>
    </row>
    <row r="364" s="15" customFormat="1">
      <c r="A364" s="15"/>
      <c r="B364" s="241"/>
      <c r="C364" s="242"/>
      <c r="D364" s="218" t="s">
        <v>132</v>
      </c>
      <c r="E364" s="243" t="s">
        <v>19</v>
      </c>
      <c r="F364" s="244" t="s">
        <v>140</v>
      </c>
      <c r="G364" s="242"/>
      <c r="H364" s="245">
        <v>93.382999999999996</v>
      </c>
      <c r="I364" s="246"/>
      <c r="J364" s="242"/>
      <c r="K364" s="242"/>
      <c r="L364" s="247"/>
      <c r="M364" s="248"/>
      <c r="N364" s="249"/>
      <c r="O364" s="249"/>
      <c r="P364" s="249"/>
      <c r="Q364" s="249"/>
      <c r="R364" s="249"/>
      <c r="S364" s="249"/>
      <c r="T364" s="250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51" t="s">
        <v>132</v>
      </c>
      <c r="AU364" s="251" t="s">
        <v>77</v>
      </c>
      <c r="AV364" s="15" t="s">
        <v>121</v>
      </c>
      <c r="AW364" s="15" t="s">
        <v>32</v>
      </c>
      <c r="AX364" s="15" t="s">
        <v>75</v>
      </c>
      <c r="AY364" s="251" t="s">
        <v>113</v>
      </c>
    </row>
    <row r="365" s="2" customFormat="1" ht="21.75" customHeight="1">
      <c r="A365" s="41"/>
      <c r="B365" s="42"/>
      <c r="C365" s="200" t="s">
        <v>521</v>
      </c>
      <c r="D365" s="200" t="s">
        <v>116</v>
      </c>
      <c r="E365" s="201" t="s">
        <v>522</v>
      </c>
      <c r="F365" s="202" t="s">
        <v>523</v>
      </c>
      <c r="G365" s="203" t="s">
        <v>119</v>
      </c>
      <c r="H365" s="204">
        <v>1023.254</v>
      </c>
      <c r="I365" s="205"/>
      <c r="J365" s="206">
        <f>ROUND(I365*H365,2)</f>
        <v>0</v>
      </c>
      <c r="K365" s="202" t="s">
        <v>120</v>
      </c>
      <c r="L365" s="47"/>
      <c r="M365" s="207" t="s">
        <v>19</v>
      </c>
      <c r="N365" s="208" t="s">
        <v>41</v>
      </c>
      <c r="O365" s="87"/>
      <c r="P365" s="209">
        <f>O365*H365</f>
        <v>0</v>
      </c>
      <c r="Q365" s="209">
        <v>0.00020000000000000001</v>
      </c>
      <c r="R365" s="209">
        <f>Q365*H365</f>
        <v>0.20465080000000002</v>
      </c>
      <c r="S365" s="209">
        <v>0</v>
      </c>
      <c r="T365" s="210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11" t="s">
        <v>228</v>
      </c>
      <c r="AT365" s="211" t="s">
        <v>116</v>
      </c>
      <c r="AU365" s="211" t="s">
        <v>77</v>
      </c>
      <c r="AY365" s="20" t="s">
        <v>113</v>
      </c>
      <c r="BE365" s="212">
        <f>IF(N365="základní",J365,0)</f>
        <v>0</v>
      </c>
      <c r="BF365" s="212">
        <f>IF(N365="snížená",J365,0)</f>
        <v>0</v>
      </c>
      <c r="BG365" s="212">
        <f>IF(N365="zákl. přenesená",J365,0)</f>
        <v>0</v>
      </c>
      <c r="BH365" s="212">
        <f>IF(N365="sníž. přenesená",J365,0)</f>
        <v>0</v>
      </c>
      <c r="BI365" s="212">
        <f>IF(N365="nulová",J365,0)</f>
        <v>0</v>
      </c>
      <c r="BJ365" s="20" t="s">
        <v>75</v>
      </c>
      <c r="BK365" s="212">
        <f>ROUND(I365*H365,2)</f>
        <v>0</v>
      </c>
      <c r="BL365" s="20" t="s">
        <v>228</v>
      </c>
      <c r="BM365" s="211" t="s">
        <v>524</v>
      </c>
    </row>
    <row r="366" s="2" customFormat="1">
      <c r="A366" s="41"/>
      <c r="B366" s="42"/>
      <c r="C366" s="43"/>
      <c r="D366" s="213" t="s">
        <v>123</v>
      </c>
      <c r="E366" s="43"/>
      <c r="F366" s="214" t="s">
        <v>525</v>
      </c>
      <c r="G366" s="43"/>
      <c r="H366" s="43"/>
      <c r="I366" s="215"/>
      <c r="J366" s="43"/>
      <c r="K366" s="43"/>
      <c r="L366" s="47"/>
      <c r="M366" s="216"/>
      <c r="N366" s="217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0" t="s">
        <v>123</v>
      </c>
      <c r="AU366" s="20" t="s">
        <v>77</v>
      </c>
    </row>
    <row r="367" s="13" customFormat="1">
      <c r="A367" s="13"/>
      <c r="B367" s="220"/>
      <c r="C367" s="221"/>
      <c r="D367" s="218" t="s">
        <v>132</v>
      </c>
      <c r="E367" s="222" t="s">
        <v>19</v>
      </c>
      <c r="F367" s="223" t="s">
        <v>470</v>
      </c>
      <c r="G367" s="221"/>
      <c r="H367" s="222" t="s">
        <v>19</v>
      </c>
      <c r="I367" s="224"/>
      <c r="J367" s="221"/>
      <c r="K367" s="221"/>
      <c r="L367" s="225"/>
      <c r="M367" s="226"/>
      <c r="N367" s="227"/>
      <c r="O367" s="227"/>
      <c r="P367" s="227"/>
      <c r="Q367" s="227"/>
      <c r="R367" s="227"/>
      <c r="S367" s="227"/>
      <c r="T367" s="228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29" t="s">
        <v>132</v>
      </c>
      <c r="AU367" s="229" t="s">
        <v>77</v>
      </c>
      <c r="AV367" s="13" t="s">
        <v>75</v>
      </c>
      <c r="AW367" s="13" t="s">
        <v>32</v>
      </c>
      <c r="AX367" s="13" t="s">
        <v>70</v>
      </c>
      <c r="AY367" s="229" t="s">
        <v>113</v>
      </c>
    </row>
    <row r="368" s="14" customFormat="1">
      <c r="A368" s="14"/>
      <c r="B368" s="230"/>
      <c r="C368" s="231"/>
      <c r="D368" s="218" t="s">
        <v>132</v>
      </c>
      <c r="E368" s="232" t="s">
        <v>19</v>
      </c>
      <c r="F368" s="233" t="s">
        <v>154</v>
      </c>
      <c r="G368" s="231"/>
      <c r="H368" s="234">
        <v>681.08199999999999</v>
      </c>
      <c r="I368" s="235"/>
      <c r="J368" s="231"/>
      <c r="K368" s="231"/>
      <c r="L368" s="236"/>
      <c r="M368" s="237"/>
      <c r="N368" s="238"/>
      <c r="O368" s="238"/>
      <c r="P368" s="238"/>
      <c r="Q368" s="238"/>
      <c r="R368" s="238"/>
      <c r="S368" s="238"/>
      <c r="T368" s="239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0" t="s">
        <v>132</v>
      </c>
      <c r="AU368" s="240" t="s">
        <v>77</v>
      </c>
      <c r="AV368" s="14" t="s">
        <v>77</v>
      </c>
      <c r="AW368" s="14" t="s">
        <v>32</v>
      </c>
      <c r="AX368" s="14" t="s">
        <v>70</v>
      </c>
      <c r="AY368" s="240" t="s">
        <v>113</v>
      </c>
    </row>
    <row r="369" s="13" customFormat="1">
      <c r="A369" s="13"/>
      <c r="B369" s="220"/>
      <c r="C369" s="221"/>
      <c r="D369" s="218" t="s">
        <v>132</v>
      </c>
      <c r="E369" s="222" t="s">
        <v>19</v>
      </c>
      <c r="F369" s="223" t="s">
        <v>472</v>
      </c>
      <c r="G369" s="221"/>
      <c r="H369" s="222" t="s">
        <v>19</v>
      </c>
      <c r="I369" s="224"/>
      <c r="J369" s="221"/>
      <c r="K369" s="221"/>
      <c r="L369" s="225"/>
      <c r="M369" s="226"/>
      <c r="N369" s="227"/>
      <c r="O369" s="227"/>
      <c r="P369" s="227"/>
      <c r="Q369" s="227"/>
      <c r="R369" s="227"/>
      <c r="S369" s="227"/>
      <c r="T369" s="228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29" t="s">
        <v>132</v>
      </c>
      <c r="AU369" s="229" t="s">
        <v>77</v>
      </c>
      <c r="AV369" s="13" t="s">
        <v>75</v>
      </c>
      <c r="AW369" s="13" t="s">
        <v>32</v>
      </c>
      <c r="AX369" s="13" t="s">
        <v>70</v>
      </c>
      <c r="AY369" s="229" t="s">
        <v>113</v>
      </c>
    </row>
    <row r="370" s="14" customFormat="1">
      <c r="A370" s="14"/>
      <c r="B370" s="230"/>
      <c r="C370" s="231"/>
      <c r="D370" s="218" t="s">
        <v>132</v>
      </c>
      <c r="E370" s="232" t="s">
        <v>19</v>
      </c>
      <c r="F370" s="233" t="s">
        <v>163</v>
      </c>
      <c r="G370" s="231"/>
      <c r="H370" s="234">
        <v>285.60599999999999</v>
      </c>
      <c r="I370" s="235"/>
      <c r="J370" s="231"/>
      <c r="K370" s="231"/>
      <c r="L370" s="236"/>
      <c r="M370" s="237"/>
      <c r="N370" s="238"/>
      <c r="O370" s="238"/>
      <c r="P370" s="238"/>
      <c r="Q370" s="238"/>
      <c r="R370" s="238"/>
      <c r="S370" s="238"/>
      <c r="T370" s="239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40" t="s">
        <v>132</v>
      </c>
      <c r="AU370" s="240" t="s">
        <v>77</v>
      </c>
      <c r="AV370" s="14" t="s">
        <v>77</v>
      </c>
      <c r="AW370" s="14" t="s">
        <v>32</v>
      </c>
      <c r="AX370" s="14" t="s">
        <v>70</v>
      </c>
      <c r="AY370" s="240" t="s">
        <v>113</v>
      </c>
    </row>
    <row r="371" s="14" customFormat="1">
      <c r="A371" s="14"/>
      <c r="B371" s="230"/>
      <c r="C371" s="231"/>
      <c r="D371" s="218" t="s">
        <v>132</v>
      </c>
      <c r="E371" s="232" t="s">
        <v>19</v>
      </c>
      <c r="F371" s="233" t="s">
        <v>164</v>
      </c>
      <c r="G371" s="231"/>
      <c r="H371" s="234">
        <v>164.886</v>
      </c>
      <c r="I371" s="235"/>
      <c r="J371" s="231"/>
      <c r="K371" s="231"/>
      <c r="L371" s="236"/>
      <c r="M371" s="237"/>
      <c r="N371" s="238"/>
      <c r="O371" s="238"/>
      <c r="P371" s="238"/>
      <c r="Q371" s="238"/>
      <c r="R371" s="238"/>
      <c r="S371" s="238"/>
      <c r="T371" s="239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0" t="s">
        <v>132</v>
      </c>
      <c r="AU371" s="240" t="s">
        <v>77</v>
      </c>
      <c r="AV371" s="14" t="s">
        <v>77</v>
      </c>
      <c r="AW371" s="14" t="s">
        <v>32</v>
      </c>
      <c r="AX371" s="14" t="s">
        <v>70</v>
      </c>
      <c r="AY371" s="240" t="s">
        <v>113</v>
      </c>
    </row>
    <row r="372" s="14" customFormat="1">
      <c r="A372" s="14"/>
      <c r="B372" s="230"/>
      <c r="C372" s="231"/>
      <c r="D372" s="218" t="s">
        <v>132</v>
      </c>
      <c r="E372" s="232" t="s">
        <v>19</v>
      </c>
      <c r="F372" s="233" t="s">
        <v>166</v>
      </c>
      <c r="G372" s="231"/>
      <c r="H372" s="234">
        <v>-94.150000000000006</v>
      </c>
      <c r="I372" s="235"/>
      <c r="J372" s="231"/>
      <c r="K372" s="231"/>
      <c r="L372" s="236"/>
      <c r="M372" s="237"/>
      <c r="N372" s="238"/>
      <c r="O372" s="238"/>
      <c r="P372" s="238"/>
      <c r="Q372" s="238"/>
      <c r="R372" s="238"/>
      <c r="S372" s="238"/>
      <c r="T372" s="239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0" t="s">
        <v>132</v>
      </c>
      <c r="AU372" s="240" t="s">
        <v>77</v>
      </c>
      <c r="AV372" s="14" t="s">
        <v>77</v>
      </c>
      <c r="AW372" s="14" t="s">
        <v>32</v>
      </c>
      <c r="AX372" s="14" t="s">
        <v>70</v>
      </c>
      <c r="AY372" s="240" t="s">
        <v>113</v>
      </c>
    </row>
    <row r="373" s="14" customFormat="1">
      <c r="A373" s="14"/>
      <c r="B373" s="230"/>
      <c r="C373" s="231"/>
      <c r="D373" s="218" t="s">
        <v>132</v>
      </c>
      <c r="E373" s="232" t="s">
        <v>19</v>
      </c>
      <c r="F373" s="233" t="s">
        <v>167</v>
      </c>
      <c r="G373" s="231"/>
      <c r="H373" s="234">
        <v>-45.729999999999997</v>
      </c>
      <c r="I373" s="235"/>
      <c r="J373" s="231"/>
      <c r="K373" s="231"/>
      <c r="L373" s="236"/>
      <c r="M373" s="237"/>
      <c r="N373" s="238"/>
      <c r="O373" s="238"/>
      <c r="P373" s="238"/>
      <c r="Q373" s="238"/>
      <c r="R373" s="238"/>
      <c r="S373" s="238"/>
      <c r="T373" s="239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0" t="s">
        <v>132</v>
      </c>
      <c r="AU373" s="240" t="s">
        <v>77</v>
      </c>
      <c r="AV373" s="14" t="s">
        <v>77</v>
      </c>
      <c r="AW373" s="14" t="s">
        <v>32</v>
      </c>
      <c r="AX373" s="14" t="s">
        <v>70</v>
      </c>
      <c r="AY373" s="240" t="s">
        <v>113</v>
      </c>
    </row>
    <row r="374" s="14" customFormat="1">
      <c r="A374" s="14"/>
      <c r="B374" s="230"/>
      <c r="C374" s="231"/>
      <c r="D374" s="218" t="s">
        <v>132</v>
      </c>
      <c r="E374" s="232" t="s">
        <v>19</v>
      </c>
      <c r="F374" s="233" t="s">
        <v>168</v>
      </c>
      <c r="G374" s="231"/>
      <c r="H374" s="234">
        <v>31.559999999999999</v>
      </c>
      <c r="I374" s="235"/>
      <c r="J374" s="231"/>
      <c r="K374" s="231"/>
      <c r="L374" s="236"/>
      <c r="M374" s="237"/>
      <c r="N374" s="238"/>
      <c r="O374" s="238"/>
      <c r="P374" s="238"/>
      <c r="Q374" s="238"/>
      <c r="R374" s="238"/>
      <c r="S374" s="238"/>
      <c r="T374" s="239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0" t="s">
        <v>132</v>
      </c>
      <c r="AU374" s="240" t="s">
        <v>77</v>
      </c>
      <c r="AV374" s="14" t="s">
        <v>77</v>
      </c>
      <c r="AW374" s="14" t="s">
        <v>32</v>
      </c>
      <c r="AX374" s="14" t="s">
        <v>70</v>
      </c>
      <c r="AY374" s="240" t="s">
        <v>113</v>
      </c>
    </row>
    <row r="375" s="15" customFormat="1">
      <c r="A375" s="15"/>
      <c r="B375" s="241"/>
      <c r="C375" s="242"/>
      <c r="D375" s="218" t="s">
        <v>132</v>
      </c>
      <c r="E375" s="243" t="s">
        <v>19</v>
      </c>
      <c r="F375" s="244" t="s">
        <v>140</v>
      </c>
      <c r="G375" s="242"/>
      <c r="H375" s="245">
        <v>1023.2539999999999</v>
      </c>
      <c r="I375" s="246"/>
      <c r="J375" s="242"/>
      <c r="K375" s="242"/>
      <c r="L375" s="247"/>
      <c r="M375" s="248"/>
      <c r="N375" s="249"/>
      <c r="O375" s="249"/>
      <c r="P375" s="249"/>
      <c r="Q375" s="249"/>
      <c r="R375" s="249"/>
      <c r="S375" s="249"/>
      <c r="T375" s="250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51" t="s">
        <v>132</v>
      </c>
      <c r="AU375" s="251" t="s">
        <v>77</v>
      </c>
      <c r="AV375" s="15" t="s">
        <v>121</v>
      </c>
      <c r="AW375" s="15" t="s">
        <v>32</v>
      </c>
      <c r="AX375" s="15" t="s">
        <v>75</v>
      </c>
      <c r="AY375" s="251" t="s">
        <v>113</v>
      </c>
    </row>
    <row r="376" s="2" customFormat="1" ht="24.15" customHeight="1">
      <c r="A376" s="41"/>
      <c r="B376" s="42"/>
      <c r="C376" s="200" t="s">
        <v>526</v>
      </c>
      <c r="D376" s="200" t="s">
        <v>116</v>
      </c>
      <c r="E376" s="201" t="s">
        <v>527</v>
      </c>
      <c r="F376" s="202" t="s">
        <v>528</v>
      </c>
      <c r="G376" s="203" t="s">
        <v>119</v>
      </c>
      <c r="H376" s="204">
        <v>93.382999999999996</v>
      </c>
      <c r="I376" s="205"/>
      <c r="J376" s="206">
        <f>ROUND(I376*H376,2)</f>
        <v>0</v>
      </c>
      <c r="K376" s="202" t="s">
        <v>120</v>
      </c>
      <c r="L376" s="47"/>
      <c r="M376" s="207" t="s">
        <v>19</v>
      </c>
      <c r="N376" s="208" t="s">
        <v>41</v>
      </c>
      <c r="O376" s="87"/>
      <c r="P376" s="209">
        <f>O376*H376</f>
        <v>0</v>
      </c>
      <c r="Q376" s="209">
        <v>0.00029</v>
      </c>
      <c r="R376" s="209">
        <f>Q376*H376</f>
        <v>0.027081069999999999</v>
      </c>
      <c r="S376" s="209">
        <v>0</v>
      </c>
      <c r="T376" s="210">
        <f>S376*H376</f>
        <v>0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11" t="s">
        <v>228</v>
      </c>
      <c r="AT376" s="211" t="s">
        <v>116</v>
      </c>
      <c r="AU376" s="211" t="s">
        <v>77</v>
      </c>
      <c r="AY376" s="20" t="s">
        <v>113</v>
      </c>
      <c r="BE376" s="212">
        <f>IF(N376="základní",J376,0)</f>
        <v>0</v>
      </c>
      <c r="BF376" s="212">
        <f>IF(N376="snížená",J376,0)</f>
        <v>0</v>
      </c>
      <c r="BG376" s="212">
        <f>IF(N376="zákl. přenesená",J376,0)</f>
        <v>0</v>
      </c>
      <c r="BH376" s="212">
        <f>IF(N376="sníž. přenesená",J376,0)</f>
        <v>0</v>
      </c>
      <c r="BI376" s="212">
        <f>IF(N376="nulová",J376,0)</f>
        <v>0</v>
      </c>
      <c r="BJ376" s="20" t="s">
        <v>75</v>
      </c>
      <c r="BK376" s="212">
        <f>ROUND(I376*H376,2)</f>
        <v>0</v>
      </c>
      <c r="BL376" s="20" t="s">
        <v>228</v>
      </c>
      <c r="BM376" s="211" t="s">
        <v>529</v>
      </c>
    </row>
    <row r="377" s="2" customFormat="1">
      <c r="A377" s="41"/>
      <c r="B377" s="42"/>
      <c r="C377" s="43"/>
      <c r="D377" s="213" t="s">
        <v>123</v>
      </c>
      <c r="E377" s="43"/>
      <c r="F377" s="214" t="s">
        <v>530</v>
      </c>
      <c r="G377" s="43"/>
      <c r="H377" s="43"/>
      <c r="I377" s="215"/>
      <c r="J377" s="43"/>
      <c r="K377" s="43"/>
      <c r="L377" s="47"/>
      <c r="M377" s="216"/>
      <c r="N377" s="217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20" t="s">
        <v>123</v>
      </c>
      <c r="AU377" s="20" t="s">
        <v>77</v>
      </c>
    </row>
    <row r="378" s="2" customFormat="1" ht="24.15" customHeight="1">
      <c r="A378" s="41"/>
      <c r="B378" s="42"/>
      <c r="C378" s="200" t="s">
        <v>531</v>
      </c>
      <c r="D378" s="200" t="s">
        <v>116</v>
      </c>
      <c r="E378" s="201" t="s">
        <v>532</v>
      </c>
      <c r="F378" s="202" t="s">
        <v>533</v>
      </c>
      <c r="G378" s="203" t="s">
        <v>119</v>
      </c>
      <c r="H378" s="204">
        <v>1023.254</v>
      </c>
      <c r="I378" s="205"/>
      <c r="J378" s="206">
        <f>ROUND(I378*H378,2)</f>
        <v>0</v>
      </c>
      <c r="K378" s="202" t="s">
        <v>120</v>
      </c>
      <c r="L378" s="47"/>
      <c r="M378" s="207" t="s">
        <v>19</v>
      </c>
      <c r="N378" s="208" t="s">
        <v>41</v>
      </c>
      <c r="O378" s="87"/>
      <c r="P378" s="209">
        <f>O378*H378</f>
        <v>0</v>
      </c>
      <c r="Q378" s="209">
        <v>0.00029</v>
      </c>
      <c r="R378" s="209">
        <f>Q378*H378</f>
        <v>0.29674366000000002</v>
      </c>
      <c r="S378" s="209">
        <v>0</v>
      </c>
      <c r="T378" s="210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11" t="s">
        <v>228</v>
      </c>
      <c r="AT378" s="211" t="s">
        <v>116</v>
      </c>
      <c r="AU378" s="211" t="s">
        <v>77</v>
      </c>
      <c r="AY378" s="20" t="s">
        <v>113</v>
      </c>
      <c r="BE378" s="212">
        <f>IF(N378="základní",J378,0)</f>
        <v>0</v>
      </c>
      <c r="BF378" s="212">
        <f>IF(N378="snížená",J378,0)</f>
        <v>0</v>
      </c>
      <c r="BG378" s="212">
        <f>IF(N378="zákl. přenesená",J378,0)</f>
        <v>0</v>
      </c>
      <c r="BH378" s="212">
        <f>IF(N378="sníž. přenesená",J378,0)</f>
        <v>0</v>
      </c>
      <c r="BI378" s="212">
        <f>IF(N378="nulová",J378,0)</f>
        <v>0</v>
      </c>
      <c r="BJ378" s="20" t="s">
        <v>75</v>
      </c>
      <c r="BK378" s="212">
        <f>ROUND(I378*H378,2)</f>
        <v>0</v>
      </c>
      <c r="BL378" s="20" t="s">
        <v>228</v>
      </c>
      <c r="BM378" s="211" t="s">
        <v>534</v>
      </c>
    </row>
    <row r="379" s="2" customFormat="1">
      <c r="A379" s="41"/>
      <c r="B379" s="42"/>
      <c r="C379" s="43"/>
      <c r="D379" s="213" t="s">
        <v>123</v>
      </c>
      <c r="E379" s="43"/>
      <c r="F379" s="214" t="s">
        <v>535</v>
      </c>
      <c r="G379" s="43"/>
      <c r="H379" s="43"/>
      <c r="I379" s="215"/>
      <c r="J379" s="43"/>
      <c r="K379" s="43"/>
      <c r="L379" s="47"/>
      <c r="M379" s="216"/>
      <c r="N379" s="217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123</v>
      </c>
      <c r="AU379" s="20" t="s">
        <v>77</v>
      </c>
    </row>
    <row r="380" s="12" customFormat="1" ht="25.92" customHeight="1">
      <c r="A380" s="12"/>
      <c r="B380" s="184"/>
      <c r="C380" s="185"/>
      <c r="D380" s="186" t="s">
        <v>69</v>
      </c>
      <c r="E380" s="187" t="s">
        <v>536</v>
      </c>
      <c r="F380" s="187" t="s">
        <v>537</v>
      </c>
      <c r="G380" s="185"/>
      <c r="H380" s="185"/>
      <c r="I380" s="188"/>
      <c r="J380" s="189">
        <f>BK380</f>
        <v>0</v>
      </c>
      <c r="K380" s="185"/>
      <c r="L380" s="190"/>
      <c r="M380" s="191"/>
      <c r="N380" s="192"/>
      <c r="O380" s="192"/>
      <c r="P380" s="193">
        <f>SUM(P381:P385)</f>
        <v>0</v>
      </c>
      <c r="Q380" s="192"/>
      <c r="R380" s="193">
        <f>SUM(R381:R385)</f>
        <v>0</v>
      </c>
      <c r="S380" s="192"/>
      <c r="T380" s="194">
        <f>SUM(T381:T385)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195" t="s">
        <v>121</v>
      </c>
      <c r="AT380" s="196" t="s">
        <v>69</v>
      </c>
      <c r="AU380" s="196" t="s">
        <v>70</v>
      </c>
      <c r="AY380" s="195" t="s">
        <v>113</v>
      </c>
      <c r="BK380" s="197">
        <f>SUM(BK381:BK385)</f>
        <v>0</v>
      </c>
    </row>
    <row r="381" s="2" customFormat="1" ht="16.5" customHeight="1">
      <c r="A381" s="41"/>
      <c r="B381" s="42"/>
      <c r="C381" s="200" t="s">
        <v>538</v>
      </c>
      <c r="D381" s="200" t="s">
        <v>116</v>
      </c>
      <c r="E381" s="201" t="s">
        <v>539</v>
      </c>
      <c r="F381" s="202" t="s">
        <v>540</v>
      </c>
      <c r="G381" s="203" t="s">
        <v>285</v>
      </c>
      <c r="H381" s="204">
        <v>1</v>
      </c>
      <c r="I381" s="205"/>
      <c r="J381" s="206">
        <f>ROUND(I381*H381,2)</f>
        <v>0</v>
      </c>
      <c r="K381" s="202" t="s">
        <v>19</v>
      </c>
      <c r="L381" s="47"/>
      <c r="M381" s="207" t="s">
        <v>19</v>
      </c>
      <c r="N381" s="208" t="s">
        <v>41</v>
      </c>
      <c r="O381" s="87"/>
      <c r="P381" s="209">
        <f>O381*H381</f>
        <v>0</v>
      </c>
      <c r="Q381" s="209">
        <v>0</v>
      </c>
      <c r="R381" s="209">
        <f>Q381*H381</f>
        <v>0</v>
      </c>
      <c r="S381" s="209">
        <v>0</v>
      </c>
      <c r="T381" s="210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11" t="s">
        <v>541</v>
      </c>
      <c r="AT381" s="211" t="s">
        <v>116</v>
      </c>
      <c r="AU381" s="211" t="s">
        <v>75</v>
      </c>
      <c r="AY381" s="20" t="s">
        <v>113</v>
      </c>
      <c r="BE381" s="212">
        <f>IF(N381="základní",J381,0)</f>
        <v>0</v>
      </c>
      <c r="BF381" s="212">
        <f>IF(N381="snížená",J381,0)</f>
        <v>0</v>
      </c>
      <c r="BG381" s="212">
        <f>IF(N381="zákl. přenesená",J381,0)</f>
        <v>0</v>
      </c>
      <c r="BH381" s="212">
        <f>IF(N381="sníž. přenesená",J381,0)</f>
        <v>0</v>
      </c>
      <c r="BI381" s="212">
        <f>IF(N381="nulová",J381,0)</f>
        <v>0</v>
      </c>
      <c r="BJ381" s="20" t="s">
        <v>75</v>
      </c>
      <c r="BK381" s="212">
        <f>ROUND(I381*H381,2)</f>
        <v>0</v>
      </c>
      <c r="BL381" s="20" t="s">
        <v>541</v>
      </c>
      <c r="BM381" s="211" t="s">
        <v>542</v>
      </c>
    </row>
    <row r="382" s="2" customFormat="1" ht="24.15" customHeight="1">
      <c r="A382" s="41"/>
      <c r="B382" s="42"/>
      <c r="C382" s="200" t="s">
        <v>543</v>
      </c>
      <c r="D382" s="200" t="s">
        <v>116</v>
      </c>
      <c r="E382" s="201" t="s">
        <v>544</v>
      </c>
      <c r="F382" s="202" t="s">
        <v>545</v>
      </c>
      <c r="G382" s="203" t="s">
        <v>285</v>
      </c>
      <c r="H382" s="204">
        <v>1</v>
      </c>
      <c r="I382" s="205"/>
      <c r="J382" s="206">
        <f>ROUND(I382*H382,2)</f>
        <v>0</v>
      </c>
      <c r="K382" s="202" t="s">
        <v>19</v>
      </c>
      <c r="L382" s="47"/>
      <c r="M382" s="207" t="s">
        <v>19</v>
      </c>
      <c r="N382" s="208" t="s">
        <v>41</v>
      </c>
      <c r="O382" s="87"/>
      <c r="P382" s="209">
        <f>O382*H382</f>
        <v>0</v>
      </c>
      <c r="Q382" s="209">
        <v>0</v>
      </c>
      <c r="R382" s="209">
        <f>Q382*H382</f>
        <v>0</v>
      </c>
      <c r="S382" s="209">
        <v>0</v>
      </c>
      <c r="T382" s="210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11" t="s">
        <v>541</v>
      </c>
      <c r="AT382" s="211" t="s">
        <v>116</v>
      </c>
      <c r="AU382" s="211" t="s">
        <v>75</v>
      </c>
      <c r="AY382" s="20" t="s">
        <v>113</v>
      </c>
      <c r="BE382" s="212">
        <f>IF(N382="základní",J382,0)</f>
        <v>0</v>
      </c>
      <c r="BF382" s="212">
        <f>IF(N382="snížená",J382,0)</f>
        <v>0</v>
      </c>
      <c r="BG382" s="212">
        <f>IF(N382="zákl. přenesená",J382,0)</f>
        <v>0</v>
      </c>
      <c r="BH382" s="212">
        <f>IF(N382="sníž. přenesená",J382,0)</f>
        <v>0</v>
      </c>
      <c r="BI382" s="212">
        <f>IF(N382="nulová",J382,0)</f>
        <v>0</v>
      </c>
      <c r="BJ382" s="20" t="s">
        <v>75</v>
      </c>
      <c r="BK382" s="212">
        <f>ROUND(I382*H382,2)</f>
        <v>0</v>
      </c>
      <c r="BL382" s="20" t="s">
        <v>541</v>
      </c>
      <c r="BM382" s="211" t="s">
        <v>546</v>
      </c>
    </row>
    <row r="383" s="2" customFormat="1">
      <c r="A383" s="41"/>
      <c r="B383" s="42"/>
      <c r="C383" s="43"/>
      <c r="D383" s="218" t="s">
        <v>125</v>
      </c>
      <c r="E383" s="43"/>
      <c r="F383" s="219" t="s">
        <v>547</v>
      </c>
      <c r="G383" s="43"/>
      <c r="H383" s="43"/>
      <c r="I383" s="215"/>
      <c r="J383" s="43"/>
      <c r="K383" s="43"/>
      <c r="L383" s="47"/>
      <c r="M383" s="216"/>
      <c r="N383" s="217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125</v>
      </c>
      <c r="AU383" s="20" t="s">
        <v>75</v>
      </c>
    </row>
    <row r="384" s="2" customFormat="1" ht="24.15" customHeight="1">
      <c r="A384" s="41"/>
      <c r="B384" s="42"/>
      <c r="C384" s="200" t="s">
        <v>548</v>
      </c>
      <c r="D384" s="200" t="s">
        <v>116</v>
      </c>
      <c r="E384" s="201" t="s">
        <v>549</v>
      </c>
      <c r="F384" s="202" t="s">
        <v>550</v>
      </c>
      <c r="G384" s="203" t="s">
        <v>285</v>
      </c>
      <c r="H384" s="204">
        <v>1</v>
      </c>
      <c r="I384" s="205"/>
      <c r="J384" s="206">
        <f>ROUND(I384*H384,2)</f>
        <v>0</v>
      </c>
      <c r="K384" s="202" t="s">
        <v>19</v>
      </c>
      <c r="L384" s="47"/>
      <c r="M384" s="207" t="s">
        <v>19</v>
      </c>
      <c r="N384" s="208" t="s">
        <v>41</v>
      </c>
      <c r="O384" s="87"/>
      <c r="P384" s="209">
        <f>O384*H384</f>
        <v>0</v>
      </c>
      <c r="Q384" s="209">
        <v>0</v>
      </c>
      <c r="R384" s="209">
        <f>Q384*H384</f>
        <v>0</v>
      </c>
      <c r="S384" s="209">
        <v>0</v>
      </c>
      <c r="T384" s="210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11" t="s">
        <v>541</v>
      </c>
      <c r="AT384" s="211" t="s">
        <v>116</v>
      </c>
      <c r="AU384" s="211" t="s">
        <v>75</v>
      </c>
      <c r="AY384" s="20" t="s">
        <v>113</v>
      </c>
      <c r="BE384" s="212">
        <f>IF(N384="základní",J384,0)</f>
        <v>0</v>
      </c>
      <c r="BF384" s="212">
        <f>IF(N384="snížená",J384,0)</f>
        <v>0</v>
      </c>
      <c r="BG384" s="212">
        <f>IF(N384="zákl. přenesená",J384,0)</f>
        <v>0</v>
      </c>
      <c r="BH384" s="212">
        <f>IF(N384="sníž. přenesená",J384,0)</f>
        <v>0</v>
      </c>
      <c r="BI384" s="212">
        <f>IF(N384="nulová",J384,0)</f>
        <v>0</v>
      </c>
      <c r="BJ384" s="20" t="s">
        <v>75</v>
      </c>
      <c r="BK384" s="212">
        <f>ROUND(I384*H384,2)</f>
        <v>0</v>
      </c>
      <c r="BL384" s="20" t="s">
        <v>541</v>
      </c>
      <c r="BM384" s="211" t="s">
        <v>551</v>
      </c>
    </row>
    <row r="385" s="2" customFormat="1">
      <c r="A385" s="41"/>
      <c r="B385" s="42"/>
      <c r="C385" s="43"/>
      <c r="D385" s="218" t="s">
        <v>125</v>
      </c>
      <c r="E385" s="43"/>
      <c r="F385" s="219" t="s">
        <v>552</v>
      </c>
      <c r="G385" s="43"/>
      <c r="H385" s="43"/>
      <c r="I385" s="215"/>
      <c r="J385" s="43"/>
      <c r="K385" s="43"/>
      <c r="L385" s="47"/>
      <c r="M385" s="216"/>
      <c r="N385" s="217"/>
      <c r="O385" s="87"/>
      <c r="P385" s="87"/>
      <c r="Q385" s="87"/>
      <c r="R385" s="87"/>
      <c r="S385" s="87"/>
      <c r="T385" s="88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20" t="s">
        <v>125</v>
      </c>
      <c r="AU385" s="20" t="s">
        <v>75</v>
      </c>
    </row>
    <row r="386" s="12" customFormat="1" ht="25.92" customHeight="1">
      <c r="A386" s="12"/>
      <c r="B386" s="184"/>
      <c r="C386" s="185"/>
      <c r="D386" s="186" t="s">
        <v>69</v>
      </c>
      <c r="E386" s="187" t="s">
        <v>553</v>
      </c>
      <c r="F386" s="187" t="s">
        <v>554</v>
      </c>
      <c r="G386" s="185"/>
      <c r="H386" s="185"/>
      <c r="I386" s="188"/>
      <c r="J386" s="189">
        <f>BK386</f>
        <v>0</v>
      </c>
      <c r="K386" s="185"/>
      <c r="L386" s="190"/>
      <c r="M386" s="191"/>
      <c r="N386" s="192"/>
      <c r="O386" s="192"/>
      <c r="P386" s="193">
        <f>P387</f>
        <v>0</v>
      </c>
      <c r="Q386" s="192"/>
      <c r="R386" s="193">
        <f>R387</f>
        <v>0</v>
      </c>
      <c r="S386" s="192"/>
      <c r="T386" s="194">
        <f>T387</f>
        <v>0</v>
      </c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R386" s="195" t="s">
        <v>157</v>
      </c>
      <c r="AT386" s="196" t="s">
        <v>69</v>
      </c>
      <c r="AU386" s="196" t="s">
        <v>70</v>
      </c>
      <c r="AY386" s="195" t="s">
        <v>113</v>
      </c>
      <c r="BK386" s="197">
        <f>BK387</f>
        <v>0</v>
      </c>
    </row>
    <row r="387" s="2" customFormat="1" ht="16.5" customHeight="1">
      <c r="A387" s="41"/>
      <c r="B387" s="42"/>
      <c r="C387" s="200" t="s">
        <v>555</v>
      </c>
      <c r="D387" s="200" t="s">
        <v>116</v>
      </c>
      <c r="E387" s="201" t="s">
        <v>556</v>
      </c>
      <c r="F387" s="202" t="s">
        <v>554</v>
      </c>
      <c r="G387" s="203" t="s">
        <v>285</v>
      </c>
      <c r="H387" s="204">
        <v>1</v>
      </c>
      <c r="I387" s="205"/>
      <c r="J387" s="206">
        <f>ROUND(I387*H387,2)</f>
        <v>0</v>
      </c>
      <c r="K387" s="202" t="s">
        <v>19</v>
      </c>
      <c r="L387" s="47"/>
      <c r="M387" s="274" t="s">
        <v>19</v>
      </c>
      <c r="N387" s="275" t="s">
        <v>41</v>
      </c>
      <c r="O387" s="276"/>
      <c r="P387" s="277">
        <f>O387*H387</f>
        <v>0</v>
      </c>
      <c r="Q387" s="277">
        <v>0</v>
      </c>
      <c r="R387" s="277">
        <f>Q387*H387</f>
        <v>0</v>
      </c>
      <c r="S387" s="277">
        <v>0</v>
      </c>
      <c r="T387" s="278">
        <f>S387*H387</f>
        <v>0</v>
      </c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R387" s="211" t="s">
        <v>121</v>
      </c>
      <c r="AT387" s="211" t="s">
        <v>116</v>
      </c>
      <c r="AU387" s="211" t="s">
        <v>75</v>
      </c>
      <c r="AY387" s="20" t="s">
        <v>113</v>
      </c>
      <c r="BE387" s="212">
        <f>IF(N387="základní",J387,0)</f>
        <v>0</v>
      </c>
      <c r="BF387" s="212">
        <f>IF(N387="snížená",J387,0)</f>
        <v>0</v>
      </c>
      <c r="BG387" s="212">
        <f>IF(N387="zákl. přenesená",J387,0)</f>
        <v>0</v>
      </c>
      <c r="BH387" s="212">
        <f>IF(N387="sníž. přenesená",J387,0)</f>
        <v>0</v>
      </c>
      <c r="BI387" s="212">
        <f>IF(N387="nulová",J387,0)</f>
        <v>0</v>
      </c>
      <c r="BJ387" s="20" t="s">
        <v>75</v>
      </c>
      <c r="BK387" s="212">
        <f>ROUND(I387*H387,2)</f>
        <v>0</v>
      </c>
      <c r="BL387" s="20" t="s">
        <v>121</v>
      </c>
      <c r="BM387" s="211" t="s">
        <v>557</v>
      </c>
    </row>
    <row r="388" s="2" customFormat="1" ht="6.96" customHeight="1">
      <c r="A388" s="41"/>
      <c r="B388" s="62"/>
      <c r="C388" s="63"/>
      <c r="D388" s="63"/>
      <c r="E388" s="63"/>
      <c r="F388" s="63"/>
      <c r="G388" s="63"/>
      <c r="H388" s="63"/>
      <c r="I388" s="63"/>
      <c r="J388" s="63"/>
      <c r="K388" s="63"/>
      <c r="L388" s="47"/>
      <c r="M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</row>
  </sheetData>
  <sheetProtection sheet="1" autoFilter="0" formatColumns="0" formatRows="0" objects="1" scenarios="1" spinCount="100000" saltValue="ZBUMf3q7y18+LKr89CGIxSFIu8H64TiDIhX6dYVEraEbo12K+7RBHfPw5Y2FSMq0auo73Vh1D4yh5V75xwXvcw==" hashValue="UyRBHG6KF7BAYWPo5XWDqX6e3zZQ73t141lGK2dcDaqSaFGcyVsG8R013RZV3BvLSW4EnIw+8MN1O1XwRiRn3A==" algorithmName="SHA-512" password="80EB"/>
  <autoFilter ref="C87:K387"/>
  <mergeCells count="6">
    <mergeCell ref="E7:H7"/>
    <mergeCell ref="E16:H16"/>
    <mergeCell ref="E25:H25"/>
    <mergeCell ref="E46:H46"/>
    <mergeCell ref="E80:H80"/>
    <mergeCell ref="L2:V2"/>
  </mergeCells>
  <hyperlinks>
    <hyperlink ref="F92" r:id="rId1" display="https://podminky.urs.cz/item/CS_URS_2025_01/619991001"/>
    <hyperlink ref="F95" r:id="rId2" display="https://podminky.urs.cz/item/CS_URS_2025_01/619991015"/>
    <hyperlink ref="F106" r:id="rId3" display="https://podminky.urs.cz/item/CS_URS_2025_01/619995001"/>
    <hyperlink ref="F110" r:id="rId4" display="https://podminky.urs.cz/item/CS_URS_2025_01/611325417"/>
    <hyperlink ref="F118" r:id="rId5" display="https://podminky.urs.cz/item/CS_URS_2025_01/612325417"/>
    <hyperlink ref="F135" r:id="rId6" display="https://podminky.urs.cz/item/CS_URS_2025_01/642942221"/>
    <hyperlink ref="F141" r:id="rId7" display="https://podminky.urs.cz/item/CS_URS_2025_01/968062456"/>
    <hyperlink ref="F145" r:id="rId8" display="https://podminky.urs.cz/item/CS_URS_2025_01/978011141"/>
    <hyperlink ref="F153" r:id="rId9" display="https://podminky.urs.cz/item/CS_URS_2025_01/978013141"/>
    <hyperlink ref="F170" r:id="rId10" display="https://podminky.urs.cz/item/CS_URS_2025_01/946111117"/>
    <hyperlink ref="F174" r:id="rId11" display="https://podminky.urs.cz/item/CS_URS_2025_01/946111217"/>
    <hyperlink ref="F177" r:id="rId12" display="https://podminky.urs.cz/item/CS_URS_2025_01/946111817"/>
    <hyperlink ref="F179" r:id="rId13" display="https://podminky.urs.cz/item/CS_URS_2025_01/949101111"/>
    <hyperlink ref="F185" r:id="rId14" display="https://podminky.urs.cz/item/CS_URS_2025_01/952901111"/>
    <hyperlink ref="F191" r:id="rId15" display="https://podminky.urs.cz/item/CS_URS_2025_01/952901114"/>
    <hyperlink ref="F199" r:id="rId16" display="https://podminky.urs.cz/item/CS_URS_2025_01/997002611"/>
    <hyperlink ref="F201" r:id="rId17" display="https://podminky.urs.cz/item/CS_URS_2025_01/997013212"/>
    <hyperlink ref="F203" r:id="rId18" display="https://podminky.urs.cz/item/CS_URS_2025_01/997013501"/>
    <hyperlink ref="F205" r:id="rId19" display="https://podminky.urs.cz/item/CS_URS_2025_01/997013509"/>
    <hyperlink ref="F208" r:id="rId20" display="https://podminky.urs.cz/item/CS_URS_2025_01/997013603"/>
    <hyperlink ref="F210" r:id="rId21" display="https://podminky.urs.cz/item/CS_URS_2025_01/997013631"/>
    <hyperlink ref="F212" r:id="rId22" display="https://podminky.urs.cz/item/CS_URS_2025_01/997013811"/>
    <hyperlink ref="F215" r:id="rId23" display="https://podminky.urs.cz/item/CS_URS_2025_01/998018002"/>
    <hyperlink ref="F225" r:id="rId24" display="https://podminky.urs.cz/item/CS_URS_2025_01/766411821"/>
    <hyperlink ref="F235" r:id="rId25" display="https://podminky.urs.cz/item/CS_URS_2025_01/766411822"/>
    <hyperlink ref="F249" r:id="rId26" display="https://podminky.urs.cz/item/CS_URS_2025_01/766660011"/>
    <hyperlink ref="F255" r:id="rId27" display="https://podminky.urs.cz/item/CS_URS_2025_01/766660729"/>
    <hyperlink ref="F265" r:id="rId28" display="https://podminky.urs.cz/item/CS_URS_2025_01/998766312"/>
    <hyperlink ref="F270" r:id="rId29" display="https://podminky.urs.cz/item/CS_URS_2025_01/998767312"/>
    <hyperlink ref="F273" r:id="rId30" display="https://podminky.urs.cz/item/CS_URS_2025_01/775411810"/>
    <hyperlink ref="F280" r:id="rId31" display="https://podminky.urs.cz/item/CS_URS_2025_01/775413310"/>
    <hyperlink ref="F284" r:id="rId32" display="https://podminky.urs.cz/item/CS_URS_2025_01/998775312"/>
    <hyperlink ref="F287" r:id="rId33" display="https://podminky.urs.cz/item/CS_URS_2025_01/783315101"/>
    <hyperlink ref="F291" r:id="rId34" display="https://podminky.urs.cz/item/CS_URS_2025_01/783317101"/>
    <hyperlink ref="F307" r:id="rId35" display="https://podminky.urs.cz/item/CS_URS_2025_01/784121001"/>
    <hyperlink ref="F319" r:id="rId36" display="https://podminky.urs.cz/item/CS_URS_2025_01/784121005"/>
    <hyperlink ref="F330" r:id="rId37" display="https://podminky.urs.cz/item/CS_URS_2025_01/784131101"/>
    <hyperlink ref="F334" r:id="rId38" display="https://podminky.urs.cz/item/CS_URS_2025_01/784131103"/>
    <hyperlink ref="F338" r:id="rId39" display="https://podminky.urs.cz/item/CS_URS_2025_01/784171001"/>
    <hyperlink ref="F346" r:id="rId40" display="https://podminky.urs.cz/item/CS_URS_2025_01/784171115"/>
    <hyperlink ref="F354" r:id="rId41" display="https://podminky.urs.cz/item/CS_URS_2025_01/784181121"/>
    <hyperlink ref="F366" r:id="rId42" display="https://podminky.urs.cz/item/CS_URS_2025_01/784181125"/>
    <hyperlink ref="F377" r:id="rId43" display="https://podminky.urs.cz/item/CS_URS_2025_01/784211101"/>
    <hyperlink ref="F379" r:id="rId44" display="https://podminky.urs.cz/item/CS_URS_2025_01/78421110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9" customWidth="1"/>
    <col min="2" max="2" width="1.667969" style="279" customWidth="1"/>
    <col min="3" max="4" width="5" style="279" customWidth="1"/>
    <col min="5" max="5" width="11.66016" style="279" customWidth="1"/>
    <col min="6" max="6" width="9.160156" style="279" customWidth="1"/>
    <col min="7" max="7" width="5" style="279" customWidth="1"/>
    <col min="8" max="8" width="77.83203" style="279" customWidth="1"/>
    <col min="9" max="10" width="20" style="279" customWidth="1"/>
    <col min="11" max="11" width="1.667969" style="279" customWidth="1"/>
  </cols>
  <sheetData>
    <row r="1" s="1" customFormat="1" ht="37.5" customHeight="1"/>
    <row r="2" s="1" customFormat="1" ht="7.5" customHeight="1">
      <c r="B2" s="280"/>
      <c r="C2" s="281"/>
      <c r="D2" s="281"/>
      <c r="E2" s="281"/>
      <c r="F2" s="281"/>
      <c r="G2" s="281"/>
      <c r="H2" s="281"/>
      <c r="I2" s="281"/>
      <c r="J2" s="281"/>
      <c r="K2" s="282"/>
    </row>
    <row r="3" s="17" customFormat="1" ht="45" customHeight="1">
      <c r="B3" s="283"/>
      <c r="C3" s="284" t="s">
        <v>558</v>
      </c>
      <c r="D3" s="284"/>
      <c r="E3" s="284"/>
      <c r="F3" s="284"/>
      <c r="G3" s="284"/>
      <c r="H3" s="284"/>
      <c r="I3" s="284"/>
      <c r="J3" s="284"/>
      <c r="K3" s="285"/>
    </row>
    <row r="4" s="1" customFormat="1" ht="25.5" customHeight="1">
      <c r="B4" s="286"/>
      <c r="C4" s="287" t="s">
        <v>559</v>
      </c>
      <c r="D4" s="287"/>
      <c r="E4" s="287"/>
      <c r="F4" s="287"/>
      <c r="G4" s="287"/>
      <c r="H4" s="287"/>
      <c r="I4" s="287"/>
      <c r="J4" s="287"/>
      <c r="K4" s="288"/>
    </row>
    <row r="5" s="1" customFormat="1" ht="5.25" customHeight="1">
      <c r="B5" s="286"/>
      <c r="C5" s="289"/>
      <c r="D5" s="289"/>
      <c r="E5" s="289"/>
      <c r="F5" s="289"/>
      <c r="G5" s="289"/>
      <c r="H5" s="289"/>
      <c r="I5" s="289"/>
      <c r="J5" s="289"/>
      <c r="K5" s="288"/>
    </row>
    <row r="6" s="1" customFormat="1" ht="15" customHeight="1">
      <c r="B6" s="286"/>
      <c r="C6" s="290" t="s">
        <v>560</v>
      </c>
      <c r="D6" s="290"/>
      <c r="E6" s="290"/>
      <c r="F6" s="290"/>
      <c r="G6" s="290"/>
      <c r="H6" s="290"/>
      <c r="I6" s="290"/>
      <c r="J6" s="290"/>
      <c r="K6" s="288"/>
    </row>
    <row r="7" s="1" customFormat="1" ht="15" customHeight="1">
      <c r="B7" s="291"/>
      <c r="C7" s="290" t="s">
        <v>561</v>
      </c>
      <c r="D7" s="290"/>
      <c r="E7" s="290"/>
      <c r="F7" s="290"/>
      <c r="G7" s="290"/>
      <c r="H7" s="290"/>
      <c r="I7" s="290"/>
      <c r="J7" s="290"/>
      <c r="K7" s="288"/>
    </row>
    <row r="8" s="1" customFormat="1" ht="12.75" customHeight="1">
      <c r="B8" s="291"/>
      <c r="C8" s="290"/>
      <c r="D8" s="290"/>
      <c r="E8" s="290"/>
      <c r="F8" s="290"/>
      <c r="G8" s="290"/>
      <c r="H8" s="290"/>
      <c r="I8" s="290"/>
      <c r="J8" s="290"/>
      <c r="K8" s="288"/>
    </row>
    <row r="9" s="1" customFormat="1" ht="15" customHeight="1">
      <c r="B9" s="291"/>
      <c r="C9" s="290" t="s">
        <v>562</v>
      </c>
      <c r="D9" s="290"/>
      <c r="E9" s="290"/>
      <c r="F9" s="290"/>
      <c r="G9" s="290"/>
      <c r="H9" s="290"/>
      <c r="I9" s="290"/>
      <c r="J9" s="290"/>
      <c r="K9" s="288"/>
    </row>
    <row r="10" s="1" customFormat="1" ht="15" customHeight="1">
      <c r="B10" s="291"/>
      <c r="C10" s="290"/>
      <c r="D10" s="290" t="s">
        <v>563</v>
      </c>
      <c r="E10" s="290"/>
      <c r="F10" s="290"/>
      <c r="G10" s="290"/>
      <c r="H10" s="290"/>
      <c r="I10" s="290"/>
      <c r="J10" s="290"/>
      <c r="K10" s="288"/>
    </row>
    <row r="11" s="1" customFormat="1" ht="15" customHeight="1">
      <c r="B11" s="291"/>
      <c r="C11" s="292"/>
      <c r="D11" s="290" t="s">
        <v>564</v>
      </c>
      <c r="E11" s="290"/>
      <c r="F11" s="290"/>
      <c r="G11" s="290"/>
      <c r="H11" s="290"/>
      <c r="I11" s="290"/>
      <c r="J11" s="290"/>
      <c r="K11" s="288"/>
    </row>
    <row r="12" s="1" customFormat="1" ht="15" customHeight="1">
      <c r="B12" s="291"/>
      <c r="C12" s="292"/>
      <c r="D12" s="290"/>
      <c r="E12" s="290"/>
      <c r="F12" s="290"/>
      <c r="G12" s="290"/>
      <c r="H12" s="290"/>
      <c r="I12" s="290"/>
      <c r="J12" s="290"/>
      <c r="K12" s="288"/>
    </row>
    <row r="13" s="1" customFormat="1" ht="15" customHeight="1">
      <c r="B13" s="291"/>
      <c r="C13" s="292"/>
      <c r="D13" s="293" t="s">
        <v>565</v>
      </c>
      <c r="E13" s="290"/>
      <c r="F13" s="290"/>
      <c r="G13" s="290"/>
      <c r="H13" s="290"/>
      <c r="I13" s="290"/>
      <c r="J13" s="290"/>
      <c r="K13" s="288"/>
    </row>
    <row r="14" s="1" customFormat="1" ht="12.75" customHeight="1">
      <c r="B14" s="291"/>
      <c r="C14" s="292"/>
      <c r="D14" s="292"/>
      <c r="E14" s="292"/>
      <c r="F14" s="292"/>
      <c r="G14" s="292"/>
      <c r="H14" s="292"/>
      <c r="I14" s="292"/>
      <c r="J14" s="292"/>
      <c r="K14" s="288"/>
    </row>
    <row r="15" s="1" customFormat="1" ht="15" customHeight="1">
      <c r="B15" s="291"/>
      <c r="C15" s="292"/>
      <c r="D15" s="290" t="s">
        <v>566</v>
      </c>
      <c r="E15" s="290"/>
      <c r="F15" s="290"/>
      <c r="G15" s="290"/>
      <c r="H15" s="290"/>
      <c r="I15" s="290"/>
      <c r="J15" s="290"/>
      <c r="K15" s="288"/>
    </row>
    <row r="16" s="1" customFormat="1" ht="15" customHeight="1">
      <c r="B16" s="291"/>
      <c r="C16" s="292"/>
      <c r="D16" s="290" t="s">
        <v>567</v>
      </c>
      <c r="E16" s="290"/>
      <c r="F16" s="290"/>
      <c r="G16" s="290"/>
      <c r="H16" s="290"/>
      <c r="I16" s="290"/>
      <c r="J16" s="290"/>
      <c r="K16" s="288"/>
    </row>
    <row r="17" s="1" customFormat="1" ht="15" customHeight="1">
      <c r="B17" s="291"/>
      <c r="C17" s="292"/>
      <c r="D17" s="290" t="s">
        <v>568</v>
      </c>
      <c r="E17" s="290"/>
      <c r="F17" s="290"/>
      <c r="G17" s="290"/>
      <c r="H17" s="290"/>
      <c r="I17" s="290"/>
      <c r="J17" s="290"/>
      <c r="K17" s="288"/>
    </row>
    <row r="18" s="1" customFormat="1" ht="15" customHeight="1">
      <c r="B18" s="291"/>
      <c r="C18" s="292"/>
      <c r="D18" s="292"/>
      <c r="E18" s="294" t="s">
        <v>74</v>
      </c>
      <c r="F18" s="290" t="s">
        <v>569</v>
      </c>
      <c r="G18" s="290"/>
      <c r="H18" s="290"/>
      <c r="I18" s="290"/>
      <c r="J18" s="290"/>
      <c r="K18" s="288"/>
    </row>
    <row r="19" s="1" customFormat="1" ht="15" customHeight="1">
      <c r="B19" s="291"/>
      <c r="C19" s="292"/>
      <c r="D19" s="292"/>
      <c r="E19" s="294" t="s">
        <v>570</v>
      </c>
      <c r="F19" s="290" t="s">
        <v>571</v>
      </c>
      <c r="G19" s="290"/>
      <c r="H19" s="290"/>
      <c r="I19" s="290"/>
      <c r="J19" s="290"/>
      <c r="K19" s="288"/>
    </row>
    <row r="20" s="1" customFormat="1" ht="15" customHeight="1">
      <c r="B20" s="291"/>
      <c r="C20" s="292"/>
      <c r="D20" s="292"/>
      <c r="E20" s="294" t="s">
        <v>572</v>
      </c>
      <c r="F20" s="290" t="s">
        <v>573</v>
      </c>
      <c r="G20" s="290"/>
      <c r="H20" s="290"/>
      <c r="I20" s="290"/>
      <c r="J20" s="290"/>
      <c r="K20" s="288"/>
    </row>
    <row r="21" s="1" customFormat="1" ht="15" customHeight="1">
      <c r="B21" s="291"/>
      <c r="C21" s="292"/>
      <c r="D21" s="292"/>
      <c r="E21" s="294" t="s">
        <v>574</v>
      </c>
      <c r="F21" s="290" t="s">
        <v>575</v>
      </c>
      <c r="G21" s="290"/>
      <c r="H21" s="290"/>
      <c r="I21" s="290"/>
      <c r="J21" s="290"/>
      <c r="K21" s="288"/>
    </row>
    <row r="22" s="1" customFormat="1" ht="15" customHeight="1">
      <c r="B22" s="291"/>
      <c r="C22" s="292"/>
      <c r="D22" s="292"/>
      <c r="E22" s="294" t="s">
        <v>536</v>
      </c>
      <c r="F22" s="290" t="s">
        <v>537</v>
      </c>
      <c r="G22" s="290"/>
      <c r="H22" s="290"/>
      <c r="I22" s="290"/>
      <c r="J22" s="290"/>
      <c r="K22" s="288"/>
    </row>
    <row r="23" s="1" customFormat="1" ht="15" customHeight="1">
      <c r="B23" s="291"/>
      <c r="C23" s="292"/>
      <c r="D23" s="292"/>
      <c r="E23" s="294" t="s">
        <v>576</v>
      </c>
      <c r="F23" s="290" t="s">
        <v>577</v>
      </c>
      <c r="G23" s="290"/>
      <c r="H23" s="290"/>
      <c r="I23" s="290"/>
      <c r="J23" s="290"/>
      <c r="K23" s="288"/>
    </row>
    <row r="24" s="1" customFormat="1" ht="12.75" customHeight="1">
      <c r="B24" s="291"/>
      <c r="C24" s="292"/>
      <c r="D24" s="292"/>
      <c r="E24" s="292"/>
      <c r="F24" s="292"/>
      <c r="G24" s="292"/>
      <c r="H24" s="292"/>
      <c r="I24" s="292"/>
      <c r="J24" s="292"/>
      <c r="K24" s="288"/>
    </row>
    <row r="25" s="1" customFormat="1" ht="15" customHeight="1">
      <c r="B25" s="291"/>
      <c r="C25" s="290" t="s">
        <v>578</v>
      </c>
      <c r="D25" s="290"/>
      <c r="E25" s="290"/>
      <c r="F25" s="290"/>
      <c r="G25" s="290"/>
      <c r="H25" s="290"/>
      <c r="I25" s="290"/>
      <c r="J25" s="290"/>
      <c r="K25" s="288"/>
    </row>
    <row r="26" s="1" customFormat="1" ht="15" customHeight="1">
      <c r="B26" s="291"/>
      <c r="C26" s="290" t="s">
        <v>579</v>
      </c>
      <c r="D26" s="290"/>
      <c r="E26" s="290"/>
      <c r="F26" s="290"/>
      <c r="G26" s="290"/>
      <c r="H26" s="290"/>
      <c r="I26" s="290"/>
      <c r="J26" s="290"/>
      <c r="K26" s="288"/>
    </row>
    <row r="27" s="1" customFormat="1" ht="15" customHeight="1">
      <c r="B27" s="291"/>
      <c r="C27" s="290"/>
      <c r="D27" s="290" t="s">
        <v>580</v>
      </c>
      <c r="E27" s="290"/>
      <c r="F27" s="290"/>
      <c r="G27" s="290"/>
      <c r="H27" s="290"/>
      <c r="I27" s="290"/>
      <c r="J27" s="290"/>
      <c r="K27" s="288"/>
    </row>
    <row r="28" s="1" customFormat="1" ht="15" customHeight="1">
      <c r="B28" s="291"/>
      <c r="C28" s="292"/>
      <c r="D28" s="290" t="s">
        <v>581</v>
      </c>
      <c r="E28" s="290"/>
      <c r="F28" s="290"/>
      <c r="G28" s="290"/>
      <c r="H28" s="290"/>
      <c r="I28" s="290"/>
      <c r="J28" s="290"/>
      <c r="K28" s="288"/>
    </row>
    <row r="29" s="1" customFormat="1" ht="12.75" customHeight="1">
      <c r="B29" s="291"/>
      <c r="C29" s="292"/>
      <c r="D29" s="292"/>
      <c r="E29" s="292"/>
      <c r="F29" s="292"/>
      <c r="G29" s="292"/>
      <c r="H29" s="292"/>
      <c r="I29" s="292"/>
      <c r="J29" s="292"/>
      <c r="K29" s="288"/>
    </row>
    <row r="30" s="1" customFormat="1" ht="15" customHeight="1">
      <c r="B30" s="291"/>
      <c r="C30" s="292"/>
      <c r="D30" s="290" t="s">
        <v>582</v>
      </c>
      <c r="E30" s="290"/>
      <c r="F30" s="290"/>
      <c r="G30" s="290"/>
      <c r="H30" s="290"/>
      <c r="I30" s="290"/>
      <c r="J30" s="290"/>
      <c r="K30" s="288"/>
    </row>
    <row r="31" s="1" customFormat="1" ht="15" customHeight="1">
      <c r="B31" s="291"/>
      <c r="C31" s="292"/>
      <c r="D31" s="290" t="s">
        <v>583</v>
      </c>
      <c r="E31" s="290"/>
      <c r="F31" s="290"/>
      <c r="G31" s="290"/>
      <c r="H31" s="290"/>
      <c r="I31" s="290"/>
      <c r="J31" s="290"/>
      <c r="K31" s="288"/>
    </row>
    <row r="32" s="1" customFormat="1" ht="12.75" customHeight="1">
      <c r="B32" s="291"/>
      <c r="C32" s="292"/>
      <c r="D32" s="292"/>
      <c r="E32" s="292"/>
      <c r="F32" s="292"/>
      <c r="G32" s="292"/>
      <c r="H32" s="292"/>
      <c r="I32" s="292"/>
      <c r="J32" s="292"/>
      <c r="K32" s="288"/>
    </row>
    <row r="33" s="1" customFormat="1" ht="15" customHeight="1">
      <c r="B33" s="291"/>
      <c r="C33" s="292"/>
      <c r="D33" s="290" t="s">
        <v>584</v>
      </c>
      <c r="E33" s="290"/>
      <c r="F33" s="290"/>
      <c r="G33" s="290"/>
      <c r="H33" s="290"/>
      <c r="I33" s="290"/>
      <c r="J33" s="290"/>
      <c r="K33" s="288"/>
    </row>
    <row r="34" s="1" customFormat="1" ht="15" customHeight="1">
      <c r="B34" s="291"/>
      <c r="C34" s="292"/>
      <c r="D34" s="290" t="s">
        <v>585</v>
      </c>
      <c r="E34" s="290"/>
      <c r="F34" s="290"/>
      <c r="G34" s="290"/>
      <c r="H34" s="290"/>
      <c r="I34" s="290"/>
      <c r="J34" s="290"/>
      <c r="K34" s="288"/>
    </row>
    <row r="35" s="1" customFormat="1" ht="15" customHeight="1">
      <c r="B35" s="291"/>
      <c r="C35" s="292"/>
      <c r="D35" s="290" t="s">
        <v>586</v>
      </c>
      <c r="E35" s="290"/>
      <c r="F35" s="290"/>
      <c r="G35" s="290"/>
      <c r="H35" s="290"/>
      <c r="I35" s="290"/>
      <c r="J35" s="290"/>
      <c r="K35" s="288"/>
    </row>
    <row r="36" s="1" customFormat="1" ht="15" customHeight="1">
      <c r="B36" s="291"/>
      <c r="C36" s="292"/>
      <c r="D36" s="290"/>
      <c r="E36" s="293" t="s">
        <v>99</v>
      </c>
      <c r="F36" s="290"/>
      <c r="G36" s="290" t="s">
        <v>587</v>
      </c>
      <c r="H36" s="290"/>
      <c r="I36" s="290"/>
      <c r="J36" s="290"/>
      <c r="K36" s="288"/>
    </row>
    <row r="37" s="1" customFormat="1" ht="30.75" customHeight="1">
      <c r="B37" s="291"/>
      <c r="C37" s="292"/>
      <c r="D37" s="290"/>
      <c r="E37" s="293" t="s">
        <v>588</v>
      </c>
      <c r="F37" s="290"/>
      <c r="G37" s="290" t="s">
        <v>589</v>
      </c>
      <c r="H37" s="290"/>
      <c r="I37" s="290"/>
      <c r="J37" s="290"/>
      <c r="K37" s="288"/>
    </row>
    <row r="38" s="1" customFormat="1" ht="15" customHeight="1">
      <c r="B38" s="291"/>
      <c r="C38" s="292"/>
      <c r="D38" s="290"/>
      <c r="E38" s="293" t="s">
        <v>51</v>
      </c>
      <c r="F38" s="290"/>
      <c r="G38" s="290" t="s">
        <v>590</v>
      </c>
      <c r="H38" s="290"/>
      <c r="I38" s="290"/>
      <c r="J38" s="290"/>
      <c r="K38" s="288"/>
    </row>
    <row r="39" s="1" customFormat="1" ht="15" customHeight="1">
      <c r="B39" s="291"/>
      <c r="C39" s="292"/>
      <c r="D39" s="290"/>
      <c r="E39" s="293" t="s">
        <v>52</v>
      </c>
      <c r="F39" s="290"/>
      <c r="G39" s="290" t="s">
        <v>591</v>
      </c>
      <c r="H39" s="290"/>
      <c r="I39" s="290"/>
      <c r="J39" s="290"/>
      <c r="K39" s="288"/>
    </row>
    <row r="40" s="1" customFormat="1" ht="15" customHeight="1">
      <c r="B40" s="291"/>
      <c r="C40" s="292"/>
      <c r="D40" s="290"/>
      <c r="E40" s="293" t="s">
        <v>100</v>
      </c>
      <c r="F40" s="290"/>
      <c r="G40" s="290" t="s">
        <v>592</v>
      </c>
      <c r="H40" s="290"/>
      <c r="I40" s="290"/>
      <c r="J40" s="290"/>
      <c r="K40" s="288"/>
    </row>
    <row r="41" s="1" customFormat="1" ht="15" customHeight="1">
      <c r="B41" s="291"/>
      <c r="C41" s="292"/>
      <c r="D41" s="290"/>
      <c r="E41" s="293" t="s">
        <v>101</v>
      </c>
      <c r="F41" s="290"/>
      <c r="G41" s="290" t="s">
        <v>593</v>
      </c>
      <c r="H41" s="290"/>
      <c r="I41" s="290"/>
      <c r="J41" s="290"/>
      <c r="K41" s="288"/>
    </row>
    <row r="42" s="1" customFormat="1" ht="15" customHeight="1">
      <c r="B42" s="291"/>
      <c r="C42" s="292"/>
      <c r="D42" s="290"/>
      <c r="E42" s="293" t="s">
        <v>594</v>
      </c>
      <c r="F42" s="290"/>
      <c r="G42" s="290" t="s">
        <v>595</v>
      </c>
      <c r="H42" s="290"/>
      <c r="I42" s="290"/>
      <c r="J42" s="290"/>
      <c r="K42" s="288"/>
    </row>
    <row r="43" s="1" customFormat="1" ht="15" customHeight="1">
      <c r="B43" s="291"/>
      <c r="C43" s="292"/>
      <c r="D43" s="290"/>
      <c r="E43" s="293"/>
      <c r="F43" s="290"/>
      <c r="G43" s="290" t="s">
        <v>596</v>
      </c>
      <c r="H43" s="290"/>
      <c r="I43" s="290"/>
      <c r="J43" s="290"/>
      <c r="K43" s="288"/>
    </row>
    <row r="44" s="1" customFormat="1" ht="15" customHeight="1">
      <c r="B44" s="291"/>
      <c r="C44" s="292"/>
      <c r="D44" s="290"/>
      <c r="E44" s="293" t="s">
        <v>597</v>
      </c>
      <c r="F44" s="290"/>
      <c r="G44" s="290" t="s">
        <v>598</v>
      </c>
      <c r="H44" s="290"/>
      <c r="I44" s="290"/>
      <c r="J44" s="290"/>
      <c r="K44" s="288"/>
    </row>
    <row r="45" s="1" customFormat="1" ht="15" customHeight="1">
      <c r="B45" s="291"/>
      <c r="C45" s="292"/>
      <c r="D45" s="290"/>
      <c r="E45" s="293" t="s">
        <v>103</v>
      </c>
      <c r="F45" s="290"/>
      <c r="G45" s="290" t="s">
        <v>599</v>
      </c>
      <c r="H45" s="290"/>
      <c r="I45" s="290"/>
      <c r="J45" s="290"/>
      <c r="K45" s="288"/>
    </row>
    <row r="46" s="1" customFormat="1" ht="12.75" customHeight="1">
      <c r="B46" s="291"/>
      <c r="C46" s="292"/>
      <c r="D46" s="290"/>
      <c r="E46" s="290"/>
      <c r="F46" s="290"/>
      <c r="G46" s="290"/>
      <c r="H46" s="290"/>
      <c r="I46" s="290"/>
      <c r="J46" s="290"/>
      <c r="K46" s="288"/>
    </row>
    <row r="47" s="1" customFormat="1" ht="15" customHeight="1">
      <c r="B47" s="291"/>
      <c r="C47" s="292"/>
      <c r="D47" s="290" t="s">
        <v>600</v>
      </c>
      <c r="E47" s="290"/>
      <c r="F47" s="290"/>
      <c r="G47" s="290"/>
      <c r="H47" s="290"/>
      <c r="I47" s="290"/>
      <c r="J47" s="290"/>
      <c r="K47" s="288"/>
    </row>
    <row r="48" s="1" customFormat="1" ht="15" customHeight="1">
      <c r="B48" s="291"/>
      <c r="C48" s="292"/>
      <c r="D48" s="292"/>
      <c r="E48" s="290" t="s">
        <v>601</v>
      </c>
      <c r="F48" s="290"/>
      <c r="G48" s="290"/>
      <c r="H48" s="290"/>
      <c r="I48" s="290"/>
      <c r="J48" s="290"/>
      <c r="K48" s="288"/>
    </row>
    <row r="49" s="1" customFormat="1" ht="15" customHeight="1">
      <c r="B49" s="291"/>
      <c r="C49" s="292"/>
      <c r="D49" s="292"/>
      <c r="E49" s="290" t="s">
        <v>602</v>
      </c>
      <c r="F49" s="290"/>
      <c r="G49" s="290"/>
      <c r="H49" s="290"/>
      <c r="I49" s="290"/>
      <c r="J49" s="290"/>
      <c r="K49" s="288"/>
    </row>
    <row r="50" s="1" customFormat="1" ht="15" customHeight="1">
      <c r="B50" s="291"/>
      <c r="C50" s="292"/>
      <c r="D50" s="292"/>
      <c r="E50" s="290" t="s">
        <v>603</v>
      </c>
      <c r="F50" s="290"/>
      <c r="G50" s="290"/>
      <c r="H50" s="290"/>
      <c r="I50" s="290"/>
      <c r="J50" s="290"/>
      <c r="K50" s="288"/>
    </row>
    <row r="51" s="1" customFormat="1" ht="15" customHeight="1">
      <c r="B51" s="291"/>
      <c r="C51" s="292"/>
      <c r="D51" s="290" t="s">
        <v>604</v>
      </c>
      <c r="E51" s="290"/>
      <c r="F51" s="290"/>
      <c r="G51" s="290"/>
      <c r="H51" s="290"/>
      <c r="I51" s="290"/>
      <c r="J51" s="290"/>
      <c r="K51" s="288"/>
    </row>
    <row r="52" s="1" customFormat="1" ht="25.5" customHeight="1">
      <c r="B52" s="286"/>
      <c r="C52" s="287" t="s">
        <v>605</v>
      </c>
      <c r="D52" s="287"/>
      <c r="E52" s="287"/>
      <c r="F52" s="287"/>
      <c r="G52" s="287"/>
      <c r="H52" s="287"/>
      <c r="I52" s="287"/>
      <c r="J52" s="287"/>
      <c r="K52" s="288"/>
    </row>
    <row r="53" s="1" customFormat="1" ht="5.25" customHeight="1">
      <c r="B53" s="286"/>
      <c r="C53" s="289"/>
      <c r="D53" s="289"/>
      <c r="E53" s="289"/>
      <c r="F53" s="289"/>
      <c r="G53" s="289"/>
      <c r="H53" s="289"/>
      <c r="I53" s="289"/>
      <c r="J53" s="289"/>
      <c r="K53" s="288"/>
    </row>
    <row r="54" s="1" customFormat="1" ht="15" customHeight="1">
      <c r="B54" s="286"/>
      <c r="C54" s="290" t="s">
        <v>606</v>
      </c>
      <c r="D54" s="290"/>
      <c r="E54" s="290"/>
      <c r="F54" s="290"/>
      <c r="G54" s="290"/>
      <c r="H54" s="290"/>
      <c r="I54" s="290"/>
      <c r="J54" s="290"/>
      <c r="K54" s="288"/>
    </row>
    <row r="55" s="1" customFormat="1" ht="15" customHeight="1">
      <c r="B55" s="286"/>
      <c r="C55" s="290" t="s">
        <v>607</v>
      </c>
      <c r="D55" s="290"/>
      <c r="E55" s="290"/>
      <c r="F55" s="290"/>
      <c r="G55" s="290"/>
      <c r="H55" s="290"/>
      <c r="I55" s="290"/>
      <c r="J55" s="290"/>
      <c r="K55" s="288"/>
    </row>
    <row r="56" s="1" customFormat="1" ht="12.75" customHeight="1">
      <c r="B56" s="286"/>
      <c r="C56" s="290"/>
      <c r="D56" s="290"/>
      <c r="E56" s="290"/>
      <c r="F56" s="290"/>
      <c r="G56" s="290"/>
      <c r="H56" s="290"/>
      <c r="I56" s="290"/>
      <c r="J56" s="290"/>
      <c r="K56" s="288"/>
    </row>
    <row r="57" s="1" customFormat="1" ht="15" customHeight="1">
      <c r="B57" s="286"/>
      <c r="C57" s="290" t="s">
        <v>608</v>
      </c>
      <c r="D57" s="290"/>
      <c r="E57" s="290"/>
      <c r="F57" s="290"/>
      <c r="G57" s="290"/>
      <c r="H57" s="290"/>
      <c r="I57" s="290"/>
      <c r="J57" s="290"/>
      <c r="K57" s="288"/>
    </row>
    <row r="58" s="1" customFormat="1" ht="15" customHeight="1">
      <c r="B58" s="286"/>
      <c r="C58" s="292"/>
      <c r="D58" s="290" t="s">
        <v>609</v>
      </c>
      <c r="E58" s="290"/>
      <c r="F58" s="290"/>
      <c r="G58" s="290"/>
      <c r="H58" s="290"/>
      <c r="I58" s="290"/>
      <c r="J58" s="290"/>
      <c r="K58" s="288"/>
    </row>
    <row r="59" s="1" customFormat="1" ht="15" customHeight="1">
      <c r="B59" s="286"/>
      <c r="C59" s="292"/>
      <c r="D59" s="290" t="s">
        <v>610</v>
      </c>
      <c r="E59" s="290"/>
      <c r="F59" s="290"/>
      <c r="G59" s="290"/>
      <c r="H59" s="290"/>
      <c r="I59" s="290"/>
      <c r="J59" s="290"/>
      <c r="K59" s="288"/>
    </row>
    <row r="60" s="1" customFormat="1" ht="15" customHeight="1">
      <c r="B60" s="286"/>
      <c r="C60" s="292"/>
      <c r="D60" s="290" t="s">
        <v>611</v>
      </c>
      <c r="E60" s="290"/>
      <c r="F60" s="290"/>
      <c r="G60" s="290"/>
      <c r="H60" s="290"/>
      <c r="I60" s="290"/>
      <c r="J60" s="290"/>
      <c r="K60" s="288"/>
    </row>
    <row r="61" s="1" customFormat="1" ht="15" customHeight="1">
      <c r="B61" s="286"/>
      <c r="C61" s="292"/>
      <c r="D61" s="290" t="s">
        <v>612</v>
      </c>
      <c r="E61" s="290"/>
      <c r="F61" s="290"/>
      <c r="G61" s="290"/>
      <c r="H61" s="290"/>
      <c r="I61" s="290"/>
      <c r="J61" s="290"/>
      <c r="K61" s="288"/>
    </row>
    <row r="62" s="1" customFormat="1" ht="15" customHeight="1">
      <c r="B62" s="286"/>
      <c r="C62" s="292"/>
      <c r="D62" s="295" t="s">
        <v>613</v>
      </c>
      <c r="E62" s="295"/>
      <c r="F62" s="295"/>
      <c r="G62" s="295"/>
      <c r="H62" s="295"/>
      <c r="I62" s="295"/>
      <c r="J62" s="295"/>
      <c r="K62" s="288"/>
    </row>
    <row r="63" s="1" customFormat="1" ht="15" customHeight="1">
      <c r="B63" s="286"/>
      <c r="C63" s="292"/>
      <c r="D63" s="290" t="s">
        <v>614</v>
      </c>
      <c r="E63" s="290"/>
      <c r="F63" s="290"/>
      <c r="G63" s="290"/>
      <c r="H63" s="290"/>
      <c r="I63" s="290"/>
      <c r="J63" s="290"/>
      <c r="K63" s="288"/>
    </row>
    <row r="64" s="1" customFormat="1" ht="12.75" customHeight="1">
      <c r="B64" s="286"/>
      <c r="C64" s="292"/>
      <c r="D64" s="292"/>
      <c r="E64" s="296"/>
      <c r="F64" s="292"/>
      <c r="G64" s="292"/>
      <c r="H64" s="292"/>
      <c r="I64" s="292"/>
      <c r="J64" s="292"/>
      <c r="K64" s="288"/>
    </row>
    <row r="65" s="1" customFormat="1" ht="15" customHeight="1">
      <c r="B65" s="286"/>
      <c r="C65" s="292"/>
      <c r="D65" s="290" t="s">
        <v>615</v>
      </c>
      <c r="E65" s="290"/>
      <c r="F65" s="290"/>
      <c r="G65" s="290"/>
      <c r="H65" s="290"/>
      <c r="I65" s="290"/>
      <c r="J65" s="290"/>
      <c r="K65" s="288"/>
    </row>
    <row r="66" s="1" customFormat="1" ht="15" customHeight="1">
      <c r="B66" s="286"/>
      <c r="C66" s="292"/>
      <c r="D66" s="295" t="s">
        <v>616</v>
      </c>
      <c r="E66" s="295"/>
      <c r="F66" s="295"/>
      <c r="G66" s="295"/>
      <c r="H66" s="295"/>
      <c r="I66" s="295"/>
      <c r="J66" s="295"/>
      <c r="K66" s="288"/>
    </row>
    <row r="67" s="1" customFormat="1" ht="15" customHeight="1">
      <c r="B67" s="286"/>
      <c r="C67" s="292"/>
      <c r="D67" s="290" t="s">
        <v>617</v>
      </c>
      <c r="E67" s="290"/>
      <c r="F67" s="290"/>
      <c r="G67" s="290"/>
      <c r="H67" s="290"/>
      <c r="I67" s="290"/>
      <c r="J67" s="290"/>
      <c r="K67" s="288"/>
    </row>
    <row r="68" s="1" customFormat="1" ht="15" customHeight="1">
      <c r="B68" s="286"/>
      <c r="C68" s="292"/>
      <c r="D68" s="290" t="s">
        <v>618</v>
      </c>
      <c r="E68" s="290"/>
      <c r="F68" s="290"/>
      <c r="G68" s="290"/>
      <c r="H68" s="290"/>
      <c r="I68" s="290"/>
      <c r="J68" s="290"/>
      <c r="K68" s="288"/>
    </row>
    <row r="69" s="1" customFormat="1" ht="15" customHeight="1">
      <c r="B69" s="286"/>
      <c r="C69" s="292"/>
      <c r="D69" s="290" t="s">
        <v>619</v>
      </c>
      <c r="E69" s="290"/>
      <c r="F69" s="290"/>
      <c r="G69" s="290"/>
      <c r="H69" s="290"/>
      <c r="I69" s="290"/>
      <c r="J69" s="290"/>
      <c r="K69" s="288"/>
    </row>
    <row r="70" s="1" customFormat="1" ht="15" customHeight="1">
      <c r="B70" s="286"/>
      <c r="C70" s="292"/>
      <c r="D70" s="290" t="s">
        <v>620</v>
      </c>
      <c r="E70" s="290"/>
      <c r="F70" s="290"/>
      <c r="G70" s="290"/>
      <c r="H70" s="290"/>
      <c r="I70" s="290"/>
      <c r="J70" s="290"/>
      <c r="K70" s="288"/>
    </row>
    <row r="71" s="1" customFormat="1" ht="12.75" customHeight="1">
      <c r="B71" s="297"/>
      <c r="C71" s="298"/>
      <c r="D71" s="298"/>
      <c r="E71" s="298"/>
      <c r="F71" s="298"/>
      <c r="G71" s="298"/>
      <c r="H71" s="298"/>
      <c r="I71" s="298"/>
      <c r="J71" s="298"/>
      <c r="K71" s="299"/>
    </row>
    <row r="72" s="1" customFormat="1" ht="18.75" customHeight="1">
      <c r="B72" s="300"/>
      <c r="C72" s="300"/>
      <c r="D72" s="300"/>
      <c r="E72" s="300"/>
      <c r="F72" s="300"/>
      <c r="G72" s="300"/>
      <c r="H72" s="300"/>
      <c r="I72" s="300"/>
      <c r="J72" s="300"/>
      <c r="K72" s="301"/>
    </row>
    <row r="73" s="1" customFormat="1" ht="18.75" customHeight="1">
      <c r="B73" s="301"/>
      <c r="C73" s="301"/>
      <c r="D73" s="301"/>
      <c r="E73" s="301"/>
      <c r="F73" s="301"/>
      <c r="G73" s="301"/>
      <c r="H73" s="301"/>
      <c r="I73" s="301"/>
      <c r="J73" s="301"/>
      <c r="K73" s="301"/>
    </row>
    <row r="74" s="1" customFormat="1" ht="7.5" customHeight="1">
      <c r="B74" s="302"/>
      <c r="C74" s="303"/>
      <c r="D74" s="303"/>
      <c r="E74" s="303"/>
      <c r="F74" s="303"/>
      <c r="G74" s="303"/>
      <c r="H74" s="303"/>
      <c r="I74" s="303"/>
      <c r="J74" s="303"/>
      <c r="K74" s="304"/>
    </row>
    <row r="75" s="1" customFormat="1" ht="45" customHeight="1">
      <c r="B75" s="305"/>
      <c r="C75" s="306" t="s">
        <v>621</v>
      </c>
      <c r="D75" s="306"/>
      <c r="E75" s="306"/>
      <c r="F75" s="306"/>
      <c r="G75" s="306"/>
      <c r="H75" s="306"/>
      <c r="I75" s="306"/>
      <c r="J75" s="306"/>
      <c r="K75" s="307"/>
    </row>
    <row r="76" s="1" customFormat="1" ht="17.25" customHeight="1">
      <c r="B76" s="305"/>
      <c r="C76" s="308" t="s">
        <v>622</v>
      </c>
      <c r="D76" s="308"/>
      <c r="E76" s="308"/>
      <c r="F76" s="308" t="s">
        <v>623</v>
      </c>
      <c r="G76" s="309"/>
      <c r="H76" s="308" t="s">
        <v>52</v>
      </c>
      <c r="I76" s="308" t="s">
        <v>55</v>
      </c>
      <c r="J76" s="308" t="s">
        <v>624</v>
      </c>
      <c r="K76" s="307"/>
    </row>
    <row r="77" s="1" customFormat="1" ht="17.25" customHeight="1">
      <c r="B77" s="305"/>
      <c r="C77" s="310" t="s">
        <v>625</v>
      </c>
      <c r="D77" s="310"/>
      <c r="E77" s="310"/>
      <c r="F77" s="311" t="s">
        <v>626</v>
      </c>
      <c r="G77" s="312"/>
      <c r="H77" s="310"/>
      <c r="I77" s="310"/>
      <c r="J77" s="310" t="s">
        <v>627</v>
      </c>
      <c r="K77" s="307"/>
    </row>
    <row r="78" s="1" customFormat="1" ht="5.25" customHeight="1">
      <c r="B78" s="305"/>
      <c r="C78" s="313"/>
      <c r="D78" s="313"/>
      <c r="E78" s="313"/>
      <c r="F78" s="313"/>
      <c r="G78" s="314"/>
      <c r="H78" s="313"/>
      <c r="I78" s="313"/>
      <c r="J78" s="313"/>
      <c r="K78" s="307"/>
    </row>
    <row r="79" s="1" customFormat="1" ht="15" customHeight="1">
      <c r="B79" s="305"/>
      <c r="C79" s="293" t="s">
        <v>51</v>
      </c>
      <c r="D79" s="315"/>
      <c r="E79" s="315"/>
      <c r="F79" s="316" t="s">
        <v>628</v>
      </c>
      <c r="G79" s="317"/>
      <c r="H79" s="293" t="s">
        <v>629</v>
      </c>
      <c r="I79" s="293" t="s">
        <v>630</v>
      </c>
      <c r="J79" s="293">
        <v>20</v>
      </c>
      <c r="K79" s="307"/>
    </row>
    <row r="80" s="1" customFormat="1" ht="15" customHeight="1">
      <c r="B80" s="305"/>
      <c r="C80" s="293" t="s">
        <v>631</v>
      </c>
      <c r="D80" s="293"/>
      <c r="E80" s="293"/>
      <c r="F80" s="316" t="s">
        <v>628</v>
      </c>
      <c r="G80" s="317"/>
      <c r="H80" s="293" t="s">
        <v>632</v>
      </c>
      <c r="I80" s="293" t="s">
        <v>630</v>
      </c>
      <c r="J80" s="293">
        <v>120</v>
      </c>
      <c r="K80" s="307"/>
    </row>
    <row r="81" s="1" customFormat="1" ht="15" customHeight="1">
      <c r="B81" s="318"/>
      <c r="C81" s="293" t="s">
        <v>633</v>
      </c>
      <c r="D81" s="293"/>
      <c r="E81" s="293"/>
      <c r="F81" s="316" t="s">
        <v>634</v>
      </c>
      <c r="G81" s="317"/>
      <c r="H81" s="293" t="s">
        <v>635</v>
      </c>
      <c r="I81" s="293" t="s">
        <v>630</v>
      </c>
      <c r="J81" s="293">
        <v>50</v>
      </c>
      <c r="K81" s="307"/>
    </row>
    <row r="82" s="1" customFormat="1" ht="15" customHeight="1">
      <c r="B82" s="318"/>
      <c r="C82" s="293" t="s">
        <v>636</v>
      </c>
      <c r="D82" s="293"/>
      <c r="E82" s="293"/>
      <c r="F82" s="316" t="s">
        <v>628</v>
      </c>
      <c r="G82" s="317"/>
      <c r="H82" s="293" t="s">
        <v>637</v>
      </c>
      <c r="I82" s="293" t="s">
        <v>638</v>
      </c>
      <c r="J82" s="293"/>
      <c r="K82" s="307"/>
    </row>
    <row r="83" s="1" customFormat="1" ht="15" customHeight="1">
      <c r="B83" s="318"/>
      <c r="C83" s="319" t="s">
        <v>639</v>
      </c>
      <c r="D83" s="319"/>
      <c r="E83" s="319"/>
      <c r="F83" s="320" t="s">
        <v>634</v>
      </c>
      <c r="G83" s="319"/>
      <c r="H83" s="319" t="s">
        <v>640</v>
      </c>
      <c r="I83" s="319" t="s">
        <v>630</v>
      </c>
      <c r="J83" s="319">
        <v>15</v>
      </c>
      <c r="K83" s="307"/>
    </row>
    <row r="84" s="1" customFormat="1" ht="15" customHeight="1">
      <c r="B84" s="318"/>
      <c r="C84" s="319" t="s">
        <v>641</v>
      </c>
      <c r="D84" s="319"/>
      <c r="E84" s="319"/>
      <c r="F84" s="320" t="s">
        <v>634</v>
      </c>
      <c r="G84" s="319"/>
      <c r="H84" s="319" t="s">
        <v>642</v>
      </c>
      <c r="I84" s="319" t="s">
        <v>630</v>
      </c>
      <c r="J84" s="319">
        <v>15</v>
      </c>
      <c r="K84" s="307"/>
    </row>
    <row r="85" s="1" customFormat="1" ht="15" customHeight="1">
      <c r="B85" s="318"/>
      <c r="C85" s="319" t="s">
        <v>643</v>
      </c>
      <c r="D85" s="319"/>
      <c r="E85" s="319"/>
      <c r="F85" s="320" t="s">
        <v>634</v>
      </c>
      <c r="G85" s="319"/>
      <c r="H85" s="319" t="s">
        <v>644</v>
      </c>
      <c r="I85" s="319" t="s">
        <v>630</v>
      </c>
      <c r="J85" s="319">
        <v>20</v>
      </c>
      <c r="K85" s="307"/>
    </row>
    <row r="86" s="1" customFormat="1" ht="15" customHeight="1">
      <c r="B86" s="318"/>
      <c r="C86" s="319" t="s">
        <v>645</v>
      </c>
      <c r="D86" s="319"/>
      <c r="E86" s="319"/>
      <c r="F86" s="320" t="s">
        <v>634</v>
      </c>
      <c r="G86" s="319"/>
      <c r="H86" s="319" t="s">
        <v>646</v>
      </c>
      <c r="I86" s="319" t="s">
        <v>630</v>
      </c>
      <c r="J86" s="319">
        <v>20</v>
      </c>
      <c r="K86" s="307"/>
    </row>
    <row r="87" s="1" customFormat="1" ht="15" customHeight="1">
      <c r="B87" s="318"/>
      <c r="C87" s="293" t="s">
        <v>647</v>
      </c>
      <c r="D87" s="293"/>
      <c r="E87" s="293"/>
      <c r="F87" s="316" t="s">
        <v>634</v>
      </c>
      <c r="G87" s="317"/>
      <c r="H87" s="293" t="s">
        <v>648</v>
      </c>
      <c r="I87" s="293" t="s">
        <v>630</v>
      </c>
      <c r="J87" s="293">
        <v>50</v>
      </c>
      <c r="K87" s="307"/>
    </row>
    <row r="88" s="1" customFormat="1" ht="15" customHeight="1">
      <c r="B88" s="318"/>
      <c r="C88" s="293" t="s">
        <v>649</v>
      </c>
      <c r="D88" s="293"/>
      <c r="E88" s="293"/>
      <c r="F88" s="316" t="s">
        <v>634</v>
      </c>
      <c r="G88" s="317"/>
      <c r="H88" s="293" t="s">
        <v>650</v>
      </c>
      <c r="I88" s="293" t="s">
        <v>630</v>
      </c>
      <c r="J88" s="293">
        <v>20</v>
      </c>
      <c r="K88" s="307"/>
    </row>
    <row r="89" s="1" customFormat="1" ht="15" customHeight="1">
      <c r="B89" s="318"/>
      <c r="C89" s="293" t="s">
        <v>651</v>
      </c>
      <c r="D89" s="293"/>
      <c r="E89" s="293"/>
      <c r="F89" s="316" t="s">
        <v>634</v>
      </c>
      <c r="G89" s="317"/>
      <c r="H89" s="293" t="s">
        <v>652</v>
      </c>
      <c r="I89" s="293" t="s">
        <v>630</v>
      </c>
      <c r="J89" s="293">
        <v>20</v>
      </c>
      <c r="K89" s="307"/>
    </row>
    <row r="90" s="1" customFormat="1" ht="15" customHeight="1">
      <c r="B90" s="318"/>
      <c r="C90" s="293" t="s">
        <v>653</v>
      </c>
      <c r="D90" s="293"/>
      <c r="E90" s="293"/>
      <c r="F90" s="316" t="s">
        <v>634</v>
      </c>
      <c r="G90" s="317"/>
      <c r="H90" s="293" t="s">
        <v>654</v>
      </c>
      <c r="I90" s="293" t="s">
        <v>630</v>
      </c>
      <c r="J90" s="293">
        <v>50</v>
      </c>
      <c r="K90" s="307"/>
    </row>
    <row r="91" s="1" customFormat="1" ht="15" customHeight="1">
      <c r="B91" s="318"/>
      <c r="C91" s="293" t="s">
        <v>655</v>
      </c>
      <c r="D91" s="293"/>
      <c r="E91" s="293"/>
      <c r="F91" s="316" t="s">
        <v>634</v>
      </c>
      <c r="G91" s="317"/>
      <c r="H91" s="293" t="s">
        <v>655</v>
      </c>
      <c r="I91" s="293" t="s">
        <v>630</v>
      </c>
      <c r="J91" s="293">
        <v>50</v>
      </c>
      <c r="K91" s="307"/>
    </row>
    <row r="92" s="1" customFormat="1" ht="15" customHeight="1">
      <c r="B92" s="318"/>
      <c r="C92" s="293" t="s">
        <v>656</v>
      </c>
      <c r="D92" s="293"/>
      <c r="E92" s="293"/>
      <c r="F92" s="316" t="s">
        <v>634</v>
      </c>
      <c r="G92" s="317"/>
      <c r="H92" s="293" t="s">
        <v>657</v>
      </c>
      <c r="I92" s="293" t="s">
        <v>630</v>
      </c>
      <c r="J92" s="293">
        <v>255</v>
      </c>
      <c r="K92" s="307"/>
    </row>
    <row r="93" s="1" customFormat="1" ht="15" customHeight="1">
      <c r="B93" s="318"/>
      <c r="C93" s="293" t="s">
        <v>658</v>
      </c>
      <c r="D93" s="293"/>
      <c r="E93" s="293"/>
      <c r="F93" s="316" t="s">
        <v>628</v>
      </c>
      <c r="G93" s="317"/>
      <c r="H93" s="293" t="s">
        <v>659</v>
      </c>
      <c r="I93" s="293" t="s">
        <v>660</v>
      </c>
      <c r="J93" s="293"/>
      <c r="K93" s="307"/>
    </row>
    <row r="94" s="1" customFormat="1" ht="15" customHeight="1">
      <c r="B94" s="318"/>
      <c r="C94" s="293" t="s">
        <v>661</v>
      </c>
      <c r="D94" s="293"/>
      <c r="E94" s="293"/>
      <c r="F94" s="316" t="s">
        <v>628</v>
      </c>
      <c r="G94" s="317"/>
      <c r="H94" s="293" t="s">
        <v>662</v>
      </c>
      <c r="I94" s="293" t="s">
        <v>663</v>
      </c>
      <c r="J94" s="293"/>
      <c r="K94" s="307"/>
    </row>
    <row r="95" s="1" customFormat="1" ht="15" customHeight="1">
      <c r="B95" s="318"/>
      <c r="C95" s="293" t="s">
        <v>664</v>
      </c>
      <c r="D95" s="293"/>
      <c r="E95" s="293"/>
      <c r="F95" s="316" t="s">
        <v>628</v>
      </c>
      <c r="G95" s="317"/>
      <c r="H95" s="293" t="s">
        <v>664</v>
      </c>
      <c r="I95" s="293" t="s">
        <v>663</v>
      </c>
      <c r="J95" s="293"/>
      <c r="K95" s="307"/>
    </row>
    <row r="96" s="1" customFormat="1" ht="15" customHeight="1">
      <c r="B96" s="318"/>
      <c r="C96" s="293" t="s">
        <v>36</v>
      </c>
      <c r="D96" s="293"/>
      <c r="E96" s="293"/>
      <c r="F96" s="316" t="s">
        <v>628</v>
      </c>
      <c r="G96" s="317"/>
      <c r="H96" s="293" t="s">
        <v>665</v>
      </c>
      <c r="I96" s="293" t="s">
        <v>663</v>
      </c>
      <c r="J96" s="293"/>
      <c r="K96" s="307"/>
    </row>
    <row r="97" s="1" customFormat="1" ht="15" customHeight="1">
      <c r="B97" s="318"/>
      <c r="C97" s="293" t="s">
        <v>46</v>
      </c>
      <c r="D97" s="293"/>
      <c r="E97" s="293"/>
      <c r="F97" s="316" t="s">
        <v>628</v>
      </c>
      <c r="G97" s="317"/>
      <c r="H97" s="293" t="s">
        <v>666</v>
      </c>
      <c r="I97" s="293" t="s">
        <v>663</v>
      </c>
      <c r="J97" s="293"/>
      <c r="K97" s="307"/>
    </row>
    <row r="98" s="1" customFormat="1" ht="15" customHeight="1">
      <c r="B98" s="321"/>
      <c r="C98" s="322"/>
      <c r="D98" s="322"/>
      <c r="E98" s="322"/>
      <c r="F98" s="322"/>
      <c r="G98" s="322"/>
      <c r="H98" s="322"/>
      <c r="I98" s="322"/>
      <c r="J98" s="322"/>
      <c r="K98" s="323"/>
    </row>
    <row r="99" s="1" customFormat="1" ht="18.75" customHeight="1">
      <c r="B99" s="324"/>
      <c r="C99" s="325"/>
      <c r="D99" s="325"/>
      <c r="E99" s="325"/>
      <c r="F99" s="325"/>
      <c r="G99" s="325"/>
      <c r="H99" s="325"/>
      <c r="I99" s="325"/>
      <c r="J99" s="325"/>
      <c r="K99" s="324"/>
    </row>
    <row r="100" s="1" customFormat="1" ht="18.75" customHeight="1">
      <c r="B100" s="301"/>
      <c r="C100" s="301"/>
      <c r="D100" s="301"/>
      <c r="E100" s="301"/>
      <c r="F100" s="301"/>
      <c r="G100" s="301"/>
      <c r="H100" s="301"/>
      <c r="I100" s="301"/>
      <c r="J100" s="301"/>
      <c r="K100" s="301"/>
    </row>
    <row r="101" s="1" customFormat="1" ht="7.5" customHeight="1">
      <c r="B101" s="302"/>
      <c r="C101" s="303"/>
      <c r="D101" s="303"/>
      <c r="E101" s="303"/>
      <c r="F101" s="303"/>
      <c r="G101" s="303"/>
      <c r="H101" s="303"/>
      <c r="I101" s="303"/>
      <c r="J101" s="303"/>
      <c r="K101" s="304"/>
    </row>
    <row r="102" s="1" customFormat="1" ht="45" customHeight="1">
      <c r="B102" s="305"/>
      <c r="C102" s="306" t="s">
        <v>667</v>
      </c>
      <c r="D102" s="306"/>
      <c r="E102" s="306"/>
      <c r="F102" s="306"/>
      <c r="G102" s="306"/>
      <c r="H102" s="306"/>
      <c r="I102" s="306"/>
      <c r="J102" s="306"/>
      <c r="K102" s="307"/>
    </row>
    <row r="103" s="1" customFormat="1" ht="17.25" customHeight="1">
      <c r="B103" s="305"/>
      <c r="C103" s="308" t="s">
        <v>622</v>
      </c>
      <c r="D103" s="308"/>
      <c r="E103" s="308"/>
      <c r="F103" s="308" t="s">
        <v>623</v>
      </c>
      <c r="G103" s="309"/>
      <c r="H103" s="308" t="s">
        <v>52</v>
      </c>
      <c r="I103" s="308" t="s">
        <v>55</v>
      </c>
      <c r="J103" s="308" t="s">
        <v>624</v>
      </c>
      <c r="K103" s="307"/>
    </row>
    <row r="104" s="1" customFormat="1" ht="17.25" customHeight="1">
      <c r="B104" s="305"/>
      <c r="C104" s="310" t="s">
        <v>625</v>
      </c>
      <c r="D104" s="310"/>
      <c r="E104" s="310"/>
      <c r="F104" s="311" t="s">
        <v>626</v>
      </c>
      <c r="G104" s="312"/>
      <c r="H104" s="310"/>
      <c r="I104" s="310"/>
      <c r="J104" s="310" t="s">
        <v>627</v>
      </c>
      <c r="K104" s="307"/>
    </row>
    <row r="105" s="1" customFormat="1" ht="5.25" customHeight="1">
      <c r="B105" s="305"/>
      <c r="C105" s="308"/>
      <c r="D105" s="308"/>
      <c r="E105" s="308"/>
      <c r="F105" s="308"/>
      <c r="G105" s="326"/>
      <c r="H105" s="308"/>
      <c r="I105" s="308"/>
      <c r="J105" s="308"/>
      <c r="K105" s="307"/>
    </row>
    <row r="106" s="1" customFormat="1" ht="15" customHeight="1">
      <c r="B106" s="305"/>
      <c r="C106" s="293" t="s">
        <v>51</v>
      </c>
      <c r="D106" s="315"/>
      <c r="E106" s="315"/>
      <c r="F106" s="316" t="s">
        <v>628</v>
      </c>
      <c r="G106" s="293"/>
      <c r="H106" s="293" t="s">
        <v>668</v>
      </c>
      <c r="I106" s="293" t="s">
        <v>630</v>
      </c>
      <c r="J106" s="293">
        <v>20</v>
      </c>
      <c r="K106" s="307"/>
    </row>
    <row r="107" s="1" customFormat="1" ht="15" customHeight="1">
      <c r="B107" s="305"/>
      <c r="C107" s="293" t="s">
        <v>631</v>
      </c>
      <c r="D107" s="293"/>
      <c r="E107" s="293"/>
      <c r="F107" s="316" t="s">
        <v>628</v>
      </c>
      <c r="G107" s="293"/>
      <c r="H107" s="293" t="s">
        <v>668</v>
      </c>
      <c r="I107" s="293" t="s">
        <v>630</v>
      </c>
      <c r="J107" s="293">
        <v>120</v>
      </c>
      <c r="K107" s="307"/>
    </row>
    <row r="108" s="1" customFormat="1" ht="15" customHeight="1">
      <c r="B108" s="318"/>
      <c r="C108" s="293" t="s">
        <v>633</v>
      </c>
      <c r="D108" s="293"/>
      <c r="E108" s="293"/>
      <c r="F108" s="316" t="s">
        <v>634</v>
      </c>
      <c r="G108" s="293"/>
      <c r="H108" s="293" t="s">
        <v>668</v>
      </c>
      <c r="I108" s="293" t="s">
        <v>630</v>
      </c>
      <c r="J108" s="293">
        <v>50</v>
      </c>
      <c r="K108" s="307"/>
    </row>
    <row r="109" s="1" customFormat="1" ht="15" customHeight="1">
      <c r="B109" s="318"/>
      <c r="C109" s="293" t="s">
        <v>636</v>
      </c>
      <c r="D109" s="293"/>
      <c r="E109" s="293"/>
      <c r="F109" s="316" t="s">
        <v>628</v>
      </c>
      <c r="G109" s="293"/>
      <c r="H109" s="293" t="s">
        <v>668</v>
      </c>
      <c r="I109" s="293" t="s">
        <v>638</v>
      </c>
      <c r="J109" s="293"/>
      <c r="K109" s="307"/>
    </row>
    <row r="110" s="1" customFormat="1" ht="15" customHeight="1">
      <c r="B110" s="318"/>
      <c r="C110" s="293" t="s">
        <v>647</v>
      </c>
      <c r="D110" s="293"/>
      <c r="E110" s="293"/>
      <c r="F110" s="316" t="s">
        <v>634</v>
      </c>
      <c r="G110" s="293"/>
      <c r="H110" s="293" t="s">
        <v>668</v>
      </c>
      <c r="I110" s="293" t="s">
        <v>630</v>
      </c>
      <c r="J110" s="293">
        <v>50</v>
      </c>
      <c r="K110" s="307"/>
    </row>
    <row r="111" s="1" customFormat="1" ht="15" customHeight="1">
      <c r="B111" s="318"/>
      <c r="C111" s="293" t="s">
        <v>655</v>
      </c>
      <c r="D111" s="293"/>
      <c r="E111" s="293"/>
      <c r="F111" s="316" t="s">
        <v>634</v>
      </c>
      <c r="G111" s="293"/>
      <c r="H111" s="293" t="s">
        <v>668</v>
      </c>
      <c r="I111" s="293" t="s">
        <v>630</v>
      </c>
      <c r="J111" s="293">
        <v>50</v>
      </c>
      <c r="K111" s="307"/>
    </row>
    <row r="112" s="1" customFormat="1" ht="15" customHeight="1">
      <c r="B112" s="318"/>
      <c r="C112" s="293" t="s">
        <v>653</v>
      </c>
      <c r="D112" s="293"/>
      <c r="E112" s="293"/>
      <c r="F112" s="316" t="s">
        <v>634</v>
      </c>
      <c r="G112" s="293"/>
      <c r="H112" s="293" t="s">
        <v>668</v>
      </c>
      <c r="I112" s="293" t="s">
        <v>630</v>
      </c>
      <c r="J112" s="293">
        <v>50</v>
      </c>
      <c r="K112" s="307"/>
    </row>
    <row r="113" s="1" customFormat="1" ht="15" customHeight="1">
      <c r="B113" s="318"/>
      <c r="C113" s="293" t="s">
        <v>51</v>
      </c>
      <c r="D113" s="293"/>
      <c r="E113" s="293"/>
      <c r="F113" s="316" t="s">
        <v>628</v>
      </c>
      <c r="G113" s="293"/>
      <c r="H113" s="293" t="s">
        <v>669</v>
      </c>
      <c r="I113" s="293" t="s">
        <v>630</v>
      </c>
      <c r="J113" s="293">
        <v>20</v>
      </c>
      <c r="K113" s="307"/>
    </row>
    <row r="114" s="1" customFormat="1" ht="15" customHeight="1">
      <c r="B114" s="318"/>
      <c r="C114" s="293" t="s">
        <v>670</v>
      </c>
      <c r="D114" s="293"/>
      <c r="E114" s="293"/>
      <c r="F114" s="316" t="s">
        <v>628</v>
      </c>
      <c r="G114" s="293"/>
      <c r="H114" s="293" t="s">
        <v>671</v>
      </c>
      <c r="I114" s="293" t="s">
        <v>630</v>
      </c>
      <c r="J114" s="293">
        <v>120</v>
      </c>
      <c r="K114" s="307"/>
    </row>
    <row r="115" s="1" customFormat="1" ht="15" customHeight="1">
      <c r="B115" s="318"/>
      <c r="C115" s="293" t="s">
        <v>36</v>
      </c>
      <c r="D115" s="293"/>
      <c r="E115" s="293"/>
      <c r="F115" s="316" t="s">
        <v>628</v>
      </c>
      <c r="G115" s="293"/>
      <c r="H115" s="293" t="s">
        <v>672</v>
      </c>
      <c r="I115" s="293" t="s">
        <v>663</v>
      </c>
      <c r="J115" s="293"/>
      <c r="K115" s="307"/>
    </row>
    <row r="116" s="1" customFormat="1" ht="15" customHeight="1">
      <c r="B116" s="318"/>
      <c r="C116" s="293" t="s">
        <v>46</v>
      </c>
      <c r="D116" s="293"/>
      <c r="E116" s="293"/>
      <c r="F116" s="316" t="s">
        <v>628</v>
      </c>
      <c r="G116" s="293"/>
      <c r="H116" s="293" t="s">
        <v>673</v>
      </c>
      <c r="I116" s="293" t="s">
        <v>663</v>
      </c>
      <c r="J116" s="293"/>
      <c r="K116" s="307"/>
    </row>
    <row r="117" s="1" customFormat="1" ht="15" customHeight="1">
      <c r="B117" s="318"/>
      <c r="C117" s="293" t="s">
        <v>55</v>
      </c>
      <c r="D117" s="293"/>
      <c r="E117" s="293"/>
      <c r="F117" s="316" t="s">
        <v>628</v>
      </c>
      <c r="G117" s="293"/>
      <c r="H117" s="293" t="s">
        <v>674</v>
      </c>
      <c r="I117" s="293" t="s">
        <v>675</v>
      </c>
      <c r="J117" s="293"/>
      <c r="K117" s="307"/>
    </row>
    <row r="118" s="1" customFormat="1" ht="15" customHeight="1">
      <c r="B118" s="321"/>
      <c r="C118" s="327"/>
      <c r="D118" s="327"/>
      <c r="E118" s="327"/>
      <c r="F118" s="327"/>
      <c r="G118" s="327"/>
      <c r="H118" s="327"/>
      <c r="I118" s="327"/>
      <c r="J118" s="327"/>
      <c r="K118" s="323"/>
    </row>
    <row r="119" s="1" customFormat="1" ht="18.75" customHeight="1">
      <c r="B119" s="328"/>
      <c r="C119" s="329"/>
      <c r="D119" s="329"/>
      <c r="E119" s="329"/>
      <c r="F119" s="330"/>
      <c r="G119" s="329"/>
      <c r="H119" s="329"/>
      <c r="I119" s="329"/>
      <c r="J119" s="329"/>
      <c r="K119" s="328"/>
    </row>
    <row r="120" s="1" customFormat="1" ht="18.75" customHeight="1">
      <c r="B120" s="301"/>
      <c r="C120" s="301"/>
      <c r="D120" s="301"/>
      <c r="E120" s="301"/>
      <c r="F120" s="301"/>
      <c r="G120" s="301"/>
      <c r="H120" s="301"/>
      <c r="I120" s="301"/>
      <c r="J120" s="301"/>
      <c r="K120" s="301"/>
    </row>
    <row r="121" s="1" customFormat="1" ht="7.5" customHeight="1">
      <c r="B121" s="331"/>
      <c r="C121" s="332"/>
      <c r="D121" s="332"/>
      <c r="E121" s="332"/>
      <c r="F121" s="332"/>
      <c r="G121" s="332"/>
      <c r="H121" s="332"/>
      <c r="I121" s="332"/>
      <c r="J121" s="332"/>
      <c r="K121" s="333"/>
    </row>
    <row r="122" s="1" customFormat="1" ht="45" customHeight="1">
      <c r="B122" s="334"/>
      <c r="C122" s="284" t="s">
        <v>676</v>
      </c>
      <c r="D122" s="284"/>
      <c r="E122" s="284"/>
      <c r="F122" s="284"/>
      <c r="G122" s="284"/>
      <c r="H122" s="284"/>
      <c r="I122" s="284"/>
      <c r="J122" s="284"/>
      <c r="K122" s="335"/>
    </row>
    <row r="123" s="1" customFormat="1" ht="17.25" customHeight="1">
      <c r="B123" s="336"/>
      <c r="C123" s="308" t="s">
        <v>622</v>
      </c>
      <c r="D123" s="308"/>
      <c r="E123" s="308"/>
      <c r="F123" s="308" t="s">
        <v>623</v>
      </c>
      <c r="G123" s="309"/>
      <c r="H123" s="308" t="s">
        <v>52</v>
      </c>
      <c r="I123" s="308" t="s">
        <v>55</v>
      </c>
      <c r="J123" s="308" t="s">
        <v>624</v>
      </c>
      <c r="K123" s="337"/>
    </row>
    <row r="124" s="1" customFormat="1" ht="17.25" customHeight="1">
      <c r="B124" s="336"/>
      <c r="C124" s="310" t="s">
        <v>625</v>
      </c>
      <c r="D124" s="310"/>
      <c r="E124" s="310"/>
      <c r="F124" s="311" t="s">
        <v>626</v>
      </c>
      <c r="G124" s="312"/>
      <c r="H124" s="310"/>
      <c r="I124" s="310"/>
      <c r="J124" s="310" t="s">
        <v>627</v>
      </c>
      <c r="K124" s="337"/>
    </row>
    <row r="125" s="1" customFormat="1" ht="5.25" customHeight="1">
      <c r="B125" s="338"/>
      <c r="C125" s="313"/>
      <c r="D125" s="313"/>
      <c r="E125" s="313"/>
      <c r="F125" s="313"/>
      <c r="G125" s="339"/>
      <c r="H125" s="313"/>
      <c r="I125" s="313"/>
      <c r="J125" s="313"/>
      <c r="K125" s="340"/>
    </row>
    <row r="126" s="1" customFormat="1" ht="15" customHeight="1">
      <c r="B126" s="338"/>
      <c r="C126" s="293" t="s">
        <v>631</v>
      </c>
      <c r="D126" s="315"/>
      <c r="E126" s="315"/>
      <c r="F126" s="316" t="s">
        <v>628</v>
      </c>
      <c r="G126" s="293"/>
      <c r="H126" s="293" t="s">
        <v>668</v>
      </c>
      <c r="I126" s="293" t="s">
        <v>630</v>
      </c>
      <c r="J126" s="293">
        <v>120</v>
      </c>
      <c r="K126" s="341"/>
    </row>
    <row r="127" s="1" customFormat="1" ht="15" customHeight="1">
      <c r="B127" s="338"/>
      <c r="C127" s="293" t="s">
        <v>677</v>
      </c>
      <c r="D127" s="293"/>
      <c r="E127" s="293"/>
      <c r="F127" s="316" t="s">
        <v>628</v>
      </c>
      <c r="G127" s="293"/>
      <c r="H127" s="293" t="s">
        <v>678</v>
      </c>
      <c r="I127" s="293" t="s">
        <v>630</v>
      </c>
      <c r="J127" s="293" t="s">
        <v>679</v>
      </c>
      <c r="K127" s="341"/>
    </row>
    <row r="128" s="1" customFormat="1" ht="15" customHeight="1">
      <c r="B128" s="338"/>
      <c r="C128" s="293" t="s">
        <v>576</v>
      </c>
      <c r="D128" s="293"/>
      <c r="E128" s="293"/>
      <c r="F128" s="316" t="s">
        <v>628</v>
      </c>
      <c r="G128" s="293"/>
      <c r="H128" s="293" t="s">
        <v>680</v>
      </c>
      <c r="I128" s="293" t="s">
        <v>630</v>
      </c>
      <c r="J128" s="293" t="s">
        <v>679</v>
      </c>
      <c r="K128" s="341"/>
    </row>
    <row r="129" s="1" customFormat="1" ht="15" customHeight="1">
      <c r="B129" s="338"/>
      <c r="C129" s="293" t="s">
        <v>639</v>
      </c>
      <c r="D129" s="293"/>
      <c r="E129" s="293"/>
      <c r="F129" s="316" t="s">
        <v>634</v>
      </c>
      <c r="G129" s="293"/>
      <c r="H129" s="293" t="s">
        <v>640</v>
      </c>
      <c r="I129" s="293" t="s">
        <v>630</v>
      </c>
      <c r="J129" s="293">
        <v>15</v>
      </c>
      <c r="K129" s="341"/>
    </row>
    <row r="130" s="1" customFormat="1" ht="15" customHeight="1">
      <c r="B130" s="338"/>
      <c r="C130" s="319" t="s">
        <v>641</v>
      </c>
      <c r="D130" s="319"/>
      <c r="E130" s="319"/>
      <c r="F130" s="320" t="s">
        <v>634</v>
      </c>
      <c r="G130" s="319"/>
      <c r="H130" s="319" t="s">
        <v>642</v>
      </c>
      <c r="I130" s="319" t="s">
        <v>630</v>
      </c>
      <c r="J130" s="319">
        <v>15</v>
      </c>
      <c r="K130" s="341"/>
    </row>
    <row r="131" s="1" customFormat="1" ht="15" customHeight="1">
      <c r="B131" s="338"/>
      <c r="C131" s="319" t="s">
        <v>643</v>
      </c>
      <c r="D131" s="319"/>
      <c r="E131" s="319"/>
      <c r="F131" s="320" t="s">
        <v>634</v>
      </c>
      <c r="G131" s="319"/>
      <c r="H131" s="319" t="s">
        <v>644</v>
      </c>
      <c r="I131" s="319" t="s">
        <v>630</v>
      </c>
      <c r="J131" s="319">
        <v>20</v>
      </c>
      <c r="K131" s="341"/>
    </row>
    <row r="132" s="1" customFormat="1" ht="15" customHeight="1">
      <c r="B132" s="338"/>
      <c r="C132" s="319" t="s">
        <v>645</v>
      </c>
      <c r="D132" s="319"/>
      <c r="E132" s="319"/>
      <c r="F132" s="320" t="s">
        <v>634</v>
      </c>
      <c r="G132" s="319"/>
      <c r="H132" s="319" t="s">
        <v>646</v>
      </c>
      <c r="I132" s="319" t="s">
        <v>630</v>
      </c>
      <c r="J132" s="319">
        <v>20</v>
      </c>
      <c r="K132" s="341"/>
    </row>
    <row r="133" s="1" customFormat="1" ht="15" customHeight="1">
      <c r="B133" s="338"/>
      <c r="C133" s="293" t="s">
        <v>633</v>
      </c>
      <c r="D133" s="293"/>
      <c r="E133" s="293"/>
      <c r="F133" s="316" t="s">
        <v>634</v>
      </c>
      <c r="G133" s="293"/>
      <c r="H133" s="293" t="s">
        <v>668</v>
      </c>
      <c r="I133" s="293" t="s">
        <v>630</v>
      </c>
      <c r="J133" s="293">
        <v>50</v>
      </c>
      <c r="K133" s="341"/>
    </row>
    <row r="134" s="1" customFormat="1" ht="15" customHeight="1">
      <c r="B134" s="338"/>
      <c r="C134" s="293" t="s">
        <v>647</v>
      </c>
      <c r="D134" s="293"/>
      <c r="E134" s="293"/>
      <c r="F134" s="316" t="s">
        <v>634</v>
      </c>
      <c r="G134" s="293"/>
      <c r="H134" s="293" t="s">
        <v>668</v>
      </c>
      <c r="I134" s="293" t="s">
        <v>630</v>
      </c>
      <c r="J134" s="293">
        <v>50</v>
      </c>
      <c r="K134" s="341"/>
    </row>
    <row r="135" s="1" customFormat="1" ht="15" customHeight="1">
      <c r="B135" s="338"/>
      <c r="C135" s="293" t="s">
        <v>653</v>
      </c>
      <c r="D135" s="293"/>
      <c r="E135" s="293"/>
      <c r="F135" s="316" t="s">
        <v>634</v>
      </c>
      <c r="G135" s="293"/>
      <c r="H135" s="293" t="s">
        <v>668</v>
      </c>
      <c r="I135" s="293" t="s">
        <v>630</v>
      </c>
      <c r="J135" s="293">
        <v>50</v>
      </c>
      <c r="K135" s="341"/>
    </row>
    <row r="136" s="1" customFormat="1" ht="15" customHeight="1">
      <c r="B136" s="338"/>
      <c r="C136" s="293" t="s">
        <v>655</v>
      </c>
      <c r="D136" s="293"/>
      <c r="E136" s="293"/>
      <c r="F136" s="316" t="s">
        <v>634</v>
      </c>
      <c r="G136" s="293"/>
      <c r="H136" s="293" t="s">
        <v>668</v>
      </c>
      <c r="I136" s="293" t="s">
        <v>630</v>
      </c>
      <c r="J136" s="293">
        <v>50</v>
      </c>
      <c r="K136" s="341"/>
    </row>
    <row r="137" s="1" customFormat="1" ht="15" customHeight="1">
      <c r="B137" s="338"/>
      <c r="C137" s="293" t="s">
        <v>656</v>
      </c>
      <c r="D137" s="293"/>
      <c r="E137" s="293"/>
      <c r="F137" s="316" t="s">
        <v>634</v>
      </c>
      <c r="G137" s="293"/>
      <c r="H137" s="293" t="s">
        <v>681</v>
      </c>
      <c r="I137" s="293" t="s">
        <v>630</v>
      </c>
      <c r="J137" s="293">
        <v>255</v>
      </c>
      <c r="K137" s="341"/>
    </row>
    <row r="138" s="1" customFormat="1" ht="15" customHeight="1">
      <c r="B138" s="338"/>
      <c r="C138" s="293" t="s">
        <v>658</v>
      </c>
      <c r="D138" s="293"/>
      <c r="E138" s="293"/>
      <c r="F138" s="316" t="s">
        <v>628</v>
      </c>
      <c r="G138" s="293"/>
      <c r="H138" s="293" t="s">
        <v>682</v>
      </c>
      <c r="I138" s="293" t="s">
        <v>660</v>
      </c>
      <c r="J138" s="293"/>
      <c r="K138" s="341"/>
    </row>
    <row r="139" s="1" customFormat="1" ht="15" customHeight="1">
      <c r="B139" s="338"/>
      <c r="C139" s="293" t="s">
        <v>661</v>
      </c>
      <c r="D139" s="293"/>
      <c r="E139" s="293"/>
      <c r="F139" s="316" t="s">
        <v>628</v>
      </c>
      <c r="G139" s="293"/>
      <c r="H139" s="293" t="s">
        <v>683</v>
      </c>
      <c r="I139" s="293" t="s">
        <v>663</v>
      </c>
      <c r="J139" s="293"/>
      <c r="K139" s="341"/>
    </row>
    <row r="140" s="1" customFormat="1" ht="15" customHeight="1">
      <c r="B140" s="338"/>
      <c r="C140" s="293" t="s">
        <v>664</v>
      </c>
      <c r="D140" s="293"/>
      <c r="E140" s="293"/>
      <c r="F140" s="316" t="s">
        <v>628</v>
      </c>
      <c r="G140" s="293"/>
      <c r="H140" s="293" t="s">
        <v>664</v>
      </c>
      <c r="I140" s="293" t="s">
        <v>663</v>
      </c>
      <c r="J140" s="293"/>
      <c r="K140" s="341"/>
    </row>
    <row r="141" s="1" customFormat="1" ht="15" customHeight="1">
      <c r="B141" s="338"/>
      <c r="C141" s="293" t="s">
        <v>36</v>
      </c>
      <c r="D141" s="293"/>
      <c r="E141" s="293"/>
      <c r="F141" s="316" t="s">
        <v>628</v>
      </c>
      <c r="G141" s="293"/>
      <c r="H141" s="293" t="s">
        <v>684</v>
      </c>
      <c r="I141" s="293" t="s">
        <v>663</v>
      </c>
      <c r="J141" s="293"/>
      <c r="K141" s="341"/>
    </row>
    <row r="142" s="1" customFormat="1" ht="15" customHeight="1">
      <c r="B142" s="338"/>
      <c r="C142" s="293" t="s">
        <v>685</v>
      </c>
      <c r="D142" s="293"/>
      <c r="E142" s="293"/>
      <c r="F142" s="316" t="s">
        <v>628</v>
      </c>
      <c r="G142" s="293"/>
      <c r="H142" s="293" t="s">
        <v>686</v>
      </c>
      <c r="I142" s="293" t="s">
        <v>663</v>
      </c>
      <c r="J142" s="293"/>
      <c r="K142" s="341"/>
    </row>
    <row r="143" s="1" customFormat="1" ht="15" customHeight="1">
      <c r="B143" s="342"/>
      <c r="C143" s="343"/>
      <c r="D143" s="343"/>
      <c r="E143" s="343"/>
      <c r="F143" s="343"/>
      <c r="G143" s="343"/>
      <c r="H143" s="343"/>
      <c r="I143" s="343"/>
      <c r="J143" s="343"/>
      <c r="K143" s="344"/>
    </row>
    <row r="144" s="1" customFormat="1" ht="18.75" customHeight="1">
      <c r="B144" s="329"/>
      <c r="C144" s="329"/>
      <c r="D144" s="329"/>
      <c r="E144" s="329"/>
      <c r="F144" s="330"/>
      <c r="G144" s="329"/>
      <c r="H144" s="329"/>
      <c r="I144" s="329"/>
      <c r="J144" s="329"/>
      <c r="K144" s="329"/>
    </row>
    <row r="145" s="1" customFormat="1" ht="18.75" customHeight="1">
      <c r="B145" s="301"/>
      <c r="C145" s="301"/>
      <c r="D145" s="301"/>
      <c r="E145" s="301"/>
      <c r="F145" s="301"/>
      <c r="G145" s="301"/>
      <c r="H145" s="301"/>
      <c r="I145" s="301"/>
      <c r="J145" s="301"/>
      <c r="K145" s="301"/>
    </row>
    <row r="146" s="1" customFormat="1" ht="7.5" customHeight="1">
      <c r="B146" s="302"/>
      <c r="C146" s="303"/>
      <c r="D146" s="303"/>
      <c r="E146" s="303"/>
      <c r="F146" s="303"/>
      <c r="G146" s="303"/>
      <c r="H146" s="303"/>
      <c r="I146" s="303"/>
      <c r="J146" s="303"/>
      <c r="K146" s="304"/>
    </row>
    <row r="147" s="1" customFormat="1" ht="45" customHeight="1">
      <c r="B147" s="305"/>
      <c r="C147" s="306" t="s">
        <v>687</v>
      </c>
      <c r="D147" s="306"/>
      <c r="E147" s="306"/>
      <c r="F147" s="306"/>
      <c r="G147" s="306"/>
      <c r="H147" s="306"/>
      <c r="I147" s="306"/>
      <c r="J147" s="306"/>
      <c r="K147" s="307"/>
    </row>
    <row r="148" s="1" customFormat="1" ht="17.25" customHeight="1">
      <c r="B148" s="305"/>
      <c r="C148" s="308" t="s">
        <v>622</v>
      </c>
      <c r="D148" s="308"/>
      <c r="E148" s="308"/>
      <c r="F148" s="308" t="s">
        <v>623</v>
      </c>
      <c r="G148" s="309"/>
      <c r="H148" s="308" t="s">
        <v>52</v>
      </c>
      <c r="I148" s="308" t="s">
        <v>55</v>
      </c>
      <c r="J148" s="308" t="s">
        <v>624</v>
      </c>
      <c r="K148" s="307"/>
    </row>
    <row r="149" s="1" customFormat="1" ht="17.25" customHeight="1">
      <c r="B149" s="305"/>
      <c r="C149" s="310" t="s">
        <v>625</v>
      </c>
      <c r="D149" s="310"/>
      <c r="E149" s="310"/>
      <c r="F149" s="311" t="s">
        <v>626</v>
      </c>
      <c r="G149" s="312"/>
      <c r="H149" s="310"/>
      <c r="I149" s="310"/>
      <c r="J149" s="310" t="s">
        <v>627</v>
      </c>
      <c r="K149" s="307"/>
    </row>
    <row r="150" s="1" customFormat="1" ht="5.25" customHeight="1">
      <c r="B150" s="318"/>
      <c r="C150" s="313"/>
      <c r="D150" s="313"/>
      <c r="E150" s="313"/>
      <c r="F150" s="313"/>
      <c r="G150" s="314"/>
      <c r="H150" s="313"/>
      <c r="I150" s="313"/>
      <c r="J150" s="313"/>
      <c r="K150" s="341"/>
    </row>
    <row r="151" s="1" customFormat="1" ht="15" customHeight="1">
      <c r="B151" s="318"/>
      <c r="C151" s="345" t="s">
        <v>631</v>
      </c>
      <c r="D151" s="293"/>
      <c r="E151" s="293"/>
      <c r="F151" s="346" t="s">
        <v>628</v>
      </c>
      <c r="G151" s="293"/>
      <c r="H151" s="345" t="s">
        <v>668</v>
      </c>
      <c r="I151" s="345" t="s">
        <v>630</v>
      </c>
      <c r="J151" s="345">
        <v>120</v>
      </c>
      <c r="K151" s="341"/>
    </row>
    <row r="152" s="1" customFormat="1" ht="15" customHeight="1">
      <c r="B152" s="318"/>
      <c r="C152" s="345" t="s">
        <v>677</v>
      </c>
      <c r="D152" s="293"/>
      <c r="E152" s="293"/>
      <c r="F152" s="346" t="s">
        <v>628</v>
      </c>
      <c r="G152" s="293"/>
      <c r="H152" s="345" t="s">
        <v>688</v>
      </c>
      <c r="I152" s="345" t="s">
        <v>630</v>
      </c>
      <c r="J152" s="345" t="s">
        <v>679</v>
      </c>
      <c r="K152" s="341"/>
    </row>
    <row r="153" s="1" customFormat="1" ht="15" customHeight="1">
      <c r="B153" s="318"/>
      <c r="C153" s="345" t="s">
        <v>576</v>
      </c>
      <c r="D153" s="293"/>
      <c r="E153" s="293"/>
      <c r="F153" s="346" t="s">
        <v>628</v>
      </c>
      <c r="G153" s="293"/>
      <c r="H153" s="345" t="s">
        <v>689</v>
      </c>
      <c r="I153" s="345" t="s">
        <v>630</v>
      </c>
      <c r="J153" s="345" t="s">
        <v>679</v>
      </c>
      <c r="K153" s="341"/>
    </row>
    <row r="154" s="1" customFormat="1" ht="15" customHeight="1">
      <c r="B154" s="318"/>
      <c r="C154" s="345" t="s">
        <v>633</v>
      </c>
      <c r="D154" s="293"/>
      <c r="E154" s="293"/>
      <c r="F154" s="346" t="s">
        <v>634</v>
      </c>
      <c r="G154" s="293"/>
      <c r="H154" s="345" t="s">
        <v>668</v>
      </c>
      <c r="I154" s="345" t="s">
        <v>630</v>
      </c>
      <c r="J154" s="345">
        <v>50</v>
      </c>
      <c r="K154" s="341"/>
    </row>
    <row r="155" s="1" customFormat="1" ht="15" customHeight="1">
      <c r="B155" s="318"/>
      <c r="C155" s="345" t="s">
        <v>636</v>
      </c>
      <c r="D155" s="293"/>
      <c r="E155" s="293"/>
      <c r="F155" s="346" t="s">
        <v>628</v>
      </c>
      <c r="G155" s="293"/>
      <c r="H155" s="345" t="s">
        <v>668</v>
      </c>
      <c r="I155" s="345" t="s">
        <v>638</v>
      </c>
      <c r="J155" s="345"/>
      <c r="K155" s="341"/>
    </row>
    <row r="156" s="1" customFormat="1" ht="15" customHeight="1">
      <c r="B156" s="318"/>
      <c r="C156" s="345" t="s">
        <v>647</v>
      </c>
      <c r="D156" s="293"/>
      <c r="E156" s="293"/>
      <c r="F156" s="346" t="s">
        <v>634</v>
      </c>
      <c r="G156" s="293"/>
      <c r="H156" s="345" t="s">
        <v>668</v>
      </c>
      <c r="I156" s="345" t="s">
        <v>630</v>
      </c>
      <c r="J156" s="345">
        <v>50</v>
      </c>
      <c r="K156" s="341"/>
    </row>
    <row r="157" s="1" customFormat="1" ht="15" customHeight="1">
      <c r="B157" s="318"/>
      <c r="C157" s="345" t="s">
        <v>655</v>
      </c>
      <c r="D157" s="293"/>
      <c r="E157" s="293"/>
      <c r="F157" s="346" t="s">
        <v>634</v>
      </c>
      <c r="G157" s="293"/>
      <c r="H157" s="345" t="s">
        <v>668</v>
      </c>
      <c r="I157" s="345" t="s">
        <v>630</v>
      </c>
      <c r="J157" s="345">
        <v>50</v>
      </c>
      <c r="K157" s="341"/>
    </row>
    <row r="158" s="1" customFormat="1" ht="15" customHeight="1">
      <c r="B158" s="318"/>
      <c r="C158" s="345" t="s">
        <v>653</v>
      </c>
      <c r="D158" s="293"/>
      <c r="E158" s="293"/>
      <c r="F158" s="346" t="s">
        <v>634</v>
      </c>
      <c r="G158" s="293"/>
      <c r="H158" s="345" t="s">
        <v>668</v>
      </c>
      <c r="I158" s="345" t="s">
        <v>630</v>
      </c>
      <c r="J158" s="345">
        <v>50</v>
      </c>
      <c r="K158" s="341"/>
    </row>
    <row r="159" s="1" customFormat="1" ht="15" customHeight="1">
      <c r="B159" s="318"/>
      <c r="C159" s="345" t="s">
        <v>80</v>
      </c>
      <c r="D159" s="293"/>
      <c r="E159" s="293"/>
      <c r="F159" s="346" t="s">
        <v>628</v>
      </c>
      <c r="G159" s="293"/>
      <c r="H159" s="345" t="s">
        <v>690</v>
      </c>
      <c r="I159" s="345" t="s">
        <v>630</v>
      </c>
      <c r="J159" s="345" t="s">
        <v>691</v>
      </c>
      <c r="K159" s="341"/>
    </row>
    <row r="160" s="1" customFormat="1" ht="15" customHeight="1">
      <c r="B160" s="318"/>
      <c r="C160" s="345" t="s">
        <v>692</v>
      </c>
      <c r="D160" s="293"/>
      <c r="E160" s="293"/>
      <c r="F160" s="346" t="s">
        <v>628</v>
      </c>
      <c r="G160" s="293"/>
      <c r="H160" s="345" t="s">
        <v>693</v>
      </c>
      <c r="I160" s="345" t="s">
        <v>663</v>
      </c>
      <c r="J160" s="345"/>
      <c r="K160" s="341"/>
    </row>
    <row r="161" s="1" customFormat="1" ht="15" customHeight="1">
      <c r="B161" s="347"/>
      <c r="C161" s="327"/>
      <c r="D161" s="327"/>
      <c r="E161" s="327"/>
      <c r="F161" s="327"/>
      <c r="G161" s="327"/>
      <c r="H161" s="327"/>
      <c r="I161" s="327"/>
      <c r="J161" s="327"/>
      <c r="K161" s="348"/>
    </row>
    <row r="162" s="1" customFormat="1" ht="18.75" customHeight="1">
      <c r="B162" s="329"/>
      <c r="C162" s="339"/>
      <c r="D162" s="339"/>
      <c r="E162" s="339"/>
      <c r="F162" s="349"/>
      <c r="G162" s="339"/>
      <c r="H162" s="339"/>
      <c r="I162" s="339"/>
      <c r="J162" s="339"/>
      <c r="K162" s="329"/>
    </row>
    <row r="163" s="1" customFormat="1" ht="18.75" customHeight="1">
      <c r="B163" s="301"/>
      <c r="C163" s="301"/>
      <c r="D163" s="301"/>
      <c r="E163" s="301"/>
      <c r="F163" s="301"/>
      <c r="G163" s="301"/>
      <c r="H163" s="301"/>
      <c r="I163" s="301"/>
      <c r="J163" s="301"/>
      <c r="K163" s="301"/>
    </row>
    <row r="164" s="1" customFormat="1" ht="7.5" customHeight="1">
      <c r="B164" s="280"/>
      <c r="C164" s="281"/>
      <c r="D164" s="281"/>
      <c r="E164" s="281"/>
      <c r="F164" s="281"/>
      <c r="G164" s="281"/>
      <c r="H164" s="281"/>
      <c r="I164" s="281"/>
      <c r="J164" s="281"/>
      <c r="K164" s="282"/>
    </row>
    <row r="165" s="1" customFormat="1" ht="45" customHeight="1">
      <c r="B165" s="283"/>
      <c r="C165" s="284" t="s">
        <v>694</v>
      </c>
      <c r="D165" s="284"/>
      <c r="E165" s="284"/>
      <c r="F165" s="284"/>
      <c r="G165" s="284"/>
      <c r="H165" s="284"/>
      <c r="I165" s="284"/>
      <c r="J165" s="284"/>
      <c r="K165" s="285"/>
    </row>
    <row r="166" s="1" customFormat="1" ht="17.25" customHeight="1">
      <c r="B166" s="283"/>
      <c r="C166" s="308" t="s">
        <v>622</v>
      </c>
      <c r="D166" s="308"/>
      <c r="E166" s="308"/>
      <c r="F166" s="308" t="s">
        <v>623</v>
      </c>
      <c r="G166" s="350"/>
      <c r="H166" s="351" t="s">
        <v>52</v>
      </c>
      <c r="I166" s="351" t="s">
        <v>55</v>
      </c>
      <c r="J166" s="308" t="s">
        <v>624</v>
      </c>
      <c r="K166" s="285"/>
    </row>
    <row r="167" s="1" customFormat="1" ht="17.25" customHeight="1">
      <c r="B167" s="286"/>
      <c r="C167" s="310" t="s">
        <v>625</v>
      </c>
      <c r="D167" s="310"/>
      <c r="E167" s="310"/>
      <c r="F167" s="311" t="s">
        <v>626</v>
      </c>
      <c r="G167" s="352"/>
      <c r="H167" s="353"/>
      <c r="I167" s="353"/>
      <c r="J167" s="310" t="s">
        <v>627</v>
      </c>
      <c r="K167" s="288"/>
    </row>
    <row r="168" s="1" customFormat="1" ht="5.25" customHeight="1">
      <c r="B168" s="318"/>
      <c r="C168" s="313"/>
      <c r="D168" s="313"/>
      <c r="E168" s="313"/>
      <c r="F168" s="313"/>
      <c r="G168" s="314"/>
      <c r="H168" s="313"/>
      <c r="I168" s="313"/>
      <c r="J168" s="313"/>
      <c r="K168" s="341"/>
    </row>
    <row r="169" s="1" customFormat="1" ht="15" customHeight="1">
      <c r="B169" s="318"/>
      <c r="C169" s="293" t="s">
        <v>631</v>
      </c>
      <c r="D169" s="293"/>
      <c r="E169" s="293"/>
      <c r="F169" s="316" t="s">
        <v>628</v>
      </c>
      <c r="G169" s="293"/>
      <c r="H169" s="293" t="s">
        <v>668</v>
      </c>
      <c r="I169" s="293" t="s">
        <v>630</v>
      </c>
      <c r="J169" s="293">
        <v>120</v>
      </c>
      <c r="K169" s="341"/>
    </row>
    <row r="170" s="1" customFormat="1" ht="15" customHeight="1">
      <c r="B170" s="318"/>
      <c r="C170" s="293" t="s">
        <v>677</v>
      </c>
      <c r="D170" s="293"/>
      <c r="E170" s="293"/>
      <c r="F170" s="316" t="s">
        <v>628</v>
      </c>
      <c r="G170" s="293"/>
      <c r="H170" s="293" t="s">
        <v>678</v>
      </c>
      <c r="I170" s="293" t="s">
        <v>630</v>
      </c>
      <c r="J170" s="293" t="s">
        <v>679</v>
      </c>
      <c r="K170" s="341"/>
    </row>
    <row r="171" s="1" customFormat="1" ht="15" customHeight="1">
      <c r="B171" s="318"/>
      <c r="C171" s="293" t="s">
        <v>576</v>
      </c>
      <c r="D171" s="293"/>
      <c r="E171" s="293"/>
      <c r="F171" s="316" t="s">
        <v>628</v>
      </c>
      <c r="G171" s="293"/>
      <c r="H171" s="293" t="s">
        <v>695</v>
      </c>
      <c r="I171" s="293" t="s">
        <v>630</v>
      </c>
      <c r="J171" s="293" t="s">
        <v>679</v>
      </c>
      <c r="K171" s="341"/>
    </row>
    <row r="172" s="1" customFormat="1" ht="15" customHeight="1">
      <c r="B172" s="318"/>
      <c r="C172" s="293" t="s">
        <v>633</v>
      </c>
      <c r="D172" s="293"/>
      <c r="E172" s="293"/>
      <c r="F172" s="316" t="s">
        <v>634</v>
      </c>
      <c r="G172" s="293"/>
      <c r="H172" s="293" t="s">
        <v>695</v>
      </c>
      <c r="I172" s="293" t="s">
        <v>630</v>
      </c>
      <c r="J172" s="293">
        <v>50</v>
      </c>
      <c r="K172" s="341"/>
    </row>
    <row r="173" s="1" customFormat="1" ht="15" customHeight="1">
      <c r="B173" s="318"/>
      <c r="C173" s="293" t="s">
        <v>636</v>
      </c>
      <c r="D173" s="293"/>
      <c r="E173" s="293"/>
      <c r="F173" s="316" t="s">
        <v>628</v>
      </c>
      <c r="G173" s="293"/>
      <c r="H173" s="293" t="s">
        <v>695</v>
      </c>
      <c r="I173" s="293" t="s">
        <v>638</v>
      </c>
      <c r="J173" s="293"/>
      <c r="K173" s="341"/>
    </row>
    <row r="174" s="1" customFormat="1" ht="15" customHeight="1">
      <c r="B174" s="318"/>
      <c r="C174" s="293" t="s">
        <v>647</v>
      </c>
      <c r="D174" s="293"/>
      <c r="E174" s="293"/>
      <c r="F174" s="316" t="s">
        <v>634</v>
      </c>
      <c r="G174" s="293"/>
      <c r="H174" s="293" t="s">
        <v>695</v>
      </c>
      <c r="I174" s="293" t="s">
        <v>630</v>
      </c>
      <c r="J174" s="293">
        <v>50</v>
      </c>
      <c r="K174" s="341"/>
    </row>
    <row r="175" s="1" customFormat="1" ht="15" customHeight="1">
      <c r="B175" s="318"/>
      <c r="C175" s="293" t="s">
        <v>655</v>
      </c>
      <c r="D175" s="293"/>
      <c r="E175" s="293"/>
      <c r="F175" s="316" t="s">
        <v>634</v>
      </c>
      <c r="G175" s="293"/>
      <c r="H175" s="293" t="s">
        <v>695</v>
      </c>
      <c r="I175" s="293" t="s">
        <v>630</v>
      </c>
      <c r="J175" s="293">
        <v>50</v>
      </c>
      <c r="K175" s="341"/>
    </row>
    <row r="176" s="1" customFormat="1" ht="15" customHeight="1">
      <c r="B176" s="318"/>
      <c r="C176" s="293" t="s">
        <v>653</v>
      </c>
      <c r="D176" s="293"/>
      <c r="E176" s="293"/>
      <c r="F176" s="316" t="s">
        <v>634</v>
      </c>
      <c r="G176" s="293"/>
      <c r="H176" s="293" t="s">
        <v>695</v>
      </c>
      <c r="I176" s="293" t="s">
        <v>630</v>
      </c>
      <c r="J176" s="293">
        <v>50</v>
      </c>
      <c r="K176" s="341"/>
    </row>
    <row r="177" s="1" customFormat="1" ht="15" customHeight="1">
      <c r="B177" s="318"/>
      <c r="C177" s="293" t="s">
        <v>99</v>
      </c>
      <c r="D177" s="293"/>
      <c r="E177" s="293"/>
      <c r="F177" s="316" t="s">
        <v>628</v>
      </c>
      <c r="G177" s="293"/>
      <c r="H177" s="293" t="s">
        <v>696</v>
      </c>
      <c r="I177" s="293" t="s">
        <v>697</v>
      </c>
      <c r="J177" s="293"/>
      <c r="K177" s="341"/>
    </row>
    <row r="178" s="1" customFormat="1" ht="15" customHeight="1">
      <c r="B178" s="318"/>
      <c r="C178" s="293" t="s">
        <v>55</v>
      </c>
      <c r="D178" s="293"/>
      <c r="E178" s="293"/>
      <c r="F178" s="316" t="s">
        <v>628</v>
      </c>
      <c r="G178" s="293"/>
      <c r="H178" s="293" t="s">
        <v>698</v>
      </c>
      <c r="I178" s="293" t="s">
        <v>699</v>
      </c>
      <c r="J178" s="293">
        <v>1</v>
      </c>
      <c r="K178" s="341"/>
    </row>
    <row r="179" s="1" customFormat="1" ht="15" customHeight="1">
      <c r="B179" s="318"/>
      <c r="C179" s="293" t="s">
        <v>51</v>
      </c>
      <c r="D179" s="293"/>
      <c r="E179" s="293"/>
      <c r="F179" s="316" t="s">
        <v>628</v>
      </c>
      <c r="G179" s="293"/>
      <c r="H179" s="293" t="s">
        <v>700</v>
      </c>
      <c r="I179" s="293" t="s">
        <v>630</v>
      </c>
      <c r="J179" s="293">
        <v>20</v>
      </c>
      <c r="K179" s="341"/>
    </row>
    <row r="180" s="1" customFormat="1" ht="15" customHeight="1">
      <c r="B180" s="318"/>
      <c r="C180" s="293" t="s">
        <v>52</v>
      </c>
      <c r="D180" s="293"/>
      <c r="E180" s="293"/>
      <c r="F180" s="316" t="s">
        <v>628</v>
      </c>
      <c r="G180" s="293"/>
      <c r="H180" s="293" t="s">
        <v>701</v>
      </c>
      <c r="I180" s="293" t="s">
        <v>630</v>
      </c>
      <c r="J180" s="293">
        <v>255</v>
      </c>
      <c r="K180" s="341"/>
    </row>
    <row r="181" s="1" customFormat="1" ht="15" customHeight="1">
      <c r="B181" s="318"/>
      <c r="C181" s="293" t="s">
        <v>100</v>
      </c>
      <c r="D181" s="293"/>
      <c r="E181" s="293"/>
      <c r="F181" s="316" t="s">
        <v>628</v>
      </c>
      <c r="G181" s="293"/>
      <c r="H181" s="293" t="s">
        <v>592</v>
      </c>
      <c r="I181" s="293" t="s">
        <v>630</v>
      </c>
      <c r="J181" s="293">
        <v>10</v>
      </c>
      <c r="K181" s="341"/>
    </row>
    <row r="182" s="1" customFormat="1" ht="15" customHeight="1">
      <c r="B182" s="318"/>
      <c r="C182" s="293" t="s">
        <v>101</v>
      </c>
      <c r="D182" s="293"/>
      <c r="E182" s="293"/>
      <c r="F182" s="316" t="s">
        <v>628</v>
      </c>
      <c r="G182" s="293"/>
      <c r="H182" s="293" t="s">
        <v>702</v>
      </c>
      <c r="I182" s="293" t="s">
        <v>663</v>
      </c>
      <c r="J182" s="293"/>
      <c r="K182" s="341"/>
    </row>
    <row r="183" s="1" customFormat="1" ht="15" customHeight="1">
      <c r="B183" s="318"/>
      <c r="C183" s="293" t="s">
        <v>703</v>
      </c>
      <c r="D183" s="293"/>
      <c r="E183" s="293"/>
      <c r="F183" s="316" t="s">
        <v>628</v>
      </c>
      <c r="G183" s="293"/>
      <c r="H183" s="293" t="s">
        <v>704</v>
      </c>
      <c r="I183" s="293" t="s">
        <v>663</v>
      </c>
      <c r="J183" s="293"/>
      <c r="K183" s="341"/>
    </row>
    <row r="184" s="1" customFormat="1" ht="15" customHeight="1">
      <c r="B184" s="318"/>
      <c r="C184" s="293" t="s">
        <v>692</v>
      </c>
      <c r="D184" s="293"/>
      <c r="E184" s="293"/>
      <c r="F184" s="316" t="s">
        <v>628</v>
      </c>
      <c r="G184" s="293"/>
      <c r="H184" s="293" t="s">
        <v>705</v>
      </c>
      <c r="I184" s="293" t="s">
        <v>663</v>
      </c>
      <c r="J184" s="293"/>
      <c r="K184" s="341"/>
    </row>
    <row r="185" s="1" customFormat="1" ht="15" customHeight="1">
      <c r="B185" s="318"/>
      <c r="C185" s="293" t="s">
        <v>103</v>
      </c>
      <c r="D185" s="293"/>
      <c r="E185" s="293"/>
      <c r="F185" s="316" t="s">
        <v>634</v>
      </c>
      <c r="G185" s="293"/>
      <c r="H185" s="293" t="s">
        <v>706</v>
      </c>
      <c r="I185" s="293" t="s">
        <v>630</v>
      </c>
      <c r="J185" s="293">
        <v>50</v>
      </c>
      <c r="K185" s="341"/>
    </row>
    <row r="186" s="1" customFormat="1" ht="15" customHeight="1">
      <c r="B186" s="318"/>
      <c r="C186" s="293" t="s">
        <v>707</v>
      </c>
      <c r="D186" s="293"/>
      <c r="E186" s="293"/>
      <c r="F186" s="316" t="s">
        <v>634</v>
      </c>
      <c r="G186" s="293"/>
      <c r="H186" s="293" t="s">
        <v>708</v>
      </c>
      <c r="I186" s="293" t="s">
        <v>709</v>
      </c>
      <c r="J186" s="293"/>
      <c r="K186" s="341"/>
    </row>
    <row r="187" s="1" customFormat="1" ht="15" customHeight="1">
      <c r="B187" s="318"/>
      <c r="C187" s="293" t="s">
        <v>710</v>
      </c>
      <c r="D187" s="293"/>
      <c r="E187" s="293"/>
      <c r="F187" s="316" t="s">
        <v>634</v>
      </c>
      <c r="G187" s="293"/>
      <c r="H187" s="293" t="s">
        <v>711</v>
      </c>
      <c r="I187" s="293" t="s">
        <v>709</v>
      </c>
      <c r="J187" s="293"/>
      <c r="K187" s="341"/>
    </row>
    <row r="188" s="1" customFormat="1" ht="15" customHeight="1">
      <c r="B188" s="318"/>
      <c r="C188" s="293" t="s">
        <v>712</v>
      </c>
      <c r="D188" s="293"/>
      <c r="E188" s="293"/>
      <c r="F188" s="316" t="s">
        <v>634</v>
      </c>
      <c r="G188" s="293"/>
      <c r="H188" s="293" t="s">
        <v>713</v>
      </c>
      <c r="I188" s="293" t="s">
        <v>709</v>
      </c>
      <c r="J188" s="293"/>
      <c r="K188" s="341"/>
    </row>
    <row r="189" s="1" customFormat="1" ht="15" customHeight="1">
      <c r="B189" s="318"/>
      <c r="C189" s="354" t="s">
        <v>714</v>
      </c>
      <c r="D189" s="293"/>
      <c r="E189" s="293"/>
      <c r="F189" s="316" t="s">
        <v>634</v>
      </c>
      <c r="G189" s="293"/>
      <c r="H189" s="293" t="s">
        <v>715</v>
      </c>
      <c r="I189" s="293" t="s">
        <v>716</v>
      </c>
      <c r="J189" s="355" t="s">
        <v>717</v>
      </c>
      <c r="K189" s="341"/>
    </row>
    <row r="190" s="18" customFormat="1" ht="15" customHeight="1">
      <c r="B190" s="356"/>
      <c r="C190" s="357" t="s">
        <v>718</v>
      </c>
      <c r="D190" s="358"/>
      <c r="E190" s="358"/>
      <c r="F190" s="359" t="s">
        <v>634</v>
      </c>
      <c r="G190" s="358"/>
      <c r="H190" s="358" t="s">
        <v>719</v>
      </c>
      <c r="I190" s="358" t="s">
        <v>716</v>
      </c>
      <c r="J190" s="360" t="s">
        <v>717</v>
      </c>
      <c r="K190" s="361"/>
    </row>
    <row r="191" s="1" customFormat="1" ht="15" customHeight="1">
      <c r="B191" s="318"/>
      <c r="C191" s="354" t="s">
        <v>40</v>
      </c>
      <c r="D191" s="293"/>
      <c r="E191" s="293"/>
      <c r="F191" s="316" t="s">
        <v>628</v>
      </c>
      <c r="G191" s="293"/>
      <c r="H191" s="290" t="s">
        <v>720</v>
      </c>
      <c r="I191" s="293" t="s">
        <v>721</v>
      </c>
      <c r="J191" s="293"/>
      <c r="K191" s="341"/>
    </row>
    <row r="192" s="1" customFormat="1" ht="15" customHeight="1">
      <c r="B192" s="318"/>
      <c r="C192" s="354" t="s">
        <v>722</v>
      </c>
      <c r="D192" s="293"/>
      <c r="E192" s="293"/>
      <c r="F192" s="316" t="s">
        <v>628</v>
      </c>
      <c r="G192" s="293"/>
      <c r="H192" s="293" t="s">
        <v>723</v>
      </c>
      <c r="I192" s="293" t="s">
        <v>663</v>
      </c>
      <c r="J192" s="293"/>
      <c r="K192" s="341"/>
    </row>
    <row r="193" s="1" customFormat="1" ht="15" customHeight="1">
      <c r="B193" s="318"/>
      <c r="C193" s="354" t="s">
        <v>724</v>
      </c>
      <c r="D193" s="293"/>
      <c r="E193" s="293"/>
      <c r="F193" s="316" t="s">
        <v>628</v>
      </c>
      <c r="G193" s="293"/>
      <c r="H193" s="293" t="s">
        <v>725</v>
      </c>
      <c r="I193" s="293" t="s">
        <v>663</v>
      </c>
      <c r="J193" s="293"/>
      <c r="K193" s="341"/>
    </row>
    <row r="194" s="1" customFormat="1" ht="15" customHeight="1">
      <c r="B194" s="318"/>
      <c r="C194" s="354" t="s">
        <v>726</v>
      </c>
      <c r="D194" s="293"/>
      <c r="E194" s="293"/>
      <c r="F194" s="316" t="s">
        <v>634</v>
      </c>
      <c r="G194" s="293"/>
      <c r="H194" s="293" t="s">
        <v>727</v>
      </c>
      <c r="I194" s="293" t="s">
        <v>663</v>
      </c>
      <c r="J194" s="293"/>
      <c r="K194" s="341"/>
    </row>
    <row r="195" s="1" customFormat="1" ht="15" customHeight="1">
      <c r="B195" s="347"/>
      <c r="C195" s="362"/>
      <c r="D195" s="327"/>
      <c r="E195" s="327"/>
      <c r="F195" s="327"/>
      <c r="G195" s="327"/>
      <c r="H195" s="327"/>
      <c r="I195" s="327"/>
      <c r="J195" s="327"/>
      <c r="K195" s="348"/>
    </row>
    <row r="196" s="1" customFormat="1" ht="18.75" customHeight="1">
      <c r="B196" s="329"/>
      <c r="C196" s="339"/>
      <c r="D196" s="339"/>
      <c r="E196" s="339"/>
      <c r="F196" s="349"/>
      <c r="G196" s="339"/>
      <c r="H196" s="339"/>
      <c r="I196" s="339"/>
      <c r="J196" s="339"/>
      <c r="K196" s="329"/>
    </row>
    <row r="197" s="1" customFormat="1" ht="18.75" customHeight="1">
      <c r="B197" s="329"/>
      <c r="C197" s="339"/>
      <c r="D197" s="339"/>
      <c r="E197" s="339"/>
      <c r="F197" s="349"/>
      <c r="G197" s="339"/>
      <c r="H197" s="339"/>
      <c r="I197" s="339"/>
      <c r="J197" s="339"/>
      <c r="K197" s="329"/>
    </row>
    <row r="198" s="1" customFormat="1" ht="18.75" customHeight="1">
      <c r="B198" s="301"/>
      <c r="C198" s="301"/>
      <c r="D198" s="301"/>
      <c r="E198" s="301"/>
      <c r="F198" s="301"/>
      <c r="G198" s="301"/>
      <c r="H198" s="301"/>
      <c r="I198" s="301"/>
      <c r="J198" s="301"/>
      <c r="K198" s="301"/>
    </row>
    <row r="199" s="1" customFormat="1" ht="13.5">
      <c r="B199" s="280"/>
      <c r="C199" s="281"/>
      <c r="D199" s="281"/>
      <c r="E199" s="281"/>
      <c r="F199" s="281"/>
      <c r="G199" s="281"/>
      <c r="H199" s="281"/>
      <c r="I199" s="281"/>
      <c r="J199" s="281"/>
      <c r="K199" s="282"/>
    </row>
    <row r="200" s="1" customFormat="1" ht="21">
      <c r="B200" s="283"/>
      <c r="C200" s="284" t="s">
        <v>728</v>
      </c>
      <c r="D200" s="284"/>
      <c r="E200" s="284"/>
      <c r="F200" s="284"/>
      <c r="G200" s="284"/>
      <c r="H200" s="284"/>
      <c r="I200" s="284"/>
      <c r="J200" s="284"/>
      <c r="K200" s="285"/>
    </row>
    <row r="201" s="1" customFormat="1" ht="25.5" customHeight="1">
      <c r="B201" s="283"/>
      <c r="C201" s="363" t="s">
        <v>729</v>
      </c>
      <c r="D201" s="363"/>
      <c r="E201" s="363"/>
      <c r="F201" s="363" t="s">
        <v>730</v>
      </c>
      <c r="G201" s="364"/>
      <c r="H201" s="363" t="s">
        <v>731</v>
      </c>
      <c r="I201" s="363"/>
      <c r="J201" s="363"/>
      <c r="K201" s="285"/>
    </row>
    <row r="202" s="1" customFormat="1" ht="5.25" customHeight="1">
      <c r="B202" s="318"/>
      <c r="C202" s="313"/>
      <c r="D202" s="313"/>
      <c r="E202" s="313"/>
      <c r="F202" s="313"/>
      <c r="G202" s="339"/>
      <c r="H202" s="313"/>
      <c r="I202" s="313"/>
      <c r="J202" s="313"/>
      <c r="K202" s="341"/>
    </row>
    <row r="203" s="1" customFormat="1" ht="15" customHeight="1">
      <c r="B203" s="318"/>
      <c r="C203" s="293" t="s">
        <v>721</v>
      </c>
      <c r="D203" s="293"/>
      <c r="E203" s="293"/>
      <c r="F203" s="316" t="s">
        <v>41</v>
      </c>
      <c r="G203" s="293"/>
      <c r="H203" s="293" t="s">
        <v>732</v>
      </c>
      <c r="I203" s="293"/>
      <c r="J203" s="293"/>
      <c r="K203" s="341"/>
    </row>
    <row r="204" s="1" customFormat="1" ht="15" customHeight="1">
      <c r="B204" s="318"/>
      <c r="C204" s="293"/>
      <c r="D204" s="293"/>
      <c r="E204" s="293"/>
      <c r="F204" s="316" t="s">
        <v>42</v>
      </c>
      <c r="G204" s="293"/>
      <c r="H204" s="293" t="s">
        <v>733</v>
      </c>
      <c r="I204" s="293"/>
      <c r="J204" s="293"/>
      <c r="K204" s="341"/>
    </row>
    <row r="205" s="1" customFormat="1" ht="15" customHeight="1">
      <c r="B205" s="318"/>
      <c r="C205" s="293"/>
      <c r="D205" s="293"/>
      <c r="E205" s="293"/>
      <c r="F205" s="316" t="s">
        <v>45</v>
      </c>
      <c r="G205" s="293"/>
      <c r="H205" s="293" t="s">
        <v>734</v>
      </c>
      <c r="I205" s="293"/>
      <c r="J205" s="293"/>
      <c r="K205" s="341"/>
    </row>
    <row r="206" s="1" customFormat="1" ht="15" customHeight="1">
      <c r="B206" s="318"/>
      <c r="C206" s="293"/>
      <c r="D206" s="293"/>
      <c r="E206" s="293"/>
      <c r="F206" s="316" t="s">
        <v>43</v>
      </c>
      <c r="G206" s="293"/>
      <c r="H206" s="293" t="s">
        <v>735</v>
      </c>
      <c r="I206" s="293"/>
      <c r="J206" s="293"/>
      <c r="K206" s="341"/>
    </row>
    <row r="207" s="1" customFormat="1" ht="15" customHeight="1">
      <c r="B207" s="318"/>
      <c r="C207" s="293"/>
      <c r="D207" s="293"/>
      <c r="E207" s="293"/>
      <c r="F207" s="316" t="s">
        <v>44</v>
      </c>
      <c r="G207" s="293"/>
      <c r="H207" s="293" t="s">
        <v>736</v>
      </c>
      <c r="I207" s="293"/>
      <c r="J207" s="293"/>
      <c r="K207" s="341"/>
    </row>
    <row r="208" s="1" customFormat="1" ht="15" customHeight="1">
      <c r="B208" s="318"/>
      <c r="C208" s="293"/>
      <c r="D208" s="293"/>
      <c r="E208" s="293"/>
      <c r="F208" s="316"/>
      <c r="G208" s="293"/>
      <c r="H208" s="293"/>
      <c r="I208" s="293"/>
      <c r="J208" s="293"/>
      <c r="K208" s="341"/>
    </row>
    <row r="209" s="1" customFormat="1" ht="15" customHeight="1">
      <c r="B209" s="318"/>
      <c r="C209" s="293" t="s">
        <v>675</v>
      </c>
      <c r="D209" s="293"/>
      <c r="E209" s="293"/>
      <c r="F209" s="316" t="s">
        <v>74</v>
      </c>
      <c r="G209" s="293"/>
      <c r="H209" s="293" t="s">
        <v>737</v>
      </c>
      <c r="I209" s="293"/>
      <c r="J209" s="293"/>
      <c r="K209" s="341"/>
    </row>
    <row r="210" s="1" customFormat="1" ht="15" customHeight="1">
      <c r="B210" s="318"/>
      <c r="C210" s="293"/>
      <c r="D210" s="293"/>
      <c r="E210" s="293"/>
      <c r="F210" s="316" t="s">
        <v>572</v>
      </c>
      <c r="G210" s="293"/>
      <c r="H210" s="293" t="s">
        <v>573</v>
      </c>
      <c r="I210" s="293"/>
      <c r="J210" s="293"/>
      <c r="K210" s="341"/>
    </row>
    <row r="211" s="1" customFormat="1" ht="15" customHeight="1">
      <c r="B211" s="318"/>
      <c r="C211" s="293"/>
      <c r="D211" s="293"/>
      <c r="E211" s="293"/>
      <c r="F211" s="316" t="s">
        <v>570</v>
      </c>
      <c r="G211" s="293"/>
      <c r="H211" s="293" t="s">
        <v>738</v>
      </c>
      <c r="I211" s="293"/>
      <c r="J211" s="293"/>
      <c r="K211" s="341"/>
    </row>
    <row r="212" s="1" customFormat="1" ht="15" customHeight="1">
      <c r="B212" s="365"/>
      <c r="C212" s="293"/>
      <c r="D212" s="293"/>
      <c r="E212" s="293"/>
      <c r="F212" s="316" t="s">
        <v>574</v>
      </c>
      <c r="G212" s="354"/>
      <c r="H212" s="345" t="s">
        <v>575</v>
      </c>
      <c r="I212" s="345"/>
      <c r="J212" s="345"/>
      <c r="K212" s="366"/>
    </row>
    <row r="213" s="1" customFormat="1" ht="15" customHeight="1">
      <c r="B213" s="365"/>
      <c r="C213" s="293"/>
      <c r="D213" s="293"/>
      <c r="E213" s="293"/>
      <c r="F213" s="316" t="s">
        <v>536</v>
      </c>
      <c r="G213" s="354"/>
      <c r="H213" s="345" t="s">
        <v>739</v>
      </c>
      <c r="I213" s="345"/>
      <c r="J213" s="345"/>
      <c r="K213" s="366"/>
    </row>
    <row r="214" s="1" customFormat="1" ht="15" customHeight="1">
      <c r="B214" s="365"/>
      <c r="C214" s="293"/>
      <c r="D214" s="293"/>
      <c r="E214" s="293"/>
      <c r="F214" s="316"/>
      <c r="G214" s="354"/>
      <c r="H214" s="345"/>
      <c r="I214" s="345"/>
      <c r="J214" s="345"/>
      <c r="K214" s="366"/>
    </row>
    <row r="215" s="1" customFormat="1" ht="15" customHeight="1">
      <c r="B215" s="365"/>
      <c r="C215" s="293" t="s">
        <v>699</v>
      </c>
      <c r="D215" s="293"/>
      <c r="E215" s="293"/>
      <c r="F215" s="316">
        <v>1</v>
      </c>
      <c r="G215" s="354"/>
      <c r="H215" s="345" t="s">
        <v>740</v>
      </c>
      <c r="I215" s="345"/>
      <c r="J215" s="345"/>
      <c r="K215" s="366"/>
    </row>
    <row r="216" s="1" customFormat="1" ht="15" customHeight="1">
      <c r="B216" s="365"/>
      <c r="C216" s="293"/>
      <c r="D216" s="293"/>
      <c r="E216" s="293"/>
      <c r="F216" s="316">
        <v>2</v>
      </c>
      <c r="G216" s="354"/>
      <c r="H216" s="345" t="s">
        <v>741</v>
      </c>
      <c r="I216" s="345"/>
      <c r="J216" s="345"/>
      <c r="K216" s="366"/>
    </row>
    <row r="217" s="1" customFormat="1" ht="15" customHeight="1">
      <c r="B217" s="365"/>
      <c r="C217" s="293"/>
      <c r="D217" s="293"/>
      <c r="E217" s="293"/>
      <c r="F217" s="316">
        <v>3</v>
      </c>
      <c r="G217" s="354"/>
      <c r="H217" s="345" t="s">
        <v>742</v>
      </c>
      <c r="I217" s="345"/>
      <c r="J217" s="345"/>
      <c r="K217" s="366"/>
    </row>
    <row r="218" s="1" customFormat="1" ht="15" customHeight="1">
      <c r="B218" s="365"/>
      <c r="C218" s="293"/>
      <c r="D218" s="293"/>
      <c r="E218" s="293"/>
      <c r="F218" s="316">
        <v>4</v>
      </c>
      <c r="G218" s="354"/>
      <c r="H218" s="345" t="s">
        <v>743</v>
      </c>
      <c r="I218" s="345"/>
      <c r="J218" s="345"/>
      <c r="K218" s="366"/>
    </row>
    <row r="219" s="1" customFormat="1" ht="12.75" customHeight="1">
      <c r="B219" s="367"/>
      <c r="C219" s="368"/>
      <c r="D219" s="368"/>
      <c r="E219" s="368"/>
      <c r="F219" s="368"/>
      <c r="G219" s="368"/>
      <c r="H219" s="368"/>
      <c r="I219" s="368"/>
      <c r="J219" s="368"/>
      <c r="K219" s="36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DESKTOP-473U3HR\Michal</dc:creator>
  <cp:lastModifiedBy>DESKTOP-473U3HR\Michal</cp:lastModifiedBy>
  <dcterms:created xsi:type="dcterms:W3CDTF">2025-04-25T05:15:02Z</dcterms:created>
  <dcterms:modified xsi:type="dcterms:W3CDTF">2025-04-25T05:15:04Z</dcterms:modified>
</cp:coreProperties>
</file>