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R:\Školství a zájmová činnost\ZŠ 1. Pionýrů\Akce 2021\ZŠ Pionýrů - odborné učebny (přírodovědná a multimediální)\3_VZ\5_VZ - pomůcky - 2. vyhlášení - NOVÉ\1_Podklady k VZ\"/>
    </mc:Choice>
  </mc:AlternateContent>
  <xr:revisionPtr revIDLastSave="0" documentId="13_ncr:1_{02BF5BF3-2B88-46FE-853D-F4979CF00D4B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Rekapitulace stavby" sheetId="1" r:id="rId1"/>
    <sheet name="001 - Učebna fyziky" sheetId="2" r:id="rId2"/>
  </sheets>
  <definedNames>
    <definedName name="_xlnm._FilterDatabase" localSheetId="1" hidden="1">'001 - Učebna fyziky'!$C$115:$J$123</definedName>
    <definedName name="_xlnm.Print_Titles" localSheetId="1">'001 - Učebna fyziky'!$115:$115</definedName>
    <definedName name="_xlnm.Print_Titles" localSheetId="0">'Rekapitulace stavby'!$92:$92</definedName>
    <definedName name="_xlnm.Print_Area" localSheetId="1">'001 - Učebna fyziky'!$C$4:$J$76,'001 - Učebna fyziky'!$C$82:$J$97,'001 - Učebna fyziky'!$C$103:$J$123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H123" i="2"/>
  <c r="BG123" i="2"/>
  <c r="BF123" i="2"/>
  <c r="BE123" i="2"/>
  <c r="S123" i="2"/>
  <c r="Q123" i="2"/>
  <c r="O123" i="2"/>
  <c r="BH122" i="2"/>
  <c r="BG122" i="2"/>
  <c r="BF122" i="2"/>
  <c r="BE122" i="2"/>
  <c r="S122" i="2"/>
  <c r="Q122" i="2"/>
  <c r="O122" i="2"/>
  <c r="BH121" i="2"/>
  <c r="BG121" i="2"/>
  <c r="BF121" i="2"/>
  <c r="BE121" i="2"/>
  <c r="S121" i="2"/>
  <c r="Q121" i="2"/>
  <c r="O121" i="2"/>
  <c r="BH120" i="2"/>
  <c r="BG120" i="2"/>
  <c r="BF120" i="2"/>
  <c r="BE120" i="2"/>
  <c r="S120" i="2"/>
  <c r="Q120" i="2"/>
  <c r="O120" i="2"/>
  <c r="BH119" i="2"/>
  <c r="BG119" i="2"/>
  <c r="BF119" i="2"/>
  <c r="BE119" i="2"/>
  <c r="S119" i="2"/>
  <c r="Q119" i="2"/>
  <c r="O119" i="2"/>
  <c r="BH118" i="2"/>
  <c r="BG118" i="2"/>
  <c r="BF118" i="2"/>
  <c r="BE118" i="2"/>
  <c r="S118" i="2"/>
  <c r="Q118" i="2"/>
  <c r="O118" i="2"/>
  <c r="BH117" i="2"/>
  <c r="BG117" i="2"/>
  <c r="BF117" i="2"/>
  <c r="BE117" i="2"/>
  <c r="S117" i="2"/>
  <c r="Q117" i="2"/>
  <c r="O117" i="2"/>
  <c r="F110" i="2"/>
  <c r="E108" i="2"/>
  <c r="F89" i="2"/>
  <c r="E87" i="2"/>
  <c r="J24" i="2"/>
  <c r="E24" i="2"/>
  <c r="J113" i="2" s="1"/>
  <c r="J23" i="2"/>
  <c r="J21" i="2"/>
  <c r="E21" i="2"/>
  <c r="J91" i="2" s="1"/>
  <c r="J20" i="2"/>
  <c r="J18" i="2"/>
  <c r="F113" i="2"/>
  <c r="J17" i="2"/>
  <c r="J15" i="2"/>
  <c r="E15" i="2"/>
  <c r="F112" i="2" s="1"/>
  <c r="J14" i="2"/>
  <c r="J12" i="2"/>
  <c r="J110" i="2"/>
  <c r="E7" i="2"/>
  <c r="E106" i="2" s="1"/>
  <c r="L90" i="1"/>
  <c r="AM90" i="1"/>
  <c r="AM89" i="1"/>
  <c r="L89" i="1"/>
  <c r="AM87" i="1"/>
  <c r="L87" i="1"/>
  <c r="L85" i="1"/>
  <c r="L84" i="1"/>
  <c r="J120" i="2"/>
  <c r="BJ119" i="2"/>
  <c r="J123" i="2"/>
  <c r="J122" i="2"/>
  <c r="J119" i="2"/>
  <c r="J117" i="2"/>
  <c r="BJ121" i="2"/>
  <c r="BJ117" i="2"/>
  <c r="BJ123" i="2"/>
  <c r="BJ118" i="2"/>
  <c r="BJ122" i="2"/>
  <c r="BJ120" i="2"/>
  <c r="AS94" i="1"/>
  <c r="J121" i="2"/>
  <c r="J118" i="2"/>
  <c r="Q116" i="2" l="1"/>
  <c r="BJ116" i="2"/>
  <c r="J116" i="2"/>
  <c r="J30" i="2" s="1"/>
  <c r="S116" i="2"/>
  <c r="O116" i="2"/>
  <c r="AU95" i="1"/>
  <c r="AU94" i="1" s="1"/>
  <c r="J112" i="2"/>
  <c r="BD118" i="2"/>
  <c r="J92" i="2"/>
  <c r="BD117" i="2"/>
  <c r="BD119" i="2"/>
  <c r="BD120" i="2"/>
  <c r="BD122" i="2"/>
  <c r="E85" i="2"/>
  <c r="F91" i="2"/>
  <c r="F92" i="2"/>
  <c r="J89" i="2"/>
  <c r="BD121" i="2"/>
  <c r="BD123" i="2"/>
  <c r="F34" i="2"/>
  <c r="BA95" i="1" s="1"/>
  <c r="BA94" i="1" s="1"/>
  <c r="AW94" i="1" s="1"/>
  <c r="AK30" i="1" s="1"/>
  <c r="F36" i="2"/>
  <c r="BC95" i="1" s="1"/>
  <c r="BC94" i="1" s="1"/>
  <c r="W32" i="1" s="1"/>
  <c r="J34" i="2"/>
  <c r="AW95" i="1" s="1"/>
  <c r="F37" i="2"/>
  <c r="BD95" i="1" s="1"/>
  <c r="BD94" i="1" s="1"/>
  <c r="W33" i="1" s="1"/>
  <c r="F35" i="2"/>
  <c r="BB95" i="1" s="1"/>
  <c r="BB94" i="1" s="1"/>
  <c r="AX94" i="1" s="1"/>
  <c r="AG95" i="1" l="1"/>
  <c r="AG94" i="1" s="1"/>
  <c r="J96" i="2"/>
  <c r="W31" i="1"/>
  <c r="W30" i="1"/>
  <c r="J33" i="2"/>
  <c r="AV95" i="1" s="1"/>
  <c r="AT95" i="1" s="1"/>
  <c r="AN95" i="1" s="1"/>
  <c r="AY94" i="1"/>
  <c r="F33" i="2"/>
  <c r="AZ95" i="1" s="1"/>
  <c r="AZ94" i="1" s="1"/>
  <c r="W29" i="1" s="1"/>
  <c r="J39" i="2" l="1"/>
  <c r="AK26" i="1"/>
  <c r="AV94" i="1"/>
  <c r="AK29" i="1" s="1"/>
  <c r="AK35" i="1"/>
  <c r="AT94" i="1" l="1"/>
  <c r="AN94" i="1" l="1"/>
</calcChain>
</file>

<file path=xl/sharedStrings.xml><?xml version="1.0" encoding="utf-8"?>
<sst xmlns="http://schemas.openxmlformats.org/spreadsheetml/2006/main" count="334" uniqueCount="126">
  <si>
    <t>Export Komplet</t>
  </si>
  <si>
    <t/>
  </si>
  <si>
    <t>2.0</t>
  </si>
  <si>
    <t>ZAMOK</t>
  </si>
  <si>
    <t>False</t>
  </si>
  <si>
    <t>{1dbb117d-a00e-446b-91df-a03a1d47720c}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</si>
  <si>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</si>
  <si>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</si>
  <si>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</si>
  <si>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</si>
  <si>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</si>
  <si>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</si>
  <si>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</si>
  <si>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</si>
  <si>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24-U-003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</si>
  <si>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</si>
  <si>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</si>
  <si>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</si>
  <si>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</si>
  <si>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</si>
  <si>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</si>
  <si>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</si>
  <si>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14. 10. 2024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</si>
  <si>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</si>
  <si>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</si>
  <si>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</si>
  <si>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</si>
  <si>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</si>
  <si>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</si>
  <si>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</si>
  <si>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</si>
  <si>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</si>
  <si>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</si>
  <si>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</si>
  <si>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</si>
  <si>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</si>
  <si>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</si>
  <si>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</si>
  <si>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</si>
  <si>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</si>
  <si>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</si>
  <si>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</si>
  <si>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</si>
  <si>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</si>
  <si>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</si>
  <si>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</si>
  <si>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</si>
  <si>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</si>
  <si>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</si>
  <si>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</si>
  <si>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</si>
  <si>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</si>
  <si>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</si>
  <si>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</si>
  <si>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</si>
  <si>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</si>
  <si>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</si>
  <si>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</si>
  <si>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</si>
  <si>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</si>
  <si>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</si>
  <si>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</si>
  <si>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</si>
  <si>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</si>
  <si>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</si>
  <si>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</si>
  <si>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</si>
  <si>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</si>
  <si>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</si>
  <si>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</si>
  <si>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</si>
  <si>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</si>
  <si>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</si>
  <si>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</si>
  <si>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</si>
  <si>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</si>
  <si>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</si>
  <si>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</si>
  <si>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Učebna fyziky</t>
  </si>
  <si>
    <t>STA</t>
  </si>
  <si>
    <t>1</t>
  </si>
  <si>
    <t>{8b38a2d9-ee03-471b-a6a4-466cc76a50f2}</t>
  </si>
  <si>
    <t>2</t>
  </si>
  <si>
    <t>KRYCÍ LIST SOUPISU PRACÍ</t>
  </si>
  <si>
    <t>Objekt:</t>
  </si>
  <si>
    <t>001 - Učebna fyziky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</si>
  <si>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</si>
  <si>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</si>
  <si>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</si>
  <si>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</si>
  <si>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</si>
  <si>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</si>
  <si>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</si>
  <si>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</si>
  <si>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</si>
  <si>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</si>
  <si>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</si>
  <si>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</si>
  <si>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</si>
  <si>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</si>
  <si>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</si>
  <si>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</si>
  <si>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</si>
  <si>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</si>
  <si>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Pol1</t>
  </si>
  <si>
    <t>ks</t>
  </si>
  <si>
    <t>4</t>
  </si>
  <si>
    <t>ROZPOCET</t>
  </si>
  <si>
    <t>Pol2</t>
  </si>
  <si>
    <t>Pol3</t>
  </si>
  <si>
    <t>6</t>
  </si>
  <si>
    <t>Pol4</t>
  </si>
  <si>
    <t>8</t>
  </si>
  <si>
    <t>Pol5</t>
  </si>
  <si>
    <t>10</t>
  </si>
  <si>
    <t>Pol6</t>
  </si>
  <si>
    <t>Pol7</t>
  </si>
  <si>
    <t>14</t>
  </si>
  <si>
    <t>ZŠ Pionýrů, Sokolov - fyzikálně přírodovědná učebna - učební pomůcky</t>
  </si>
  <si>
    <r>
      <t xml:space="preserve">Interaktivní model atomu (Bohrův). Model pro žákovská cvičení při vyučování fyziky, chemie a biologie - žákovský model se 2 atomy, 30 protony, 30 neutrony a 30 elektrony. 
</t>
    </r>
    <r>
      <rPr>
        <i/>
        <sz val="9"/>
        <rFont val="Arial CE"/>
        <charset val="238"/>
      </rPr>
      <t>Nebo rovnocenný.</t>
    </r>
  </si>
  <si>
    <r>
      <t xml:space="preserve">Mobilní robotická předprogramovaná souprava se 2 motory, na mechanické platformě, obsahuje 3 konektory s rozhraním USB pro senzory nebo externí ovladače, mikro USB konektor pro externí napájení a 5x integrované infračerné senzory, detektor bílé a černé čáry, kolečka, ovladač, flash paměť, USB adaptér pro připojení silnější baterie, propojovací kabel USB/USB mikro, výkonný akumulátor s kapacitou více než 2000 mAh. Samostatný program pro ovládání robota s možností programování bezdrátově přes Wi-Fi. Vestavěný program pro orientaci při pohybu po čáře a možnost naprogramovat pohyb vůči překážce. Zadavatel požaduje vzájemnou kompatibilitu senzorů dodaných v měřících sadách pro použití v robotických modelech. Včetně školení pro uživatele. 
</t>
    </r>
    <r>
      <rPr>
        <i/>
        <sz val="9"/>
        <rFont val="Arial CE"/>
        <charset val="238"/>
      </rPr>
      <t>Nebo rovnocenný.</t>
    </r>
  </si>
  <si>
    <r>
      <t xml:space="preserve">Kufřík nanotechnologie pro demonstraci a pokusy v oblasti nanotechnologie. 
</t>
    </r>
    <r>
      <rPr>
        <i/>
        <sz val="9"/>
        <rFont val="Arial CE"/>
        <charset val="238"/>
      </rPr>
      <t>Nebo rovnocenný.</t>
    </r>
  </si>
  <si>
    <r>
      <t xml:space="preserve">Sada pro mechaniku s tímto obsahem:  
</t>
    </r>
    <r>
      <rPr>
        <sz val="9"/>
        <color theme="1"/>
        <rFont val="Arial CE"/>
        <charset val="238"/>
      </rPr>
      <t xml:space="preserve">Sada má obsahovat vše potřebné pro realizaci pokusů uložené v odolném a praktickém kufříku. Seznam umožňuje rychlou kontrolu úplnosti komponent.  Návod pro učitele obsahuje podrobný návod k montáži a popis pokusů.  Pomocí sady lze realizovat následující pokusy:
- Tuhost pružiny, faktor polohy a hmotnost
- Zákon Hooka
- Těžiště a rovnováha
- Zákon páky: Dvoustranná a jednoduchá páka, jednoduché stroje
- Pružná a plastická deformace (listová pružina, písek)                             </t>
    </r>
    <r>
      <rPr>
        <i/>
        <sz val="9"/>
        <color theme="1"/>
        <rFont val="Arial CE"/>
        <charset val="238"/>
      </rPr>
      <t xml:space="preserve">Nebo rovnocenný    </t>
    </r>
    <r>
      <rPr>
        <sz val="9"/>
        <color theme="1"/>
        <rFont val="Arial CE"/>
        <charset val="238"/>
      </rPr>
      <t xml:space="preserve">              </t>
    </r>
    <r>
      <rPr>
        <sz val="9"/>
        <color rgb="FFFF0000"/>
        <rFont val="Arial CE"/>
        <charset val="238"/>
      </rPr>
      <t xml:space="preserve">                                                                                                                  </t>
    </r>
  </si>
  <si>
    <r>
      <t xml:space="preserve">Sada magnetů: pomocí které se žáci seznání se základními pojmy z oblasti magnetismu, magnetického pole, magnetického pole země a elektromagnetické indukce.                                                                  Příklady pokusů s magnety: • Síla magnetického pole • Magnetické pole, magnetická interakce, magnetická indukce 
</t>
    </r>
    <r>
      <rPr>
        <i/>
        <sz val="9"/>
        <rFont val="Arial CE"/>
        <charset val="238"/>
      </rPr>
      <t>Nebo rovnocenný.</t>
    </r>
  </si>
  <si>
    <r>
      <rPr>
        <sz val="9"/>
        <color theme="5"/>
        <rFont val="Arial CE"/>
        <charset val="238"/>
      </rPr>
      <t xml:space="preserve"> </t>
    </r>
    <r>
      <rPr>
        <sz val="9"/>
        <rFont val="Arial CE"/>
      </rPr>
      <t xml:space="preserve">
Soubor jednoduché přístrojové a mechanické stavby - kladky,držáky, pohybové dráhy, mřížky, plošiny apod. včetně doplňků nezávislých na systému např. siloměry, závaží, třecí těleso, digitální a tahová - tlaková váha včetně návodů na získávání a nastavování parametrů nebo senzorických sestav a poskytuje vzájemné vazby z různých měření jednoho fyzikálního jevu. Soubor pro testy dynamiky např. rovnoměrný a nerovnoměrný pohyb, zrychlení, volný pád, hybnost, rychlost a pod včetně doplňků nezávislých na systému např. snímač času s optickými závorami, inteligentní snímač času. Soupravy budou obsahovat experimentální vozík s nízkým třením, s tyčkou pro upevnění závaží se zářezem. Vozík s pohonem s volitelnou rychlostí pro experimenty s rovnoměrným pohybem, potenciometr pro nastavení rychlosti, přepínač volby jízdy vpřed/vzad zdířky pro externí napájení (nerovnoměrný pohyb), baterie 9 V, vodící kladka, plastická hmota, s nízkým součinitelem tření, se svorníkem s upínacím šroubem na uchycení na stůl anebo kolejnici, svinovací metr, L = 300 cm, univerzální spojka kolejnic, dráha a optická lavice, 2 x 50 cm, hliníkový profil, robustní s natištěnou milimetrovou stupnicí, sestavitelná do 1 m kolejnice, na čelní straně, otvor pro upevnění kladky případně stativové tyče pro demonstraci zrychleného pohybu. 
</t>
    </r>
    <r>
      <rPr>
        <i/>
        <sz val="9"/>
        <rFont val="Arial CE"/>
        <charset val="238"/>
      </rPr>
      <t>Nebo rovnocenný</t>
    </r>
  </si>
  <si>
    <r>
      <t xml:space="preserve">Mobilní robotická ruka se senzory a moduly (snímač vzdálenosti, gyroskop, bluetooth modul aj.), chapadlem  (USB rozhraní, mikroprocesor); komunikace přes bluetooth, USB . 
</t>
    </r>
    <r>
      <rPr>
        <i/>
        <sz val="9"/>
        <rFont val="Arial CE"/>
        <charset val="238"/>
      </rPr>
      <t>Nebo rovnocenný.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</si>
</sst>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i/>
      <sz val="9"/>
      <name val="Arial CE"/>
      <charset val="238"/>
    </font>
    <font>
      <sz val="9"/>
      <name val="Arial CE"/>
      <charset val="238"/>
    </font>
    <font>
      <sz val="9"/>
      <color rgb="FFFF0000"/>
      <name val="Arial CE"/>
      <charset val="238"/>
    </font>
    <font>
      <sz val="9"/>
      <color theme="1"/>
      <name val="Arial CE"/>
      <charset val="238"/>
    </font>
    <font>
      <i/>
      <sz val="9"/>
      <color theme="1"/>
      <name val="Arial CE"/>
      <charset val="238"/>
    </font>
    <font>
      <sz val="9"/>
      <color theme="5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  <xf numFmtId="0" fontId="30" fillId="0" borderId="22" xfId="0" applyFont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0" fillId="0" borderId="0" xfId="0"/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1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0" workbookViewId="0">
      <selection activeCell="K7" sqref="K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s="1" customFormat="1" ht="36.950000000000003" customHeight="1"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1" t="s">
        <v>6</v>
      </c>
      <c r="BT2" s="11" t="s">
        <v>7</v>
      </c>
    </row>
    <row r="3" spans="1:74" s="1" customFormat="1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pans="1:74" s="1" customFormat="1" ht="24.95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pans="1:74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197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6"/>
      <c r="AL5" s="16"/>
      <c r="AM5" s="16"/>
      <c r="AN5" s="16"/>
      <c r="AO5" s="16"/>
      <c r="AP5" s="16"/>
      <c r="AQ5" s="16"/>
      <c r="AR5" s="14"/>
      <c r="BE5" s="194" t="s">
        <v>15</v>
      </c>
      <c r="BS5" s="11" t="s">
        <v>6</v>
      </c>
    </row>
    <row r="6" spans="1:74" s="1" customFormat="1" ht="36.950000000000003" customHeight="1">
      <c r="B6" s="15"/>
      <c r="C6" s="16"/>
      <c r="D6" s="22" t="s">
        <v>16</v>
      </c>
      <c r="E6" s="16"/>
      <c r="F6" s="16"/>
      <c r="G6" s="16"/>
      <c r="H6" s="16"/>
      <c r="I6" s="16"/>
      <c r="J6" s="16"/>
      <c r="K6" s="199" t="s">
        <v>118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6"/>
      <c r="AL6" s="16"/>
      <c r="AM6" s="16"/>
      <c r="AN6" s="16"/>
      <c r="AO6" s="16"/>
      <c r="AP6" s="16"/>
      <c r="AQ6" s="16"/>
      <c r="AR6" s="14"/>
      <c r="BE6" s="195"/>
      <c r="BS6" s="11" t="s">
        <v>6</v>
      </c>
    </row>
    <row r="7" spans="1:74" s="1" customFormat="1" ht="12" customHeight="1">
      <c r="B7" s="15"/>
      <c r="C7" s="16"/>
      <c r="D7" s="23" t="s">
        <v>17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3" t="s">
        <v>18</v>
      </c>
      <c r="AL7" s="16"/>
      <c r="AM7" s="16"/>
      <c r="AN7" s="21" t="s">
        <v>1</v>
      </c>
      <c r="AO7" s="16"/>
      <c r="AP7" s="16"/>
      <c r="AQ7" s="16"/>
      <c r="AR7" s="14"/>
      <c r="BE7" s="195"/>
      <c r="BS7" s="11" t="s">
        <v>6</v>
      </c>
    </row>
    <row r="8" spans="1:74" s="1" customFormat="1" ht="12" customHeight="1">
      <c r="B8" s="15"/>
      <c r="C8" s="16"/>
      <c r="D8" s="23" t="s">
        <v>19</v>
      </c>
      <c r="E8" s="16"/>
      <c r="F8" s="16"/>
      <c r="G8" s="16"/>
      <c r="H8" s="16"/>
      <c r="I8" s="16"/>
      <c r="J8" s="16"/>
      <c r="K8" s="21" t="s">
        <v>20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3" t="s">
        <v>21</v>
      </c>
      <c r="AL8" s="16"/>
      <c r="AM8" s="16"/>
      <c r="AN8" s="24" t="s">
        <v>22</v>
      </c>
      <c r="AO8" s="16"/>
      <c r="AP8" s="16"/>
      <c r="AQ8" s="16"/>
      <c r="AR8" s="14"/>
      <c r="BE8" s="195"/>
      <c r="BS8" s="11" t="s">
        <v>6</v>
      </c>
    </row>
    <row r="9" spans="1:74" s="1" customFormat="1" ht="14.45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195"/>
      <c r="BS9" s="11" t="s">
        <v>6</v>
      </c>
    </row>
    <row r="10" spans="1:74" s="1" customFormat="1" ht="12" customHeight="1">
      <c r="B10" s="15"/>
      <c r="C10" s="16"/>
      <c r="D10" s="23" t="s">
        <v>23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24</v>
      </c>
      <c r="AL10" s="16"/>
      <c r="AM10" s="16"/>
      <c r="AN10" s="21" t="s">
        <v>1</v>
      </c>
      <c r="AO10" s="16"/>
      <c r="AP10" s="16"/>
      <c r="AQ10" s="16"/>
      <c r="AR10" s="14"/>
      <c r="BE10" s="195"/>
      <c r="BS10" s="11" t="s">
        <v>6</v>
      </c>
    </row>
    <row r="11" spans="1:74" s="1" customFormat="1" ht="18.399999999999999" customHeight="1">
      <c r="B11" s="15"/>
      <c r="C11" s="16"/>
      <c r="D11" s="16"/>
      <c r="E11" s="21" t="s">
        <v>20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3" t="s">
        <v>25</v>
      </c>
      <c r="AL11" s="16"/>
      <c r="AM11" s="16"/>
      <c r="AN11" s="21" t="s">
        <v>1</v>
      </c>
      <c r="AO11" s="16"/>
      <c r="AP11" s="16"/>
      <c r="AQ11" s="16"/>
      <c r="AR11" s="14"/>
      <c r="BE11" s="195"/>
      <c r="BS11" s="11" t="s">
        <v>6</v>
      </c>
    </row>
    <row r="12" spans="1:74" s="1" customFormat="1" ht="6.95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195"/>
      <c r="BS12" s="11" t="s">
        <v>6</v>
      </c>
    </row>
    <row r="13" spans="1:74" s="1" customFormat="1" ht="12" customHeight="1">
      <c r="B13" s="15"/>
      <c r="C13" s="16"/>
      <c r="D13" s="23" t="s">
        <v>26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3" t="s">
        <v>24</v>
      </c>
      <c r="AL13" s="16"/>
      <c r="AM13" s="16"/>
      <c r="AN13" s="25" t="s">
        <v>27</v>
      </c>
      <c r="AO13" s="16"/>
      <c r="AP13" s="16"/>
      <c r="AQ13" s="16"/>
      <c r="AR13" s="14"/>
      <c r="BE13" s="195"/>
      <c r="BS13" s="11" t="s">
        <v>6</v>
      </c>
    </row>
    <row r="14" spans="1:74" ht="12.75">
      <c r="B14" s="15"/>
      <c r="C14" s="16"/>
      <c r="D14" s="16"/>
      <c r="E14" s="200" t="s">
        <v>27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3" t="s">
        <v>25</v>
      </c>
      <c r="AL14" s="16"/>
      <c r="AM14" s="16"/>
      <c r="AN14" s="25" t="s">
        <v>27</v>
      </c>
      <c r="AO14" s="16"/>
      <c r="AP14" s="16"/>
      <c r="AQ14" s="16"/>
      <c r="AR14" s="14"/>
      <c r="BE14" s="195"/>
      <c r="BS14" s="11" t="s">
        <v>6</v>
      </c>
    </row>
    <row r="15" spans="1:74" s="1" customFormat="1" ht="6.95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195"/>
      <c r="BS15" s="11" t="s">
        <v>4</v>
      </c>
    </row>
    <row r="16" spans="1:74" s="1" customFormat="1" ht="12" customHeight="1">
      <c r="B16" s="15"/>
      <c r="C16" s="16"/>
      <c r="D16" s="23" t="s">
        <v>28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24</v>
      </c>
      <c r="AL16" s="16"/>
      <c r="AM16" s="16"/>
      <c r="AN16" s="21" t="s">
        <v>1</v>
      </c>
      <c r="AO16" s="16"/>
      <c r="AP16" s="16"/>
      <c r="AQ16" s="16"/>
      <c r="AR16" s="14"/>
      <c r="BE16" s="195"/>
      <c r="BS16" s="11" t="s">
        <v>4</v>
      </c>
    </row>
    <row r="17" spans="1:71" s="1" customFormat="1" ht="18.399999999999999" customHeight="1">
      <c r="B17" s="15"/>
      <c r="C17" s="16"/>
      <c r="D17" s="16"/>
      <c r="E17" s="21" t="s">
        <v>20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25</v>
      </c>
      <c r="AL17" s="16"/>
      <c r="AM17" s="16"/>
      <c r="AN17" s="21" t="s">
        <v>1</v>
      </c>
      <c r="AO17" s="16"/>
      <c r="AP17" s="16"/>
      <c r="AQ17" s="16"/>
      <c r="AR17" s="14"/>
      <c r="BE17" s="195"/>
      <c r="BS17" s="11" t="s">
        <v>29</v>
      </c>
    </row>
    <row r="18" spans="1:71" s="1" customFormat="1" ht="6.95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195"/>
      <c r="BS18" s="11" t="s">
        <v>6</v>
      </c>
    </row>
    <row r="19" spans="1:71" s="1" customFormat="1" ht="12" customHeight="1">
      <c r="B19" s="15"/>
      <c r="C19" s="16"/>
      <c r="D19" s="23" t="s">
        <v>30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24</v>
      </c>
      <c r="AL19" s="16"/>
      <c r="AM19" s="16"/>
      <c r="AN19" s="21" t="s">
        <v>1</v>
      </c>
      <c r="AO19" s="16"/>
      <c r="AP19" s="16"/>
      <c r="AQ19" s="16"/>
      <c r="AR19" s="14"/>
      <c r="BE19" s="195"/>
      <c r="BS19" s="11" t="s">
        <v>6</v>
      </c>
    </row>
    <row r="20" spans="1:71" s="1" customFormat="1" ht="18.399999999999999" customHeight="1">
      <c r="B20" s="15"/>
      <c r="C20" s="16"/>
      <c r="D20" s="16"/>
      <c r="E20" s="21" t="s">
        <v>20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25</v>
      </c>
      <c r="AL20" s="16"/>
      <c r="AM20" s="16"/>
      <c r="AN20" s="21" t="s">
        <v>1</v>
      </c>
      <c r="AO20" s="16"/>
      <c r="AP20" s="16"/>
      <c r="AQ20" s="16"/>
      <c r="AR20" s="14"/>
      <c r="BE20" s="195"/>
      <c r="BS20" s="11" t="s">
        <v>4</v>
      </c>
    </row>
    <row r="21" spans="1:71" s="1" customFormat="1" ht="6.95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195"/>
    </row>
    <row r="22" spans="1:71" s="1" customFormat="1" ht="12" customHeight="1">
      <c r="B22" s="15"/>
      <c r="C22" s="16"/>
      <c r="D22" s="23" t="s">
        <v>31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195"/>
    </row>
    <row r="23" spans="1:71" s="1" customFormat="1" ht="16.5" customHeight="1">
      <c r="B23" s="15"/>
      <c r="C23" s="16"/>
      <c r="D23" s="16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16"/>
      <c r="AP23" s="16"/>
      <c r="AQ23" s="16"/>
      <c r="AR23" s="14"/>
      <c r="BE23" s="195"/>
    </row>
    <row r="24" spans="1:71" s="1" customFormat="1" ht="6.95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195"/>
    </row>
    <row r="25" spans="1:71" s="1" customFormat="1" ht="6.95" customHeight="1">
      <c r="B25" s="15"/>
      <c r="C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6"/>
      <c r="AQ25" s="16"/>
      <c r="AR25" s="14"/>
      <c r="BE25" s="195"/>
    </row>
    <row r="26" spans="1:71" s="2" customFormat="1" ht="25.9" customHeight="1">
      <c r="A26" s="28"/>
      <c r="B26" s="29"/>
      <c r="C26" s="30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3">
        <f>ROUND(AG94,2)</f>
        <v>0</v>
      </c>
      <c r="AL26" s="204"/>
      <c r="AM26" s="204"/>
      <c r="AN26" s="204"/>
      <c r="AO26" s="204"/>
      <c r="AP26" s="30"/>
      <c r="AQ26" s="30"/>
      <c r="AR26" s="33"/>
      <c r="BE26" s="195"/>
    </row>
    <row r="27" spans="1:71" s="2" customFormat="1" ht="6.95" customHeight="1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195"/>
    </row>
    <row r="28" spans="1:71" s="2" customFormat="1" ht="12.75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205" t="s">
        <v>33</v>
      </c>
      <c r="M28" s="205"/>
      <c r="N28" s="205"/>
      <c r="O28" s="205"/>
      <c r="P28" s="205"/>
      <c r="Q28" s="30"/>
      <c r="R28" s="30"/>
      <c r="S28" s="30"/>
      <c r="T28" s="30"/>
      <c r="U28" s="30"/>
      <c r="V28" s="30"/>
      <c r="W28" s="205" t="s">
        <v>34</v>
      </c>
      <c r="X28" s="205"/>
      <c r="Y28" s="205"/>
      <c r="Z28" s="205"/>
      <c r="AA28" s="205"/>
      <c r="AB28" s="205"/>
      <c r="AC28" s="205"/>
      <c r="AD28" s="205"/>
      <c r="AE28" s="205"/>
      <c r="AF28" s="30"/>
      <c r="AG28" s="30"/>
      <c r="AH28" s="30"/>
      <c r="AI28" s="30"/>
      <c r="AJ28" s="30"/>
      <c r="AK28" s="205" t="s">
        <v>35</v>
      </c>
      <c r="AL28" s="205"/>
      <c r="AM28" s="205"/>
      <c r="AN28" s="205"/>
      <c r="AO28" s="205"/>
      <c r="AP28" s="30"/>
      <c r="AQ28" s="30"/>
      <c r="AR28" s="33"/>
      <c r="BE28" s="195"/>
    </row>
    <row r="29" spans="1:71" s="3" customFormat="1" ht="14.45" customHeight="1">
      <c r="B29" s="34"/>
      <c r="C29" s="35"/>
      <c r="D29" s="23" t="s">
        <v>36</v>
      </c>
      <c r="E29" s="35"/>
      <c r="F29" s="23" t="s">
        <v>37</v>
      </c>
      <c r="G29" s="35"/>
      <c r="H29" s="35"/>
      <c r="I29" s="35"/>
      <c r="J29" s="35"/>
      <c r="K29" s="35"/>
      <c r="L29" s="187">
        <v>0.21</v>
      </c>
      <c r="M29" s="186"/>
      <c r="N29" s="186"/>
      <c r="O29" s="186"/>
      <c r="P29" s="186"/>
      <c r="Q29" s="35"/>
      <c r="R29" s="35"/>
      <c r="S29" s="35"/>
      <c r="T29" s="35"/>
      <c r="U29" s="35"/>
      <c r="V29" s="35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F29" s="35"/>
      <c r="AG29" s="35"/>
      <c r="AH29" s="35"/>
      <c r="AI29" s="35"/>
      <c r="AJ29" s="35"/>
      <c r="AK29" s="185">
        <f>ROUND(AV94, 2)</f>
        <v>0</v>
      </c>
      <c r="AL29" s="186"/>
      <c r="AM29" s="186"/>
      <c r="AN29" s="186"/>
      <c r="AO29" s="186"/>
      <c r="AP29" s="35"/>
      <c r="AQ29" s="35"/>
      <c r="AR29" s="36"/>
      <c r="BE29" s="196"/>
    </row>
    <row r="30" spans="1:71" s="3" customFormat="1" ht="14.45" customHeight="1">
      <c r="B30" s="34"/>
      <c r="C30" s="35"/>
      <c r="D30" s="35"/>
      <c r="E30" s="35"/>
      <c r="F30" s="23" t="s">
        <v>38</v>
      </c>
      <c r="G30" s="35"/>
      <c r="H30" s="35"/>
      <c r="I30" s="35"/>
      <c r="J30" s="35"/>
      <c r="K30" s="35"/>
      <c r="L30" s="187">
        <v>0.12</v>
      </c>
      <c r="M30" s="186"/>
      <c r="N30" s="186"/>
      <c r="O30" s="186"/>
      <c r="P30" s="186"/>
      <c r="Q30" s="35"/>
      <c r="R30" s="35"/>
      <c r="S30" s="35"/>
      <c r="T30" s="35"/>
      <c r="U30" s="35"/>
      <c r="V30" s="35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F30" s="35"/>
      <c r="AG30" s="35"/>
      <c r="AH30" s="35"/>
      <c r="AI30" s="35"/>
      <c r="AJ30" s="35"/>
      <c r="AK30" s="185">
        <f>ROUND(AW94, 2)</f>
        <v>0</v>
      </c>
      <c r="AL30" s="186"/>
      <c r="AM30" s="186"/>
      <c r="AN30" s="186"/>
      <c r="AO30" s="186"/>
      <c r="AP30" s="35"/>
      <c r="AQ30" s="35"/>
      <c r="AR30" s="36"/>
      <c r="BE30" s="196"/>
    </row>
    <row r="31" spans="1:71" s="3" customFormat="1" ht="14.45" hidden="1" customHeight="1">
      <c r="B31" s="34"/>
      <c r="C31" s="35"/>
      <c r="D31" s="35"/>
      <c r="E31" s="35"/>
      <c r="F31" s="23" t="s">
        <v>39</v>
      </c>
      <c r="G31" s="35"/>
      <c r="H31" s="35"/>
      <c r="I31" s="35"/>
      <c r="J31" s="35"/>
      <c r="K31" s="35"/>
      <c r="L31" s="187">
        <v>0.21</v>
      </c>
      <c r="M31" s="186"/>
      <c r="N31" s="186"/>
      <c r="O31" s="186"/>
      <c r="P31" s="186"/>
      <c r="Q31" s="35"/>
      <c r="R31" s="35"/>
      <c r="S31" s="35"/>
      <c r="T31" s="35"/>
      <c r="U31" s="35"/>
      <c r="V31" s="35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F31" s="35"/>
      <c r="AG31" s="35"/>
      <c r="AH31" s="35"/>
      <c r="AI31" s="35"/>
      <c r="AJ31" s="35"/>
      <c r="AK31" s="185">
        <v>0</v>
      </c>
      <c r="AL31" s="186"/>
      <c r="AM31" s="186"/>
      <c r="AN31" s="186"/>
      <c r="AO31" s="186"/>
      <c r="AP31" s="35"/>
      <c r="AQ31" s="35"/>
      <c r="AR31" s="36"/>
      <c r="BE31" s="196"/>
    </row>
    <row r="32" spans="1:71" s="3" customFormat="1" ht="14.45" hidden="1" customHeight="1">
      <c r="B32" s="34"/>
      <c r="C32" s="35"/>
      <c r="D32" s="35"/>
      <c r="E32" s="35"/>
      <c r="F32" s="23" t="s">
        <v>40</v>
      </c>
      <c r="G32" s="35"/>
      <c r="H32" s="35"/>
      <c r="I32" s="35"/>
      <c r="J32" s="35"/>
      <c r="K32" s="35"/>
      <c r="L32" s="187">
        <v>0.12</v>
      </c>
      <c r="M32" s="186"/>
      <c r="N32" s="186"/>
      <c r="O32" s="186"/>
      <c r="P32" s="186"/>
      <c r="Q32" s="35"/>
      <c r="R32" s="35"/>
      <c r="S32" s="35"/>
      <c r="T32" s="35"/>
      <c r="U32" s="35"/>
      <c r="V32" s="35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F32" s="35"/>
      <c r="AG32" s="35"/>
      <c r="AH32" s="35"/>
      <c r="AI32" s="35"/>
      <c r="AJ32" s="35"/>
      <c r="AK32" s="185">
        <v>0</v>
      </c>
      <c r="AL32" s="186"/>
      <c r="AM32" s="186"/>
      <c r="AN32" s="186"/>
      <c r="AO32" s="186"/>
      <c r="AP32" s="35"/>
      <c r="AQ32" s="35"/>
      <c r="AR32" s="36"/>
      <c r="BE32" s="196"/>
    </row>
    <row r="33" spans="1:57" s="3" customFormat="1" ht="14.45" hidden="1" customHeight="1">
      <c r="B33" s="34"/>
      <c r="C33" s="35"/>
      <c r="D33" s="35"/>
      <c r="E33" s="35"/>
      <c r="F33" s="23" t="s">
        <v>41</v>
      </c>
      <c r="G33" s="35"/>
      <c r="H33" s="35"/>
      <c r="I33" s="35"/>
      <c r="J33" s="35"/>
      <c r="K33" s="35"/>
      <c r="L33" s="187">
        <v>0</v>
      </c>
      <c r="M33" s="186"/>
      <c r="N33" s="186"/>
      <c r="O33" s="186"/>
      <c r="P33" s="186"/>
      <c r="Q33" s="35"/>
      <c r="R33" s="35"/>
      <c r="S33" s="35"/>
      <c r="T33" s="35"/>
      <c r="U33" s="35"/>
      <c r="V33" s="35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F33" s="35"/>
      <c r="AG33" s="35"/>
      <c r="AH33" s="35"/>
      <c r="AI33" s="35"/>
      <c r="AJ33" s="35"/>
      <c r="AK33" s="185">
        <v>0</v>
      </c>
      <c r="AL33" s="186"/>
      <c r="AM33" s="186"/>
      <c r="AN33" s="186"/>
      <c r="AO33" s="186"/>
      <c r="AP33" s="35"/>
      <c r="AQ33" s="35"/>
      <c r="AR33" s="36"/>
      <c r="BE33" s="196"/>
    </row>
    <row r="34" spans="1:57" s="2" customFormat="1" ht="6.95" customHeight="1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195"/>
    </row>
    <row r="35" spans="1:57" s="2" customFormat="1" ht="25.9" customHeight="1">
      <c r="A35" s="28"/>
      <c r="B35" s="29"/>
      <c r="C35" s="37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43</v>
      </c>
      <c r="U35" s="39"/>
      <c r="V35" s="39"/>
      <c r="W35" s="39"/>
      <c r="X35" s="190" t="s">
        <v>44</v>
      </c>
      <c r="Y35" s="191"/>
      <c r="Z35" s="191"/>
      <c r="AA35" s="191"/>
      <c r="AB35" s="191"/>
      <c r="AC35" s="39"/>
      <c r="AD35" s="39"/>
      <c r="AE35" s="39"/>
      <c r="AF35" s="39"/>
      <c r="AG35" s="39"/>
      <c r="AH35" s="39"/>
      <c r="AI35" s="39"/>
      <c r="AJ35" s="39"/>
      <c r="AK35" s="192">
        <f>SUM(AK26:AK33)</f>
        <v>0</v>
      </c>
      <c r="AL35" s="191"/>
      <c r="AM35" s="191"/>
      <c r="AN35" s="191"/>
      <c r="AO35" s="193"/>
      <c r="AP35" s="37"/>
      <c r="AQ35" s="37"/>
      <c r="AR35" s="33"/>
      <c r="BE35" s="28"/>
    </row>
    <row r="36" spans="1:57" s="2" customFormat="1" ht="6.95" customHeight="1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  <c r="BE36" s="28"/>
    </row>
    <row r="37" spans="1:57" s="2" customFormat="1" ht="14.45" customHeight="1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3"/>
      <c r="BE37" s="28"/>
    </row>
    <row r="38" spans="1:57" s="1" customFormat="1" ht="14.45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pans="1:57" s="1" customFormat="1" ht="14.45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pans="1:57" s="1" customFormat="1" ht="14.45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pans="1:57" s="1" customFormat="1" ht="14.45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pans="1:57" s="1" customFormat="1" ht="14.45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pans="1:57" s="1" customFormat="1" ht="14.45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pans="1:57" s="1" customFormat="1" ht="14.45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pans="1:57" s="1" customFormat="1" ht="14.45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pans="1:57" s="1" customFormat="1" ht="14.45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pans="1:57" s="1" customFormat="1" ht="14.45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pans="1:57" s="1" customFormat="1" ht="14.45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pans="1:57" s="2" customFormat="1" ht="14.45" customHeight="1">
      <c r="B49" s="41"/>
      <c r="C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P49" s="42"/>
      <c r="AQ49" s="42"/>
      <c r="AR49" s="45"/>
    </row>
    <row r="50" spans="1:57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 spans="1:57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 spans="1:57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 spans="1:57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 spans="1:57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 spans="1:57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 spans="1:57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 spans="1: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 spans="1:57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 spans="1:57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pans="1:57" s="2" customFormat="1" ht="12.75">
      <c r="A60" s="28"/>
      <c r="B60" s="29"/>
      <c r="C60" s="30"/>
      <c r="D60" s="46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6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6" t="s">
        <v>47</v>
      </c>
      <c r="AI60" s="32"/>
      <c r="AJ60" s="32"/>
      <c r="AK60" s="32"/>
      <c r="AL60" s="32"/>
      <c r="AM60" s="46" t="s">
        <v>48</v>
      </c>
      <c r="AN60" s="32"/>
      <c r="AO60" s="32"/>
      <c r="AP60" s="30"/>
      <c r="AQ60" s="30"/>
      <c r="AR60" s="33"/>
      <c r="BE60" s="28"/>
    </row>
    <row r="61" spans="1:57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 spans="1:57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 spans="1:57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pans="1:57" s="2" customFormat="1" ht="12.75">
      <c r="A64" s="28"/>
      <c r="B64" s="29"/>
      <c r="C64" s="30"/>
      <c r="D64" s="43" t="s">
        <v>49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3" t="s">
        <v>50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3"/>
      <c r="BE64" s="28"/>
    </row>
    <row r="65" spans="1:57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 spans="1:57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 spans="1:5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 spans="1:57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 spans="1:57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 spans="1:57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 spans="1:57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 spans="1:57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 spans="1:57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 spans="1:57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pans="1:57" s="2" customFormat="1" ht="12.75">
      <c r="A75" s="28"/>
      <c r="B75" s="29"/>
      <c r="C75" s="30"/>
      <c r="D75" s="46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6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6" t="s">
        <v>47</v>
      </c>
      <c r="AI75" s="32"/>
      <c r="AJ75" s="32"/>
      <c r="AK75" s="32"/>
      <c r="AL75" s="32"/>
      <c r="AM75" s="46" t="s">
        <v>48</v>
      </c>
      <c r="AN75" s="32"/>
      <c r="AO75" s="32"/>
      <c r="AP75" s="30"/>
      <c r="AQ75" s="30"/>
      <c r="AR75" s="33"/>
      <c r="BE75" s="28"/>
    </row>
    <row r="76" spans="1:57" s="2" customFormat="1">
      <c r="A76" s="28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3"/>
      <c r="BE76" s="28"/>
    </row>
    <row r="77" spans="1:57" s="2" customFormat="1" ht="6.95" customHeight="1">
      <c r="A77" s="2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3"/>
      <c r="BE77" s="28"/>
    </row>
    <row r="81" spans="1:91" s="2" customFormat="1" ht="6.95" customHeight="1">
      <c r="A81" s="28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3"/>
      <c r="BE81" s="28"/>
    </row>
    <row r="82" spans="1:91" s="2" customFormat="1" ht="24.95" customHeight="1">
      <c r="A82" s="28"/>
      <c r="B82" s="29"/>
      <c r="C82" s="17" t="s">
        <v>51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3"/>
      <c r="BE82" s="28"/>
    </row>
    <row r="83" spans="1:9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3"/>
      <c r="BE83" s="28"/>
    </row>
    <row r="84" spans="1:91" s="4" customFormat="1" ht="12" customHeight="1">
      <c r="B84" s="52"/>
      <c r="C84" s="23" t="s">
        <v>13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24-U-003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1" s="5" customFormat="1" ht="36.950000000000003" customHeight="1">
      <c r="B85" s="55"/>
      <c r="C85" s="56" t="s">
        <v>16</v>
      </c>
      <c r="D85" s="57"/>
      <c r="E85" s="57"/>
      <c r="F85" s="57"/>
      <c r="G85" s="57"/>
      <c r="H85" s="57"/>
      <c r="I85" s="57"/>
      <c r="J85" s="57"/>
      <c r="K85" s="57"/>
      <c r="L85" s="174" t="str">
        <f>K6</f>
        <v>ZŠ Pionýrů, Sokolov - fyzikálně přírodovědná učebna - učební pomůcky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57"/>
      <c r="AL85" s="57"/>
      <c r="AM85" s="57"/>
      <c r="AN85" s="57"/>
      <c r="AO85" s="57"/>
      <c r="AP85" s="57"/>
      <c r="AQ85" s="57"/>
      <c r="AR85" s="58"/>
    </row>
    <row r="86" spans="1:91" s="2" customFormat="1" ht="6.95" customHeight="1">
      <c r="A86" s="28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3"/>
      <c r="BE86" s="28"/>
    </row>
    <row r="87" spans="1:91" s="2" customFormat="1" ht="12" customHeight="1">
      <c r="A87" s="28"/>
      <c r="B87" s="29"/>
      <c r="C87" s="23" t="s">
        <v>19</v>
      </c>
      <c r="D87" s="30"/>
      <c r="E87" s="30"/>
      <c r="F87" s="30"/>
      <c r="G87" s="30"/>
      <c r="H87" s="30"/>
      <c r="I87" s="30"/>
      <c r="J87" s="30"/>
      <c r="K87" s="30"/>
      <c r="L87" s="59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3" t="s">
        <v>21</v>
      </c>
      <c r="AJ87" s="30"/>
      <c r="AK87" s="30"/>
      <c r="AL87" s="30"/>
      <c r="AM87" s="176" t="str">
        <f>IF(AN8= "","",AN8)</f>
        <v>14. 10. 2024</v>
      </c>
      <c r="AN87" s="176"/>
      <c r="AO87" s="30"/>
      <c r="AP87" s="30"/>
      <c r="AQ87" s="30"/>
      <c r="AR87" s="33"/>
      <c r="BE87" s="28"/>
    </row>
    <row r="88" spans="1:91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3"/>
      <c r="BE88" s="28"/>
    </row>
    <row r="89" spans="1:91" s="2" customFormat="1" ht="15.2" customHeight="1">
      <c r="A89" s="28"/>
      <c r="B89" s="29"/>
      <c r="C89" s="23" t="s">
        <v>23</v>
      </c>
      <c r="D89" s="30"/>
      <c r="E89" s="30"/>
      <c r="F89" s="30"/>
      <c r="G89" s="30"/>
      <c r="H89" s="30"/>
      <c r="I89" s="30"/>
      <c r="J89" s="30"/>
      <c r="K89" s="30"/>
      <c r="L89" s="53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3" t="s">
        <v>28</v>
      </c>
      <c r="AJ89" s="30"/>
      <c r="AK89" s="30"/>
      <c r="AL89" s="30"/>
      <c r="AM89" s="177" t="str">
        <f>IF(E17="","",E17)</f>
        <v xml:space="preserve"> </v>
      </c>
      <c r="AN89" s="178"/>
      <c r="AO89" s="178"/>
      <c r="AP89" s="178"/>
      <c r="AQ89" s="30"/>
      <c r="AR89" s="33"/>
      <c r="AS89" s="179" t="s">
        <v>52</v>
      </c>
      <c r="AT89" s="180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28"/>
    </row>
    <row r="90" spans="1:91" s="2" customFormat="1" ht="15.2" customHeight="1">
      <c r="A90" s="28"/>
      <c r="B90" s="29"/>
      <c r="C90" s="23" t="s">
        <v>26</v>
      </c>
      <c r="D90" s="30"/>
      <c r="E90" s="30"/>
      <c r="F90" s="30"/>
      <c r="G90" s="30"/>
      <c r="H90" s="30"/>
      <c r="I90" s="30"/>
      <c r="J90" s="30"/>
      <c r="K90" s="30"/>
      <c r="L90" s="53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3" t="s">
        <v>30</v>
      </c>
      <c r="AJ90" s="30"/>
      <c r="AK90" s="30"/>
      <c r="AL90" s="30"/>
      <c r="AM90" s="177" t="str">
        <f>IF(E20="","",E20)</f>
        <v xml:space="preserve"> </v>
      </c>
      <c r="AN90" s="178"/>
      <c r="AO90" s="178"/>
      <c r="AP90" s="178"/>
      <c r="AQ90" s="30"/>
      <c r="AR90" s="33"/>
      <c r="AS90" s="181"/>
      <c r="AT90" s="182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28"/>
    </row>
    <row r="91" spans="1:91" s="2" customFormat="1" ht="10.9" customHeight="1">
      <c r="A91" s="28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3"/>
      <c r="AS91" s="183"/>
      <c r="AT91" s="184"/>
      <c r="AU91" s="65"/>
      <c r="AV91" s="65"/>
      <c r="AW91" s="65"/>
      <c r="AX91" s="65"/>
      <c r="AY91" s="65"/>
      <c r="AZ91" s="65"/>
      <c r="BA91" s="65"/>
      <c r="BB91" s="65"/>
      <c r="BC91" s="65"/>
      <c r="BD91" s="66"/>
      <c r="BE91" s="28"/>
    </row>
    <row r="92" spans="1:91" s="2" customFormat="1" ht="29.25" customHeight="1">
      <c r="A92" s="28"/>
      <c r="B92" s="29"/>
      <c r="C92" s="169" t="s">
        <v>53</v>
      </c>
      <c r="D92" s="170"/>
      <c r="E92" s="170"/>
      <c r="F92" s="170"/>
      <c r="G92" s="170"/>
      <c r="H92" s="67"/>
      <c r="I92" s="171" t="s">
        <v>54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55</v>
      </c>
      <c r="AH92" s="170"/>
      <c r="AI92" s="170"/>
      <c r="AJ92" s="170"/>
      <c r="AK92" s="170"/>
      <c r="AL92" s="170"/>
      <c r="AM92" s="170"/>
      <c r="AN92" s="171" t="s">
        <v>56</v>
      </c>
      <c r="AO92" s="170"/>
      <c r="AP92" s="173"/>
      <c r="AQ92" s="68" t="s">
        <v>57</v>
      </c>
      <c r="AR92" s="33"/>
      <c r="AS92" s="69" t="s">
        <v>58</v>
      </c>
      <c r="AT92" s="70" t="s">
        <v>59</v>
      </c>
      <c r="AU92" s="70" t="s">
        <v>60</v>
      </c>
      <c r="AV92" s="70" t="s">
        <v>61</v>
      </c>
      <c r="AW92" s="70" t="s">
        <v>62</v>
      </c>
      <c r="AX92" s="70" t="s">
        <v>63</v>
      </c>
      <c r="AY92" s="70" t="s">
        <v>64</v>
      </c>
      <c r="AZ92" s="70" t="s">
        <v>65</v>
      </c>
      <c r="BA92" s="70" t="s">
        <v>66</v>
      </c>
      <c r="BB92" s="70" t="s">
        <v>67</v>
      </c>
      <c r="BC92" s="70" t="s">
        <v>68</v>
      </c>
      <c r="BD92" s="71" t="s">
        <v>69</v>
      </c>
      <c r="BE92" s="28"/>
    </row>
    <row r="93" spans="1:91" s="2" customFormat="1" ht="10.9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3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  <c r="BE93" s="28"/>
    </row>
    <row r="94" spans="1:91" s="6" customFormat="1" ht="32.450000000000003" customHeight="1">
      <c r="B94" s="75"/>
      <c r="C94" s="76" t="s">
        <v>70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166">
        <f>ROUND(AG95,2)</f>
        <v>0</v>
      </c>
      <c r="AH94" s="166"/>
      <c r="AI94" s="166"/>
      <c r="AJ94" s="166"/>
      <c r="AK94" s="166"/>
      <c r="AL94" s="166"/>
      <c r="AM94" s="166"/>
      <c r="AN94" s="167">
        <f>SUM(AG94,AT94)</f>
        <v>0</v>
      </c>
      <c r="AO94" s="167"/>
      <c r="AP94" s="167"/>
      <c r="AQ94" s="79" t="s">
        <v>1</v>
      </c>
      <c r="AR94" s="80"/>
      <c r="AS94" s="81">
        <f>ROUND(AS95,2)</f>
        <v>0</v>
      </c>
      <c r="AT94" s="82">
        <f>ROUND(SUM(AV94:AW94),2)</f>
        <v>0</v>
      </c>
      <c r="AU94" s="83">
        <f>ROUND(AU95,5)</f>
        <v>0</v>
      </c>
      <c r="AV94" s="82">
        <f>ROUND(AZ94*L29,2)</f>
        <v>0</v>
      </c>
      <c r="AW94" s="82">
        <f>ROUND(BA94*L30,2)</f>
        <v>0</v>
      </c>
      <c r="AX94" s="82">
        <f>ROUND(BB94*L29,2)</f>
        <v>0</v>
      </c>
      <c r="AY94" s="82">
        <f>ROUND(BC94*L30,2)</f>
        <v>0</v>
      </c>
      <c r="AZ94" s="82">
        <f>ROUND(AZ95,2)</f>
        <v>0</v>
      </c>
      <c r="BA94" s="82">
        <f>ROUND(BA95,2)</f>
        <v>0</v>
      </c>
      <c r="BB94" s="82">
        <f>ROUND(BB95,2)</f>
        <v>0</v>
      </c>
      <c r="BC94" s="82">
        <f>ROUND(BC95,2)</f>
        <v>0</v>
      </c>
      <c r="BD94" s="84">
        <f>ROUND(BD95,2)</f>
        <v>0</v>
      </c>
      <c r="BS94" s="85" t="s">
        <v>71</v>
      </c>
      <c r="BT94" s="85" t="s">
        <v>72</v>
      </c>
      <c r="BU94" s="86" t="s">
        <v>73</v>
      </c>
      <c r="BV94" s="85" t="s">
        <v>74</v>
      </c>
      <c r="BW94" s="85" t="s">
        <v>5</v>
      </c>
      <c r="BX94" s="85" t="s">
        <v>75</v>
      </c>
      <c r="CL94" s="85" t="s">
        <v>1</v>
      </c>
    </row>
    <row r="95" spans="1:91" s="7" customFormat="1" ht="16.5" customHeight="1">
      <c r="A95" s="87" t="s">
        <v>76</v>
      </c>
      <c r="B95" s="88"/>
      <c r="C95" s="89"/>
      <c r="D95" s="165" t="s">
        <v>77</v>
      </c>
      <c r="E95" s="165"/>
      <c r="F95" s="165"/>
      <c r="G95" s="165"/>
      <c r="H95" s="165"/>
      <c r="I95" s="90"/>
      <c r="J95" s="165" t="s">
        <v>78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88">
        <f>'001 - Učebna fyziky'!J30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91" t="s">
        <v>79</v>
      </c>
      <c r="AR95" s="92"/>
      <c r="AS95" s="93">
        <v>0</v>
      </c>
      <c r="AT95" s="94">
        <f>ROUND(SUM(AV95:AW95),2)</f>
        <v>0</v>
      </c>
      <c r="AU95" s="95">
        <f>'001 - Učebna fyziky'!O116</f>
        <v>0</v>
      </c>
      <c r="AV95" s="94">
        <f>'001 - Učebna fyziky'!J33</f>
        <v>0</v>
      </c>
      <c r="AW95" s="94">
        <f>'001 - Učebna fyziky'!J34</f>
        <v>0</v>
      </c>
      <c r="AX95" s="94">
        <f>'001 - Učebna fyziky'!J35</f>
        <v>0</v>
      </c>
      <c r="AY95" s="94">
        <f>'001 - Učebna fyziky'!J36</f>
        <v>0</v>
      </c>
      <c r="AZ95" s="94">
        <f>'001 - Učebna fyziky'!F33</f>
        <v>0</v>
      </c>
      <c r="BA95" s="94">
        <f>'001 - Učebna fyziky'!F34</f>
        <v>0</v>
      </c>
      <c r="BB95" s="94">
        <f>'001 - Učebna fyziky'!F35</f>
        <v>0</v>
      </c>
      <c r="BC95" s="94">
        <f>'001 - Učebna fyziky'!F36</f>
        <v>0</v>
      </c>
      <c r="BD95" s="96">
        <f>'001 - Učebna fyziky'!F37</f>
        <v>0</v>
      </c>
      <c r="BT95" s="97" t="s">
        <v>80</v>
      </c>
      <c r="BV95" s="97" t="s">
        <v>74</v>
      </c>
      <c r="BW95" s="97" t="s">
        <v>81</v>
      </c>
      <c r="BX95" s="97" t="s">
        <v>5</v>
      </c>
      <c r="CL95" s="97" t="s">
        <v>1</v>
      </c>
      <c r="CM95" s="97" t="s">
        <v>82</v>
      </c>
    </row>
    <row r="96" spans="1:91" s="2" customFormat="1" ht="30" customHeight="1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3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2" customFormat="1" ht="6.95" customHeight="1">
      <c r="A97" s="28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3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sheetProtection algorithmName="SHA-512" hashValue="kFgJrTvXwhzWAW1HnzLvsulh/7hhjq8ErxJEVwc0OXWO4Qn5tY/njTAJ6/gsVCt15p1MkJY+iudRXFL/BPbNsw==" saltValue="N0Hj4wITatj1J1iKFZwL6A==" spinCount="100000" sheet="1" objects="1" scenarios="1" formatColumns="0" formatRows="0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</mergeCells>
  <hyperlinks>
    <hyperlink ref="A95" location="'001 - Učebna fyzik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L124"/>
  <sheetViews>
    <sheetView showGridLines="0" tabSelected="1" topLeftCell="A118" zoomScaleNormal="100" workbookViewId="0">
      <selection activeCell="I118" sqref="I1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62.5" style="1" customWidth="1"/>
    <col min="7" max="7" width="8.6640625" style="1" customWidth="1"/>
    <col min="8" max="8" width="14" style="1" customWidth="1"/>
    <col min="9" max="9" width="15.83203125" style="1" customWidth="1"/>
    <col min="10" max="10" width="22.33203125" style="1" customWidth="1"/>
    <col min="11" max="11" width="9.33203125" style="1" customWidth="1"/>
    <col min="12" max="12" width="10.83203125" style="1" hidden="1" customWidth="1"/>
    <col min="13" max="13" width="9.33203125" style="1" hidden="1"/>
    <col min="14" max="19" width="14.1640625" style="1" hidden="1" customWidth="1"/>
    <col min="20" max="20" width="16.33203125" style="1" hidden="1" customWidth="1"/>
    <col min="21" max="21" width="12.33203125" style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2" spans="1:45" s="1" customFormat="1" ht="36.950000000000003" customHeight="1"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AS2" s="11" t="s">
        <v>81</v>
      </c>
    </row>
    <row r="3" spans="1:45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14"/>
      <c r="AS3" s="11" t="s">
        <v>82</v>
      </c>
    </row>
    <row r="4" spans="1:45" s="1" customFormat="1" ht="24.95" customHeight="1">
      <c r="B4" s="14"/>
      <c r="D4" s="100" t="s">
        <v>83</v>
      </c>
      <c r="K4" s="14"/>
      <c r="L4" s="101" t="s">
        <v>10</v>
      </c>
      <c r="AS4" s="11" t="s">
        <v>4</v>
      </c>
    </row>
    <row r="5" spans="1:45" s="1" customFormat="1" ht="6.95" customHeight="1">
      <c r="B5" s="14"/>
      <c r="K5" s="14"/>
    </row>
    <row r="6" spans="1:45" s="1" customFormat="1" ht="12" customHeight="1">
      <c r="B6" s="14"/>
      <c r="D6" s="102" t="s">
        <v>16</v>
      </c>
      <c r="K6" s="14"/>
    </row>
    <row r="7" spans="1:45" s="1" customFormat="1" ht="16.5" customHeight="1">
      <c r="B7" s="14"/>
      <c r="E7" s="209" t="str">
        <f>'Rekapitulace stavby'!K6</f>
        <v>ZŠ Pionýrů, Sokolov - fyzikálně přírodovědná učebna - učební pomůcky</v>
      </c>
      <c r="F7" s="210"/>
      <c r="G7" s="210"/>
      <c r="H7" s="210"/>
      <c r="K7" s="14"/>
    </row>
    <row r="8" spans="1:45" s="2" customFormat="1" ht="12" customHeight="1">
      <c r="A8" s="28"/>
      <c r="B8" s="33"/>
      <c r="C8" s="28"/>
      <c r="D8" s="102" t="s">
        <v>84</v>
      </c>
      <c r="E8" s="28"/>
      <c r="F8" s="28"/>
      <c r="G8" s="28"/>
      <c r="H8" s="28"/>
      <c r="I8" s="28"/>
      <c r="J8" s="28"/>
      <c r="K8" s="45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45" s="2" customFormat="1" ht="16.5" customHeight="1">
      <c r="A9" s="28"/>
      <c r="B9" s="33"/>
      <c r="C9" s="28"/>
      <c r="D9" s="28"/>
      <c r="E9" s="211" t="s">
        <v>85</v>
      </c>
      <c r="F9" s="212"/>
      <c r="G9" s="212"/>
      <c r="H9" s="212"/>
      <c r="I9" s="28"/>
      <c r="J9" s="28"/>
      <c r="K9" s="45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45" s="2" customFormat="1">
      <c r="A10" s="28"/>
      <c r="B10" s="33"/>
      <c r="C10" s="28"/>
      <c r="D10" s="28"/>
      <c r="E10" s="28"/>
      <c r="F10" s="28"/>
      <c r="G10" s="28"/>
      <c r="H10" s="28"/>
      <c r="I10" s="28"/>
      <c r="J10" s="28"/>
      <c r="K10" s="45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45" s="2" customFormat="1" ht="12" customHeight="1">
      <c r="A11" s="28"/>
      <c r="B11" s="33"/>
      <c r="C11" s="28"/>
      <c r="D11" s="102" t="s">
        <v>17</v>
      </c>
      <c r="E11" s="28"/>
      <c r="F11" s="103" t="s">
        <v>1</v>
      </c>
      <c r="G11" s="28"/>
      <c r="H11" s="28"/>
      <c r="I11" s="102" t="s">
        <v>18</v>
      </c>
      <c r="J11" s="103" t="s">
        <v>1</v>
      </c>
      <c r="K11" s="45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45" s="2" customFormat="1" ht="12" customHeight="1">
      <c r="A12" s="28"/>
      <c r="B12" s="33"/>
      <c r="C12" s="28"/>
      <c r="D12" s="102" t="s">
        <v>19</v>
      </c>
      <c r="E12" s="28"/>
      <c r="F12" s="103" t="s">
        <v>20</v>
      </c>
      <c r="G12" s="28"/>
      <c r="H12" s="28"/>
      <c r="I12" s="102" t="s">
        <v>21</v>
      </c>
      <c r="J12" s="104" t="str">
        <f>'Rekapitulace stavby'!AN8</f>
        <v>14. 10. 2024</v>
      </c>
      <c r="K12" s="45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45" s="2" customFormat="1" ht="10.9" customHeight="1">
      <c r="A13" s="28"/>
      <c r="B13" s="33"/>
      <c r="C13" s="28"/>
      <c r="D13" s="28"/>
      <c r="E13" s="28"/>
      <c r="F13" s="28"/>
      <c r="G13" s="28"/>
      <c r="H13" s="28"/>
      <c r="I13" s="28"/>
      <c r="J13" s="28"/>
      <c r="K13" s="45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45" s="2" customFormat="1" ht="12" customHeight="1">
      <c r="A14" s="28"/>
      <c r="B14" s="33"/>
      <c r="C14" s="28"/>
      <c r="D14" s="102" t="s">
        <v>23</v>
      </c>
      <c r="E14" s="28"/>
      <c r="F14" s="28"/>
      <c r="G14" s="28"/>
      <c r="H14" s="28"/>
      <c r="I14" s="102" t="s">
        <v>24</v>
      </c>
      <c r="J14" s="103" t="str">
        <f>IF('Rekapitulace stavby'!AN10="","",'Rekapitulace stavby'!AN10)</f>
        <v/>
      </c>
      <c r="K14" s="45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45" s="2" customFormat="1" ht="18" customHeight="1">
      <c r="A15" s="28"/>
      <c r="B15" s="33"/>
      <c r="C15" s="28"/>
      <c r="D15" s="28"/>
      <c r="E15" s="103" t="str">
        <f>IF('Rekapitulace stavby'!E11="","",'Rekapitulace stavby'!E11)</f>
        <v xml:space="preserve"> </v>
      </c>
      <c r="F15" s="28"/>
      <c r="G15" s="28"/>
      <c r="H15" s="28"/>
      <c r="I15" s="102" t="s">
        <v>25</v>
      </c>
      <c r="J15" s="103" t="str">
        <f>IF('Rekapitulace stavby'!AN11="","",'Rekapitulace stavby'!AN11)</f>
        <v/>
      </c>
      <c r="K15" s="45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45" s="2" customFormat="1" ht="6.95" customHeight="1">
      <c r="A16" s="28"/>
      <c r="B16" s="33"/>
      <c r="C16" s="28"/>
      <c r="D16" s="28"/>
      <c r="E16" s="28"/>
      <c r="F16" s="28"/>
      <c r="G16" s="28"/>
      <c r="H16" s="28"/>
      <c r="I16" s="28"/>
      <c r="J16" s="28"/>
      <c r="K16" s="45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s="2" customFormat="1" ht="12" customHeight="1">
      <c r="A17" s="28"/>
      <c r="B17" s="33"/>
      <c r="C17" s="28"/>
      <c r="D17" s="102" t="s">
        <v>26</v>
      </c>
      <c r="E17" s="28"/>
      <c r="F17" s="28"/>
      <c r="G17" s="28"/>
      <c r="H17" s="28"/>
      <c r="I17" s="102" t="s">
        <v>24</v>
      </c>
      <c r="J17" s="24" t="str">
        <f>'Rekapitulace stavby'!AN13</f>
        <v>Vyplň údaj</v>
      </c>
      <c r="K17" s="45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0" s="2" customFormat="1" ht="18" customHeight="1">
      <c r="A18" s="28"/>
      <c r="B18" s="33"/>
      <c r="C18" s="28"/>
      <c r="D18" s="28"/>
      <c r="E18" s="213"/>
      <c r="F18" s="214"/>
      <c r="G18" s="214"/>
      <c r="H18" s="214"/>
      <c r="I18" s="102" t="s">
        <v>25</v>
      </c>
      <c r="J18" s="24" t="str">
        <f>'Rekapitulace stavby'!AN14</f>
        <v>Vyplň údaj</v>
      </c>
      <c r="K18" s="45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s="2" customFormat="1" ht="6.95" customHeight="1">
      <c r="A19" s="28"/>
      <c r="B19" s="33"/>
      <c r="C19" s="28"/>
      <c r="D19" s="28"/>
      <c r="E19" s="28"/>
      <c r="F19" s="28"/>
      <c r="G19" s="28"/>
      <c r="H19" s="28"/>
      <c r="I19" s="28"/>
      <c r="J19" s="28"/>
      <c r="K19" s="45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s="2" customFormat="1" ht="12" customHeight="1">
      <c r="A20" s="28"/>
      <c r="B20" s="33"/>
      <c r="C20" s="28"/>
      <c r="D20" s="102" t="s">
        <v>28</v>
      </c>
      <c r="E20" s="28"/>
      <c r="F20" s="28"/>
      <c r="G20" s="28"/>
      <c r="H20" s="28"/>
      <c r="I20" s="102" t="s">
        <v>24</v>
      </c>
      <c r="J20" s="103" t="str">
        <f>IF('Rekapitulace stavby'!AN16="","",'Rekapitulace stavby'!AN16)</f>
        <v/>
      </c>
      <c r="K20" s="45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pans="1:30" s="2" customFormat="1" ht="18" customHeight="1">
      <c r="A21" s="28"/>
      <c r="B21" s="33"/>
      <c r="C21" s="28"/>
      <c r="D21" s="28"/>
      <c r="E21" s="103" t="str">
        <f>IF('Rekapitulace stavby'!E17="","",'Rekapitulace stavby'!E17)</f>
        <v xml:space="preserve"> </v>
      </c>
      <c r="F21" s="28"/>
      <c r="G21" s="28"/>
      <c r="H21" s="28"/>
      <c r="I21" s="102" t="s">
        <v>25</v>
      </c>
      <c r="J21" s="103" t="str">
        <f>IF('Rekapitulace stavby'!AN17="","",'Rekapitulace stavby'!AN17)</f>
        <v/>
      </c>
      <c r="K21" s="45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s="2" customFormat="1" ht="6.95" customHeight="1">
      <c r="A22" s="28"/>
      <c r="B22" s="33"/>
      <c r="C22" s="28"/>
      <c r="D22" s="28"/>
      <c r="E22" s="28"/>
      <c r="F22" s="28"/>
      <c r="G22" s="28"/>
      <c r="H22" s="28"/>
      <c r="I22" s="28"/>
      <c r="J22" s="28"/>
      <c r="K22" s="45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s="2" customFormat="1" ht="12" customHeight="1">
      <c r="A23" s="28"/>
      <c r="B23" s="33"/>
      <c r="C23" s="28"/>
      <c r="D23" s="102" t="s">
        <v>30</v>
      </c>
      <c r="E23" s="28"/>
      <c r="F23" s="28"/>
      <c r="G23" s="28"/>
      <c r="H23" s="28"/>
      <c r="I23" s="102" t="s">
        <v>24</v>
      </c>
      <c r="J23" s="103" t="str">
        <f>IF('Rekapitulace stavby'!AN19="","",'Rekapitulace stavby'!AN19)</f>
        <v/>
      </c>
      <c r="K23" s="45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s="2" customFormat="1" ht="18" customHeight="1">
      <c r="A24" s="28"/>
      <c r="B24" s="33"/>
      <c r="C24" s="28"/>
      <c r="D24" s="28"/>
      <c r="E24" s="103" t="str">
        <f>IF('Rekapitulace stavby'!E20="","",'Rekapitulace stavby'!E20)</f>
        <v xml:space="preserve"> </v>
      </c>
      <c r="F24" s="28"/>
      <c r="G24" s="28"/>
      <c r="H24" s="28"/>
      <c r="I24" s="102" t="s">
        <v>25</v>
      </c>
      <c r="J24" s="103" t="str">
        <f>IF('Rekapitulace stavby'!AN20="","",'Rekapitulace stavby'!AN20)</f>
        <v/>
      </c>
      <c r="K24" s="45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s="2" customFormat="1" ht="6.95" customHeight="1">
      <c r="A25" s="28"/>
      <c r="B25" s="33"/>
      <c r="C25" s="28"/>
      <c r="D25" s="28"/>
      <c r="E25" s="28"/>
      <c r="F25" s="28"/>
      <c r="G25" s="28"/>
      <c r="H25" s="28"/>
      <c r="I25" s="28"/>
      <c r="J25" s="28"/>
      <c r="K25" s="45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s="2" customFormat="1" ht="12" customHeight="1">
      <c r="A26" s="28"/>
      <c r="B26" s="33"/>
      <c r="C26" s="28"/>
      <c r="D26" s="102" t="s">
        <v>31</v>
      </c>
      <c r="E26" s="28"/>
      <c r="F26" s="28"/>
      <c r="G26" s="28"/>
      <c r="H26" s="28"/>
      <c r="I26" s="28"/>
      <c r="J26" s="28"/>
      <c r="K26" s="45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s="8" customFormat="1" ht="16.5" customHeight="1">
      <c r="A27" s="105"/>
      <c r="B27" s="106"/>
      <c r="C27" s="105"/>
      <c r="D27" s="105"/>
      <c r="E27" s="215" t="s">
        <v>1</v>
      </c>
      <c r="F27" s="215"/>
      <c r="G27" s="215"/>
      <c r="H27" s="215"/>
      <c r="I27" s="105"/>
      <c r="J27" s="105"/>
      <c r="K27" s="107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</row>
    <row r="28" spans="1:30" s="2" customFormat="1" ht="6.95" customHeight="1">
      <c r="A28" s="28"/>
      <c r="B28" s="33"/>
      <c r="C28" s="28"/>
      <c r="D28" s="28"/>
      <c r="E28" s="28"/>
      <c r="F28" s="28"/>
      <c r="G28" s="28"/>
      <c r="H28" s="28"/>
      <c r="I28" s="28"/>
      <c r="J28" s="28"/>
      <c r="K28" s="45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s="2" customFormat="1" ht="6.95" customHeight="1">
      <c r="A29" s="28"/>
      <c r="B29" s="33"/>
      <c r="C29" s="28"/>
      <c r="D29" s="108"/>
      <c r="E29" s="108"/>
      <c r="F29" s="108"/>
      <c r="G29" s="108"/>
      <c r="H29" s="108"/>
      <c r="I29" s="108"/>
      <c r="J29" s="108"/>
      <c r="K29" s="45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s="2" customFormat="1" ht="25.35" customHeight="1">
      <c r="A30" s="28"/>
      <c r="B30" s="33"/>
      <c r="C30" s="28"/>
      <c r="D30" s="109" t="s">
        <v>32</v>
      </c>
      <c r="E30" s="28"/>
      <c r="F30" s="28"/>
      <c r="G30" s="28"/>
      <c r="H30" s="28"/>
      <c r="I30" s="28"/>
      <c r="J30" s="110">
        <f>ROUND(J116, 2)</f>
        <v>0</v>
      </c>
      <c r="K30" s="45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s="2" customFormat="1" ht="6.95" customHeight="1">
      <c r="A31" s="28"/>
      <c r="B31" s="33"/>
      <c r="C31" s="28"/>
      <c r="D31" s="108"/>
      <c r="E31" s="108"/>
      <c r="F31" s="108"/>
      <c r="G31" s="108"/>
      <c r="H31" s="108"/>
      <c r="I31" s="108"/>
      <c r="J31" s="108"/>
      <c r="K31" s="45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s="2" customFormat="1" ht="14.45" customHeight="1">
      <c r="A32" s="28"/>
      <c r="B32" s="33"/>
      <c r="C32" s="28"/>
      <c r="D32" s="28"/>
      <c r="E32" s="28"/>
      <c r="F32" s="111" t="s">
        <v>34</v>
      </c>
      <c r="G32" s="28"/>
      <c r="H32" s="28"/>
      <c r="I32" s="111" t="s">
        <v>33</v>
      </c>
      <c r="J32" s="111" t="s">
        <v>35</v>
      </c>
      <c r="K32" s="45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s="2" customFormat="1" ht="14.45" customHeight="1">
      <c r="A33" s="28"/>
      <c r="B33" s="33"/>
      <c r="C33" s="28"/>
      <c r="D33" s="112" t="s">
        <v>36</v>
      </c>
      <c r="E33" s="102" t="s">
        <v>37</v>
      </c>
      <c r="F33" s="113">
        <f>ROUND((SUM(BD116:BD123)),  2)</f>
        <v>0</v>
      </c>
      <c r="G33" s="28"/>
      <c r="H33" s="28"/>
      <c r="I33" s="114">
        <v>0.21</v>
      </c>
      <c r="J33" s="113">
        <f>ROUND(((SUM(BD116:BD123))*I33),  2)</f>
        <v>0</v>
      </c>
      <c r="K33" s="45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s="2" customFormat="1" ht="14.45" customHeight="1">
      <c r="A34" s="28"/>
      <c r="B34" s="33"/>
      <c r="C34" s="28"/>
      <c r="D34" s="28"/>
      <c r="E34" s="102" t="s">
        <v>38</v>
      </c>
      <c r="F34" s="113">
        <f>ROUND((SUM(BE116:BE123)),  2)</f>
        <v>0</v>
      </c>
      <c r="G34" s="28"/>
      <c r="H34" s="28"/>
      <c r="I34" s="114">
        <v>0.12</v>
      </c>
      <c r="J34" s="113">
        <f>ROUND(((SUM(BE116:BE123))*I34),  2)</f>
        <v>0</v>
      </c>
      <c r="K34" s="45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s="2" customFormat="1" ht="14.45" hidden="1" customHeight="1">
      <c r="A35" s="28"/>
      <c r="B35" s="33"/>
      <c r="C35" s="28"/>
      <c r="D35" s="28"/>
      <c r="E35" s="102" t="s">
        <v>39</v>
      </c>
      <c r="F35" s="113">
        <f>ROUND((SUM(BF116:BF123)),  2)</f>
        <v>0</v>
      </c>
      <c r="G35" s="28"/>
      <c r="H35" s="28"/>
      <c r="I35" s="114">
        <v>0.21</v>
      </c>
      <c r="J35" s="113">
        <f>0</f>
        <v>0</v>
      </c>
      <c r="K35" s="45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s="2" customFormat="1" ht="14.45" hidden="1" customHeight="1">
      <c r="A36" s="28"/>
      <c r="B36" s="33"/>
      <c r="C36" s="28"/>
      <c r="D36" s="28"/>
      <c r="E36" s="102" t="s">
        <v>40</v>
      </c>
      <c r="F36" s="113">
        <f>ROUND((SUM(BG116:BG123)),  2)</f>
        <v>0</v>
      </c>
      <c r="G36" s="28"/>
      <c r="H36" s="28"/>
      <c r="I36" s="114">
        <v>0.12</v>
      </c>
      <c r="J36" s="113">
        <f>0</f>
        <v>0</v>
      </c>
      <c r="K36" s="45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s="2" customFormat="1" ht="14.45" hidden="1" customHeight="1">
      <c r="A37" s="28"/>
      <c r="B37" s="33"/>
      <c r="C37" s="28"/>
      <c r="D37" s="28"/>
      <c r="E37" s="102" t="s">
        <v>41</v>
      </c>
      <c r="F37" s="113">
        <f>ROUND((SUM(BH116:BH123)),  2)</f>
        <v>0</v>
      </c>
      <c r="G37" s="28"/>
      <c r="H37" s="28"/>
      <c r="I37" s="114">
        <v>0</v>
      </c>
      <c r="J37" s="113">
        <f>0</f>
        <v>0</v>
      </c>
      <c r="K37" s="45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s="2" customFormat="1" ht="6.95" customHeight="1">
      <c r="A38" s="28"/>
      <c r="B38" s="33"/>
      <c r="C38" s="28"/>
      <c r="D38" s="28"/>
      <c r="E38" s="28"/>
      <c r="F38" s="28"/>
      <c r="G38" s="28"/>
      <c r="H38" s="28"/>
      <c r="I38" s="28"/>
      <c r="J38" s="28"/>
      <c r="K38" s="45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s="2" customFormat="1" ht="25.35" customHeight="1">
      <c r="A39" s="28"/>
      <c r="B39" s="33"/>
      <c r="C39" s="115"/>
      <c r="D39" s="116" t="s">
        <v>42</v>
      </c>
      <c r="E39" s="117"/>
      <c r="F39" s="117"/>
      <c r="G39" s="118" t="s">
        <v>43</v>
      </c>
      <c r="H39" s="119" t="s">
        <v>44</v>
      </c>
      <c r="I39" s="117"/>
      <c r="J39" s="120">
        <f>SUM(J30:J37)</f>
        <v>0</v>
      </c>
      <c r="K39" s="45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s="2" customFormat="1" ht="14.4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45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s="1" customFormat="1" ht="14.45" customHeight="1">
      <c r="B41" s="14"/>
      <c r="K41" s="14"/>
    </row>
    <row r="42" spans="1:30" s="1" customFormat="1" ht="14.45" customHeight="1">
      <c r="B42" s="14"/>
      <c r="K42" s="14"/>
    </row>
    <row r="43" spans="1:30" s="1" customFormat="1" ht="14.45" customHeight="1">
      <c r="B43" s="14"/>
      <c r="K43" s="14"/>
    </row>
    <row r="44" spans="1:30" s="1" customFormat="1" ht="14.45" customHeight="1">
      <c r="B44" s="14"/>
      <c r="K44" s="14"/>
    </row>
    <row r="45" spans="1:30" s="1" customFormat="1" ht="14.45" customHeight="1">
      <c r="B45" s="14"/>
      <c r="K45" s="14"/>
    </row>
    <row r="46" spans="1:30" s="1" customFormat="1" ht="14.45" customHeight="1">
      <c r="B46" s="14"/>
      <c r="K46" s="14"/>
    </row>
    <row r="47" spans="1:30" s="1" customFormat="1" ht="14.45" customHeight="1">
      <c r="B47" s="14"/>
      <c r="K47" s="14"/>
    </row>
    <row r="48" spans="1:30" s="1" customFormat="1" ht="14.45" customHeight="1">
      <c r="B48" s="14"/>
      <c r="K48" s="14"/>
    </row>
    <row r="49" spans="1:30" s="1" customFormat="1" ht="14.45" customHeight="1">
      <c r="B49" s="14"/>
      <c r="K49" s="14"/>
    </row>
    <row r="50" spans="1:30" s="2" customFormat="1" ht="14.45" customHeight="1">
      <c r="B50" s="45"/>
      <c r="D50" s="121" t="s">
        <v>45</v>
      </c>
      <c r="E50" s="122"/>
      <c r="F50" s="122"/>
      <c r="G50" s="121" t="s">
        <v>46</v>
      </c>
      <c r="H50" s="122"/>
      <c r="I50" s="122"/>
      <c r="J50" s="122"/>
      <c r="K50" s="45"/>
    </row>
    <row r="51" spans="1:30">
      <c r="B51" s="14"/>
      <c r="K51" s="14"/>
    </row>
    <row r="52" spans="1:30">
      <c r="B52" s="14"/>
      <c r="K52" s="14"/>
    </row>
    <row r="53" spans="1:30">
      <c r="B53" s="14"/>
      <c r="K53" s="14"/>
    </row>
    <row r="54" spans="1:30">
      <c r="B54" s="14"/>
      <c r="K54" s="14"/>
    </row>
    <row r="55" spans="1:30">
      <c r="B55" s="14"/>
      <c r="K55" s="14"/>
    </row>
    <row r="56" spans="1:30">
      <c r="B56" s="14"/>
      <c r="K56" s="14"/>
    </row>
    <row r="57" spans="1:30">
      <c r="B57" s="14"/>
      <c r="K57" s="14"/>
    </row>
    <row r="58" spans="1:30">
      <c r="B58" s="14"/>
      <c r="K58" s="14"/>
    </row>
    <row r="59" spans="1:30">
      <c r="B59" s="14"/>
      <c r="K59" s="14"/>
    </row>
    <row r="60" spans="1:30">
      <c r="B60" s="14"/>
      <c r="K60" s="14"/>
    </row>
    <row r="61" spans="1:30" s="2" customFormat="1" ht="12.75">
      <c r="A61" s="28"/>
      <c r="B61" s="33"/>
      <c r="C61" s="28"/>
      <c r="D61" s="123" t="s">
        <v>47</v>
      </c>
      <c r="E61" s="124"/>
      <c r="F61" s="125" t="s">
        <v>48</v>
      </c>
      <c r="G61" s="123" t="s">
        <v>47</v>
      </c>
      <c r="H61" s="124"/>
      <c r="I61" s="124"/>
      <c r="J61" s="126" t="s">
        <v>48</v>
      </c>
      <c r="K61" s="45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pans="1:30">
      <c r="B62" s="14"/>
      <c r="K62" s="14"/>
    </row>
    <row r="63" spans="1:30">
      <c r="B63" s="14"/>
      <c r="K63" s="14"/>
    </row>
    <row r="64" spans="1:30">
      <c r="B64" s="14"/>
      <c r="K64" s="14"/>
    </row>
    <row r="65" spans="1:30" s="2" customFormat="1" ht="12.75">
      <c r="A65" s="28"/>
      <c r="B65" s="33"/>
      <c r="C65" s="28"/>
      <c r="D65" s="121" t="s">
        <v>49</v>
      </c>
      <c r="E65" s="127"/>
      <c r="F65" s="127"/>
      <c r="G65" s="121" t="s">
        <v>50</v>
      </c>
      <c r="H65" s="127"/>
      <c r="I65" s="127"/>
      <c r="J65" s="127"/>
      <c r="K65" s="45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>
      <c r="B66" s="14"/>
      <c r="K66" s="14"/>
    </row>
    <row r="67" spans="1:30">
      <c r="B67" s="14"/>
      <c r="K67" s="14"/>
    </row>
    <row r="68" spans="1:30">
      <c r="B68" s="14"/>
      <c r="K68" s="14"/>
    </row>
    <row r="69" spans="1:30">
      <c r="B69" s="14"/>
      <c r="K69" s="14"/>
    </row>
    <row r="70" spans="1:30">
      <c r="B70" s="14"/>
      <c r="K70" s="14"/>
    </row>
    <row r="71" spans="1:30">
      <c r="B71" s="14"/>
      <c r="K71" s="14"/>
    </row>
    <row r="72" spans="1:30">
      <c r="B72" s="14"/>
      <c r="K72" s="14"/>
    </row>
    <row r="73" spans="1:30">
      <c r="B73" s="14"/>
      <c r="K73" s="14"/>
    </row>
    <row r="74" spans="1:30">
      <c r="B74" s="14"/>
      <c r="K74" s="14"/>
    </row>
    <row r="75" spans="1:30">
      <c r="B75" s="14"/>
      <c r="K75" s="14"/>
    </row>
    <row r="76" spans="1:30" s="2" customFormat="1" ht="12.75">
      <c r="A76" s="28"/>
      <c r="B76" s="33"/>
      <c r="C76" s="28"/>
      <c r="D76" s="123" t="s">
        <v>47</v>
      </c>
      <c r="E76" s="124"/>
      <c r="F76" s="125" t="s">
        <v>48</v>
      </c>
      <c r="G76" s="123" t="s">
        <v>47</v>
      </c>
      <c r="H76" s="124"/>
      <c r="I76" s="124"/>
      <c r="J76" s="126" t="s">
        <v>48</v>
      </c>
      <c r="K76" s="45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pans="1:30" s="2" customFormat="1" ht="14.45" customHeight="1">
      <c r="A77" s="28"/>
      <c r="B77" s="128"/>
      <c r="C77" s="129"/>
      <c r="D77" s="129"/>
      <c r="E77" s="129"/>
      <c r="F77" s="129"/>
      <c r="G77" s="129"/>
      <c r="H77" s="129"/>
      <c r="I77" s="129"/>
      <c r="J77" s="129"/>
      <c r="K77" s="45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</row>
    <row r="81" spans="1:46" s="2" customFormat="1" ht="6.95" customHeight="1">
      <c r="A81" s="28"/>
      <c r="B81" s="130"/>
      <c r="C81" s="131"/>
      <c r="D81" s="131"/>
      <c r="E81" s="131"/>
      <c r="F81" s="131"/>
      <c r="G81" s="131"/>
      <c r="H81" s="131"/>
      <c r="I81" s="131"/>
      <c r="J81" s="131"/>
      <c r="K81" s="45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</row>
    <row r="82" spans="1:46" s="2" customFormat="1" ht="24.95" customHeight="1">
      <c r="A82" s="28"/>
      <c r="B82" s="29"/>
      <c r="C82" s="17" t="s">
        <v>86</v>
      </c>
      <c r="D82" s="30"/>
      <c r="E82" s="30"/>
      <c r="F82" s="30"/>
      <c r="G82" s="30"/>
      <c r="H82" s="30"/>
      <c r="I82" s="30"/>
      <c r="J82" s="30"/>
      <c r="K82" s="45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</row>
    <row r="83" spans="1:46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45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</row>
    <row r="84" spans="1:46" s="2" customFormat="1" ht="12" customHeight="1">
      <c r="A84" s="28"/>
      <c r="B84" s="29"/>
      <c r="C84" s="23" t="s">
        <v>16</v>
      </c>
      <c r="D84" s="30"/>
      <c r="E84" s="30"/>
      <c r="F84" s="30"/>
      <c r="G84" s="30"/>
      <c r="H84" s="30"/>
      <c r="I84" s="30"/>
      <c r="J84" s="30"/>
      <c r="K84" s="45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</row>
    <row r="85" spans="1:46" s="2" customFormat="1" ht="16.5" customHeight="1">
      <c r="A85" s="28"/>
      <c r="B85" s="29"/>
      <c r="C85" s="30"/>
      <c r="D85" s="30"/>
      <c r="E85" s="207" t="str">
        <f>E7</f>
        <v>ZŠ Pionýrů, Sokolov - fyzikálně přírodovědná učebna - učební pomůcky</v>
      </c>
      <c r="F85" s="208"/>
      <c r="G85" s="208"/>
      <c r="H85" s="208"/>
      <c r="I85" s="30"/>
      <c r="J85" s="30"/>
      <c r="K85" s="45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</row>
    <row r="86" spans="1:46" s="2" customFormat="1" ht="12" customHeight="1">
      <c r="A86" s="28"/>
      <c r="B86" s="29"/>
      <c r="C86" s="23" t="s">
        <v>84</v>
      </c>
      <c r="D86" s="30"/>
      <c r="E86" s="30"/>
      <c r="F86" s="30"/>
      <c r="G86" s="30"/>
      <c r="H86" s="30"/>
      <c r="I86" s="30"/>
      <c r="J86" s="30"/>
      <c r="K86" s="45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</row>
    <row r="87" spans="1:46" s="2" customFormat="1" ht="16.5" customHeight="1">
      <c r="A87" s="28"/>
      <c r="B87" s="29"/>
      <c r="C87" s="30"/>
      <c r="D87" s="30"/>
      <c r="E87" s="174" t="str">
        <f>E9</f>
        <v>001 - Učebna fyziky</v>
      </c>
      <c r="F87" s="206"/>
      <c r="G87" s="206"/>
      <c r="H87" s="206"/>
      <c r="I87" s="30"/>
      <c r="J87" s="30"/>
      <c r="K87" s="45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</row>
    <row r="88" spans="1:46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45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</row>
    <row r="89" spans="1:46" s="2" customFormat="1" ht="12" customHeight="1">
      <c r="A89" s="28"/>
      <c r="B89" s="29"/>
      <c r="C89" s="23" t="s">
        <v>19</v>
      </c>
      <c r="D89" s="30"/>
      <c r="E89" s="30"/>
      <c r="F89" s="21" t="str">
        <f>F12</f>
        <v xml:space="preserve"> </v>
      </c>
      <c r="G89" s="30"/>
      <c r="H89" s="30"/>
      <c r="I89" s="23" t="s">
        <v>21</v>
      </c>
      <c r="J89" s="60" t="str">
        <f>IF(J12="","",J12)</f>
        <v>14. 10. 2024</v>
      </c>
      <c r="K89" s="45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</row>
    <row r="90" spans="1:46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45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</row>
    <row r="91" spans="1:46" s="2" customFormat="1" ht="15.2" customHeight="1">
      <c r="A91" s="28"/>
      <c r="B91" s="29"/>
      <c r="C91" s="23" t="s">
        <v>23</v>
      </c>
      <c r="D91" s="30"/>
      <c r="E91" s="30"/>
      <c r="F91" s="21" t="str">
        <f>E15</f>
        <v xml:space="preserve"> </v>
      </c>
      <c r="G91" s="30"/>
      <c r="H91" s="30"/>
      <c r="I91" s="23" t="s">
        <v>28</v>
      </c>
      <c r="J91" s="26" t="str">
        <f>E21</f>
        <v xml:space="preserve"> </v>
      </c>
      <c r="K91" s="45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</row>
    <row r="92" spans="1:46" s="2" customFormat="1" ht="15.2" customHeight="1">
      <c r="A92" s="28"/>
      <c r="B92" s="29"/>
      <c r="C92" s="23" t="s">
        <v>26</v>
      </c>
      <c r="D92" s="30"/>
      <c r="E92" s="30"/>
      <c r="F92" s="21" t="str">
        <f>IF(E18="","",E18)</f>
        <v/>
      </c>
      <c r="G92" s="30"/>
      <c r="H92" s="30"/>
      <c r="I92" s="23" t="s">
        <v>30</v>
      </c>
      <c r="J92" s="26" t="str">
        <f>E24</f>
        <v xml:space="preserve"> </v>
      </c>
      <c r="K92" s="45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</row>
    <row r="93" spans="1:46" s="2" customFormat="1" ht="10.35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45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</row>
    <row r="94" spans="1:46" s="2" customFormat="1" ht="29.25" customHeight="1">
      <c r="A94" s="28"/>
      <c r="B94" s="29"/>
      <c r="C94" s="132" t="s">
        <v>87</v>
      </c>
      <c r="D94" s="133"/>
      <c r="E94" s="133"/>
      <c r="F94" s="133"/>
      <c r="G94" s="133"/>
      <c r="H94" s="133"/>
      <c r="I94" s="133"/>
      <c r="J94" s="134" t="s">
        <v>88</v>
      </c>
      <c r="K94" s="45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</row>
    <row r="95" spans="1:46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45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</row>
    <row r="96" spans="1:46" s="2" customFormat="1" ht="22.9" customHeight="1">
      <c r="A96" s="28"/>
      <c r="B96" s="29"/>
      <c r="C96" s="135" t="s">
        <v>89</v>
      </c>
      <c r="D96" s="30"/>
      <c r="E96" s="30"/>
      <c r="F96" s="30"/>
      <c r="G96" s="30"/>
      <c r="H96" s="30"/>
      <c r="I96" s="30"/>
      <c r="J96" s="78">
        <f>J116</f>
        <v>0</v>
      </c>
      <c r="K96" s="45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T96" s="11" t="s">
        <v>90</v>
      </c>
    </row>
    <row r="97" spans="1:30" s="2" customFormat="1" ht="21.7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45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</row>
    <row r="98" spans="1:30" s="2" customFormat="1" ht="6.95" customHeight="1">
      <c r="A98" s="28"/>
      <c r="B98" s="48"/>
      <c r="C98" s="49"/>
      <c r="D98" s="49"/>
      <c r="E98" s="49"/>
      <c r="F98" s="49"/>
      <c r="G98" s="49"/>
      <c r="H98" s="49"/>
      <c r="I98" s="49"/>
      <c r="J98" s="49"/>
      <c r="K98" s="45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</row>
    <row r="102" spans="1:30" s="2" customFormat="1" ht="6.95" customHeight="1">
      <c r="A102" s="28"/>
      <c r="B102" s="50"/>
      <c r="C102" s="51"/>
      <c r="D102" s="51"/>
      <c r="E102" s="51"/>
      <c r="F102" s="51"/>
      <c r="G102" s="51"/>
      <c r="H102" s="51"/>
      <c r="I102" s="51"/>
      <c r="J102" s="51"/>
      <c r="K102" s="45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</row>
    <row r="103" spans="1:30" s="2" customFormat="1" ht="24.95" customHeight="1">
      <c r="A103" s="28"/>
      <c r="B103" s="29"/>
      <c r="C103" s="17" t="s">
        <v>91</v>
      </c>
      <c r="D103" s="30"/>
      <c r="E103" s="30"/>
      <c r="F103" s="30"/>
      <c r="G103" s="30"/>
      <c r="H103" s="30"/>
      <c r="I103" s="30"/>
      <c r="J103" s="30"/>
      <c r="K103" s="45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</row>
    <row r="104" spans="1:30" s="2" customFormat="1" ht="6.9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45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</row>
    <row r="105" spans="1:30" s="2" customFormat="1" ht="12" customHeight="1">
      <c r="A105" s="28"/>
      <c r="B105" s="29"/>
      <c r="C105" s="23" t="s">
        <v>16</v>
      </c>
      <c r="D105" s="30"/>
      <c r="E105" s="30"/>
      <c r="F105" s="30"/>
      <c r="G105" s="30"/>
      <c r="H105" s="30"/>
      <c r="I105" s="30"/>
      <c r="J105" s="30"/>
      <c r="K105" s="45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</row>
    <row r="106" spans="1:30" s="2" customFormat="1" ht="16.5" customHeight="1">
      <c r="A106" s="28"/>
      <c r="B106" s="29"/>
      <c r="C106" s="30"/>
      <c r="D106" s="30"/>
      <c r="E106" s="207" t="str">
        <f>E7</f>
        <v>ZŠ Pionýrů, Sokolov - fyzikálně přírodovědná učebna - učební pomůcky</v>
      </c>
      <c r="F106" s="208"/>
      <c r="G106" s="208"/>
      <c r="H106" s="208"/>
      <c r="I106" s="30"/>
      <c r="J106" s="30"/>
      <c r="K106" s="45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</row>
    <row r="107" spans="1:30" s="2" customFormat="1" ht="12" customHeight="1">
      <c r="A107" s="28"/>
      <c r="B107" s="29"/>
      <c r="C107" s="23" t="s">
        <v>84</v>
      </c>
      <c r="D107" s="30"/>
      <c r="E107" s="30"/>
      <c r="F107" s="30"/>
      <c r="G107" s="30"/>
      <c r="H107" s="30"/>
      <c r="I107" s="30"/>
      <c r="J107" s="30"/>
      <c r="K107" s="45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</row>
    <row r="108" spans="1:30" s="2" customFormat="1" ht="16.5" customHeight="1">
      <c r="A108" s="28"/>
      <c r="B108" s="29"/>
      <c r="C108" s="30"/>
      <c r="D108" s="30"/>
      <c r="E108" s="174" t="str">
        <f>E9</f>
        <v>001 - Učebna fyziky</v>
      </c>
      <c r="F108" s="206"/>
      <c r="G108" s="206"/>
      <c r="H108" s="206"/>
      <c r="I108" s="30"/>
      <c r="J108" s="30"/>
      <c r="K108" s="45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</row>
    <row r="109" spans="1:30" s="2" customFormat="1" ht="6.95" customHeight="1">
      <c r="A109" s="28"/>
      <c r="B109" s="29"/>
      <c r="C109" s="30"/>
      <c r="D109" s="30"/>
      <c r="E109" s="30"/>
      <c r="F109" s="30"/>
      <c r="G109" s="30"/>
      <c r="H109" s="30"/>
      <c r="I109" s="30"/>
      <c r="J109" s="30"/>
      <c r="K109" s="45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</row>
    <row r="110" spans="1:30" s="2" customFormat="1" ht="12" customHeight="1">
      <c r="A110" s="28"/>
      <c r="B110" s="29"/>
      <c r="C110" s="23" t="s">
        <v>19</v>
      </c>
      <c r="D110" s="30"/>
      <c r="E110" s="30"/>
      <c r="F110" s="21" t="str">
        <f>F12</f>
        <v xml:space="preserve"> </v>
      </c>
      <c r="G110" s="30"/>
      <c r="H110" s="30"/>
      <c r="I110" s="23" t="s">
        <v>21</v>
      </c>
      <c r="J110" s="60" t="str">
        <f>IF(J12="","",J12)</f>
        <v>14. 10. 2024</v>
      </c>
      <c r="K110" s="45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</row>
    <row r="111" spans="1:30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45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</row>
    <row r="112" spans="1:30" s="2" customFormat="1" ht="15.2" customHeight="1">
      <c r="A112" s="28"/>
      <c r="B112" s="29"/>
      <c r="C112" s="23" t="s">
        <v>23</v>
      </c>
      <c r="D112" s="30"/>
      <c r="E112" s="30"/>
      <c r="F112" s="21" t="str">
        <f>E15</f>
        <v xml:space="preserve"> </v>
      </c>
      <c r="G112" s="30"/>
      <c r="H112" s="30"/>
      <c r="I112" s="23" t="s">
        <v>28</v>
      </c>
      <c r="J112" s="26" t="str">
        <f>E21</f>
        <v xml:space="preserve"> </v>
      </c>
      <c r="K112" s="45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</row>
    <row r="113" spans="1:64" s="2" customFormat="1" ht="15.2" customHeight="1">
      <c r="A113" s="28"/>
      <c r="B113" s="29"/>
      <c r="C113" s="23" t="s">
        <v>26</v>
      </c>
      <c r="D113" s="30"/>
      <c r="E113" s="30"/>
      <c r="F113" s="21" t="str">
        <f>IF(E18="","",E18)</f>
        <v/>
      </c>
      <c r="G113" s="30"/>
      <c r="H113" s="30"/>
      <c r="I113" s="23" t="s">
        <v>30</v>
      </c>
      <c r="J113" s="26" t="str">
        <f>E24</f>
        <v xml:space="preserve"> </v>
      </c>
      <c r="K113" s="45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</row>
    <row r="114" spans="1:64" s="2" customFormat="1" ht="10.35" customHeight="1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45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</row>
    <row r="115" spans="1:64" s="9" customFormat="1" ht="29.25" customHeight="1">
      <c r="A115" s="136"/>
      <c r="B115" s="137"/>
      <c r="C115" s="138" t="s">
        <v>92</v>
      </c>
      <c r="D115" s="139" t="s">
        <v>57</v>
      </c>
      <c r="E115" s="139" t="s">
        <v>53</v>
      </c>
      <c r="F115" s="139" t="s">
        <v>54</v>
      </c>
      <c r="G115" s="139" t="s">
        <v>93</v>
      </c>
      <c r="H115" s="139" t="s">
        <v>94</v>
      </c>
      <c r="I115" s="139" t="s">
        <v>95</v>
      </c>
      <c r="J115" s="139" t="s">
        <v>88</v>
      </c>
      <c r="K115" s="140"/>
      <c r="L115" s="69" t="s">
        <v>1</v>
      </c>
      <c r="M115" s="70" t="s">
        <v>36</v>
      </c>
      <c r="N115" s="70" t="s">
        <v>96</v>
      </c>
      <c r="O115" s="70" t="s">
        <v>97</v>
      </c>
      <c r="P115" s="70" t="s">
        <v>98</v>
      </c>
      <c r="Q115" s="70" t="s">
        <v>99</v>
      </c>
      <c r="R115" s="70" t="s">
        <v>100</v>
      </c>
      <c r="S115" s="71" t="s">
        <v>101</v>
      </c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</row>
    <row r="116" spans="1:64" s="2" customFormat="1" ht="22.9" customHeight="1">
      <c r="A116" s="28"/>
      <c r="B116" s="29"/>
      <c r="C116" s="76" t="s">
        <v>102</v>
      </c>
      <c r="D116" s="30"/>
      <c r="E116" s="30"/>
      <c r="F116" s="30"/>
      <c r="G116" s="30"/>
      <c r="H116" s="30"/>
      <c r="I116" s="30"/>
      <c r="J116" s="141">
        <f>BJ116</f>
        <v>0</v>
      </c>
      <c r="K116" s="33"/>
      <c r="L116" s="72"/>
      <c r="M116" s="142"/>
      <c r="N116" s="73"/>
      <c r="O116" s="143">
        <f>SUM(O117:O123)</f>
        <v>0</v>
      </c>
      <c r="P116" s="73"/>
      <c r="Q116" s="143">
        <f>SUM(Q117:Q123)</f>
        <v>0</v>
      </c>
      <c r="R116" s="73"/>
      <c r="S116" s="144">
        <f>SUM(S117:S123)</f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S116" s="11" t="s">
        <v>71</v>
      </c>
      <c r="AT116" s="11" t="s">
        <v>90</v>
      </c>
      <c r="BJ116" s="145">
        <f>SUM(BJ117:BJ123)</f>
        <v>0</v>
      </c>
    </row>
    <row r="117" spans="1:64" s="2" customFormat="1" ht="171" customHeight="1">
      <c r="A117" s="28"/>
      <c r="B117" s="29"/>
      <c r="C117" s="146" t="s">
        <v>72</v>
      </c>
      <c r="D117" s="146" t="s">
        <v>103</v>
      </c>
      <c r="E117" s="147" t="s">
        <v>104</v>
      </c>
      <c r="F117" s="148" t="s">
        <v>122</v>
      </c>
      <c r="G117" s="149" t="s">
        <v>105</v>
      </c>
      <c r="H117" s="150">
        <v>1</v>
      </c>
      <c r="I117" s="151"/>
      <c r="J117" s="152">
        <f t="shared" ref="J117:J123" si="0">ROUND(I117*H117,2)</f>
        <v>0</v>
      </c>
      <c r="K117" s="33"/>
      <c r="L117" s="153" t="s">
        <v>1</v>
      </c>
      <c r="M117" s="154" t="s">
        <v>37</v>
      </c>
      <c r="N117" s="65"/>
      <c r="O117" s="155">
        <f t="shared" ref="O117:O123" si="1">N117*H117</f>
        <v>0</v>
      </c>
      <c r="P117" s="155">
        <v>0</v>
      </c>
      <c r="Q117" s="155">
        <f t="shared" ref="Q117:Q123" si="2">P117*H117</f>
        <v>0</v>
      </c>
      <c r="R117" s="155">
        <v>0</v>
      </c>
      <c r="S117" s="156">
        <f t="shared" ref="S117:S123" si="3">R117*H117</f>
        <v>0</v>
      </c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Q117" s="157" t="s">
        <v>106</v>
      </c>
      <c r="AS117" s="157" t="s">
        <v>103</v>
      </c>
      <c r="AT117" s="157" t="s">
        <v>72</v>
      </c>
      <c r="AX117" s="11" t="s">
        <v>107</v>
      </c>
      <c r="BD117" s="158">
        <f t="shared" ref="BD117:BD123" si="4">IF(M117="základní",J117,0)</f>
        <v>0</v>
      </c>
      <c r="BE117" s="158">
        <f t="shared" ref="BE117:BE123" si="5">IF(M117="snížená",J117,0)</f>
        <v>0</v>
      </c>
      <c r="BF117" s="158">
        <f t="shared" ref="BF117:BF123" si="6">IF(M117="zákl. přenesená",J117,0)</f>
        <v>0</v>
      </c>
      <c r="BG117" s="158">
        <f t="shared" ref="BG117:BG123" si="7">IF(M117="sníž. přenesená",J117,0)</f>
        <v>0</v>
      </c>
      <c r="BH117" s="158">
        <f t="shared" ref="BH117:BH123" si="8">IF(M117="nulová",J117,0)</f>
        <v>0</v>
      </c>
      <c r="BI117" s="11" t="s">
        <v>80</v>
      </c>
      <c r="BJ117" s="158">
        <f t="shared" ref="BJ117:BJ123" si="9">ROUND(I117*H117,2)</f>
        <v>0</v>
      </c>
      <c r="BK117" s="11" t="s">
        <v>106</v>
      </c>
      <c r="BL117" s="157" t="s">
        <v>82</v>
      </c>
    </row>
    <row r="118" spans="1:64" s="2" customFormat="1" ht="91.5" customHeight="1">
      <c r="A118" s="28"/>
      <c r="B118" s="29"/>
      <c r="C118" s="146" t="s">
        <v>72</v>
      </c>
      <c r="D118" s="146" t="s">
        <v>103</v>
      </c>
      <c r="E118" s="147" t="s">
        <v>108</v>
      </c>
      <c r="F118" s="148" t="s">
        <v>123</v>
      </c>
      <c r="G118" s="149" t="s">
        <v>105</v>
      </c>
      <c r="H118" s="150">
        <v>1</v>
      </c>
      <c r="I118" s="151"/>
      <c r="J118" s="152">
        <f t="shared" si="0"/>
        <v>0</v>
      </c>
      <c r="K118" s="33"/>
      <c r="L118" s="153" t="s">
        <v>1</v>
      </c>
      <c r="M118" s="154" t="s">
        <v>37</v>
      </c>
      <c r="N118" s="65"/>
      <c r="O118" s="155">
        <f t="shared" si="1"/>
        <v>0</v>
      </c>
      <c r="P118" s="155">
        <v>0</v>
      </c>
      <c r="Q118" s="155">
        <f t="shared" si="2"/>
        <v>0</v>
      </c>
      <c r="R118" s="155">
        <v>0</v>
      </c>
      <c r="S118" s="156">
        <f t="shared" si="3"/>
        <v>0</v>
      </c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Q118" s="157" t="s">
        <v>106</v>
      </c>
      <c r="AS118" s="157" t="s">
        <v>103</v>
      </c>
      <c r="AT118" s="157" t="s">
        <v>72</v>
      </c>
      <c r="AX118" s="11" t="s">
        <v>107</v>
      </c>
      <c r="BD118" s="158">
        <f t="shared" si="4"/>
        <v>0</v>
      </c>
      <c r="BE118" s="158">
        <f t="shared" si="5"/>
        <v>0</v>
      </c>
      <c r="BF118" s="158">
        <f t="shared" si="6"/>
        <v>0</v>
      </c>
      <c r="BG118" s="158">
        <f t="shared" si="7"/>
        <v>0</v>
      </c>
      <c r="BH118" s="158">
        <f t="shared" si="8"/>
        <v>0</v>
      </c>
      <c r="BI118" s="11" t="s">
        <v>80</v>
      </c>
      <c r="BJ118" s="158">
        <f t="shared" si="9"/>
        <v>0</v>
      </c>
      <c r="BK118" s="11" t="s">
        <v>106</v>
      </c>
      <c r="BL118" s="157" t="s">
        <v>106</v>
      </c>
    </row>
    <row r="119" spans="1:64" s="2" customFormat="1" ht="300">
      <c r="A119" s="28"/>
      <c r="B119" s="29"/>
      <c r="C119" s="146" t="s">
        <v>72</v>
      </c>
      <c r="D119" s="146" t="s">
        <v>103</v>
      </c>
      <c r="E119" s="147" t="s">
        <v>109</v>
      </c>
      <c r="F119" s="164" t="s">
        <v>124</v>
      </c>
      <c r="G119" s="149" t="s">
        <v>105</v>
      </c>
      <c r="H119" s="150">
        <v>1</v>
      </c>
      <c r="I119" s="151"/>
      <c r="J119" s="152">
        <f t="shared" si="0"/>
        <v>0</v>
      </c>
      <c r="K119" s="33"/>
      <c r="L119" s="153" t="s">
        <v>1</v>
      </c>
      <c r="M119" s="154" t="s">
        <v>37</v>
      </c>
      <c r="N119" s="65"/>
      <c r="O119" s="155">
        <f t="shared" si="1"/>
        <v>0</v>
      </c>
      <c r="P119" s="155">
        <v>0</v>
      </c>
      <c r="Q119" s="155">
        <f t="shared" si="2"/>
        <v>0</v>
      </c>
      <c r="R119" s="155">
        <v>0</v>
      </c>
      <c r="S119" s="156">
        <f t="shared" si="3"/>
        <v>0</v>
      </c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Q119" s="157" t="s">
        <v>106</v>
      </c>
      <c r="AS119" s="157" t="s">
        <v>103</v>
      </c>
      <c r="AT119" s="157" t="s">
        <v>72</v>
      </c>
      <c r="AX119" s="11" t="s">
        <v>107</v>
      </c>
      <c r="BD119" s="158">
        <f t="shared" si="4"/>
        <v>0</v>
      </c>
      <c r="BE119" s="158">
        <f t="shared" si="5"/>
        <v>0</v>
      </c>
      <c r="BF119" s="158">
        <f t="shared" si="6"/>
        <v>0</v>
      </c>
      <c r="BG119" s="158">
        <f t="shared" si="7"/>
        <v>0</v>
      </c>
      <c r="BH119" s="158">
        <f t="shared" si="8"/>
        <v>0</v>
      </c>
      <c r="BI119" s="11" t="s">
        <v>80</v>
      </c>
      <c r="BJ119" s="158">
        <f t="shared" si="9"/>
        <v>0</v>
      </c>
      <c r="BK119" s="11" t="s">
        <v>106</v>
      </c>
      <c r="BL119" s="157" t="s">
        <v>110</v>
      </c>
    </row>
    <row r="120" spans="1:64" s="2" customFormat="1" ht="48" customHeight="1">
      <c r="A120" s="28"/>
      <c r="B120" s="29"/>
      <c r="C120" s="146" t="s">
        <v>72</v>
      </c>
      <c r="D120" s="146" t="s">
        <v>103</v>
      </c>
      <c r="E120" s="147" t="s">
        <v>111</v>
      </c>
      <c r="F120" s="148" t="s">
        <v>121</v>
      </c>
      <c r="G120" s="149" t="s">
        <v>105</v>
      </c>
      <c r="H120" s="150">
        <v>1</v>
      </c>
      <c r="I120" s="151"/>
      <c r="J120" s="152">
        <f t="shared" si="0"/>
        <v>0</v>
      </c>
      <c r="K120" s="33"/>
      <c r="L120" s="153" t="s">
        <v>1</v>
      </c>
      <c r="M120" s="154" t="s">
        <v>37</v>
      </c>
      <c r="N120" s="65"/>
      <c r="O120" s="155">
        <f t="shared" si="1"/>
        <v>0</v>
      </c>
      <c r="P120" s="155">
        <v>0</v>
      </c>
      <c r="Q120" s="155">
        <f t="shared" si="2"/>
        <v>0</v>
      </c>
      <c r="R120" s="155">
        <v>0</v>
      </c>
      <c r="S120" s="156">
        <f t="shared" si="3"/>
        <v>0</v>
      </c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Q120" s="157" t="s">
        <v>106</v>
      </c>
      <c r="AS120" s="157" t="s">
        <v>103</v>
      </c>
      <c r="AT120" s="157" t="s">
        <v>72</v>
      </c>
      <c r="AX120" s="11" t="s">
        <v>107</v>
      </c>
      <c r="BD120" s="158">
        <f t="shared" si="4"/>
        <v>0</v>
      </c>
      <c r="BE120" s="158">
        <f t="shared" si="5"/>
        <v>0</v>
      </c>
      <c r="BF120" s="158">
        <f t="shared" si="6"/>
        <v>0</v>
      </c>
      <c r="BG120" s="158">
        <f t="shared" si="7"/>
        <v>0</v>
      </c>
      <c r="BH120" s="158">
        <f t="shared" si="8"/>
        <v>0</v>
      </c>
      <c r="BI120" s="11" t="s">
        <v>80</v>
      </c>
      <c r="BJ120" s="158">
        <f t="shared" si="9"/>
        <v>0</v>
      </c>
      <c r="BK120" s="11" t="s">
        <v>106</v>
      </c>
      <c r="BL120" s="157" t="s">
        <v>112</v>
      </c>
    </row>
    <row r="121" spans="1:64" s="2" customFormat="1" ht="63" customHeight="1">
      <c r="A121" s="28"/>
      <c r="B121" s="29"/>
      <c r="C121" s="146" t="s">
        <v>72</v>
      </c>
      <c r="D121" s="146" t="s">
        <v>103</v>
      </c>
      <c r="E121" s="147" t="s">
        <v>113</v>
      </c>
      <c r="F121" s="148" t="s">
        <v>119</v>
      </c>
      <c r="G121" s="149" t="s">
        <v>105</v>
      </c>
      <c r="H121" s="150">
        <v>3</v>
      </c>
      <c r="I121" s="151"/>
      <c r="J121" s="152">
        <f t="shared" si="0"/>
        <v>0</v>
      </c>
      <c r="K121" s="33"/>
      <c r="L121" s="153" t="s">
        <v>1</v>
      </c>
      <c r="M121" s="154" t="s">
        <v>37</v>
      </c>
      <c r="N121" s="65"/>
      <c r="O121" s="155">
        <f t="shared" si="1"/>
        <v>0</v>
      </c>
      <c r="P121" s="155">
        <v>0</v>
      </c>
      <c r="Q121" s="155">
        <f t="shared" si="2"/>
        <v>0</v>
      </c>
      <c r="R121" s="155">
        <v>0</v>
      </c>
      <c r="S121" s="156">
        <f t="shared" si="3"/>
        <v>0</v>
      </c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Q121" s="157" t="s">
        <v>106</v>
      </c>
      <c r="AS121" s="157" t="s">
        <v>103</v>
      </c>
      <c r="AT121" s="157" t="s">
        <v>72</v>
      </c>
      <c r="AX121" s="11" t="s">
        <v>107</v>
      </c>
      <c r="BD121" s="158">
        <f t="shared" si="4"/>
        <v>0</v>
      </c>
      <c r="BE121" s="158">
        <f t="shared" si="5"/>
        <v>0</v>
      </c>
      <c r="BF121" s="158">
        <f t="shared" si="6"/>
        <v>0</v>
      </c>
      <c r="BG121" s="158">
        <f t="shared" si="7"/>
        <v>0</v>
      </c>
      <c r="BH121" s="158">
        <f t="shared" si="8"/>
        <v>0</v>
      </c>
      <c r="BI121" s="11" t="s">
        <v>80</v>
      </c>
      <c r="BJ121" s="158">
        <f t="shared" si="9"/>
        <v>0</v>
      </c>
      <c r="BK121" s="11" t="s">
        <v>106</v>
      </c>
      <c r="BL121" s="157" t="s">
        <v>114</v>
      </c>
    </row>
    <row r="122" spans="1:64" s="2" customFormat="1" ht="168.75" customHeight="1">
      <c r="A122" s="28"/>
      <c r="B122" s="29"/>
      <c r="C122" s="146" t="s">
        <v>72</v>
      </c>
      <c r="D122" s="146" t="s">
        <v>103</v>
      </c>
      <c r="E122" s="147" t="s">
        <v>115</v>
      </c>
      <c r="F122" s="148" t="s">
        <v>120</v>
      </c>
      <c r="G122" s="149" t="s">
        <v>105</v>
      </c>
      <c r="H122" s="150">
        <v>1</v>
      </c>
      <c r="I122" s="151"/>
      <c r="J122" s="152">
        <f t="shared" si="0"/>
        <v>0</v>
      </c>
      <c r="K122" s="33"/>
      <c r="L122" s="153" t="s">
        <v>1</v>
      </c>
      <c r="M122" s="154" t="s">
        <v>37</v>
      </c>
      <c r="N122" s="65"/>
      <c r="O122" s="155">
        <f t="shared" si="1"/>
        <v>0</v>
      </c>
      <c r="P122" s="155">
        <v>0</v>
      </c>
      <c r="Q122" s="155">
        <f t="shared" si="2"/>
        <v>0</v>
      </c>
      <c r="R122" s="155">
        <v>0</v>
      </c>
      <c r="S122" s="156">
        <f t="shared" si="3"/>
        <v>0</v>
      </c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Q122" s="157" t="s">
        <v>106</v>
      </c>
      <c r="AS122" s="157" t="s">
        <v>103</v>
      </c>
      <c r="AT122" s="157" t="s">
        <v>72</v>
      </c>
      <c r="AX122" s="11" t="s">
        <v>107</v>
      </c>
      <c r="BD122" s="158">
        <f t="shared" si="4"/>
        <v>0</v>
      </c>
      <c r="BE122" s="158">
        <f t="shared" si="5"/>
        <v>0</v>
      </c>
      <c r="BF122" s="158">
        <f t="shared" si="6"/>
        <v>0</v>
      </c>
      <c r="BG122" s="158">
        <f t="shared" si="7"/>
        <v>0</v>
      </c>
      <c r="BH122" s="158">
        <f t="shared" si="8"/>
        <v>0</v>
      </c>
      <c r="BI122" s="11" t="s">
        <v>80</v>
      </c>
      <c r="BJ122" s="158">
        <f t="shared" si="9"/>
        <v>0</v>
      </c>
      <c r="BK122" s="11" t="s">
        <v>106</v>
      </c>
      <c r="BL122" s="157" t="s">
        <v>8</v>
      </c>
    </row>
    <row r="123" spans="1:64" s="2" customFormat="1" ht="66" customHeight="1">
      <c r="A123" s="28"/>
      <c r="B123" s="29"/>
      <c r="C123" s="146" t="s">
        <v>72</v>
      </c>
      <c r="D123" s="146" t="s">
        <v>103</v>
      </c>
      <c r="E123" s="147" t="s">
        <v>116</v>
      </c>
      <c r="F123" s="148" t="s">
        <v>125</v>
      </c>
      <c r="G123" s="149" t="s">
        <v>105</v>
      </c>
      <c r="H123" s="150">
        <v>3</v>
      </c>
      <c r="I123" s="151"/>
      <c r="J123" s="152">
        <f t="shared" si="0"/>
        <v>0</v>
      </c>
      <c r="K123" s="33"/>
      <c r="L123" s="159" t="s">
        <v>1</v>
      </c>
      <c r="M123" s="160" t="s">
        <v>37</v>
      </c>
      <c r="N123" s="161"/>
      <c r="O123" s="162">
        <f t="shared" si="1"/>
        <v>0</v>
      </c>
      <c r="P123" s="162">
        <v>0</v>
      </c>
      <c r="Q123" s="162">
        <f t="shared" si="2"/>
        <v>0</v>
      </c>
      <c r="R123" s="162">
        <v>0</v>
      </c>
      <c r="S123" s="163">
        <f t="shared" si="3"/>
        <v>0</v>
      </c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Q123" s="157" t="s">
        <v>106</v>
      </c>
      <c r="AS123" s="157" t="s">
        <v>103</v>
      </c>
      <c r="AT123" s="157" t="s">
        <v>72</v>
      </c>
      <c r="AX123" s="11" t="s">
        <v>107</v>
      </c>
      <c r="BD123" s="158">
        <f t="shared" si="4"/>
        <v>0</v>
      </c>
      <c r="BE123" s="158">
        <f t="shared" si="5"/>
        <v>0</v>
      </c>
      <c r="BF123" s="158">
        <f t="shared" si="6"/>
        <v>0</v>
      </c>
      <c r="BG123" s="158">
        <f t="shared" si="7"/>
        <v>0</v>
      </c>
      <c r="BH123" s="158">
        <f t="shared" si="8"/>
        <v>0</v>
      </c>
      <c r="BI123" s="11" t="s">
        <v>80</v>
      </c>
      <c r="BJ123" s="158">
        <f t="shared" si="9"/>
        <v>0</v>
      </c>
      <c r="BK123" s="11" t="s">
        <v>106</v>
      </c>
      <c r="BL123" s="157" t="s">
        <v>117</v>
      </c>
    </row>
    <row r="124" spans="1:64" s="2" customFormat="1" ht="6.95" customHeight="1">
      <c r="A124" s="28"/>
      <c r="B124" s="48"/>
      <c r="C124" s="49"/>
      <c r="D124" s="49"/>
      <c r="E124" s="49"/>
      <c r="F124" s="49"/>
      <c r="G124" s="49"/>
      <c r="H124" s="49"/>
      <c r="I124" s="49"/>
      <c r="J124" s="49"/>
      <c r="K124" s="33"/>
      <c r="L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</row>
  </sheetData>
  <sheetProtection algorithmName="SHA-512" hashValue="U3kAUALezwUl+YoPUrFLix9q/ErvOrsRE3ICuoMYqyHP0qLEOBDt2RYm6R0Yarsc6otvakZrneOv/XP+j7Bypg==" saltValue="fhiWAnI4l70MJwFYqJun7w==" spinCount="100000" sheet="1" formatColumns="0" formatRows="0" autoFilter="0"/>
  <autoFilter ref="C115:J123" xr:uid="{00000000-0009-0000-0000-000001000000}"/>
  <mergeCells count="9">
    <mergeCell ref="E87:H87"/>
    <mergeCell ref="E106:H106"/>
    <mergeCell ref="E108:H108"/>
    <mergeCell ref="K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001 - Učebna fyziky</vt:lpstr>
      <vt:lpstr>'001 - Učebna fyziky'!Názvy_tisku</vt:lpstr>
      <vt:lpstr>'Rekapitulace stavby'!Názvy_tisku</vt:lpstr>
      <vt:lpstr>'001 - Učebna fyziky'!Oblast_tisku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NB-ORSULA\Kros</dc:creator>
  <cp:lastModifiedBy>Srbová, Helena</cp:lastModifiedBy>
  <cp:lastPrinted>2024-10-16T14:54:54Z</cp:lastPrinted>
  <dcterms:created xsi:type="dcterms:W3CDTF">2024-10-16T12:12:42Z</dcterms:created>
  <dcterms:modified xsi:type="dcterms:W3CDTF">2025-04-16T13:12:19Z</dcterms:modified>
</cp:coreProperties>
</file>