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R:\Školství a zájmová činnost\ZŠ 1. Pionýrů\Akce 2021\ZŠ Pionýrů - odborné učebny (přírodovědná a multimediální)\3_VZ\3_VZ - IT vybavení\3_ZD do EZAK\"/>
    </mc:Choice>
  </mc:AlternateContent>
  <xr:revisionPtr revIDLastSave="0" documentId="13_ncr:1_{6D0A7D06-2D7D-4BCD-98D3-33DD490660E2}" xr6:coauthVersionLast="36" xr6:coauthVersionMax="36" xr10:uidLastSave="{00000000-0000-0000-0000-000000000000}"/>
  <bookViews>
    <workbookView xWindow="0" yWindow="0" windowWidth="28800" windowHeight="11625" activeTab="2" xr2:uid="{00000000-000D-0000-FFFF-FFFF00000000}"/>
  </bookViews>
  <sheets>
    <sheet name="Rekapitulace stavby" sheetId="1" r:id="rId1"/>
    <sheet name="001 - Učebna fyziky" sheetId="2" r:id="rId2"/>
    <sheet name="002 - Jazyková učebna" sheetId="3" r:id="rId3"/>
  </sheets>
  <definedNames>
    <definedName name="_xlnm._FilterDatabase" localSheetId="1" hidden="1">'001 - Učebna fyziky'!$C$115:$K$122</definedName>
    <definedName name="_xlnm._FilterDatabase" localSheetId="2" hidden="1">'002 - Jazyková učebna'!$C$118:$K$159</definedName>
    <definedName name="_xlnm.Print_Titles" localSheetId="1">'001 - Učebna fyziky'!$115:$115</definedName>
    <definedName name="_xlnm.Print_Titles" localSheetId="2">'002 - Jazyková učebna'!$118:$118</definedName>
    <definedName name="_xlnm.Print_Titles" localSheetId="0">'Rekapitulace stavby'!$92:$92</definedName>
    <definedName name="_xlnm.Print_Area" localSheetId="1">'001 - Učebna fyziky'!$C$4:$J$76,'001 - Učebna fyziky'!$C$82:$J$97,'001 - Učebna fyziky'!$C$103:$K$122</definedName>
    <definedName name="_xlnm.Print_Area" localSheetId="2">'002 - Jazyková učebna'!$C$4:$J$76,'002 - Jazyková učebna'!$C$82:$J$100,'002 - Jazyková učebna'!$C$106:$K$159</definedName>
    <definedName name="_xlnm.Print_Area" localSheetId="0">'Rekapitulace stavby'!$D$4:$AO$76,'Rekapitulace stavby'!$C$82:$AQ$97</definedName>
  </definedNames>
  <calcPr calcId="191029"/>
</workbook>
</file>

<file path=xl/calcChain.xml><?xml version="1.0" encoding="utf-8"?>
<calcChain xmlns="http://schemas.openxmlformats.org/spreadsheetml/2006/main">
  <c r="J37" i="3" l="1"/>
  <c r="J36" i="3"/>
  <c r="AY96" i="1" s="1"/>
  <c r="J35" i="3"/>
  <c r="AX96" i="1"/>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F113" i="3"/>
  <c r="E111" i="3"/>
  <c r="F89" i="3"/>
  <c r="E87" i="3"/>
  <c r="J24" i="3"/>
  <c r="E24" i="3"/>
  <c r="J116" i="3"/>
  <c r="J23" i="3"/>
  <c r="J21" i="3"/>
  <c r="E21" i="3"/>
  <c r="J91" i="3" s="1"/>
  <c r="J20" i="3"/>
  <c r="J18" i="3"/>
  <c r="E18" i="3"/>
  <c r="F116" i="3"/>
  <c r="J17" i="3"/>
  <c r="J15" i="3"/>
  <c r="E15" i="3"/>
  <c r="F115" i="3" s="1"/>
  <c r="J14" i="3"/>
  <c r="J12" i="3"/>
  <c r="J113" i="3"/>
  <c r="E7" i="3"/>
  <c r="E109" i="3" s="1"/>
  <c r="J37" i="2"/>
  <c r="J36" i="2"/>
  <c r="AY95" i="1" s="1"/>
  <c r="J35" i="2"/>
  <c r="AX95" i="1"/>
  <c r="BI122" i="2"/>
  <c r="BH122" i="2"/>
  <c r="BG122" i="2"/>
  <c r="BF122" i="2"/>
  <c r="T122" i="2"/>
  <c r="R122" i="2"/>
  <c r="P122" i="2"/>
  <c r="BI121" i="2"/>
  <c r="BH121" i="2"/>
  <c r="BG121" i="2"/>
  <c r="BF121" i="2"/>
  <c r="T121" i="2"/>
  <c r="R121" i="2"/>
  <c r="P121" i="2"/>
  <c r="BI120" i="2"/>
  <c r="BH120" i="2"/>
  <c r="BG120" i="2"/>
  <c r="BF120" i="2"/>
  <c r="T120" i="2"/>
  <c r="R120" i="2"/>
  <c r="P120" i="2"/>
  <c r="BI119" i="2"/>
  <c r="BH119" i="2"/>
  <c r="BG119" i="2"/>
  <c r="BF119" i="2"/>
  <c r="T119" i="2"/>
  <c r="R119" i="2"/>
  <c r="P119" i="2"/>
  <c r="BI118" i="2"/>
  <c r="BH118" i="2"/>
  <c r="BG118" i="2"/>
  <c r="BF118" i="2"/>
  <c r="T118" i="2"/>
  <c r="R118" i="2"/>
  <c r="P118" i="2"/>
  <c r="BI117" i="2"/>
  <c r="BH117" i="2"/>
  <c r="BG117" i="2"/>
  <c r="BF117" i="2"/>
  <c r="T117" i="2"/>
  <c r="R117" i="2"/>
  <c r="P117" i="2"/>
  <c r="F110" i="2"/>
  <c r="E108" i="2"/>
  <c r="F89" i="2"/>
  <c r="E87" i="2"/>
  <c r="J24" i="2"/>
  <c r="E24" i="2"/>
  <c r="J92" i="2"/>
  <c r="J23" i="2"/>
  <c r="J21" i="2"/>
  <c r="E21" i="2"/>
  <c r="J112" i="2" s="1"/>
  <c r="J20" i="2"/>
  <c r="J18" i="2"/>
  <c r="E18" i="2"/>
  <c r="F113" i="2"/>
  <c r="J17" i="2"/>
  <c r="J15" i="2"/>
  <c r="E15" i="2"/>
  <c r="F91" i="2"/>
  <c r="J14" i="2"/>
  <c r="J12" i="2"/>
  <c r="J110" i="2"/>
  <c r="E7" i="2"/>
  <c r="E106" i="2"/>
  <c r="L90" i="1"/>
  <c r="AM90" i="1"/>
  <c r="AM89" i="1"/>
  <c r="L89" i="1"/>
  <c r="AM87" i="1"/>
  <c r="L87" i="1"/>
  <c r="L85" i="1"/>
  <c r="L84" i="1"/>
  <c r="BK122" i="2"/>
  <c r="BK121" i="2"/>
  <c r="AS94" i="1"/>
  <c r="J158" i="3"/>
  <c r="BK146" i="3"/>
  <c r="J142" i="3"/>
  <c r="BK135" i="3"/>
  <c r="J127" i="3"/>
  <c r="BK159" i="3"/>
  <c r="BK154" i="3"/>
  <c r="J145" i="3"/>
  <c r="BK137" i="3"/>
  <c r="BK130" i="3"/>
  <c r="BK123" i="3"/>
  <c r="J121" i="3"/>
  <c r="BK140" i="3"/>
  <c r="BK131" i="3"/>
  <c r="J155" i="3"/>
  <c r="BK149" i="3"/>
  <c r="J137" i="3"/>
  <c r="J130" i="3"/>
  <c r="J126" i="3"/>
  <c r="BK119" i="2"/>
  <c r="BK118" i="2"/>
  <c r="J121" i="2"/>
  <c r="J156" i="3"/>
  <c r="J148" i="3"/>
  <c r="J143" i="3"/>
  <c r="BK136" i="3"/>
  <c r="J128" i="3"/>
  <c r="BK158" i="3"/>
  <c r="BK150" i="3"/>
  <c r="J144" i="3"/>
  <c r="BK133" i="3"/>
  <c r="BK126" i="3"/>
  <c r="J122" i="3"/>
  <c r="J151" i="3"/>
  <c r="J135" i="3"/>
  <c r="J125" i="3"/>
  <c r="J154" i="3"/>
  <c r="J150" i="3"/>
  <c r="J138" i="3"/>
  <c r="J131" i="3"/>
  <c r="BK124" i="3"/>
  <c r="J120" i="2"/>
  <c r="J119" i="2"/>
  <c r="J122" i="2"/>
  <c r="J117" i="2"/>
  <c r="BK155" i="3"/>
  <c r="BK145" i="3"/>
  <c r="BK139" i="3"/>
  <c r="BK134" i="3"/>
  <c r="BK121" i="3"/>
  <c r="BK156" i="3"/>
  <c r="BK148" i="3"/>
  <c r="BK141" i="3"/>
  <c r="J132" i="3"/>
  <c r="BK125" i="3"/>
  <c r="BK152" i="3"/>
  <c r="J141" i="3"/>
  <c r="BK132" i="3"/>
  <c r="BK157" i="3"/>
  <c r="BK151" i="3"/>
  <c r="J139" i="3"/>
  <c r="J134" i="3"/>
  <c r="BK127" i="3"/>
  <c r="BK117" i="2"/>
  <c r="BK120" i="2"/>
  <c r="J118" i="2"/>
  <c r="J159" i="3"/>
  <c r="J149" i="3"/>
  <c r="BK144" i="3"/>
  <c r="BK138" i="3"/>
  <c r="J129" i="3"/>
  <c r="J146" i="3"/>
  <c r="J140" i="3"/>
  <c r="BK128" i="3"/>
  <c r="J124" i="3"/>
  <c r="J157" i="3"/>
  <c r="BK142" i="3"/>
  <c r="J133" i="3"/>
  <c r="BK122" i="3"/>
  <c r="J152" i="3"/>
  <c r="BK143" i="3"/>
  <c r="J136" i="3"/>
  <c r="BK129" i="3"/>
  <c r="J123" i="3"/>
  <c r="R116" i="2" l="1"/>
  <c r="T120" i="3"/>
  <c r="P147" i="3"/>
  <c r="P120" i="3"/>
  <c r="P119" i="3"/>
  <c r="AU96" i="1"/>
  <c r="R147" i="3"/>
  <c r="R119" i="3" s="1"/>
  <c r="P153" i="3"/>
  <c r="P116" i="2"/>
  <c r="AU95" i="1"/>
  <c r="BK120" i="3"/>
  <c r="J120" i="3"/>
  <c r="J97" i="3"/>
  <c r="BK147" i="3"/>
  <c r="J147" i="3"/>
  <c r="J98" i="3" s="1"/>
  <c r="BK153" i="3"/>
  <c r="J153" i="3"/>
  <c r="J99" i="3"/>
  <c r="R153" i="3"/>
  <c r="BK116" i="2"/>
  <c r="J116" i="2" s="1"/>
  <c r="T116" i="2"/>
  <c r="R120" i="3"/>
  <c r="T147" i="3"/>
  <c r="T153" i="3"/>
  <c r="E85" i="3"/>
  <c r="F91" i="3"/>
  <c r="J92" i="3"/>
  <c r="J115" i="3"/>
  <c r="BE121" i="3"/>
  <c r="BE125" i="3"/>
  <c r="BE127" i="3"/>
  <c r="BE132" i="3"/>
  <c r="BE142" i="3"/>
  <c r="BE144" i="3"/>
  <c r="BE158" i="3"/>
  <c r="J89" i="3"/>
  <c r="BE123" i="3"/>
  <c r="BE126" i="3"/>
  <c r="BE128" i="3"/>
  <c r="BE129" i="3"/>
  <c r="BE133" i="3"/>
  <c r="BE135" i="3"/>
  <c r="BE136" i="3"/>
  <c r="BE137" i="3"/>
  <c r="BE141" i="3"/>
  <c r="BE143" i="3"/>
  <c r="BE145" i="3"/>
  <c r="BE146" i="3"/>
  <c r="BE148" i="3"/>
  <c r="BE149" i="3"/>
  <c r="BE154" i="3"/>
  <c r="BE157" i="3"/>
  <c r="F92" i="3"/>
  <c r="BE122" i="3"/>
  <c r="BE134" i="3"/>
  <c r="BE138" i="3"/>
  <c r="BE151" i="3"/>
  <c r="BE124" i="3"/>
  <c r="BE130" i="3"/>
  <c r="BE131" i="3"/>
  <c r="BE139" i="3"/>
  <c r="BE140" i="3"/>
  <c r="BE150" i="3"/>
  <c r="BE152" i="3"/>
  <c r="BE155" i="3"/>
  <c r="BE156" i="3"/>
  <c r="BE159" i="3"/>
  <c r="E85" i="2"/>
  <c r="J89" i="2"/>
  <c r="F92" i="2"/>
  <c r="F112" i="2"/>
  <c r="BE117" i="2"/>
  <c r="BE120" i="2"/>
  <c r="J91" i="2"/>
  <c r="J113" i="2"/>
  <c r="BE118" i="2"/>
  <c r="BE119" i="2"/>
  <c r="BE121" i="2"/>
  <c r="BE122" i="2"/>
  <c r="F34" i="2"/>
  <c r="BA95" i="1" s="1"/>
  <c r="F36" i="2"/>
  <c r="BC95" i="1"/>
  <c r="F37" i="3"/>
  <c r="BD96" i="1"/>
  <c r="F35" i="2"/>
  <c r="BB95" i="1"/>
  <c r="F36" i="3"/>
  <c r="BC96" i="1"/>
  <c r="J34" i="2"/>
  <c r="AW95" i="1" s="1"/>
  <c r="F35" i="3"/>
  <c r="BB96" i="1"/>
  <c r="J34" i="3"/>
  <c r="AW96" i="1"/>
  <c r="F37" i="2"/>
  <c r="BD95" i="1"/>
  <c r="F34" i="3"/>
  <c r="BA96" i="1" s="1"/>
  <c r="J30" i="2" l="1"/>
  <c r="J96" i="2"/>
  <c r="T119" i="3"/>
  <c r="BK119" i="3"/>
  <c r="J119" i="3" s="1"/>
  <c r="J96" i="3" s="1"/>
  <c r="AG95" i="1"/>
  <c r="AU94" i="1"/>
  <c r="F33" i="2"/>
  <c r="AZ95" i="1"/>
  <c r="BB94" i="1"/>
  <c r="AX94" i="1"/>
  <c r="J33" i="2"/>
  <c r="AV95" i="1"/>
  <c r="AT95" i="1"/>
  <c r="AN95" i="1" s="1"/>
  <c r="BD94" i="1"/>
  <c r="W33" i="1" s="1"/>
  <c r="BA94" i="1"/>
  <c r="AW94" i="1" s="1"/>
  <c r="AK30" i="1" s="1"/>
  <c r="BC94" i="1"/>
  <c r="AY94" i="1"/>
  <c r="F33" i="3"/>
  <c r="AZ96" i="1" s="1"/>
  <c r="J33" i="3"/>
  <c r="AV96" i="1" s="1"/>
  <c r="AT96" i="1" s="1"/>
  <c r="J39" i="2" l="1"/>
  <c r="J30" i="3"/>
  <c r="AG96" i="1"/>
  <c r="AG94" i="1"/>
  <c r="AK26" i="1"/>
  <c r="AZ94" i="1"/>
  <c r="AV94" i="1"/>
  <c r="AK29" i="1" s="1"/>
  <c r="W30" i="1"/>
  <c r="W31" i="1"/>
  <c r="W32" i="1"/>
  <c r="AK35" i="1" l="1"/>
  <c r="J39" i="3"/>
  <c r="AN96" i="1"/>
  <c r="AT94" i="1"/>
  <c r="W29" i="1"/>
  <c r="AN94" i="1" l="1"/>
</calcChain>
</file>

<file path=xl/sharedStrings.xml><?xml version="1.0" encoding="utf-8"?>
<sst xmlns="http://schemas.openxmlformats.org/spreadsheetml/2006/main" count="1012" uniqueCount="239">
  <si>
    <t>Export Komplet</t>
  </si>
  <si>
    <t/>
  </si>
  <si>
    <t>2.0</t>
  </si>
  <si>
    <t>ZAMOK</t>
  </si>
  <si>
    <t>False</t>
  </si>
  <si>
    <t>{7d5a48f1-39d2-4560-9d29-2fb4ba2bf5a0}</t>
  </si>
  <si>
    <t>0,01</t>
  </si>
  <si>
    <t>21</t>
  </si>
  <si>
    <t>12</t>
  </si>
  <si>
    <t>REKAPITULACE STAVBY</t>
  </si>
  <si>
    <t>v ---  níže se nacházejí doplnkové a pomocné údaje k sestavám  --- v</t>
  </si>
  <si>
    <t>Návod na vyplnění</t>
  </si>
  <si>
    <t>0,001</t>
  </si>
  <si>
    <t>Kód:</t>
  </si>
  <si>
    <t>24-U-002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</si>
  <si>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</si>
  <si>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</si>
  <si>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Pionýrů, Sokolov - 2 odborné učebny - IT</t>
  </si>
  <si>
    <t>KSO:</t>
  </si>
  <si>
    <t>CC-CZ:</t>
  </si>
  <si>
    <t>Místo:</t>
  </si>
  <si>
    <t xml:space="preserve"> </t>
  </si>
  <si>
    <t>Datum:</t>
  </si>
  <si>
    <t>14. 10. 2024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</si>
  <si>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</si>
  <si>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</si>
  <si>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</si>
  <si>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</si>
  <si>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</si>
  <si>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</si>
  <si>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</si>
  <si>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</si>
  <si>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</si>
  <si>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</si>
  <si>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</si>
  <si>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</si>
  <si>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</si>
  <si>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</si>
  <si>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</si>
  <si>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</si>
  <si>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</si>
  <si>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</si>
  <si>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</si>
  <si>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</si>
  <si>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</si>
  <si>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</si>
  <si>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</si>
  <si>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</si>
  <si>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</si>
  <si>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</si>
  <si>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</si>
  <si>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</si>
  <si>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</si>
  <si>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</si>
  <si>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</si>
  <si>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</si>
  <si>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</si>
  <si>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</si>
  <si>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</si>
  <si>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</si>
  <si>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</si>
  <si>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</si>
  <si>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</si>
  <si>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</si>
  <si>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</si>
  <si>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</si>
  <si>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</si>
  <si>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</si>
  <si>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</si>
  <si>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</si>
  <si>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</si>
  <si>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</si>
  <si>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</si>
  <si>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</si>
  <si>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</si>
  <si>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</si>
  <si>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</si>
  <si>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</si>
  <si>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</si>
  <si>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Učebna fyziky</t>
  </si>
  <si>
    <t>STA</t>
  </si>
  <si>
    <t>1</t>
  </si>
  <si>
    <t>{ffcb7ca9-07cc-443b-a2a7-6b2022000ebf}</t>
  </si>
  <si>
    <t>2</t>
  </si>
  <si>
    <t>002</t>
  </si>
  <si>
    <t>Jazyková učebna</t>
  </si>
  <si>
    <t>{3abca56b-3da7-4153-9635-5d559562f484}</t>
  </si>
  <si>
    <t>KRYCÍ LIST SOUPISU PRACÍ</t>
  </si>
  <si>
    <t>Objekt:</t>
  </si>
  <si>
    <t>001 - Učebna fyziky</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</si>
  <si>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</si>
  <si>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</si>
  <si>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</si>
  <si>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</si>
  <si>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</si>
  <si>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</si>
  <si>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</si>
  <si>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</si>
  <si>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</si>
  <si>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</si>
  <si>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</si>
  <si>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</si>
  <si>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</si>
  <si>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</si>
  <si>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</si>
  <si>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</si>
  <si>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</si>
  <si>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</si>
  <si>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</si>
  <si>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Pol1</t>
  </si>
  <si>
    <t>ks</t>
  </si>
  <si>
    <t>4</t>
  </si>
  <si>
    <t>ROZPOCET</t>
  </si>
  <si>
    <t>Pol2</t>
  </si>
  <si>
    <t>Pol3</t>
  </si>
  <si>
    <t>6</t>
  </si>
  <si>
    <t>Pol4</t>
  </si>
  <si>
    <t>8</t>
  </si>
  <si>
    <t>Pol5</t>
  </si>
  <si>
    <t>10</t>
  </si>
  <si>
    <t>Pol6</t>
  </si>
  <si>
    <t>002 - Jazyková učebna</t>
  </si>
  <si>
    <t>D1 - Technologie jazykové laboratoře se sdílením obrazu a zvuku</t>
  </si>
  <si>
    <t>D2 - Technologie jazykové laboratoře pro vzdálený přístup ke studijním materiálům</t>
  </si>
  <si>
    <t>D3 - Interaktivní disple 86" + vizualizér</t>
  </si>
  <si>
    <t>D1</t>
  </si>
  <si>
    <t>Technologie jazykové laboratoře se sdílením obrazu a zvuku</t>
  </si>
  <si>
    <t>Pol7</t>
  </si>
  <si>
    <t>Pol8</t>
  </si>
  <si>
    <t>Pol9</t>
  </si>
  <si>
    <t>Pol10</t>
  </si>
  <si>
    <t>Pol11</t>
  </si>
  <si>
    <t>Pol12</t>
  </si>
  <si>
    <t>Pol13</t>
  </si>
  <si>
    <t>Zabezpečení konektorů audio mixeru před rozpojením.Cena včetně dopravy, instalace a nastavení.</t>
  </si>
  <si>
    <t>14</t>
  </si>
  <si>
    <t>Pol14</t>
  </si>
  <si>
    <t>Otestovaná systémová kabeláž pro systém hlasové komunikace. Cena včetně dopravy, instalace a nastavení.</t>
  </si>
  <si>
    <t>16</t>
  </si>
  <si>
    <t>Pol15</t>
  </si>
  <si>
    <t>18</t>
  </si>
  <si>
    <t>Pol16</t>
  </si>
  <si>
    <t>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t>
  </si>
  <si>
    <t>20</t>
  </si>
  <si>
    <t>Pol17</t>
  </si>
  <si>
    <t>Tištěné cvičebnice pro učitele, s metodikou pro digitální cvičebnice AJ, min. A1, A2, B1, B2. Cena včetně dopravy.</t>
  </si>
  <si>
    <t>22</t>
  </si>
  <si>
    <t>Pol18</t>
  </si>
  <si>
    <t>24</t>
  </si>
  <si>
    <t>Pol19</t>
  </si>
  <si>
    <t>26</t>
  </si>
  <si>
    <t>Pol20</t>
  </si>
  <si>
    <t>28</t>
  </si>
  <si>
    <t>Pol21</t>
  </si>
  <si>
    <t>30</t>
  </si>
  <si>
    <t>Pol22</t>
  </si>
  <si>
    <t>32</t>
  </si>
  <si>
    <t>Pol23</t>
  </si>
  <si>
    <t>34</t>
  </si>
  <si>
    <t>Pol24</t>
  </si>
  <si>
    <t>36</t>
  </si>
  <si>
    <t>Pol25</t>
  </si>
  <si>
    <t>38</t>
  </si>
  <si>
    <t>40</t>
  </si>
  <si>
    <t>Pol26</t>
  </si>
  <si>
    <t>42</t>
  </si>
  <si>
    <t>44</t>
  </si>
  <si>
    <t>Pol27</t>
  </si>
  <si>
    <t>46</t>
  </si>
  <si>
    <t>Pol28</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</si>
  <si>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Nebo rovnocenný. Cena včetně dopravy, instalace, nastavení.</t>
  </si>
  <si>
    <t>48</t>
  </si>
  <si>
    <t>Pol29</t>
  </si>
  <si>
    <t>50</t>
  </si>
  <si>
    <t>Pol30</t>
  </si>
  <si>
    <t>52</t>
  </si>
  <si>
    <t>D2</t>
  </si>
  <si>
    <t>Technologie jazykové laboratoře pro vzdálený přístup ke studijním materiálům</t>
  </si>
  <si>
    <t>Pol31</t>
  </si>
  <si>
    <t>54</t>
  </si>
  <si>
    <t>Pol32</t>
  </si>
  <si>
    <t>56</t>
  </si>
  <si>
    <t>Pol33</t>
  </si>
  <si>
    <t>58</t>
  </si>
  <si>
    <t>Pol34</t>
  </si>
  <si>
    <t>60</t>
  </si>
  <si>
    <t>Pol35</t>
  </si>
  <si>
    <t>62</t>
  </si>
  <si>
    <t>D3</t>
  </si>
  <si>
    <t>Interaktivní disple 86" + vizualizér</t>
  </si>
  <si>
    <t>Pol36</t>
  </si>
  <si>
    <t>64</t>
  </si>
  <si>
    <t>Pol37</t>
  </si>
  <si>
    <t>66</t>
  </si>
  <si>
    <t>Pol38</t>
  </si>
  <si>
    <t>68</t>
  </si>
  <si>
    <t>Pol39</t>
  </si>
  <si>
    <t>70</t>
  </si>
  <si>
    <t>Pol40</t>
  </si>
  <si>
    <t>72</t>
  </si>
  <si>
    <t>Pol41</t>
  </si>
  <si>
    <t>74</t>
  </si>
  <si>
    <r>
      <t xml:space="preserve">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Reproduktor min. 2x15W + vestavěné mikrofony (min. 4), integrovaná čtečka NFC karet. Pro připojení má displej minimálně konektory HDMI a USB-C, bezdrátovou konektivitu Wifi a Bluetooth. Displej musí mít certifikaci ENERGY STAR.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t>
    </r>
    <r>
      <rPr>
        <i/>
        <sz val="9"/>
        <rFont val="Arial CE"/>
        <charset val="238"/>
      </rPr>
      <t>Nebo rovnocenný.</t>
    </r>
    <r>
      <rPr>
        <sz val="9"/>
        <rFont val="Arial CE"/>
      </rPr>
      <t xml:space="preserve"> 
Cena včetně dopravy, instalace a zaškolení uživatele, školení.</t>
    </r>
  </si>
  <si>
    <r>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t>
    </r>
    <r>
      <rPr>
        <i/>
        <sz val="9"/>
        <rFont val="Arial CE"/>
        <charset val="238"/>
      </rPr>
      <t>Nebo rovnocenný</t>
    </r>
    <r>
      <rPr>
        <sz val="9"/>
        <rFont val="Arial CE"/>
      </rPr>
      <t>. 
Cena včetně dopravy a instalace.</t>
    </r>
  </si>
  <si>
    <r>
      <t xml:space="preserve">Kabel HDMI, min. 4K*2K @ 60Hz, min. 10m. Včetně HDMI extenderu pro zesílení signálu podporující přenos na min. 30 m, podpora rozlišení min. 4K*2K @ 60Hz, HDCP kompatibilní. Včetně HDMI kabelu 0,5 m, (M/M), min. rozlišení  4K*2K @ 60Hz. 
</t>
    </r>
    <r>
      <rPr>
        <i/>
        <sz val="9"/>
        <rFont val="Arial CE"/>
        <charset val="238"/>
      </rPr>
      <t>Nebo rovnocenný</t>
    </r>
    <r>
      <rPr>
        <sz val="9"/>
        <rFont val="Arial CE"/>
      </rPr>
      <t>. 
Cena včetně dopravy, instalace.</t>
    </r>
  </si>
  <si>
    <r>
      <t xml:space="preserve">USB repeater pro prodlužování USB kabelů, délka min. 5 m. 
</t>
    </r>
    <r>
      <rPr>
        <i/>
        <sz val="9"/>
        <rFont val="Arial CE"/>
        <charset val="238"/>
      </rPr>
      <t xml:space="preserve">Nebo rovnocenný. </t>
    </r>
    <r>
      <rPr>
        <sz val="9"/>
        <rFont val="Arial CE"/>
      </rPr>
      <t xml:space="preserve">
Cena včetně dopravy, instalace.</t>
    </r>
  </si>
  <si>
    <r>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t>
    </r>
    <r>
      <rPr>
        <i/>
        <sz val="9"/>
        <rFont val="Arial CE"/>
        <charset val="238"/>
      </rPr>
      <t xml:space="preserve">Nebo rovnocenný. </t>
    </r>
    <r>
      <rPr>
        <sz val="9"/>
        <rFont val="Arial CE"/>
      </rPr>
      <t xml:space="preserve">
Cena včetně dopravy, instalace, nastavení.</t>
    </r>
  </si>
  <si>
    <r>
      <t xml:space="preserve">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  
</t>
    </r>
    <r>
      <rPr>
        <i/>
        <sz val="9"/>
        <rFont val="Arial CE"/>
        <charset val="238"/>
      </rPr>
      <t>Nebo rovnocenný.</t>
    </r>
    <r>
      <rPr>
        <sz val="9"/>
        <rFont val="Arial CE"/>
      </rPr>
      <t xml:space="preserve"> 
Cena včetně dopravy, instalace.</t>
    </r>
  </si>
  <si>
    <r>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t>
    </r>
    <r>
      <rPr>
        <i/>
        <sz val="9"/>
        <rFont val="Arial CE"/>
        <charset val="238"/>
      </rPr>
      <t xml:space="preserve">Nebo rovnocenný. </t>
    </r>
    <r>
      <rPr>
        <sz val="9"/>
        <rFont val="Arial CE"/>
      </rPr>
      <t xml:space="preserve">
Cena včetně dopravy, instalace, nastavení a systémového zaškolení obsluhy.</t>
    </r>
  </si>
  <si>
    <r>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24 studentů do databáze.. Jazykové varianty SW. Vč. záruky dostupnosti oprav dodaného software po dobu 5-ti let.  
</t>
    </r>
    <r>
      <rPr>
        <i/>
        <sz val="9"/>
        <rFont val="Arial CE"/>
        <charset val="238"/>
      </rPr>
      <t xml:space="preserve">Nebo rovnocenný. </t>
    </r>
    <r>
      <rPr>
        <sz val="9"/>
        <rFont val="Arial CE"/>
      </rPr>
      <t xml:space="preserve">
Cena včetně dopravy, instalace, nastavení a systémového zaškolení obsluhy.</t>
    </r>
  </si>
  <si>
    <r>
      <t xml:space="preserve">Centrála pro hlasovou komunikaci po odděleném okruhu UTP kabeláže, min. freq. rozsah 120 Hz - 12 kHz, možnost pro rozšíření o další pracoviště studentů.  
</t>
    </r>
    <r>
      <rPr>
        <i/>
        <sz val="9"/>
        <rFont val="Arial CE"/>
        <charset val="238"/>
      </rPr>
      <t xml:space="preserve">Nebo rovnocenný. </t>
    </r>
    <r>
      <rPr>
        <sz val="9"/>
        <rFont val="Arial CE"/>
      </rPr>
      <t xml:space="preserve">
Cena včetně dopravy, instalace, nastavení.</t>
    </r>
  </si>
  <si>
    <r>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t>
    </r>
    <r>
      <rPr>
        <i/>
        <sz val="9"/>
        <rFont val="Arial CE"/>
        <charset val="238"/>
      </rPr>
      <t>Nebo rovnocenný.</t>
    </r>
    <r>
      <rPr>
        <sz val="9"/>
        <rFont val="Arial CE"/>
      </rPr>
      <t xml:space="preserve">
 Cena včetně dopravy, instalace, nastavení.</t>
    </r>
  </si>
  <si>
    <r>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t>
    </r>
    <r>
      <rPr>
        <i/>
        <sz val="9"/>
        <rFont val="Arial CE"/>
        <charset val="238"/>
      </rPr>
      <t xml:space="preserve">Nebo rovnocenný. </t>
    </r>
    <r>
      <rPr>
        <sz val="9"/>
        <rFont val="Arial CE"/>
      </rPr>
      <t xml:space="preserve">
Cena včetně dopravy, instalace, nastavení.</t>
    </r>
  </si>
  <si>
    <r>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t>
    </r>
    <r>
      <rPr>
        <i/>
        <sz val="9"/>
        <rFont val="Arial CE"/>
        <charset val="238"/>
      </rPr>
      <t xml:space="preserve">Nebo rovnocenný. </t>
    </r>
    <r>
      <rPr>
        <sz val="9"/>
        <rFont val="Arial CE"/>
      </rPr>
      <t xml:space="preserve">
Cena včetně dopravy, instalace, nastavení.</t>
    </r>
  </si>
  <si>
    <r>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t>
    </r>
    <r>
      <rPr>
        <i/>
        <sz val="9"/>
        <rFont val="Arial CE"/>
        <charset val="238"/>
      </rPr>
      <t xml:space="preserve">Nebo rovnocenný. </t>
    </r>
    <r>
      <rPr>
        <sz val="9"/>
        <rFont val="Arial CE"/>
      </rPr>
      <t xml:space="preserve">
Cena včetně dopravy, instalace, nastavení.</t>
    </r>
  </si>
  <si>
    <r>
      <t xml:space="preserve">Zvuková karta, vstup pro mikrofon 1x 3,5mm konektor, 4pólový výstup pro sluchátka s mikrofonem 1 x 3,5mm, stereo výstup, kompatibilita s USB 2.0 / 3.0.  
</t>
    </r>
    <r>
      <rPr>
        <i/>
        <sz val="9"/>
        <rFont val="Arial CE"/>
        <charset val="238"/>
      </rPr>
      <t>Nebo rovnocenný.</t>
    </r>
    <r>
      <rPr>
        <sz val="9"/>
        <rFont val="Arial CE"/>
      </rPr>
      <t xml:space="preserve"> 
Cena včetně dopravy, instalace.</t>
    </r>
  </si>
  <si>
    <r>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t>
    </r>
    <r>
      <rPr>
        <i/>
        <sz val="9"/>
        <rFont val="Arial CE"/>
        <charset val="238"/>
      </rPr>
      <t xml:space="preserve">Nebo rovnocenný.  </t>
    </r>
    <r>
      <rPr>
        <sz val="9"/>
        <rFont val="Arial CE"/>
      </rPr>
      <t xml:space="preserve">
Cena včetně dopravy, instalace.</t>
    </r>
  </si>
  <si>
    <r>
      <t xml:space="preserve">Kabel DP - HDMI, min. 2 m, FHD 1080p, min. rozlišení 1920*1080P@60Hz. 
 </t>
    </r>
    <r>
      <rPr>
        <i/>
        <sz val="9"/>
        <rFont val="Arial CE"/>
        <charset val="238"/>
      </rPr>
      <t xml:space="preserve">Nebo rovnocenný. </t>
    </r>
    <r>
      <rPr>
        <sz val="9"/>
        <rFont val="Arial CE"/>
      </rPr>
      <t xml:space="preserve">
Cena včetně dopravy, instalace.</t>
    </r>
  </si>
  <si>
    <r>
      <t xml:space="preserve">Kabel HDMI (M/M), min. rozlišení 4K*2K@60Hz, 3 m, podpora ARC, HDCP, CEC. 
 </t>
    </r>
    <r>
      <rPr>
        <i/>
        <sz val="9"/>
        <rFont val="Arial CE"/>
        <charset val="238"/>
      </rPr>
      <t xml:space="preserve">Nebo rovnocenný. </t>
    </r>
    <r>
      <rPr>
        <sz val="9"/>
        <rFont val="Arial CE"/>
      </rPr>
      <t xml:space="preserve">
Cena včetně dopravy, instalace.</t>
    </r>
  </si>
  <si>
    <r>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t>
    </r>
    <r>
      <rPr>
        <i/>
        <sz val="9"/>
        <rFont val="Arial CE"/>
        <charset val="238"/>
      </rPr>
      <t xml:space="preserve">Nebo rovnocenný. </t>
    </r>
    <r>
      <rPr>
        <sz val="9"/>
        <rFont val="Arial CE"/>
      </rPr>
      <t xml:space="preserve">
Cena včetně dopravy, instalace.</t>
    </r>
  </si>
  <si>
    <r>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t>
    </r>
    <r>
      <rPr>
        <i/>
        <sz val="9"/>
        <rFont val="Arial CE"/>
        <charset val="238"/>
      </rPr>
      <t xml:space="preserve">Nebo rovnocenný. </t>
    </r>
    <r>
      <rPr>
        <sz val="9"/>
        <rFont val="Arial CE"/>
      </rPr>
      <t xml:space="preserve">
Cena včetně dopravy, instalace, nastavení.</t>
    </r>
  </si>
  <si>
    <r>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t>
    </r>
    <r>
      <rPr>
        <i/>
        <sz val="9"/>
        <rFont val="Arial CE"/>
        <charset val="238"/>
      </rPr>
      <t xml:space="preserve">Nebo rovnocenný. </t>
    </r>
    <r>
      <rPr>
        <sz val="9"/>
        <rFont val="Arial CE"/>
      </rPr>
      <t xml:space="preserve">
Cena včetně dopravy, instalace.</t>
    </r>
  </si>
  <si>
    <r>
      <t xml:space="preserve">Kabel DisplayPort (M/M), min. rozlišení 4K*2K@60Hz, 2 m. 
</t>
    </r>
    <r>
      <rPr>
        <i/>
        <sz val="9"/>
        <rFont val="Arial CE"/>
        <charset val="238"/>
      </rPr>
      <t xml:space="preserve"> Nebo rovnocenný. </t>
    </r>
    <r>
      <rPr>
        <sz val="9"/>
        <rFont val="Arial CE"/>
      </rPr>
      <t xml:space="preserve">
Cena včetně dopravy, instalace.</t>
    </r>
  </si>
  <si>
    <r>
      <t xml:space="preserve">7-portový Hi-speed USB 2.0 Hub, 6x USB portů typu A, 1x USB port typu B. 
</t>
    </r>
    <r>
      <rPr>
        <i/>
        <sz val="9"/>
        <rFont val="Arial CE"/>
        <charset val="238"/>
      </rPr>
      <t xml:space="preserve">Nebo rovnocenný. </t>
    </r>
    <r>
      <rPr>
        <sz val="9"/>
        <rFont val="Arial CE"/>
      </rPr>
      <t xml:space="preserve"> 
Cena včetně dopravy, instalace.</t>
    </r>
  </si>
  <si>
    <r>
      <t xml:space="preserve">Pevný disk pro provoz 24/7 a RAID kompatibilní, kapacita 2TB, 3,5 palcový disk, rozhraní SATA 6 Gb/s, počet otáček 7.200ot/s, vyrovnávací paměť 128 MB.  
</t>
    </r>
    <r>
      <rPr>
        <i/>
        <sz val="9"/>
        <rFont val="Arial CE"/>
        <charset val="238"/>
      </rPr>
      <t xml:space="preserve">Nebo rovnocenný. </t>
    </r>
    <r>
      <rPr>
        <sz val="9"/>
        <rFont val="Arial CE"/>
      </rPr>
      <t xml:space="preserve">
Cena včetně dopravy, instalace, nastavení.</t>
    </r>
  </si>
  <si>
    <r>
      <t xml:space="preserve">LAN přístup učitele do databáze studijních materiálů, mimo jazykovou laboratoř. Příprava cvičení, kontrola vyplněných úloh.  
</t>
    </r>
    <r>
      <rPr>
        <i/>
        <sz val="9"/>
        <rFont val="Arial CE"/>
        <charset val="238"/>
      </rPr>
      <t>Nebo rovnocenný.</t>
    </r>
    <r>
      <rPr>
        <sz val="9"/>
        <rFont val="Arial CE"/>
      </rPr>
      <t xml:space="preserve"> 
Cena včetně dopravy, instalace, nastavení.</t>
    </r>
  </si>
  <si>
    <r>
      <t xml:space="preserve">Kabel DisplayPort (M/M), min. rozlišení 4K*2K@60Hz, 3 m.  
</t>
    </r>
    <r>
      <rPr>
        <i/>
        <sz val="9"/>
        <rFont val="Arial CE"/>
        <charset val="238"/>
      </rPr>
      <t xml:space="preserve">Nebo rovnocenný. </t>
    </r>
    <r>
      <rPr>
        <sz val="9"/>
        <rFont val="Arial CE"/>
      </rPr>
      <t xml:space="preserve">
Cena včetně dopravy, instalace.</t>
    </r>
  </si>
  <si>
    <r>
      <t xml:space="preserve">Provedení: rack 19" 1U L2+ přístupový přepínač 24× 1GbE + 4× 10Gb SFP+, neblokující architektura, ACL, IPv4/6 dualstack, IEEE 802.1Q a 802.1ad, plná podpora IEEE 802.1X a dynamické segmentace, IEEE 802.3ad, IEEE 802.3at, centrální správa. Příslušenství – kabely, montážní materiál. 
</t>
    </r>
    <r>
      <rPr>
        <i/>
        <sz val="9"/>
        <rFont val="Arial CE"/>
        <charset val="238"/>
      </rPr>
      <t>Nebo rovnocenný.</t>
    </r>
  </si>
  <si>
    <r>
      <t xml:space="preserve">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t>
    </r>
    <r>
      <rPr>
        <i/>
        <sz val="9"/>
        <rFont val="Arial CE"/>
        <charset val="238"/>
      </rPr>
      <t xml:space="preserve">Nebo rovnocenný. </t>
    </r>
    <r>
      <rPr>
        <sz val="9"/>
        <rFont val="Arial CE"/>
      </rPr>
      <t xml:space="preserve">
Cena včetně dopravy, instalace, nastavení.</t>
    </r>
  </si>
  <si>
    <r>
      <t xml:space="preserve">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t>
    </r>
    <r>
      <rPr>
        <i/>
        <sz val="9"/>
        <rFont val="Arial CE"/>
        <charset val="238"/>
      </rPr>
      <t>Nebo rovnocenný.</t>
    </r>
    <r>
      <rPr>
        <sz val="9"/>
        <rFont val="Arial CE"/>
      </rPr>
      <t xml:space="preserve"> 
Cena včetně dopravy, instalace, nastavení.</t>
    </r>
  </si>
  <si>
    <r>
      <t xml:space="preserve">Datový switch s 5 porty 10/100/1000Mbit, s pasivním chlazením, s napájecím zdrojem. 
</t>
    </r>
    <r>
      <rPr>
        <i/>
        <sz val="9"/>
        <rFont val="Arial CE"/>
        <charset val="238"/>
      </rPr>
      <t xml:space="preserve">Nebo rovnocenný. </t>
    </r>
    <r>
      <rPr>
        <sz val="9"/>
        <rFont val="Arial CE"/>
      </rPr>
      <t xml:space="preserve">
Cena včetně dopravy, instalace, nastavení</t>
    </r>
  </si>
  <si>
    <r>
      <t xml:space="preserve">19" rozvaděč stojanový 15U/600x600 skleněné dveře, šedý, včetně polic, rozvodného panelu 230V montážní sady a záslepky 19" 1U. 
</t>
    </r>
    <r>
      <rPr>
        <i/>
        <sz val="9"/>
        <rFont val="Arial CE"/>
        <charset val="238"/>
      </rPr>
      <t xml:space="preserve">Nebo rovnocenný. </t>
    </r>
    <r>
      <rPr>
        <sz val="9"/>
        <rFont val="Arial CE"/>
      </rPr>
      <t xml:space="preserve">
Cena včetně dopravy, instalace.</t>
    </r>
  </si>
  <si>
    <r>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t>
    </r>
    <r>
      <rPr>
        <i/>
        <sz val="9"/>
        <rFont val="Arial CE"/>
        <charset val="238"/>
      </rPr>
      <t>Nebo rovnocenný.</t>
    </r>
    <r>
      <rPr>
        <sz val="9"/>
        <rFont val="Arial CE"/>
      </rPr>
      <t xml:space="preserve"> 
Cena včetně dopravy, instalace, nastavení a systémového zaškolení obsluhy.</t>
    </r>
  </si>
  <si>
    <r>
      <t xml:space="preserve">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Reproduktor min. 2x15W + vestavěné mikrofony (min. 4), integrovaná čtečka NFC karet. Pro připojení má displej minimálně konektory HDMI a USB-C, bezdrátovou konektivitu Wifi a Bluetooth. Certifikace min. ENERGY STAR.  Součástí dodávky bude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které obsahuje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 
</t>
    </r>
    <r>
      <rPr>
        <i/>
        <sz val="9"/>
        <rFont val="Arial CE"/>
        <charset val="238"/>
      </rPr>
      <t>Nebo rovnocenný.</t>
    </r>
    <r>
      <rPr>
        <sz val="9"/>
        <rFont val="Arial CE"/>
      </rPr>
      <t xml:space="preserve">
Cena včetně dopravy, instalace a zaškolení uživatele, školení.</t>
    </r>
  </si>
  <si>
    <r>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t>
    </r>
    <r>
      <rPr>
        <i/>
        <sz val="9"/>
        <rFont val="Arial CE"/>
        <charset val="238"/>
      </rPr>
      <t xml:space="preserve">Nebo rovnocenný. </t>
    </r>
    <r>
      <rPr>
        <sz val="9"/>
        <rFont val="Arial CE"/>
      </rPr>
      <t xml:space="preserve">
Cena včetně dopravy a instalace.</t>
    </r>
  </si>
  <si>
    <r>
      <t xml:space="preserve">Elektroinstalace projekce vč. ostatní kabeláže pro ozvučení - USB repeater pro prodlužování USB kabelů, délka min. 5 m. 
</t>
    </r>
    <r>
      <rPr>
        <i/>
        <sz val="9"/>
        <rFont val="Arial CE"/>
        <charset val="238"/>
      </rPr>
      <t>Nebo rovnocenný.</t>
    </r>
    <r>
      <rPr>
        <sz val="9"/>
        <rFont val="Arial CE"/>
      </rPr>
      <t xml:space="preserve">
Cena včetně dopravy, instalace.</t>
    </r>
  </si>
  <si>
    <r>
      <t xml:space="preserve">Elektroinstalace učitelského pracoviště - 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t>
    </r>
    <r>
      <rPr>
        <i/>
        <sz val="9"/>
        <rFont val="Arial CE"/>
        <charset val="238"/>
      </rPr>
      <t xml:space="preserve">Nebo rovnocenný. </t>
    </r>
    <r>
      <rPr>
        <sz val="9"/>
        <rFont val="Arial CE"/>
      </rPr>
      <t xml:space="preserve">
Cena včetně dopravy, instalace, nastavení.</t>
    </r>
  </si>
  <si>
    <r>
      <t xml:space="preserve">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t>
    </r>
    <r>
      <rPr>
        <i/>
        <sz val="9"/>
        <rFont val="Arial CE"/>
        <charset val="238"/>
      </rPr>
      <t>Nebo rovnocenný.</t>
    </r>
    <r>
      <rPr>
        <sz val="9"/>
        <rFont val="Arial CE"/>
      </rPr>
      <t xml:space="preserve">
Cena včetně dopravy, instalace.</t>
    </r>
  </si>
  <si>
    <r>
      <t xml:space="preserve">Drobné zednické práce pro elektroinstalace - drážkování, fixace, zapravení a zahlazení - Kabel HDMI, min. 4K*2K @ 60Hz, min. 10m. Včetně HDMI extenderu pro zesílení signálu podporující přenos na min. 30 m, podpora rozlišení min. 4K*2K @ 60Hz, HDCP kompatibilní. Včetně HDMI kabelu 0,5 m, (M/M), min. rozlišení  4K*2K @ 60Hz. 
</t>
    </r>
    <r>
      <rPr>
        <i/>
        <sz val="9"/>
        <rFont val="Arial CE"/>
        <charset val="238"/>
      </rPr>
      <t xml:space="preserve">Nebo rovnocenný. 
</t>
    </r>
    <r>
      <rPr>
        <sz val="9"/>
        <rFont val="Arial CE"/>
      </rPr>
      <t>Cena včetně dopravy, instalace.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</si>
</sst>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u/>
      <sz val="11"/>
      <color theme="10"/>
      <name val="Calibri"/>
      <scheme val="minor"/>
    </font>
    <font>
      <i/>
      <sz val="9"/>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0" fillId="0" borderId="0" applyNumberFormat="0" applyFill="0" applyBorder="0" applyAlignment="0" applyProtection="0"/>
  </cellStyleXfs>
  <cellXfs count="24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opLeftCell="A94"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2" t="s">
        <v>0</v>
      </c>
      <c r="AZ1" s="12" t="s">
        <v>1</v>
      </c>
      <c r="BA1" s="12" t="s">
        <v>2</v>
      </c>
      <c r="BB1" s="12" t="s">
        <v>3</v>
      </c>
      <c r="BT1" s="12" t="s">
        <v>4</v>
      </c>
      <c r="BU1" s="12" t="s">
        <v>4</v>
      </c>
      <c r="BV1" s="12" t="s">
        <v>5</v>
      </c>
    </row>
    <row r="2" spans="1:74" s="1" customFormat="1" ht="36.950000000000003" customHeight="1">
      <c r="AR2" s="232"/>
      <c r="AS2" s="232"/>
      <c r="AT2" s="232"/>
      <c r="AU2" s="232"/>
      <c r="AV2" s="232"/>
      <c r="AW2" s="232"/>
      <c r="AX2" s="232"/>
      <c r="AY2" s="232"/>
      <c r="AZ2" s="232"/>
      <c r="BA2" s="232"/>
      <c r="BB2" s="232"/>
      <c r="BC2" s="232"/>
      <c r="BD2" s="232"/>
      <c r="BE2" s="232"/>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195" t="s">
        <v>14</v>
      </c>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8"/>
      <c r="AL5" s="18"/>
      <c r="AM5" s="18"/>
      <c r="AN5" s="18"/>
      <c r="AO5" s="18"/>
      <c r="AP5" s="18"/>
      <c r="AQ5" s="18"/>
      <c r="AR5" s="16"/>
      <c r="BE5" s="192" t="s">
        <v>15</v>
      </c>
      <c r="BS5" s="13" t="s">
        <v>6</v>
      </c>
    </row>
    <row r="6" spans="1:74" s="1" customFormat="1" ht="36.950000000000003" customHeight="1">
      <c r="B6" s="17"/>
      <c r="C6" s="18"/>
      <c r="D6" s="24" t="s">
        <v>16</v>
      </c>
      <c r="E6" s="18"/>
      <c r="F6" s="18"/>
      <c r="G6" s="18"/>
      <c r="H6" s="18"/>
      <c r="I6" s="18"/>
      <c r="J6" s="18"/>
      <c r="K6" s="197" t="s">
        <v>17</v>
      </c>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8"/>
      <c r="AL6" s="18"/>
      <c r="AM6" s="18"/>
      <c r="AN6" s="18"/>
      <c r="AO6" s="18"/>
      <c r="AP6" s="18"/>
      <c r="AQ6" s="18"/>
      <c r="AR6" s="16"/>
      <c r="BE6" s="193"/>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193"/>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26" t="s">
        <v>23</v>
      </c>
      <c r="AO8" s="18"/>
      <c r="AP8" s="18"/>
      <c r="AQ8" s="18"/>
      <c r="AR8" s="16"/>
      <c r="BE8" s="193"/>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193"/>
      <c r="BS9" s="13" t="s">
        <v>6</v>
      </c>
    </row>
    <row r="10" spans="1:74" s="1" customFormat="1" ht="12" customHeight="1">
      <c r="B10" s="17"/>
      <c r="C10" s="18"/>
      <c r="D10" s="25"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25</v>
      </c>
      <c r="AL10" s="18"/>
      <c r="AM10" s="18"/>
      <c r="AN10" s="23" t="s">
        <v>1</v>
      </c>
      <c r="AO10" s="18"/>
      <c r="AP10" s="18"/>
      <c r="AQ10" s="18"/>
      <c r="AR10" s="16"/>
      <c r="BE10" s="193"/>
      <c r="BS10" s="13" t="s">
        <v>6</v>
      </c>
    </row>
    <row r="11" spans="1:74" s="1" customFormat="1" ht="18.399999999999999"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26</v>
      </c>
      <c r="AL11" s="18"/>
      <c r="AM11" s="18"/>
      <c r="AN11" s="23" t="s">
        <v>1</v>
      </c>
      <c r="AO11" s="18"/>
      <c r="AP11" s="18"/>
      <c r="AQ11" s="18"/>
      <c r="AR11" s="16"/>
      <c r="BE11" s="193"/>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193"/>
      <c r="BS12" s="13" t="s">
        <v>6</v>
      </c>
    </row>
    <row r="13" spans="1:74" s="1" customFormat="1" ht="12" customHeight="1">
      <c r="B13" s="17"/>
      <c r="C13" s="18"/>
      <c r="D13" s="25"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25</v>
      </c>
      <c r="AL13" s="18"/>
      <c r="AM13" s="18"/>
      <c r="AN13" s="27" t="s">
        <v>28</v>
      </c>
      <c r="AO13" s="18"/>
      <c r="AP13" s="18"/>
      <c r="AQ13" s="18"/>
      <c r="AR13" s="16"/>
      <c r="BE13" s="193"/>
      <c r="BS13" s="13" t="s">
        <v>6</v>
      </c>
    </row>
    <row r="14" spans="1:74" ht="12.75">
      <c r="B14" s="17"/>
      <c r="C14" s="18"/>
      <c r="D14" s="18"/>
      <c r="E14" s="198" t="s">
        <v>28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25" t="s">
        <v>26</v>
      </c>
      <c r="AL14" s="18"/>
      <c r="AM14" s="18"/>
      <c r="AN14" s="27" t="s">
        <v>28</v>
      </c>
      <c r="AO14" s="18"/>
      <c r="AP14" s="18"/>
      <c r="AQ14" s="18"/>
      <c r="AR14" s="16"/>
      <c r="BE14" s="193"/>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193"/>
      <c r="BS15" s="13" t="s">
        <v>4</v>
      </c>
    </row>
    <row r="16" spans="1:74" s="1" customFormat="1" ht="12" customHeight="1">
      <c r="B16" s="17"/>
      <c r="C16" s="18"/>
      <c r="D16" s="25"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25</v>
      </c>
      <c r="AL16" s="18"/>
      <c r="AM16" s="18"/>
      <c r="AN16" s="23" t="s">
        <v>1</v>
      </c>
      <c r="AO16" s="18"/>
      <c r="AP16" s="18"/>
      <c r="AQ16" s="18"/>
      <c r="AR16" s="16"/>
      <c r="BE16" s="193"/>
      <c r="BS16" s="13" t="s">
        <v>4</v>
      </c>
    </row>
    <row r="17" spans="1:71" s="1" customFormat="1" ht="18.399999999999999"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26</v>
      </c>
      <c r="AL17" s="18"/>
      <c r="AM17" s="18"/>
      <c r="AN17" s="23" t="s">
        <v>1</v>
      </c>
      <c r="AO17" s="18"/>
      <c r="AP17" s="18"/>
      <c r="AQ17" s="18"/>
      <c r="AR17" s="16"/>
      <c r="BE17" s="193"/>
      <c r="BS17" s="13" t="s">
        <v>30</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193"/>
      <c r="BS18" s="13" t="s">
        <v>6</v>
      </c>
    </row>
    <row r="19" spans="1:71" s="1" customFormat="1" ht="12" customHeight="1">
      <c r="B19" s="17"/>
      <c r="C19" s="18"/>
      <c r="D19" s="25"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25</v>
      </c>
      <c r="AL19" s="18"/>
      <c r="AM19" s="18"/>
      <c r="AN19" s="23" t="s">
        <v>1</v>
      </c>
      <c r="AO19" s="18"/>
      <c r="AP19" s="18"/>
      <c r="AQ19" s="18"/>
      <c r="AR19" s="16"/>
      <c r="BE19" s="193"/>
      <c r="BS19" s="13" t="s">
        <v>6</v>
      </c>
    </row>
    <row r="20" spans="1:71" s="1" customFormat="1" ht="18.399999999999999"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26</v>
      </c>
      <c r="AL20" s="18"/>
      <c r="AM20" s="18"/>
      <c r="AN20" s="23" t="s">
        <v>1</v>
      </c>
      <c r="AO20" s="18"/>
      <c r="AP20" s="18"/>
      <c r="AQ20" s="18"/>
      <c r="AR20" s="16"/>
      <c r="BE20" s="193"/>
      <c r="BS20" s="13" t="s">
        <v>4</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193"/>
    </row>
    <row r="22" spans="1:71" s="1" customFormat="1" ht="12" customHeight="1">
      <c r="B22" s="17"/>
      <c r="C22" s="18"/>
      <c r="D22" s="25"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193"/>
    </row>
    <row r="23" spans="1:71" s="1" customFormat="1" ht="16.5" customHeight="1">
      <c r="B23" s="17"/>
      <c r="C23" s="18"/>
      <c r="D23" s="18"/>
      <c r="E23" s="200" t="s">
        <v>1</v>
      </c>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18"/>
      <c r="AP23" s="18"/>
      <c r="AQ23" s="18"/>
      <c r="AR23" s="16"/>
      <c r="BE23" s="193"/>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193"/>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193"/>
    </row>
    <row r="26" spans="1:71" s="2" customFormat="1" ht="25.9" customHeight="1">
      <c r="A26" s="30"/>
      <c r="B26" s="31"/>
      <c r="C26" s="32"/>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1">
        <f>ROUND(AG94,2)</f>
        <v>0</v>
      </c>
      <c r="AL26" s="202"/>
      <c r="AM26" s="202"/>
      <c r="AN26" s="202"/>
      <c r="AO26" s="202"/>
      <c r="AP26" s="32"/>
      <c r="AQ26" s="32"/>
      <c r="AR26" s="35"/>
      <c r="BE26" s="193"/>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193"/>
    </row>
    <row r="28" spans="1:71" s="2" customFormat="1" ht="12.75">
      <c r="A28" s="30"/>
      <c r="B28" s="31"/>
      <c r="C28" s="32"/>
      <c r="D28" s="32"/>
      <c r="E28" s="32"/>
      <c r="F28" s="32"/>
      <c r="G28" s="32"/>
      <c r="H28" s="32"/>
      <c r="I28" s="32"/>
      <c r="J28" s="32"/>
      <c r="K28" s="32"/>
      <c r="L28" s="203" t="s">
        <v>34</v>
      </c>
      <c r="M28" s="203"/>
      <c r="N28" s="203"/>
      <c r="O28" s="203"/>
      <c r="P28" s="203"/>
      <c r="Q28" s="32"/>
      <c r="R28" s="32"/>
      <c r="S28" s="32"/>
      <c r="T28" s="32"/>
      <c r="U28" s="32"/>
      <c r="V28" s="32"/>
      <c r="W28" s="203" t="s">
        <v>35</v>
      </c>
      <c r="X28" s="203"/>
      <c r="Y28" s="203"/>
      <c r="Z28" s="203"/>
      <c r="AA28" s="203"/>
      <c r="AB28" s="203"/>
      <c r="AC28" s="203"/>
      <c r="AD28" s="203"/>
      <c r="AE28" s="203"/>
      <c r="AF28" s="32"/>
      <c r="AG28" s="32"/>
      <c r="AH28" s="32"/>
      <c r="AI28" s="32"/>
      <c r="AJ28" s="32"/>
      <c r="AK28" s="203" t="s">
        <v>36</v>
      </c>
      <c r="AL28" s="203"/>
      <c r="AM28" s="203"/>
      <c r="AN28" s="203"/>
      <c r="AO28" s="203"/>
      <c r="AP28" s="32"/>
      <c r="AQ28" s="32"/>
      <c r="AR28" s="35"/>
      <c r="BE28" s="193"/>
    </row>
    <row r="29" spans="1:71" s="3" customFormat="1" ht="14.45" customHeight="1">
      <c r="B29" s="36"/>
      <c r="C29" s="37"/>
      <c r="D29" s="25" t="s">
        <v>37</v>
      </c>
      <c r="E29" s="37"/>
      <c r="F29" s="25" t="s">
        <v>38</v>
      </c>
      <c r="G29" s="37"/>
      <c r="H29" s="37"/>
      <c r="I29" s="37"/>
      <c r="J29" s="37"/>
      <c r="K29" s="37"/>
      <c r="L29" s="206">
        <v>0.21</v>
      </c>
      <c r="M29" s="205"/>
      <c r="N29" s="205"/>
      <c r="O29" s="205"/>
      <c r="P29" s="205"/>
      <c r="Q29" s="37"/>
      <c r="R29" s="37"/>
      <c r="S29" s="37"/>
      <c r="T29" s="37"/>
      <c r="U29" s="37"/>
      <c r="V29" s="37"/>
      <c r="W29" s="204">
        <f>ROUND(AZ94, 2)</f>
        <v>0</v>
      </c>
      <c r="X29" s="205"/>
      <c r="Y29" s="205"/>
      <c r="Z29" s="205"/>
      <c r="AA29" s="205"/>
      <c r="AB29" s="205"/>
      <c r="AC29" s="205"/>
      <c r="AD29" s="205"/>
      <c r="AE29" s="205"/>
      <c r="AF29" s="37"/>
      <c r="AG29" s="37"/>
      <c r="AH29" s="37"/>
      <c r="AI29" s="37"/>
      <c r="AJ29" s="37"/>
      <c r="AK29" s="204">
        <f>ROUND(AV94, 2)</f>
        <v>0</v>
      </c>
      <c r="AL29" s="205"/>
      <c r="AM29" s="205"/>
      <c r="AN29" s="205"/>
      <c r="AO29" s="205"/>
      <c r="AP29" s="37"/>
      <c r="AQ29" s="37"/>
      <c r="AR29" s="38"/>
      <c r="BE29" s="194"/>
    </row>
    <row r="30" spans="1:71" s="3" customFormat="1" ht="14.45" customHeight="1">
      <c r="B30" s="36"/>
      <c r="C30" s="37"/>
      <c r="D30" s="37"/>
      <c r="E30" s="37"/>
      <c r="F30" s="25" t="s">
        <v>39</v>
      </c>
      <c r="G30" s="37"/>
      <c r="H30" s="37"/>
      <c r="I30" s="37"/>
      <c r="J30" s="37"/>
      <c r="K30" s="37"/>
      <c r="L30" s="206">
        <v>0.12</v>
      </c>
      <c r="M30" s="205"/>
      <c r="N30" s="205"/>
      <c r="O30" s="205"/>
      <c r="P30" s="205"/>
      <c r="Q30" s="37"/>
      <c r="R30" s="37"/>
      <c r="S30" s="37"/>
      <c r="T30" s="37"/>
      <c r="U30" s="37"/>
      <c r="V30" s="37"/>
      <c r="W30" s="204">
        <f>ROUND(BA94, 2)</f>
        <v>0</v>
      </c>
      <c r="X30" s="205"/>
      <c r="Y30" s="205"/>
      <c r="Z30" s="205"/>
      <c r="AA30" s="205"/>
      <c r="AB30" s="205"/>
      <c r="AC30" s="205"/>
      <c r="AD30" s="205"/>
      <c r="AE30" s="205"/>
      <c r="AF30" s="37"/>
      <c r="AG30" s="37"/>
      <c r="AH30" s="37"/>
      <c r="AI30" s="37"/>
      <c r="AJ30" s="37"/>
      <c r="AK30" s="204">
        <f>ROUND(AW94, 2)</f>
        <v>0</v>
      </c>
      <c r="AL30" s="205"/>
      <c r="AM30" s="205"/>
      <c r="AN30" s="205"/>
      <c r="AO30" s="205"/>
      <c r="AP30" s="37"/>
      <c r="AQ30" s="37"/>
      <c r="AR30" s="38"/>
      <c r="BE30" s="194"/>
    </row>
    <row r="31" spans="1:71" s="3" customFormat="1" ht="14.45" hidden="1" customHeight="1">
      <c r="B31" s="36"/>
      <c r="C31" s="37"/>
      <c r="D31" s="37"/>
      <c r="E31" s="37"/>
      <c r="F31" s="25" t="s">
        <v>40</v>
      </c>
      <c r="G31" s="37"/>
      <c r="H31" s="37"/>
      <c r="I31" s="37"/>
      <c r="J31" s="37"/>
      <c r="K31" s="37"/>
      <c r="L31" s="206">
        <v>0.21</v>
      </c>
      <c r="M31" s="205"/>
      <c r="N31" s="205"/>
      <c r="O31" s="205"/>
      <c r="P31" s="205"/>
      <c r="Q31" s="37"/>
      <c r="R31" s="37"/>
      <c r="S31" s="37"/>
      <c r="T31" s="37"/>
      <c r="U31" s="37"/>
      <c r="V31" s="37"/>
      <c r="W31" s="204">
        <f>ROUND(BB94, 2)</f>
        <v>0</v>
      </c>
      <c r="X31" s="205"/>
      <c r="Y31" s="205"/>
      <c r="Z31" s="205"/>
      <c r="AA31" s="205"/>
      <c r="AB31" s="205"/>
      <c r="AC31" s="205"/>
      <c r="AD31" s="205"/>
      <c r="AE31" s="205"/>
      <c r="AF31" s="37"/>
      <c r="AG31" s="37"/>
      <c r="AH31" s="37"/>
      <c r="AI31" s="37"/>
      <c r="AJ31" s="37"/>
      <c r="AK31" s="204">
        <v>0</v>
      </c>
      <c r="AL31" s="205"/>
      <c r="AM31" s="205"/>
      <c r="AN31" s="205"/>
      <c r="AO31" s="205"/>
      <c r="AP31" s="37"/>
      <c r="AQ31" s="37"/>
      <c r="AR31" s="38"/>
      <c r="BE31" s="194"/>
    </row>
    <row r="32" spans="1:71" s="3" customFormat="1" ht="14.45" hidden="1" customHeight="1">
      <c r="B32" s="36"/>
      <c r="C32" s="37"/>
      <c r="D32" s="37"/>
      <c r="E32" s="37"/>
      <c r="F32" s="25" t="s">
        <v>41</v>
      </c>
      <c r="G32" s="37"/>
      <c r="H32" s="37"/>
      <c r="I32" s="37"/>
      <c r="J32" s="37"/>
      <c r="K32" s="37"/>
      <c r="L32" s="206">
        <v>0.12</v>
      </c>
      <c r="M32" s="205"/>
      <c r="N32" s="205"/>
      <c r="O32" s="205"/>
      <c r="P32" s="205"/>
      <c r="Q32" s="37"/>
      <c r="R32" s="37"/>
      <c r="S32" s="37"/>
      <c r="T32" s="37"/>
      <c r="U32" s="37"/>
      <c r="V32" s="37"/>
      <c r="W32" s="204">
        <f>ROUND(BC94, 2)</f>
        <v>0</v>
      </c>
      <c r="X32" s="205"/>
      <c r="Y32" s="205"/>
      <c r="Z32" s="205"/>
      <c r="AA32" s="205"/>
      <c r="AB32" s="205"/>
      <c r="AC32" s="205"/>
      <c r="AD32" s="205"/>
      <c r="AE32" s="205"/>
      <c r="AF32" s="37"/>
      <c r="AG32" s="37"/>
      <c r="AH32" s="37"/>
      <c r="AI32" s="37"/>
      <c r="AJ32" s="37"/>
      <c r="AK32" s="204">
        <v>0</v>
      </c>
      <c r="AL32" s="205"/>
      <c r="AM32" s="205"/>
      <c r="AN32" s="205"/>
      <c r="AO32" s="205"/>
      <c r="AP32" s="37"/>
      <c r="AQ32" s="37"/>
      <c r="AR32" s="38"/>
      <c r="BE32" s="194"/>
    </row>
    <row r="33" spans="1:57" s="3" customFormat="1" ht="14.45" hidden="1" customHeight="1">
      <c r="B33" s="36"/>
      <c r="C33" s="37"/>
      <c r="D33" s="37"/>
      <c r="E33" s="37"/>
      <c r="F33" s="25" t="s">
        <v>42</v>
      </c>
      <c r="G33" s="37"/>
      <c r="H33" s="37"/>
      <c r="I33" s="37"/>
      <c r="J33" s="37"/>
      <c r="K33" s="37"/>
      <c r="L33" s="206">
        <v>0</v>
      </c>
      <c r="M33" s="205"/>
      <c r="N33" s="205"/>
      <c r="O33" s="205"/>
      <c r="P33" s="205"/>
      <c r="Q33" s="37"/>
      <c r="R33" s="37"/>
      <c r="S33" s="37"/>
      <c r="T33" s="37"/>
      <c r="U33" s="37"/>
      <c r="V33" s="37"/>
      <c r="W33" s="204">
        <f>ROUND(BD94, 2)</f>
        <v>0</v>
      </c>
      <c r="X33" s="205"/>
      <c r="Y33" s="205"/>
      <c r="Z33" s="205"/>
      <c r="AA33" s="205"/>
      <c r="AB33" s="205"/>
      <c r="AC33" s="205"/>
      <c r="AD33" s="205"/>
      <c r="AE33" s="205"/>
      <c r="AF33" s="37"/>
      <c r="AG33" s="37"/>
      <c r="AH33" s="37"/>
      <c r="AI33" s="37"/>
      <c r="AJ33" s="37"/>
      <c r="AK33" s="204">
        <v>0</v>
      </c>
      <c r="AL33" s="205"/>
      <c r="AM33" s="205"/>
      <c r="AN33" s="205"/>
      <c r="AO33" s="205"/>
      <c r="AP33" s="37"/>
      <c r="AQ33" s="37"/>
      <c r="AR33" s="38"/>
      <c r="BE33" s="194"/>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193"/>
    </row>
    <row r="35" spans="1:57" s="2" customFormat="1" ht="25.9" customHeight="1">
      <c r="A35" s="30"/>
      <c r="B35" s="31"/>
      <c r="C35" s="39"/>
      <c r="D35" s="40" t="s">
        <v>43</v>
      </c>
      <c r="E35" s="41"/>
      <c r="F35" s="41"/>
      <c r="G35" s="41"/>
      <c r="H35" s="41"/>
      <c r="I35" s="41"/>
      <c r="J35" s="41"/>
      <c r="K35" s="41"/>
      <c r="L35" s="41"/>
      <c r="M35" s="41"/>
      <c r="N35" s="41"/>
      <c r="O35" s="41"/>
      <c r="P35" s="41"/>
      <c r="Q35" s="41"/>
      <c r="R35" s="41"/>
      <c r="S35" s="41"/>
      <c r="T35" s="42" t="s">
        <v>44</v>
      </c>
      <c r="U35" s="41"/>
      <c r="V35" s="41"/>
      <c r="W35" s="41"/>
      <c r="X35" s="207" t="s">
        <v>45</v>
      </c>
      <c r="Y35" s="208"/>
      <c r="Z35" s="208"/>
      <c r="AA35" s="208"/>
      <c r="AB35" s="208"/>
      <c r="AC35" s="41"/>
      <c r="AD35" s="41"/>
      <c r="AE35" s="41"/>
      <c r="AF35" s="41"/>
      <c r="AG35" s="41"/>
      <c r="AH35" s="41"/>
      <c r="AI35" s="41"/>
      <c r="AJ35" s="41"/>
      <c r="AK35" s="209">
        <f>SUM(AK26:AK33)</f>
        <v>0</v>
      </c>
      <c r="AL35" s="208"/>
      <c r="AM35" s="208"/>
      <c r="AN35" s="208"/>
      <c r="AO35" s="210"/>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46</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47</v>
      </c>
      <c r="AI49" s="46"/>
      <c r="AJ49" s="46"/>
      <c r="AK49" s="46"/>
      <c r="AL49" s="46"/>
      <c r="AM49" s="46"/>
      <c r="AN49" s="46"/>
      <c r="AO49" s="46"/>
      <c r="AP49" s="44"/>
      <c r="AQ49" s="44"/>
      <c r="AR49" s="47"/>
    </row>
    <row r="50" spans="1:57" ht="11.25">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ht="11.25">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ht="11.25">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ht="11.25">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ht="11.25">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ht="11.2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ht="11.25">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ht="11.25">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ht="11.25">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ht="11.25">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48</v>
      </c>
      <c r="E60" s="34"/>
      <c r="F60" s="34"/>
      <c r="G60" s="34"/>
      <c r="H60" s="34"/>
      <c r="I60" s="34"/>
      <c r="J60" s="34"/>
      <c r="K60" s="34"/>
      <c r="L60" s="34"/>
      <c r="M60" s="34"/>
      <c r="N60" s="34"/>
      <c r="O60" s="34"/>
      <c r="P60" s="34"/>
      <c r="Q60" s="34"/>
      <c r="R60" s="34"/>
      <c r="S60" s="34"/>
      <c r="T60" s="34"/>
      <c r="U60" s="34"/>
      <c r="V60" s="48" t="s">
        <v>49</v>
      </c>
      <c r="W60" s="34"/>
      <c r="X60" s="34"/>
      <c r="Y60" s="34"/>
      <c r="Z60" s="34"/>
      <c r="AA60" s="34"/>
      <c r="AB60" s="34"/>
      <c r="AC60" s="34"/>
      <c r="AD60" s="34"/>
      <c r="AE60" s="34"/>
      <c r="AF60" s="34"/>
      <c r="AG60" s="34"/>
      <c r="AH60" s="48" t="s">
        <v>48</v>
      </c>
      <c r="AI60" s="34"/>
      <c r="AJ60" s="34"/>
      <c r="AK60" s="34"/>
      <c r="AL60" s="34"/>
      <c r="AM60" s="48" t="s">
        <v>49</v>
      </c>
      <c r="AN60" s="34"/>
      <c r="AO60" s="34"/>
      <c r="AP60" s="32"/>
      <c r="AQ60" s="32"/>
      <c r="AR60" s="35"/>
      <c r="BE60" s="30"/>
    </row>
    <row r="61" spans="1:57" ht="11.25">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ht="11.25">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ht="11.25">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50</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51</v>
      </c>
      <c r="AI64" s="49"/>
      <c r="AJ64" s="49"/>
      <c r="AK64" s="49"/>
      <c r="AL64" s="49"/>
      <c r="AM64" s="49"/>
      <c r="AN64" s="49"/>
      <c r="AO64" s="49"/>
      <c r="AP64" s="32"/>
      <c r="AQ64" s="32"/>
      <c r="AR64" s="35"/>
      <c r="BE64" s="30"/>
    </row>
    <row r="65" spans="1:57" ht="11.2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ht="11.25">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ht="11.25">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ht="11.25">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ht="11.25">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ht="11.25">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ht="11.25">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ht="11.25">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ht="11.25">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ht="11.25">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48</v>
      </c>
      <c r="E75" s="34"/>
      <c r="F75" s="34"/>
      <c r="G75" s="34"/>
      <c r="H75" s="34"/>
      <c r="I75" s="34"/>
      <c r="J75" s="34"/>
      <c r="K75" s="34"/>
      <c r="L75" s="34"/>
      <c r="M75" s="34"/>
      <c r="N75" s="34"/>
      <c r="O75" s="34"/>
      <c r="P75" s="34"/>
      <c r="Q75" s="34"/>
      <c r="R75" s="34"/>
      <c r="S75" s="34"/>
      <c r="T75" s="34"/>
      <c r="U75" s="34"/>
      <c r="V75" s="48" t="s">
        <v>49</v>
      </c>
      <c r="W75" s="34"/>
      <c r="X75" s="34"/>
      <c r="Y75" s="34"/>
      <c r="Z75" s="34"/>
      <c r="AA75" s="34"/>
      <c r="AB75" s="34"/>
      <c r="AC75" s="34"/>
      <c r="AD75" s="34"/>
      <c r="AE75" s="34"/>
      <c r="AF75" s="34"/>
      <c r="AG75" s="34"/>
      <c r="AH75" s="48" t="s">
        <v>48</v>
      </c>
      <c r="AI75" s="34"/>
      <c r="AJ75" s="34"/>
      <c r="AK75" s="34"/>
      <c r="AL75" s="34"/>
      <c r="AM75" s="48" t="s">
        <v>49</v>
      </c>
      <c r="AN75" s="34"/>
      <c r="AO75" s="34"/>
      <c r="AP75" s="32"/>
      <c r="AQ75" s="32"/>
      <c r="AR75" s="35"/>
      <c r="BE75" s="30"/>
    </row>
    <row r="76" spans="1:57" s="2" customFormat="1" ht="11.25">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24-U-002</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11" t="str">
        <f>K6</f>
        <v>ZŠ Pionýrů, Sokolov - 2 odborné učebny - IT</v>
      </c>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59"/>
      <c r="AL85" s="59"/>
      <c r="AM85" s="59"/>
      <c r="AN85" s="59"/>
      <c r="AO85" s="59"/>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13" t="str">
        <f>IF(AN8= "","",AN8)</f>
        <v>14. 10. 2024</v>
      </c>
      <c r="AN87" s="213"/>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15.2" customHeight="1">
      <c r="A89" s="30"/>
      <c r="B89" s="31"/>
      <c r="C89" s="25" t="s">
        <v>24</v>
      </c>
      <c r="D89" s="32"/>
      <c r="E89" s="32"/>
      <c r="F89" s="32"/>
      <c r="G89" s="32"/>
      <c r="H89" s="32"/>
      <c r="I89" s="32"/>
      <c r="J89" s="32"/>
      <c r="K89" s="32"/>
      <c r="L89" s="55"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5" t="s">
        <v>29</v>
      </c>
      <c r="AJ89" s="32"/>
      <c r="AK89" s="32"/>
      <c r="AL89" s="32"/>
      <c r="AM89" s="214" t="str">
        <f>IF(E17="","",E17)</f>
        <v xml:space="preserve"> </v>
      </c>
      <c r="AN89" s="215"/>
      <c r="AO89" s="215"/>
      <c r="AP89" s="215"/>
      <c r="AQ89" s="32"/>
      <c r="AR89" s="35"/>
      <c r="AS89" s="216" t="s">
        <v>53</v>
      </c>
      <c r="AT89" s="217"/>
      <c r="AU89" s="63"/>
      <c r="AV89" s="63"/>
      <c r="AW89" s="63"/>
      <c r="AX89" s="63"/>
      <c r="AY89" s="63"/>
      <c r="AZ89" s="63"/>
      <c r="BA89" s="63"/>
      <c r="BB89" s="63"/>
      <c r="BC89" s="63"/>
      <c r="BD89" s="64"/>
      <c r="BE89" s="30"/>
    </row>
    <row r="90" spans="1:91" s="2" customFormat="1" ht="15.2" customHeight="1">
      <c r="A90" s="30"/>
      <c r="B90" s="31"/>
      <c r="C90" s="25" t="s">
        <v>27</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31</v>
      </c>
      <c r="AJ90" s="32"/>
      <c r="AK90" s="32"/>
      <c r="AL90" s="32"/>
      <c r="AM90" s="214" t="str">
        <f>IF(E20="","",E20)</f>
        <v xml:space="preserve"> </v>
      </c>
      <c r="AN90" s="215"/>
      <c r="AO90" s="215"/>
      <c r="AP90" s="215"/>
      <c r="AQ90" s="32"/>
      <c r="AR90" s="35"/>
      <c r="AS90" s="218"/>
      <c r="AT90" s="219"/>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20"/>
      <c r="AT91" s="221"/>
      <c r="AU91" s="67"/>
      <c r="AV91" s="67"/>
      <c r="AW91" s="67"/>
      <c r="AX91" s="67"/>
      <c r="AY91" s="67"/>
      <c r="AZ91" s="67"/>
      <c r="BA91" s="67"/>
      <c r="BB91" s="67"/>
      <c r="BC91" s="67"/>
      <c r="BD91" s="68"/>
      <c r="BE91" s="30"/>
    </row>
    <row r="92" spans="1:91" s="2" customFormat="1" ht="29.25" customHeight="1">
      <c r="A92" s="30"/>
      <c r="B92" s="31"/>
      <c r="C92" s="222" t="s">
        <v>54</v>
      </c>
      <c r="D92" s="223"/>
      <c r="E92" s="223"/>
      <c r="F92" s="223"/>
      <c r="G92" s="223"/>
      <c r="H92" s="69"/>
      <c r="I92" s="224" t="s">
        <v>55</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5" t="s">
        <v>56</v>
      </c>
      <c r="AH92" s="223"/>
      <c r="AI92" s="223"/>
      <c r="AJ92" s="223"/>
      <c r="AK92" s="223"/>
      <c r="AL92" s="223"/>
      <c r="AM92" s="223"/>
      <c r="AN92" s="224" t="s">
        <v>57</v>
      </c>
      <c r="AO92" s="223"/>
      <c r="AP92" s="226"/>
      <c r="AQ92" s="70" t="s">
        <v>58</v>
      </c>
      <c r="AR92" s="35"/>
      <c r="AS92" s="71" t="s">
        <v>59</v>
      </c>
      <c r="AT92" s="72" t="s">
        <v>60</v>
      </c>
      <c r="AU92" s="72" t="s">
        <v>61</v>
      </c>
      <c r="AV92" s="72" t="s">
        <v>62</v>
      </c>
      <c r="AW92" s="72" t="s">
        <v>63</v>
      </c>
      <c r="AX92" s="72" t="s">
        <v>64</v>
      </c>
      <c r="AY92" s="72" t="s">
        <v>65</v>
      </c>
      <c r="AZ92" s="72" t="s">
        <v>66</v>
      </c>
      <c r="BA92" s="72" t="s">
        <v>67</v>
      </c>
      <c r="BB92" s="72" t="s">
        <v>68</v>
      </c>
      <c r="BC92" s="72" t="s">
        <v>69</v>
      </c>
      <c r="BD92" s="73" t="s">
        <v>70</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71</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230">
        <f>ROUND(SUM(AG95:AG96),2)</f>
        <v>0</v>
      </c>
      <c r="AH94" s="230"/>
      <c r="AI94" s="230"/>
      <c r="AJ94" s="230"/>
      <c r="AK94" s="230"/>
      <c r="AL94" s="230"/>
      <c r="AM94" s="230"/>
      <c r="AN94" s="231">
        <f>SUM(AG94,AT94)</f>
        <v>0</v>
      </c>
      <c r="AO94" s="231"/>
      <c r="AP94" s="231"/>
      <c r="AQ94" s="81" t="s">
        <v>1</v>
      </c>
      <c r="AR94" s="82"/>
      <c r="AS94" s="83">
        <f>ROUND(SUM(AS95:AS96),2)</f>
        <v>0</v>
      </c>
      <c r="AT94" s="84">
        <f>ROUND(SUM(AV94:AW94),2)</f>
        <v>0</v>
      </c>
      <c r="AU94" s="85">
        <f>ROUND(SUM(AU95:AU96),5)</f>
        <v>0</v>
      </c>
      <c r="AV94" s="84">
        <f>ROUND(AZ94*L29,2)</f>
        <v>0</v>
      </c>
      <c r="AW94" s="84">
        <f>ROUND(BA94*L30,2)</f>
        <v>0</v>
      </c>
      <c r="AX94" s="84">
        <f>ROUND(BB94*L29,2)</f>
        <v>0</v>
      </c>
      <c r="AY94" s="84">
        <f>ROUND(BC94*L30,2)</f>
        <v>0</v>
      </c>
      <c r="AZ94" s="84">
        <f>ROUND(SUM(AZ95:AZ96),2)</f>
        <v>0</v>
      </c>
      <c r="BA94" s="84">
        <f>ROUND(SUM(BA95:BA96),2)</f>
        <v>0</v>
      </c>
      <c r="BB94" s="84">
        <f>ROUND(SUM(BB95:BB96),2)</f>
        <v>0</v>
      </c>
      <c r="BC94" s="84">
        <f>ROUND(SUM(BC95:BC96),2)</f>
        <v>0</v>
      </c>
      <c r="BD94" s="86">
        <f>ROUND(SUM(BD95:BD96),2)</f>
        <v>0</v>
      </c>
      <c r="BS94" s="87" t="s">
        <v>72</v>
      </c>
      <c r="BT94" s="87" t="s">
        <v>73</v>
      </c>
      <c r="BU94" s="88" t="s">
        <v>74</v>
      </c>
      <c r="BV94" s="87" t="s">
        <v>75</v>
      </c>
      <c r="BW94" s="87" t="s">
        <v>5</v>
      </c>
      <c r="BX94" s="87" t="s">
        <v>76</v>
      </c>
      <c r="CL94" s="87" t="s">
        <v>1</v>
      </c>
    </row>
    <row r="95" spans="1:91" s="7" customFormat="1" ht="16.5" customHeight="1">
      <c r="A95" s="89" t="s">
        <v>77</v>
      </c>
      <c r="B95" s="90"/>
      <c r="C95" s="91"/>
      <c r="D95" s="229" t="s">
        <v>78</v>
      </c>
      <c r="E95" s="229"/>
      <c r="F95" s="229"/>
      <c r="G95" s="229"/>
      <c r="H95" s="229"/>
      <c r="I95" s="92"/>
      <c r="J95" s="229" t="s">
        <v>79</v>
      </c>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7">
        <f>'001 - Učebna fyziky'!J30</f>
        <v>0</v>
      </c>
      <c r="AH95" s="228"/>
      <c r="AI95" s="228"/>
      <c r="AJ95" s="228"/>
      <c r="AK95" s="228"/>
      <c r="AL95" s="228"/>
      <c r="AM95" s="228"/>
      <c r="AN95" s="227">
        <f>SUM(AG95,AT95)</f>
        <v>0</v>
      </c>
      <c r="AO95" s="228"/>
      <c r="AP95" s="228"/>
      <c r="AQ95" s="93" t="s">
        <v>80</v>
      </c>
      <c r="AR95" s="94"/>
      <c r="AS95" s="95">
        <v>0</v>
      </c>
      <c r="AT95" s="96">
        <f>ROUND(SUM(AV95:AW95),2)</f>
        <v>0</v>
      </c>
      <c r="AU95" s="97">
        <f>'001 - Učebna fyziky'!P116</f>
        <v>0</v>
      </c>
      <c r="AV95" s="96">
        <f>'001 - Učebna fyziky'!J33</f>
        <v>0</v>
      </c>
      <c r="AW95" s="96">
        <f>'001 - Učebna fyziky'!J34</f>
        <v>0</v>
      </c>
      <c r="AX95" s="96">
        <f>'001 - Učebna fyziky'!J35</f>
        <v>0</v>
      </c>
      <c r="AY95" s="96">
        <f>'001 - Učebna fyziky'!J36</f>
        <v>0</v>
      </c>
      <c r="AZ95" s="96">
        <f>'001 - Učebna fyziky'!F33</f>
        <v>0</v>
      </c>
      <c r="BA95" s="96">
        <f>'001 - Učebna fyziky'!F34</f>
        <v>0</v>
      </c>
      <c r="BB95" s="96">
        <f>'001 - Učebna fyziky'!F35</f>
        <v>0</v>
      </c>
      <c r="BC95" s="96">
        <f>'001 - Učebna fyziky'!F36</f>
        <v>0</v>
      </c>
      <c r="BD95" s="98">
        <f>'001 - Učebna fyziky'!F37</f>
        <v>0</v>
      </c>
      <c r="BT95" s="99" t="s">
        <v>81</v>
      </c>
      <c r="BV95" s="99" t="s">
        <v>75</v>
      </c>
      <c r="BW95" s="99" t="s">
        <v>82</v>
      </c>
      <c r="BX95" s="99" t="s">
        <v>5</v>
      </c>
      <c r="CL95" s="99" t="s">
        <v>1</v>
      </c>
      <c r="CM95" s="99" t="s">
        <v>83</v>
      </c>
    </row>
    <row r="96" spans="1:91" s="7" customFormat="1" ht="16.5" customHeight="1">
      <c r="A96" s="89" t="s">
        <v>77</v>
      </c>
      <c r="B96" s="90"/>
      <c r="C96" s="91"/>
      <c r="D96" s="229" t="s">
        <v>84</v>
      </c>
      <c r="E96" s="229"/>
      <c r="F96" s="229"/>
      <c r="G96" s="229"/>
      <c r="H96" s="229"/>
      <c r="I96" s="92"/>
      <c r="J96" s="229" t="s">
        <v>85</v>
      </c>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7">
        <f>'002 - Jazyková učebna'!J30</f>
        <v>0</v>
      </c>
      <c r="AH96" s="228"/>
      <c r="AI96" s="228"/>
      <c r="AJ96" s="228"/>
      <c r="AK96" s="228"/>
      <c r="AL96" s="228"/>
      <c r="AM96" s="228"/>
      <c r="AN96" s="227">
        <f>SUM(AG96,AT96)</f>
        <v>0</v>
      </c>
      <c r="AO96" s="228"/>
      <c r="AP96" s="228"/>
      <c r="AQ96" s="93" t="s">
        <v>80</v>
      </c>
      <c r="AR96" s="94"/>
      <c r="AS96" s="100">
        <v>0</v>
      </c>
      <c r="AT96" s="101">
        <f>ROUND(SUM(AV96:AW96),2)</f>
        <v>0</v>
      </c>
      <c r="AU96" s="102">
        <f>'002 - Jazyková učebna'!P119</f>
        <v>0</v>
      </c>
      <c r="AV96" s="101">
        <f>'002 - Jazyková učebna'!J33</f>
        <v>0</v>
      </c>
      <c r="AW96" s="101">
        <f>'002 - Jazyková učebna'!J34</f>
        <v>0</v>
      </c>
      <c r="AX96" s="101">
        <f>'002 - Jazyková učebna'!J35</f>
        <v>0</v>
      </c>
      <c r="AY96" s="101">
        <f>'002 - Jazyková učebna'!J36</f>
        <v>0</v>
      </c>
      <c r="AZ96" s="101">
        <f>'002 - Jazyková učebna'!F33</f>
        <v>0</v>
      </c>
      <c r="BA96" s="101">
        <f>'002 - Jazyková učebna'!F34</f>
        <v>0</v>
      </c>
      <c r="BB96" s="101">
        <f>'002 - Jazyková učebna'!F35</f>
        <v>0</v>
      </c>
      <c r="BC96" s="101">
        <f>'002 - Jazyková učebna'!F36</f>
        <v>0</v>
      </c>
      <c r="BD96" s="103">
        <f>'002 - Jazyková učebna'!F37</f>
        <v>0</v>
      </c>
      <c r="BT96" s="99" t="s">
        <v>81</v>
      </c>
      <c r="BV96" s="99" t="s">
        <v>75</v>
      </c>
      <c r="BW96" s="99" t="s">
        <v>86</v>
      </c>
      <c r="BX96" s="99" t="s">
        <v>5</v>
      </c>
      <c r="CL96" s="99" t="s">
        <v>1</v>
      </c>
      <c r="CM96" s="99" t="s">
        <v>83</v>
      </c>
    </row>
    <row r="97" spans="1:57" s="2" customFormat="1" ht="30" customHeight="1">
      <c r="A97" s="30"/>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5"/>
      <c r="AS97" s="30"/>
      <c r="AT97" s="30"/>
      <c r="AU97" s="30"/>
      <c r="AV97" s="30"/>
      <c r="AW97" s="30"/>
      <c r="AX97" s="30"/>
      <c r="AY97" s="30"/>
      <c r="AZ97" s="30"/>
      <c r="BA97" s="30"/>
      <c r="BB97" s="30"/>
      <c r="BC97" s="30"/>
      <c r="BD97" s="30"/>
      <c r="BE97" s="30"/>
    </row>
    <row r="98" spans="1:57" s="2" customFormat="1" ht="6.95" customHeight="1">
      <c r="A98" s="30"/>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35"/>
      <c r="AS98" s="30"/>
      <c r="AT98" s="30"/>
      <c r="AU98" s="30"/>
      <c r="AV98" s="30"/>
      <c r="AW98" s="30"/>
      <c r="AX98" s="30"/>
      <c r="AY98" s="30"/>
      <c r="AZ98" s="30"/>
      <c r="BA98" s="30"/>
      <c r="BB98" s="30"/>
      <c r="BC98" s="30"/>
      <c r="BD98" s="30"/>
      <c r="BE98" s="30"/>
    </row>
  </sheetData>
  <sheetProtection algorithmName="SHA-512" hashValue="C7sdmRCsXDefu1VXQFBMrwQyMX+Qba6IdO378RcM/42XYdQr6Vk2jc/B+McsfGgvnTbNVkYqo5BZsJeLua3p4w==" saltValue="xAq//cpJi1bCY962l5zUAwxSQZylu1HCNUqxX6IvmhnilfmwBTNuSaWL7Py24dWzz6Je8PurszsO88+nYNoveQ=="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J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01 - Učebna fyziky'!C2" display="/" xr:uid="{00000000-0004-0000-0000-000000000000}"/>
    <hyperlink ref="A96" location="'002 - Jazyková učebna'!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3"/>
  <sheetViews>
    <sheetView showGridLines="0" topLeftCell="A119" workbookViewId="0">
      <selection activeCell="F128" sqref="F12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c r="M2" s="232"/>
      <c r="N2" s="232"/>
      <c r="O2" s="232"/>
      <c r="P2" s="232"/>
      <c r="Q2" s="232"/>
      <c r="R2" s="232"/>
      <c r="S2" s="232"/>
      <c r="T2" s="232"/>
      <c r="U2" s="232"/>
      <c r="V2" s="232"/>
      <c r="AT2" s="13" t="s">
        <v>82</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3" t="str">
        <f>'Rekapitulace stavby'!K6</f>
        <v>ZŠ Pionýrů, Sokolov - 2 odborné učebny - IT</v>
      </c>
      <c r="F7" s="234"/>
      <c r="G7" s="234"/>
      <c r="H7" s="234"/>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5" t="s">
        <v>89</v>
      </c>
      <c r="F9" s="236"/>
      <c r="G9" s="236"/>
      <c r="H9" s="236"/>
      <c r="I9" s="30"/>
      <c r="J9" s="30"/>
      <c r="K9" s="30"/>
      <c r="L9" s="47"/>
      <c r="S9" s="30"/>
      <c r="T9" s="30"/>
      <c r="U9" s="30"/>
      <c r="V9" s="30"/>
      <c r="W9" s="30"/>
      <c r="X9" s="30"/>
      <c r="Y9" s="30"/>
      <c r="Z9" s="30"/>
      <c r="AA9" s="30"/>
      <c r="AB9" s="30"/>
      <c r="AC9" s="30"/>
      <c r="AD9" s="30"/>
      <c r="AE9" s="30"/>
    </row>
    <row r="10" spans="1:46" s="2" customFormat="1" ht="11.25">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37" t="str">
        <f>'Rekapitulace stavby'!E14</f>
        <v>Vyplň údaj</v>
      </c>
      <c r="F18" s="238"/>
      <c r="G18" s="238"/>
      <c r="H18" s="238"/>
      <c r="I18" s="108"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39" t="s">
        <v>1</v>
      </c>
      <c r="F27" s="239"/>
      <c r="G27" s="239"/>
      <c r="H27" s="239"/>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ROUND(J116,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ROUND((SUM(BE116:BE122)),  2)</f>
        <v>0</v>
      </c>
      <c r="G33" s="30"/>
      <c r="H33" s="30"/>
      <c r="I33" s="120">
        <v>0.21</v>
      </c>
      <c r="J33" s="119">
        <f>ROUND(((SUM(BE116:BE122))*I33),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ROUND((SUM(BF116:BF122)),  2)</f>
        <v>0</v>
      </c>
      <c r="G34" s="30"/>
      <c r="H34" s="30"/>
      <c r="I34" s="120">
        <v>0.12</v>
      </c>
      <c r="J34" s="119">
        <f>ROUND(((SUM(BF116:BF122))*I34),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ROUND((SUM(BG116:BG122)),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ROUND((SUM(BH116:BH122)),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ROUND((SUM(BI116:BI122)),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ht="11.25">
      <c r="B51" s="16"/>
      <c r="L51" s="16"/>
    </row>
    <row r="52" spans="1:31" ht="11.25">
      <c r="B52" s="16"/>
      <c r="L52" s="16"/>
    </row>
    <row r="53" spans="1:31" ht="11.25">
      <c r="B53" s="16"/>
      <c r="L53" s="16"/>
    </row>
    <row r="54" spans="1:31" ht="11.25">
      <c r="B54" s="16"/>
      <c r="L54" s="16"/>
    </row>
    <row r="55" spans="1:31" ht="11.25">
      <c r="B55" s="16"/>
      <c r="L55" s="16"/>
    </row>
    <row r="56" spans="1:31" ht="11.25">
      <c r="B56" s="16"/>
      <c r="L56" s="16"/>
    </row>
    <row r="57" spans="1:31" ht="11.25">
      <c r="B57" s="16"/>
      <c r="L57" s="16"/>
    </row>
    <row r="58" spans="1:31" ht="11.25">
      <c r="B58" s="16"/>
      <c r="L58" s="16"/>
    </row>
    <row r="59" spans="1:31" ht="11.25">
      <c r="B59" s="16"/>
      <c r="L59" s="16"/>
    </row>
    <row r="60" spans="1:31" ht="11.25">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ht="11.25">
      <c r="B62" s="16"/>
      <c r="L62" s="16"/>
    </row>
    <row r="63" spans="1:31" ht="11.25">
      <c r="B63" s="16"/>
      <c r="L63" s="16"/>
    </row>
    <row r="64" spans="1:31" ht="11.25">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ht="11.25">
      <c r="B66" s="16"/>
      <c r="L66" s="16"/>
    </row>
    <row r="67" spans="1:31" ht="11.25">
      <c r="B67" s="16"/>
      <c r="L67" s="16"/>
    </row>
    <row r="68" spans="1:31" ht="11.25">
      <c r="B68" s="16"/>
      <c r="L68" s="16"/>
    </row>
    <row r="69" spans="1:31" ht="11.25">
      <c r="B69" s="16"/>
      <c r="L69" s="16"/>
    </row>
    <row r="70" spans="1:31" ht="11.25">
      <c r="B70" s="16"/>
      <c r="L70" s="16"/>
    </row>
    <row r="71" spans="1:31" ht="11.25">
      <c r="B71" s="16"/>
      <c r="L71" s="16"/>
    </row>
    <row r="72" spans="1:31" ht="11.25">
      <c r="B72" s="16"/>
      <c r="L72" s="16"/>
    </row>
    <row r="73" spans="1:31" ht="11.25">
      <c r="B73" s="16"/>
      <c r="L73" s="16"/>
    </row>
    <row r="74" spans="1:31" ht="11.25">
      <c r="B74" s="16"/>
      <c r="L74" s="16"/>
    </row>
    <row r="75" spans="1:31" ht="11.25">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40" t="str">
        <f>E7</f>
        <v>ZŠ Pionýrů, Sokolov - 2 odborné učebny - IT</v>
      </c>
      <c r="F85" s="241"/>
      <c r="G85" s="241"/>
      <c r="H85" s="241"/>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11" t="str">
        <f>E9</f>
        <v>001 - Učebna fyziky</v>
      </c>
      <c r="F87" s="242"/>
      <c r="G87" s="242"/>
      <c r="H87" s="242"/>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J116</f>
        <v>0</v>
      </c>
      <c r="K96" s="32"/>
      <c r="L96" s="47"/>
      <c r="S96" s="30"/>
      <c r="T96" s="30"/>
      <c r="U96" s="30"/>
      <c r="V96" s="30"/>
      <c r="W96" s="30"/>
      <c r="X96" s="30"/>
      <c r="Y96" s="30"/>
      <c r="Z96" s="30"/>
      <c r="AA96" s="30"/>
      <c r="AB96" s="30"/>
      <c r="AC96" s="30"/>
      <c r="AD96" s="30"/>
      <c r="AE96" s="30"/>
      <c r="AU96" s="13" t="s">
        <v>94</v>
      </c>
    </row>
    <row r="97" spans="1:31" s="2" customFormat="1" ht="21.75" customHeight="1">
      <c r="A97" s="30"/>
      <c r="B97" s="31"/>
      <c r="C97" s="32"/>
      <c r="D97" s="32"/>
      <c r="E97" s="32"/>
      <c r="F97" s="32"/>
      <c r="G97" s="32"/>
      <c r="H97" s="32"/>
      <c r="I97" s="32"/>
      <c r="J97" s="32"/>
      <c r="K97" s="32"/>
      <c r="L97" s="47"/>
      <c r="S97" s="30"/>
      <c r="T97" s="30"/>
      <c r="U97" s="30"/>
      <c r="V97" s="30"/>
      <c r="W97" s="30"/>
      <c r="X97" s="30"/>
      <c r="Y97" s="30"/>
      <c r="Z97" s="30"/>
      <c r="AA97" s="30"/>
      <c r="AB97" s="30"/>
      <c r="AC97" s="30"/>
      <c r="AD97" s="30"/>
      <c r="AE97" s="30"/>
    </row>
    <row r="98" spans="1:31" s="2" customFormat="1" ht="6.95" customHeight="1">
      <c r="A98" s="30"/>
      <c r="B98" s="50"/>
      <c r="C98" s="51"/>
      <c r="D98" s="51"/>
      <c r="E98" s="51"/>
      <c r="F98" s="51"/>
      <c r="G98" s="51"/>
      <c r="H98" s="51"/>
      <c r="I98" s="51"/>
      <c r="J98" s="51"/>
      <c r="K98" s="51"/>
      <c r="L98" s="47"/>
      <c r="S98" s="30"/>
      <c r="T98" s="30"/>
      <c r="U98" s="30"/>
      <c r="V98" s="30"/>
      <c r="W98" s="30"/>
      <c r="X98" s="30"/>
      <c r="Y98" s="30"/>
      <c r="Z98" s="30"/>
      <c r="AA98" s="30"/>
      <c r="AB98" s="30"/>
      <c r="AC98" s="30"/>
      <c r="AD98" s="30"/>
      <c r="AE98" s="30"/>
    </row>
    <row r="102" spans="1:31" s="2" customFormat="1" ht="6.95" customHeight="1">
      <c r="A102" s="30"/>
      <c r="B102" s="52"/>
      <c r="C102" s="53"/>
      <c r="D102" s="53"/>
      <c r="E102" s="53"/>
      <c r="F102" s="53"/>
      <c r="G102" s="53"/>
      <c r="H102" s="53"/>
      <c r="I102" s="53"/>
      <c r="J102" s="53"/>
      <c r="K102" s="53"/>
      <c r="L102" s="47"/>
      <c r="S102" s="30"/>
      <c r="T102" s="30"/>
      <c r="U102" s="30"/>
      <c r="V102" s="30"/>
      <c r="W102" s="30"/>
      <c r="X102" s="30"/>
      <c r="Y102" s="30"/>
      <c r="Z102" s="30"/>
      <c r="AA102" s="30"/>
      <c r="AB102" s="30"/>
      <c r="AC102" s="30"/>
      <c r="AD102" s="30"/>
      <c r="AE102" s="30"/>
    </row>
    <row r="103" spans="1:31" s="2" customFormat="1" ht="24.95" customHeight="1">
      <c r="A103" s="30"/>
      <c r="B103" s="31"/>
      <c r="C103" s="19" t="s">
        <v>95</v>
      </c>
      <c r="D103" s="32"/>
      <c r="E103" s="32"/>
      <c r="F103" s="32"/>
      <c r="G103" s="32"/>
      <c r="H103" s="32"/>
      <c r="I103" s="32"/>
      <c r="J103" s="32"/>
      <c r="K103" s="32"/>
      <c r="L103" s="47"/>
      <c r="S103" s="30"/>
      <c r="T103" s="30"/>
      <c r="U103" s="30"/>
      <c r="V103" s="30"/>
      <c r="W103" s="30"/>
      <c r="X103" s="30"/>
      <c r="Y103" s="30"/>
      <c r="Z103" s="30"/>
      <c r="AA103" s="30"/>
      <c r="AB103" s="30"/>
      <c r="AC103" s="30"/>
      <c r="AD103" s="30"/>
      <c r="AE103" s="30"/>
    </row>
    <row r="104" spans="1:31" s="2" customFormat="1" ht="6.95" customHeight="1">
      <c r="A104" s="30"/>
      <c r="B104" s="31"/>
      <c r="C104" s="32"/>
      <c r="D104" s="32"/>
      <c r="E104" s="32"/>
      <c r="F104" s="32"/>
      <c r="G104" s="32"/>
      <c r="H104" s="32"/>
      <c r="I104" s="32"/>
      <c r="J104" s="32"/>
      <c r="K104" s="32"/>
      <c r="L104" s="47"/>
      <c r="S104" s="30"/>
      <c r="T104" s="30"/>
      <c r="U104" s="30"/>
      <c r="V104" s="30"/>
      <c r="W104" s="30"/>
      <c r="X104" s="30"/>
      <c r="Y104" s="30"/>
      <c r="Z104" s="30"/>
      <c r="AA104" s="30"/>
      <c r="AB104" s="30"/>
      <c r="AC104" s="30"/>
      <c r="AD104" s="30"/>
      <c r="AE104" s="30"/>
    </row>
    <row r="105" spans="1:31" s="2" customFormat="1" ht="12" customHeight="1">
      <c r="A105" s="30"/>
      <c r="B105" s="31"/>
      <c r="C105" s="25" t="s">
        <v>16</v>
      </c>
      <c r="D105" s="32"/>
      <c r="E105" s="32"/>
      <c r="F105" s="32"/>
      <c r="G105" s="32"/>
      <c r="H105" s="32"/>
      <c r="I105" s="32"/>
      <c r="J105" s="32"/>
      <c r="K105" s="32"/>
      <c r="L105" s="47"/>
      <c r="S105" s="30"/>
      <c r="T105" s="30"/>
      <c r="U105" s="30"/>
      <c r="V105" s="30"/>
      <c r="W105" s="30"/>
      <c r="X105" s="30"/>
      <c r="Y105" s="30"/>
      <c r="Z105" s="30"/>
      <c r="AA105" s="30"/>
      <c r="AB105" s="30"/>
      <c r="AC105" s="30"/>
      <c r="AD105" s="30"/>
      <c r="AE105" s="30"/>
    </row>
    <row r="106" spans="1:31" s="2" customFormat="1" ht="16.5" customHeight="1">
      <c r="A106" s="30"/>
      <c r="B106" s="31"/>
      <c r="C106" s="32"/>
      <c r="D106" s="32"/>
      <c r="E106" s="240" t="str">
        <f>E7</f>
        <v>ZŠ Pionýrů, Sokolov - 2 odborné učebny - IT</v>
      </c>
      <c r="F106" s="241"/>
      <c r="G106" s="241"/>
      <c r="H106" s="241"/>
      <c r="I106" s="32"/>
      <c r="J106" s="32"/>
      <c r="K106" s="32"/>
      <c r="L106" s="47"/>
      <c r="S106" s="30"/>
      <c r="T106" s="30"/>
      <c r="U106" s="30"/>
      <c r="V106" s="30"/>
      <c r="W106" s="30"/>
      <c r="X106" s="30"/>
      <c r="Y106" s="30"/>
      <c r="Z106" s="30"/>
      <c r="AA106" s="30"/>
      <c r="AB106" s="30"/>
      <c r="AC106" s="30"/>
      <c r="AD106" s="30"/>
      <c r="AE106" s="30"/>
    </row>
    <row r="107" spans="1:31" s="2" customFormat="1" ht="12" customHeight="1">
      <c r="A107" s="30"/>
      <c r="B107" s="31"/>
      <c r="C107" s="25" t="s">
        <v>88</v>
      </c>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6.5" customHeight="1">
      <c r="A108" s="30"/>
      <c r="B108" s="31"/>
      <c r="C108" s="32"/>
      <c r="D108" s="32"/>
      <c r="E108" s="211" t="str">
        <f>E9</f>
        <v>001 - Učebna fyziky</v>
      </c>
      <c r="F108" s="242"/>
      <c r="G108" s="242"/>
      <c r="H108" s="242"/>
      <c r="I108" s="32"/>
      <c r="J108" s="32"/>
      <c r="K108" s="32"/>
      <c r="L108" s="47"/>
      <c r="S108" s="30"/>
      <c r="T108" s="30"/>
      <c r="U108" s="30"/>
      <c r="V108" s="30"/>
      <c r="W108" s="30"/>
      <c r="X108" s="30"/>
      <c r="Y108" s="30"/>
      <c r="Z108" s="30"/>
      <c r="AA108" s="30"/>
      <c r="AB108" s="30"/>
      <c r="AC108" s="30"/>
      <c r="AD108" s="30"/>
      <c r="AE108" s="30"/>
    </row>
    <row r="109" spans="1:31" s="2" customFormat="1" ht="6.95" customHeight="1">
      <c r="A109" s="30"/>
      <c r="B109" s="31"/>
      <c r="C109" s="32"/>
      <c r="D109" s="32"/>
      <c r="E109" s="32"/>
      <c r="F109" s="32"/>
      <c r="G109" s="32"/>
      <c r="H109" s="32"/>
      <c r="I109" s="32"/>
      <c r="J109" s="32"/>
      <c r="K109" s="32"/>
      <c r="L109" s="47"/>
      <c r="S109" s="30"/>
      <c r="T109" s="30"/>
      <c r="U109" s="30"/>
      <c r="V109" s="30"/>
      <c r="W109" s="30"/>
      <c r="X109" s="30"/>
      <c r="Y109" s="30"/>
      <c r="Z109" s="30"/>
      <c r="AA109" s="30"/>
      <c r="AB109" s="30"/>
      <c r="AC109" s="30"/>
      <c r="AD109" s="30"/>
      <c r="AE109" s="30"/>
    </row>
    <row r="110" spans="1:31" s="2" customFormat="1" ht="12" customHeight="1">
      <c r="A110" s="30"/>
      <c r="B110" s="31"/>
      <c r="C110" s="25" t="s">
        <v>20</v>
      </c>
      <c r="D110" s="32"/>
      <c r="E110" s="32"/>
      <c r="F110" s="23" t="str">
        <f>F12</f>
        <v xml:space="preserve"> </v>
      </c>
      <c r="G110" s="32"/>
      <c r="H110" s="32"/>
      <c r="I110" s="25" t="s">
        <v>22</v>
      </c>
      <c r="J110" s="62" t="str">
        <f>IF(J12="","",J12)</f>
        <v>14. 10. 2024</v>
      </c>
      <c r="K110" s="32"/>
      <c r="L110" s="47"/>
      <c r="S110" s="30"/>
      <c r="T110" s="30"/>
      <c r="U110" s="30"/>
      <c r="V110" s="30"/>
      <c r="W110" s="30"/>
      <c r="X110" s="30"/>
      <c r="Y110" s="30"/>
      <c r="Z110" s="30"/>
      <c r="AA110" s="30"/>
      <c r="AB110" s="30"/>
      <c r="AC110" s="30"/>
      <c r="AD110" s="30"/>
      <c r="AE110" s="30"/>
    </row>
    <row r="111" spans="1:31" s="2" customFormat="1" ht="6.95" customHeight="1">
      <c r="A111" s="30"/>
      <c r="B111" s="31"/>
      <c r="C111" s="32"/>
      <c r="D111" s="32"/>
      <c r="E111" s="32"/>
      <c r="F111" s="32"/>
      <c r="G111" s="32"/>
      <c r="H111" s="32"/>
      <c r="I111" s="32"/>
      <c r="J111" s="32"/>
      <c r="K111" s="32"/>
      <c r="L111" s="47"/>
      <c r="S111" s="30"/>
      <c r="T111" s="30"/>
      <c r="U111" s="30"/>
      <c r="V111" s="30"/>
      <c r="W111" s="30"/>
      <c r="X111" s="30"/>
      <c r="Y111" s="30"/>
      <c r="Z111" s="30"/>
      <c r="AA111" s="30"/>
      <c r="AB111" s="30"/>
      <c r="AC111" s="30"/>
      <c r="AD111" s="30"/>
      <c r="AE111" s="30"/>
    </row>
    <row r="112" spans="1:31" s="2" customFormat="1" ht="15.2" customHeight="1">
      <c r="A112" s="30"/>
      <c r="B112" s="31"/>
      <c r="C112" s="25" t="s">
        <v>24</v>
      </c>
      <c r="D112" s="32"/>
      <c r="E112" s="32"/>
      <c r="F112" s="23" t="str">
        <f>E15</f>
        <v xml:space="preserve"> </v>
      </c>
      <c r="G112" s="32"/>
      <c r="H112" s="32"/>
      <c r="I112" s="25" t="s">
        <v>29</v>
      </c>
      <c r="J112" s="28" t="str">
        <f>E21</f>
        <v xml:space="preserve"> </v>
      </c>
      <c r="K112" s="32"/>
      <c r="L112" s="47"/>
      <c r="S112" s="30"/>
      <c r="T112" s="30"/>
      <c r="U112" s="30"/>
      <c r="V112" s="30"/>
      <c r="W112" s="30"/>
      <c r="X112" s="30"/>
      <c r="Y112" s="30"/>
      <c r="Z112" s="30"/>
      <c r="AA112" s="30"/>
      <c r="AB112" s="30"/>
      <c r="AC112" s="30"/>
      <c r="AD112" s="30"/>
      <c r="AE112" s="30"/>
    </row>
    <row r="113" spans="1:65" s="2" customFormat="1" ht="15.2" customHeight="1">
      <c r="A113" s="30"/>
      <c r="B113" s="31"/>
      <c r="C113" s="25" t="s">
        <v>27</v>
      </c>
      <c r="D113" s="32"/>
      <c r="E113" s="32"/>
      <c r="F113" s="23" t="str">
        <f>IF(E18="","",E18)</f>
        <v>Vyplň údaj</v>
      </c>
      <c r="G113" s="32"/>
      <c r="H113" s="32"/>
      <c r="I113" s="25" t="s">
        <v>31</v>
      </c>
      <c r="J113" s="28" t="str">
        <f>E24</f>
        <v xml:space="preserve"> </v>
      </c>
      <c r="K113" s="32"/>
      <c r="L113" s="47"/>
      <c r="S113" s="30"/>
      <c r="T113" s="30"/>
      <c r="U113" s="30"/>
      <c r="V113" s="30"/>
      <c r="W113" s="30"/>
      <c r="X113" s="30"/>
      <c r="Y113" s="30"/>
      <c r="Z113" s="30"/>
      <c r="AA113" s="30"/>
      <c r="AB113" s="30"/>
      <c r="AC113" s="30"/>
      <c r="AD113" s="30"/>
      <c r="AE113" s="30"/>
    </row>
    <row r="114" spans="1:65" s="2" customFormat="1" ht="10.35" customHeight="1">
      <c r="A114" s="30"/>
      <c r="B114" s="31"/>
      <c r="C114" s="32"/>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9" customFormat="1" ht="29.25" customHeight="1">
      <c r="A115" s="143"/>
      <c r="B115" s="144"/>
      <c r="C115" s="145" t="s">
        <v>96</v>
      </c>
      <c r="D115" s="146" t="s">
        <v>58</v>
      </c>
      <c r="E115" s="146" t="s">
        <v>54</v>
      </c>
      <c r="F115" s="146" t="s">
        <v>55</v>
      </c>
      <c r="G115" s="146" t="s">
        <v>97</v>
      </c>
      <c r="H115" s="146" t="s">
        <v>98</v>
      </c>
      <c r="I115" s="146" t="s">
        <v>99</v>
      </c>
      <c r="J115" s="146" t="s">
        <v>92</v>
      </c>
      <c r="K115" s="147" t="s">
        <v>100</v>
      </c>
      <c r="L115" s="148"/>
      <c r="M115" s="71" t="s">
        <v>1</v>
      </c>
      <c r="N115" s="72" t="s">
        <v>37</v>
      </c>
      <c r="O115" s="72" t="s">
        <v>101</v>
      </c>
      <c r="P115" s="72" t="s">
        <v>102</v>
      </c>
      <c r="Q115" s="72" t="s">
        <v>103</v>
      </c>
      <c r="R115" s="72" t="s">
        <v>104</v>
      </c>
      <c r="S115" s="72" t="s">
        <v>105</v>
      </c>
      <c r="T115" s="73" t="s">
        <v>106</v>
      </c>
      <c r="U115" s="143"/>
      <c r="V115" s="143"/>
      <c r="W115" s="143"/>
      <c r="X115" s="143"/>
      <c r="Y115" s="143"/>
      <c r="Z115" s="143"/>
      <c r="AA115" s="143"/>
      <c r="AB115" s="143"/>
      <c r="AC115" s="143"/>
      <c r="AD115" s="143"/>
      <c r="AE115" s="143"/>
    </row>
    <row r="116" spans="1:65" s="2" customFormat="1" ht="22.9" customHeight="1">
      <c r="A116" s="30"/>
      <c r="B116" s="31"/>
      <c r="C116" s="78" t="s">
        <v>107</v>
      </c>
      <c r="D116" s="32"/>
      <c r="E116" s="32"/>
      <c r="F116" s="32"/>
      <c r="G116" s="32"/>
      <c r="H116" s="32"/>
      <c r="I116" s="32"/>
      <c r="J116" s="149">
        <f>BK116</f>
        <v>0</v>
      </c>
      <c r="K116" s="32"/>
      <c r="L116" s="35"/>
      <c r="M116" s="74"/>
      <c r="N116" s="150"/>
      <c r="O116" s="75"/>
      <c r="P116" s="151">
        <f>SUM(P117:P122)</f>
        <v>0</v>
      </c>
      <c r="Q116" s="75"/>
      <c r="R116" s="151">
        <f>SUM(R117:R122)</f>
        <v>0</v>
      </c>
      <c r="S116" s="75"/>
      <c r="T116" s="152">
        <f>SUM(T117:T122)</f>
        <v>0</v>
      </c>
      <c r="U116" s="30"/>
      <c r="V116" s="30"/>
      <c r="W116" s="30"/>
      <c r="X116" s="30"/>
      <c r="Y116" s="30"/>
      <c r="Z116" s="30"/>
      <c r="AA116" s="30"/>
      <c r="AB116" s="30"/>
      <c r="AC116" s="30"/>
      <c r="AD116" s="30"/>
      <c r="AE116" s="30"/>
      <c r="AT116" s="13" t="s">
        <v>72</v>
      </c>
      <c r="AU116" s="13" t="s">
        <v>94</v>
      </c>
      <c r="BK116" s="153">
        <f>SUM(BK117:BK122)</f>
        <v>0</v>
      </c>
    </row>
    <row r="117" spans="1:65" s="2" customFormat="1" ht="287.25" customHeight="1">
      <c r="A117" s="30"/>
      <c r="B117" s="31"/>
      <c r="C117" s="154" t="s">
        <v>73</v>
      </c>
      <c r="D117" s="154" t="s">
        <v>108</v>
      </c>
      <c r="E117" s="155" t="s">
        <v>109</v>
      </c>
      <c r="F117" s="156" t="s">
        <v>202</v>
      </c>
      <c r="G117" s="157" t="s">
        <v>110</v>
      </c>
      <c r="H117" s="158">
        <v>1</v>
      </c>
      <c r="I117" s="159"/>
      <c r="J117" s="160">
        <f t="shared" ref="J117:J122" si="0">ROUND(I117*H117,2)</f>
        <v>0</v>
      </c>
      <c r="K117" s="156" t="s">
        <v>1</v>
      </c>
      <c r="L117" s="35"/>
      <c r="M117" s="161" t="s">
        <v>1</v>
      </c>
      <c r="N117" s="162" t="s">
        <v>38</v>
      </c>
      <c r="O117" s="67"/>
      <c r="P117" s="163">
        <f t="shared" ref="P117:P122" si="1">O117*H117</f>
        <v>0</v>
      </c>
      <c r="Q117" s="163">
        <v>0</v>
      </c>
      <c r="R117" s="163">
        <f t="shared" ref="R117:R122" si="2">Q117*H117</f>
        <v>0</v>
      </c>
      <c r="S117" s="163">
        <v>0</v>
      </c>
      <c r="T117" s="164">
        <f t="shared" ref="T117:T122" si="3">S117*H117</f>
        <v>0</v>
      </c>
      <c r="U117" s="30"/>
      <c r="V117" s="30"/>
      <c r="W117" s="30"/>
      <c r="X117" s="30"/>
      <c r="Y117" s="30"/>
      <c r="Z117" s="30"/>
      <c r="AA117" s="30"/>
      <c r="AB117" s="30"/>
      <c r="AC117" s="30"/>
      <c r="AD117" s="30"/>
      <c r="AE117" s="30"/>
      <c r="AR117" s="165" t="s">
        <v>111</v>
      </c>
      <c r="AT117" s="165" t="s">
        <v>108</v>
      </c>
      <c r="AU117" s="165" t="s">
        <v>73</v>
      </c>
      <c r="AY117" s="13" t="s">
        <v>112</v>
      </c>
      <c r="BE117" s="166">
        <f t="shared" ref="BE117:BE122" si="4">IF(N117="základní",J117,0)</f>
        <v>0</v>
      </c>
      <c r="BF117" s="166">
        <f t="shared" ref="BF117:BF122" si="5">IF(N117="snížená",J117,0)</f>
        <v>0</v>
      </c>
      <c r="BG117" s="166">
        <f t="shared" ref="BG117:BG122" si="6">IF(N117="zákl. přenesená",J117,0)</f>
        <v>0</v>
      </c>
      <c r="BH117" s="166">
        <f t="shared" ref="BH117:BH122" si="7">IF(N117="sníž. přenesená",J117,0)</f>
        <v>0</v>
      </c>
      <c r="BI117" s="166">
        <f t="shared" ref="BI117:BI122" si="8">IF(N117="nulová",J117,0)</f>
        <v>0</v>
      </c>
      <c r="BJ117" s="13" t="s">
        <v>81</v>
      </c>
      <c r="BK117" s="166">
        <f t="shared" ref="BK117:BK122" si="9">ROUND(I117*H117,2)</f>
        <v>0</v>
      </c>
      <c r="BL117" s="13" t="s">
        <v>111</v>
      </c>
      <c r="BM117" s="165" t="s">
        <v>83</v>
      </c>
    </row>
    <row r="118" spans="1:65" s="2" customFormat="1" ht="111.75" customHeight="1">
      <c r="A118" s="30"/>
      <c r="B118" s="31"/>
      <c r="C118" s="154" t="s">
        <v>73</v>
      </c>
      <c r="D118" s="154" t="s">
        <v>108</v>
      </c>
      <c r="E118" s="155" t="s">
        <v>113</v>
      </c>
      <c r="F118" s="156" t="s">
        <v>203</v>
      </c>
      <c r="G118" s="157" t="s">
        <v>110</v>
      </c>
      <c r="H118" s="158">
        <v>1</v>
      </c>
      <c r="I118" s="159"/>
      <c r="J118" s="160">
        <f t="shared" si="0"/>
        <v>0</v>
      </c>
      <c r="K118" s="156" t="s">
        <v>1</v>
      </c>
      <c r="L118" s="35"/>
      <c r="M118" s="161" t="s">
        <v>1</v>
      </c>
      <c r="N118" s="162" t="s">
        <v>38</v>
      </c>
      <c r="O118" s="67"/>
      <c r="P118" s="163">
        <f t="shared" si="1"/>
        <v>0</v>
      </c>
      <c r="Q118" s="163">
        <v>0</v>
      </c>
      <c r="R118" s="163">
        <f t="shared" si="2"/>
        <v>0</v>
      </c>
      <c r="S118" s="163">
        <v>0</v>
      </c>
      <c r="T118" s="164">
        <f t="shared" si="3"/>
        <v>0</v>
      </c>
      <c r="U118" s="30"/>
      <c r="V118" s="30"/>
      <c r="W118" s="30"/>
      <c r="X118" s="30"/>
      <c r="Y118" s="30"/>
      <c r="Z118" s="30"/>
      <c r="AA118" s="30"/>
      <c r="AB118" s="30"/>
      <c r="AC118" s="30"/>
      <c r="AD118" s="30"/>
      <c r="AE118" s="30"/>
      <c r="AR118" s="165" t="s">
        <v>111</v>
      </c>
      <c r="AT118" s="165" t="s">
        <v>108</v>
      </c>
      <c r="AU118" s="165" t="s">
        <v>73</v>
      </c>
      <c r="AY118" s="13" t="s">
        <v>112</v>
      </c>
      <c r="BE118" s="166">
        <f t="shared" si="4"/>
        <v>0</v>
      </c>
      <c r="BF118" s="166">
        <f t="shared" si="5"/>
        <v>0</v>
      </c>
      <c r="BG118" s="166">
        <f t="shared" si="6"/>
        <v>0</v>
      </c>
      <c r="BH118" s="166">
        <f t="shared" si="7"/>
        <v>0</v>
      </c>
      <c r="BI118" s="166">
        <f t="shared" si="8"/>
        <v>0</v>
      </c>
      <c r="BJ118" s="13" t="s">
        <v>81</v>
      </c>
      <c r="BK118" s="166">
        <f t="shared" si="9"/>
        <v>0</v>
      </c>
      <c r="BL118" s="13" t="s">
        <v>111</v>
      </c>
      <c r="BM118" s="165" t="s">
        <v>111</v>
      </c>
    </row>
    <row r="119" spans="1:65" s="2" customFormat="1" ht="87" customHeight="1">
      <c r="A119" s="30"/>
      <c r="B119" s="31"/>
      <c r="C119" s="154" t="s">
        <v>73</v>
      </c>
      <c r="D119" s="154" t="s">
        <v>108</v>
      </c>
      <c r="E119" s="155" t="s">
        <v>114</v>
      </c>
      <c r="F119" s="156" t="s">
        <v>204</v>
      </c>
      <c r="G119" s="157" t="s">
        <v>110</v>
      </c>
      <c r="H119" s="158">
        <v>1</v>
      </c>
      <c r="I119" s="159"/>
      <c r="J119" s="160">
        <f t="shared" si="0"/>
        <v>0</v>
      </c>
      <c r="K119" s="156" t="s">
        <v>1</v>
      </c>
      <c r="L119" s="35"/>
      <c r="M119" s="161" t="s">
        <v>1</v>
      </c>
      <c r="N119" s="162" t="s">
        <v>38</v>
      </c>
      <c r="O119" s="67"/>
      <c r="P119" s="163">
        <f t="shared" si="1"/>
        <v>0</v>
      </c>
      <c r="Q119" s="163">
        <v>0</v>
      </c>
      <c r="R119" s="163">
        <f t="shared" si="2"/>
        <v>0</v>
      </c>
      <c r="S119" s="163">
        <v>0</v>
      </c>
      <c r="T119" s="164">
        <f t="shared" si="3"/>
        <v>0</v>
      </c>
      <c r="U119" s="30"/>
      <c r="V119" s="30"/>
      <c r="W119" s="30"/>
      <c r="X119" s="30"/>
      <c r="Y119" s="30"/>
      <c r="Z119" s="30"/>
      <c r="AA119" s="30"/>
      <c r="AB119" s="30"/>
      <c r="AC119" s="30"/>
      <c r="AD119" s="30"/>
      <c r="AE119" s="30"/>
      <c r="AR119" s="165" t="s">
        <v>111</v>
      </c>
      <c r="AT119" s="165" t="s">
        <v>108</v>
      </c>
      <c r="AU119" s="165" t="s">
        <v>73</v>
      </c>
      <c r="AY119" s="13" t="s">
        <v>112</v>
      </c>
      <c r="BE119" s="166">
        <f t="shared" si="4"/>
        <v>0</v>
      </c>
      <c r="BF119" s="166">
        <f t="shared" si="5"/>
        <v>0</v>
      </c>
      <c r="BG119" s="166">
        <f t="shared" si="6"/>
        <v>0</v>
      </c>
      <c r="BH119" s="166">
        <f t="shared" si="7"/>
        <v>0</v>
      </c>
      <c r="BI119" s="166">
        <f t="shared" si="8"/>
        <v>0</v>
      </c>
      <c r="BJ119" s="13" t="s">
        <v>81</v>
      </c>
      <c r="BK119" s="166">
        <f t="shared" si="9"/>
        <v>0</v>
      </c>
      <c r="BL119" s="13" t="s">
        <v>111</v>
      </c>
      <c r="BM119" s="165" t="s">
        <v>115</v>
      </c>
    </row>
    <row r="120" spans="1:65" s="2" customFormat="1" ht="51" customHeight="1">
      <c r="A120" s="30"/>
      <c r="B120" s="31"/>
      <c r="C120" s="154" t="s">
        <v>73</v>
      </c>
      <c r="D120" s="154" t="s">
        <v>108</v>
      </c>
      <c r="E120" s="155" t="s">
        <v>116</v>
      </c>
      <c r="F120" s="156" t="s">
        <v>205</v>
      </c>
      <c r="G120" s="157" t="s">
        <v>110</v>
      </c>
      <c r="H120" s="158">
        <v>1</v>
      </c>
      <c r="I120" s="159"/>
      <c r="J120" s="160">
        <f t="shared" si="0"/>
        <v>0</v>
      </c>
      <c r="K120" s="156" t="s">
        <v>1</v>
      </c>
      <c r="L120" s="35"/>
      <c r="M120" s="161" t="s">
        <v>1</v>
      </c>
      <c r="N120" s="162" t="s">
        <v>38</v>
      </c>
      <c r="O120" s="67"/>
      <c r="P120" s="163">
        <f t="shared" si="1"/>
        <v>0</v>
      </c>
      <c r="Q120" s="163">
        <v>0</v>
      </c>
      <c r="R120" s="163">
        <f t="shared" si="2"/>
        <v>0</v>
      </c>
      <c r="S120" s="163">
        <v>0</v>
      </c>
      <c r="T120" s="164">
        <f t="shared" si="3"/>
        <v>0</v>
      </c>
      <c r="U120" s="30"/>
      <c r="V120" s="30"/>
      <c r="W120" s="30"/>
      <c r="X120" s="30"/>
      <c r="Y120" s="30"/>
      <c r="Z120" s="30"/>
      <c r="AA120" s="30"/>
      <c r="AB120" s="30"/>
      <c r="AC120" s="30"/>
      <c r="AD120" s="30"/>
      <c r="AE120" s="30"/>
      <c r="AR120" s="165" t="s">
        <v>111</v>
      </c>
      <c r="AT120" s="165" t="s">
        <v>108</v>
      </c>
      <c r="AU120" s="165" t="s">
        <v>73</v>
      </c>
      <c r="AY120" s="13" t="s">
        <v>112</v>
      </c>
      <c r="BE120" s="166">
        <f t="shared" si="4"/>
        <v>0</v>
      </c>
      <c r="BF120" s="166">
        <f t="shared" si="5"/>
        <v>0</v>
      </c>
      <c r="BG120" s="166">
        <f t="shared" si="6"/>
        <v>0</v>
      </c>
      <c r="BH120" s="166">
        <f t="shared" si="7"/>
        <v>0</v>
      </c>
      <c r="BI120" s="166">
        <f t="shared" si="8"/>
        <v>0</v>
      </c>
      <c r="BJ120" s="13" t="s">
        <v>81</v>
      </c>
      <c r="BK120" s="166">
        <f t="shared" si="9"/>
        <v>0</v>
      </c>
      <c r="BL120" s="13" t="s">
        <v>111</v>
      </c>
      <c r="BM120" s="165" t="s">
        <v>117</v>
      </c>
    </row>
    <row r="121" spans="1:65" s="2" customFormat="1" ht="124.5" customHeight="1">
      <c r="A121" s="30"/>
      <c r="B121" s="31"/>
      <c r="C121" s="154" t="s">
        <v>73</v>
      </c>
      <c r="D121" s="154" t="s">
        <v>108</v>
      </c>
      <c r="E121" s="155" t="s">
        <v>118</v>
      </c>
      <c r="F121" s="156" t="s">
        <v>206</v>
      </c>
      <c r="G121" s="157" t="s">
        <v>110</v>
      </c>
      <c r="H121" s="158">
        <v>1</v>
      </c>
      <c r="I121" s="159"/>
      <c r="J121" s="160">
        <f t="shared" si="0"/>
        <v>0</v>
      </c>
      <c r="K121" s="156" t="s">
        <v>1</v>
      </c>
      <c r="L121" s="35"/>
      <c r="M121" s="161" t="s">
        <v>1</v>
      </c>
      <c r="N121" s="162" t="s">
        <v>38</v>
      </c>
      <c r="O121" s="67"/>
      <c r="P121" s="163">
        <f t="shared" si="1"/>
        <v>0</v>
      </c>
      <c r="Q121" s="163">
        <v>0</v>
      </c>
      <c r="R121" s="163">
        <f t="shared" si="2"/>
        <v>0</v>
      </c>
      <c r="S121" s="163">
        <v>0</v>
      </c>
      <c r="T121" s="164">
        <f t="shared" si="3"/>
        <v>0</v>
      </c>
      <c r="U121" s="30"/>
      <c r="V121" s="30"/>
      <c r="W121" s="30"/>
      <c r="X121" s="30"/>
      <c r="Y121" s="30"/>
      <c r="Z121" s="30"/>
      <c r="AA121" s="30"/>
      <c r="AB121" s="30"/>
      <c r="AC121" s="30"/>
      <c r="AD121" s="30"/>
      <c r="AE121" s="30"/>
      <c r="AR121" s="165" t="s">
        <v>111</v>
      </c>
      <c r="AT121" s="165" t="s">
        <v>108</v>
      </c>
      <c r="AU121" s="165" t="s">
        <v>73</v>
      </c>
      <c r="AY121" s="13" t="s">
        <v>112</v>
      </c>
      <c r="BE121" s="166">
        <f t="shared" si="4"/>
        <v>0</v>
      </c>
      <c r="BF121" s="166">
        <f t="shared" si="5"/>
        <v>0</v>
      </c>
      <c r="BG121" s="166">
        <f t="shared" si="6"/>
        <v>0</v>
      </c>
      <c r="BH121" s="166">
        <f t="shared" si="7"/>
        <v>0</v>
      </c>
      <c r="BI121" s="166">
        <f t="shared" si="8"/>
        <v>0</v>
      </c>
      <c r="BJ121" s="13" t="s">
        <v>81</v>
      </c>
      <c r="BK121" s="166">
        <f t="shared" si="9"/>
        <v>0</v>
      </c>
      <c r="BL121" s="13" t="s">
        <v>111</v>
      </c>
      <c r="BM121" s="165" t="s">
        <v>119</v>
      </c>
    </row>
    <row r="122" spans="1:65" s="2" customFormat="1" ht="98.25" customHeight="1">
      <c r="A122" s="30"/>
      <c r="B122" s="31"/>
      <c r="C122" s="154" t="s">
        <v>73</v>
      </c>
      <c r="D122" s="154" t="s">
        <v>108</v>
      </c>
      <c r="E122" s="155" t="s">
        <v>120</v>
      </c>
      <c r="F122" s="156" t="s">
        <v>207</v>
      </c>
      <c r="G122" s="157" t="s">
        <v>110</v>
      </c>
      <c r="H122" s="158">
        <v>1</v>
      </c>
      <c r="I122" s="159"/>
      <c r="J122" s="160">
        <f t="shared" si="0"/>
        <v>0</v>
      </c>
      <c r="K122" s="156" t="s">
        <v>1</v>
      </c>
      <c r="L122" s="35"/>
      <c r="M122" s="167" t="s">
        <v>1</v>
      </c>
      <c r="N122" s="168" t="s">
        <v>38</v>
      </c>
      <c r="O122" s="169"/>
      <c r="P122" s="170">
        <f t="shared" si="1"/>
        <v>0</v>
      </c>
      <c r="Q122" s="170">
        <v>0</v>
      </c>
      <c r="R122" s="170">
        <f t="shared" si="2"/>
        <v>0</v>
      </c>
      <c r="S122" s="170">
        <v>0</v>
      </c>
      <c r="T122" s="171">
        <f t="shared" si="3"/>
        <v>0</v>
      </c>
      <c r="U122" s="30"/>
      <c r="V122" s="30"/>
      <c r="W122" s="30"/>
      <c r="X122" s="30"/>
      <c r="Y122" s="30"/>
      <c r="Z122" s="30"/>
      <c r="AA122" s="30"/>
      <c r="AB122" s="30"/>
      <c r="AC122" s="30"/>
      <c r="AD122" s="30"/>
      <c r="AE122" s="30"/>
      <c r="AR122" s="165" t="s">
        <v>111</v>
      </c>
      <c r="AT122" s="165" t="s">
        <v>108</v>
      </c>
      <c r="AU122" s="165" t="s">
        <v>73</v>
      </c>
      <c r="AY122" s="13" t="s">
        <v>112</v>
      </c>
      <c r="BE122" s="166">
        <f t="shared" si="4"/>
        <v>0</v>
      </c>
      <c r="BF122" s="166">
        <f t="shared" si="5"/>
        <v>0</v>
      </c>
      <c r="BG122" s="166">
        <f t="shared" si="6"/>
        <v>0</v>
      </c>
      <c r="BH122" s="166">
        <f t="shared" si="7"/>
        <v>0</v>
      </c>
      <c r="BI122" s="166">
        <f t="shared" si="8"/>
        <v>0</v>
      </c>
      <c r="BJ122" s="13" t="s">
        <v>81</v>
      </c>
      <c r="BK122" s="166">
        <f t="shared" si="9"/>
        <v>0</v>
      </c>
      <c r="BL122" s="13" t="s">
        <v>111</v>
      </c>
      <c r="BM122" s="165" t="s">
        <v>8</v>
      </c>
    </row>
    <row r="123" spans="1:65" s="2" customFormat="1" ht="13.5" customHeight="1">
      <c r="A123" s="30"/>
      <c r="B123" s="50"/>
      <c r="C123" s="51"/>
      <c r="D123" s="51"/>
      <c r="E123" s="51"/>
      <c r="F123" s="51"/>
      <c r="G123" s="51"/>
      <c r="H123" s="51"/>
      <c r="I123" s="51"/>
      <c r="J123" s="51"/>
      <c r="K123" s="51"/>
      <c r="L123" s="35"/>
      <c r="M123" s="30"/>
      <c r="O123" s="30"/>
      <c r="P123" s="30"/>
      <c r="Q123" s="30"/>
      <c r="R123" s="30"/>
      <c r="S123" s="30"/>
      <c r="T123" s="30"/>
      <c r="U123" s="30"/>
      <c r="V123" s="30"/>
      <c r="W123" s="30"/>
      <c r="X123" s="30"/>
      <c r="Y123" s="30"/>
      <c r="Z123" s="30"/>
      <c r="AA123" s="30"/>
      <c r="AB123" s="30"/>
      <c r="AC123" s="30"/>
      <c r="AD123" s="30"/>
      <c r="AE123" s="30"/>
    </row>
  </sheetData>
  <sheetProtection algorithmName="SHA-512" hashValue="TvAcp+vSNOJO93NStQtGoAldtMpmnCnnLjF/gmQUDyr5dKR5hvqTiVzWRv+y85+4hbisvmjkalxNUUmAbcKE0g==" saltValue="HSfAuky9LaCPRdnv45gSgg==" spinCount="100000" sheet="1" objects="1" scenarios="1" formatColumns="0" formatRows="0" autoFilter="0"/>
  <autoFilter ref="C115:K122" xr:uid="{00000000-0009-0000-0000-000001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60"/>
  <sheetViews>
    <sheetView showGridLines="0" tabSelected="1" topLeftCell="A153" workbookViewId="0">
      <selection activeCell="L156" sqref="L15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2"/>
      <c r="M2" s="232"/>
      <c r="N2" s="232"/>
      <c r="O2" s="232"/>
      <c r="P2" s="232"/>
      <c r="Q2" s="232"/>
      <c r="R2" s="232"/>
      <c r="S2" s="232"/>
      <c r="T2" s="232"/>
      <c r="U2" s="232"/>
      <c r="V2" s="232"/>
      <c r="AT2" s="13" t="s">
        <v>86</v>
      </c>
    </row>
    <row r="3" spans="1:46" s="1" customFormat="1" ht="6.95" customHeight="1">
      <c r="B3" s="104"/>
      <c r="C3" s="105"/>
      <c r="D3" s="105"/>
      <c r="E3" s="105"/>
      <c r="F3" s="105"/>
      <c r="G3" s="105"/>
      <c r="H3" s="105"/>
      <c r="I3" s="105"/>
      <c r="J3" s="105"/>
      <c r="K3" s="105"/>
      <c r="L3" s="16"/>
      <c r="AT3" s="13" t="s">
        <v>83</v>
      </c>
    </row>
    <row r="4" spans="1:46" s="1" customFormat="1" ht="24.95" customHeight="1">
      <c r="B4" s="16"/>
      <c r="D4" s="106" t="s">
        <v>87</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33" t="str">
        <f>'Rekapitulace stavby'!K6</f>
        <v>ZŠ Pionýrů, Sokolov - 2 odborné učebny - IT</v>
      </c>
      <c r="F7" s="234"/>
      <c r="G7" s="234"/>
      <c r="H7" s="234"/>
      <c r="L7" s="16"/>
    </row>
    <row r="8" spans="1:46" s="2" customFormat="1" ht="12" customHeight="1">
      <c r="A8" s="30"/>
      <c r="B8" s="35"/>
      <c r="C8" s="30"/>
      <c r="D8" s="108" t="s">
        <v>88</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5" t="s">
        <v>121</v>
      </c>
      <c r="F9" s="236"/>
      <c r="G9" s="236"/>
      <c r="H9" s="236"/>
      <c r="I9" s="30"/>
      <c r="J9" s="30"/>
      <c r="K9" s="30"/>
      <c r="L9" s="47"/>
      <c r="S9" s="30"/>
      <c r="T9" s="30"/>
      <c r="U9" s="30"/>
      <c r="V9" s="30"/>
      <c r="W9" s="30"/>
      <c r="X9" s="30"/>
      <c r="Y9" s="30"/>
      <c r="Z9" s="30"/>
      <c r="AA9" s="30"/>
      <c r="AB9" s="30"/>
      <c r="AC9" s="30"/>
      <c r="AD9" s="30"/>
      <c r="AE9" s="30"/>
    </row>
    <row r="10" spans="1:46" s="2" customFormat="1" ht="11.25">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14. 10. 2024</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37" t="str">
        <f>'Rekapitulace stavby'!E14</f>
        <v>Vyplň údaj</v>
      </c>
      <c r="F18" s="238"/>
      <c r="G18" s="238"/>
      <c r="H18" s="238"/>
      <c r="I18" s="108"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39" t="s">
        <v>1</v>
      </c>
      <c r="F27" s="239"/>
      <c r="G27" s="239"/>
      <c r="H27" s="239"/>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ROUND(J119,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ROUND((SUM(BE119:BE159)),  2)</f>
        <v>0</v>
      </c>
      <c r="G33" s="30"/>
      <c r="H33" s="30"/>
      <c r="I33" s="120">
        <v>0.21</v>
      </c>
      <c r="J33" s="119">
        <f>ROUND(((SUM(BE119:BE159))*I33),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ROUND((SUM(BF119:BF159)),  2)</f>
        <v>0</v>
      </c>
      <c r="G34" s="30"/>
      <c r="H34" s="30"/>
      <c r="I34" s="120">
        <v>0.12</v>
      </c>
      <c r="J34" s="119">
        <f>ROUND(((SUM(BF119:BF159))*I34),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ROUND((SUM(BG119:BG159)),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ROUND((SUM(BH119:BH159)),  2)</f>
        <v>0</v>
      </c>
      <c r="G36" s="30"/>
      <c r="H36" s="30"/>
      <c r="I36" s="120">
        <v>0.12</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ROUND((SUM(BI119:BI159)),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ht="11.25">
      <c r="B51" s="16"/>
      <c r="L51" s="16"/>
    </row>
    <row r="52" spans="1:31" ht="11.25">
      <c r="B52" s="16"/>
      <c r="L52" s="16"/>
    </row>
    <row r="53" spans="1:31" ht="11.25">
      <c r="B53" s="16"/>
      <c r="L53" s="16"/>
    </row>
    <row r="54" spans="1:31" ht="11.25">
      <c r="B54" s="16"/>
      <c r="L54" s="16"/>
    </row>
    <row r="55" spans="1:31" ht="11.25">
      <c r="B55" s="16"/>
      <c r="L55" s="16"/>
    </row>
    <row r="56" spans="1:31" ht="11.25">
      <c r="B56" s="16"/>
      <c r="L56" s="16"/>
    </row>
    <row r="57" spans="1:31" ht="11.25">
      <c r="B57" s="16"/>
      <c r="L57" s="16"/>
    </row>
    <row r="58" spans="1:31" ht="11.25">
      <c r="B58" s="16"/>
      <c r="L58" s="16"/>
    </row>
    <row r="59" spans="1:31" ht="11.25">
      <c r="B59" s="16"/>
      <c r="L59" s="16"/>
    </row>
    <row r="60" spans="1:31" ht="11.25">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ht="11.25">
      <c r="B62" s="16"/>
      <c r="L62" s="16"/>
    </row>
    <row r="63" spans="1:31" ht="11.25">
      <c r="B63" s="16"/>
      <c r="L63" s="16"/>
    </row>
    <row r="64" spans="1:31" ht="11.25">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ht="11.25">
      <c r="B66" s="16"/>
      <c r="L66" s="16"/>
    </row>
    <row r="67" spans="1:31" ht="11.25">
      <c r="B67" s="16"/>
      <c r="L67" s="16"/>
    </row>
    <row r="68" spans="1:31" ht="11.25">
      <c r="B68" s="16"/>
      <c r="L68" s="16"/>
    </row>
    <row r="69" spans="1:31" ht="11.25">
      <c r="B69" s="16"/>
      <c r="L69" s="16"/>
    </row>
    <row r="70" spans="1:31" ht="11.25">
      <c r="B70" s="16"/>
      <c r="L70" s="16"/>
    </row>
    <row r="71" spans="1:31" ht="11.25">
      <c r="B71" s="16"/>
      <c r="L71" s="16"/>
    </row>
    <row r="72" spans="1:31" ht="11.25">
      <c r="B72" s="16"/>
      <c r="L72" s="16"/>
    </row>
    <row r="73" spans="1:31" ht="11.25">
      <c r="B73" s="16"/>
      <c r="L73" s="16"/>
    </row>
    <row r="74" spans="1:31" ht="11.25">
      <c r="B74" s="16"/>
      <c r="L74" s="16"/>
    </row>
    <row r="75" spans="1:31" ht="11.25">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90</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40" t="str">
        <f>E7</f>
        <v>ZŠ Pionýrů, Sokolov - 2 odborné učebny - IT</v>
      </c>
      <c r="F85" s="241"/>
      <c r="G85" s="241"/>
      <c r="H85" s="241"/>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88</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11" t="str">
        <f>E9</f>
        <v>002 - Jazyková učebna</v>
      </c>
      <c r="F87" s="242"/>
      <c r="G87" s="242"/>
      <c r="H87" s="242"/>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14. 10. 2024</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91</v>
      </c>
      <c r="D94" s="140"/>
      <c r="E94" s="140"/>
      <c r="F94" s="140"/>
      <c r="G94" s="140"/>
      <c r="H94" s="140"/>
      <c r="I94" s="140"/>
      <c r="J94" s="141" t="s">
        <v>92</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93</v>
      </c>
      <c r="D96" s="32"/>
      <c r="E96" s="32"/>
      <c r="F96" s="32"/>
      <c r="G96" s="32"/>
      <c r="H96" s="32"/>
      <c r="I96" s="32"/>
      <c r="J96" s="80">
        <f>J119</f>
        <v>0</v>
      </c>
      <c r="K96" s="32"/>
      <c r="L96" s="47"/>
      <c r="S96" s="30"/>
      <c r="T96" s="30"/>
      <c r="U96" s="30"/>
      <c r="V96" s="30"/>
      <c r="W96" s="30"/>
      <c r="X96" s="30"/>
      <c r="Y96" s="30"/>
      <c r="Z96" s="30"/>
      <c r="AA96" s="30"/>
      <c r="AB96" s="30"/>
      <c r="AC96" s="30"/>
      <c r="AD96" s="30"/>
      <c r="AE96" s="30"/>
      <c r="AU96" s="13" t="s">
        <v>94</v>
      </c>
    </row>
    <row r="97" spans="1:31" s="10" customFormat="1" ht="24.95" customHeight="1">
      <c r="B97" s="172"/>
      <c r="C97" s="173"/>
      <c r="D97" s="174" t="s">
        <v>122</v>
      </c>
      <c r="E97" s="175"/>
      <c r="F97" s="175"/>
      <c r="G97" s="175"/>
      <c r="H97" s="175"/>
      <c r="I97" s="175"/>
      <c r="J97" s="176">
        <f>J120</f>
        <v>0</v>
      </c>
      <c r="K97" s="173"/>
      <c r="L97" s="177"/>
    </row>
    <row r="98" spans="1:31" s="10" customFormat="1" ht="24.95" customHeight="1">
      <c r="B98" s="172"/>
      <c r="C98" s="173"/>
      <c r="D98" s="174" t="s">
        <v>123</v>
      </c>
      <c r="E98" s="175"/>
      <c r="F98" s="175"/>
      <c r="G98" s="175"/>
      <c r="H98" s="175"/>
      <c r="I98" s="175"/>
      <c r="J98" s="176">
        <f>J147</f>
        <v>0</v>
      </c>
      <c r="K98" s="173"/>
      <c r="L98" s="177"/>
    </row>
    <row r="99" spans="1:31" s="10" customFormat="1" ht="24.95" customHeight="1">
      <c r="B99" s="172"/>
      <c r="C99" s="173"/>
      <c r="D99" s="174" t="s">
        <v>124</v>
      </c>
      <c r="E99" s="175"/>
      <c r="F99" s="175"/>
      <c r="G99" s="175"/>
      <c r="H99" s="175"/>
      <c r="I99" s="175"/>
      <c r="J99" s="176">
        <f>J153</f>
        <v>0</v>
      </c>
      <c r="K99" s="173"/>
      <c r="L99" s="177"/>
    </row>
    <row r="100" spans="1:31" s="2" customFormat="1" ht="21.75" customHeight="1">
      <c r="A100" s="30"/>
      <c r="B100" s="31"/>
      <c r="C100" s="32"/>
      <c r="D100" s="32"/>
      <c r="E100" s="32"/>
      <c r="F100" s="32"/>
      <c r="G100" s="32"/>
      <c r="H100" s="32"/>
      <c r="I100" s="32"/>
      <c r="J100" s="32"/>
      <c r="K100" s="32"/>
      <c r="L100" s="47"/>
      <c r="S100" s="30"/>
      <c r="T100" s="30"/>
      <c r="U100" s="30"/>
      <c r="V100" s="30"/>
      <c r="W100" s="30"/>
      <c r="X100" s="30"/>
      <c r="Y100" s="30"/>
      <c r="Z100" s="30"/>
      <c r="AA100" s="30"/>
      <c r="AB100" s="30"/>
      <c r="AC100" s="30"/>
      <c r="AD100" s="30"/>
      <c r="AE100" s="30"/>
    </row>
    <row r="101" spans="1:31" s="2" customFormat="1" ht="6.95" customHeight="1">
      <c r="A101" s="30"/>
      <c r="B101" s="50"/>
      <c r="C101" s="51"/>
      <c r="D101" s="51"/>
      <c r="E101" s="51"/>
      <c r="F101" s="51"/>
      <c r="G101" s="51"/>
      <c r="H101" s="51"/>
      <c r="I101" s="51"/>
      <c r="J101" s="51"/>
      <c r="K101" s="51"/>
      <c r="L101" s="47"/>
      <c r="S101" s="30"/>
      <c r="T101" s="30"/>
      <c r="U101" s="30"/>
      <c r="V101" s="30"/>
      <c r="W101" s="30"/>
      <c r="X101" s="30"/>
      <c r="Y101" s="30"/>
      <c r="Z101" s="30"/>
      <c r="AA101" s="30"/>
      <c r="AB101" s="30"/>
      <c r="AC101" s="30"/>
      <c r="AD101" s="30"/>
      <c r="AE101" s="30"/>
    </row>
    <row r="105" spans="1:31" s="2" customFormat="1" ht="6.95" customHeight="1">
      <c r="A105" s="30"/>
      <c r="B105" s="52"/>
      <c r="C105" s="53"/>
      <c r="D105" s="53"/>
      <c r="E105" s="53"/>
      <c r="F105" s="53"/>
      <c r="G105" s="53"/>
      <c r="H105" s="53"/>
      <c r="I105" s="53"/>
      <c r="J105" s="53"/>
      <c r="K105" s="53"/>
      <c r="L105" s="47"/>
      <c r="S105" s="30"/>
      <c r="T105" s="30"/>
      <c r="U105" s="30"/>
      <c r="V105" s="30"/>
      <c r="W105" s="30"/>
      <c r="X105" s="30"/>
      <c r="Y105" s="30"/>
      <c r="Z105" s="30"/>
      <c r="AA105" s="30"/>
      <c r="AB105" s="30"/>
      <c r="AC105" s="30"/>
      <c r="AD105" s="30"/>
      <c r="AE105" s="30"/>
    </row>
    <row r="106" spans="1:31" s="2" customFormat="1" ht="24.95" customHeight="1">
      <c r="A106" s="30"/>
      <c r="B106" s="31"/>
      <c r="C106" s="19" t="s">
        <v>95</v>
      </c>
      <c r="D106" s="32"/>
      <c r="E106" s="32"/>
      <c r="F106" s="32"/>
      <c r="G106" s="32"/>
      <c r="H106" s="32"/>
      <c r="I106" s="32"/>
      <c r="J106" s="32"/>
      <c r="K106" s="32"/>
      <c r="L106" s="47"/>
      <c r="S106" s="30"/>
      <c r="T106" s="30"/>
      <c r="U106" s="30"/>
      <c r="V106" s="30"/>
      <c r="W106" s="30"/>
      <c r="X106" s="30"/>
      <c r="Y106" s="30"/>
      <c r="Z106" s="30"/>
      <c r="AA106" s="30"/>
      <c r="AB106" s="30"/>
      <c r="AC106" s="30"/>
      <c r="AD106" s="30"/>
      <c r="AE106" s="30"/>
    </row>
    <row r="107" spans="1:31" s="2" customFormat="1" ht="6.95" customHeight="1">
      <c r="A107" s="30"/>
      <c r="B107" s="31"/>
      <c r="C107" s="32"/>
      <c r="D107" s="32"/>
      <c r="E107" s="32"/>
      <c r="F107" s="32"/>
      <c r="G107" s="32"/>
      <c r="H107" s="32"/>
      <c r="I107" s="32"/>
      <c r="J107" s="32"/>
      <c r="K107" s="32"/>
      <c r="L107" s="47"/>
      <c r="S107" s="30"/>
      <c r="T107" s="30"/>
      <c r="U107" s="30"/>
      <c r="V107" s="30"/>
      <c r="W107" s="30"/>
      <c r="X107" s="30"/>
      <c r="Y107" s="30"/>
      <c r="Z107" s="30"/>
      <c r="AA107" s="30"/>
      <c r="AB107" s="30"/>
      <c r="AC107" s="30"/>
      <c r="AD107" s="30"/>
      <c r="AE107" s="30"/>
    </row>
    <row r="108" spans="1:31" s="2" customFormat="1" ht="12" customHeight="1">
      <c r="A108" s="30"/>
      <c r="B108" s="31"/>
      <c r="C108" s="25" t="s">
        <v>16</v>
      </c>
      <c r="D108" s="32"/>
      <c r="E108" s="32"/>
      <c r="F108" s="32"/>
      <c r="G108" s="32"/>
      <c r="H108" s="32"/>
      <c r="I108" s="32"/>
      <c r="J108" s="32"/>
      <c r="K108" s="32"/>
      <c r="L108" s="47"/>
      <c r="S108" s="30"/>
      <c r="T108" s="30"/>
      <c r="U108" s="30"/>
      <c r="V108" s="30"/>
      <c r="W108" s="30"/>
      <c r="X108" s="30"/>
      <c r="Y108" s="30"/>
      <c r="Z108" s="30"/>
      <c r="AA108" s="30"/>
      <c r="AB108" s="30"/>
      <c r="AC108" s="30"/>
      <c r="AD108" s="30"/>
      <c r="AE108" s="30"/>
    </row>
    <row r="109" spans="1:31" s="2" customFormat="1" ht="16.5" customHeight="1">
      <c r="A109" s="30"/>
      <c r="B109" s="31"/>
      <c r="C109" s="32"/>
      <c r="D109" s="32"/>
      <c r="E109" s="240" t="str">
        <f>E7</f>
        <v>ZŠ Pionýrů, Sokolov - 2 odborné učebny - IT</v>
      </c>
      <c r="F109" s="241"/>
      <c r="G109" s="241"/>
      <c r="H109" s="241"/>
      <c r="I109" s="32"/>
      <c r="J109" s="32"/>
      <c r="K109" s="32"/>
      <c r="L109" s="47"/>
      <c r="S109" s="30"/>
      <c r="T109" s="30"/>
      <c r="U109" s="30"/>
      <c r="V109" s="30"/>
      <c r="W109" s="30"/>
      <c r="X109" s="30"/>
      <c r="Y109" s="30"/>
      <c r="Z109" s="30"/>
      <c r="AA109" s="30"/>
      <c r="AB109" s="30"/>
      <c r="AC109" s="30"/>
      <c r="AD109" s="30"/>
      <c r="AE109" s="30"/>
    </row>
    <row r="110" spans="1:31" s="2" customFormat="1" ht="12" customHeight="1">
      <c r="A110" s="30"/>
      <c r="B110" s="31"/>
      <c r="C110" s="25" t="s">
        <v>88</v>
      </c>
      <c r="D110" s="32"/>
      <c r="E110" s="32"/>
      <c r="F110" s="32"/>
      <c r="G110" s="32"/>
      <c r="H110" s="32"/>
      <c r="I110" s="32"/>
      <c r="J110" s="32"/>
      <c r="K110" s="32"/>
      <c r="L110" s="47"/>
      <c r="S110" s="30"/>
      <c r="T110" s="30"/>
      <c r="U110" s="30"/>
      <c r="V110" s="30"/>
      <c r="W110" s="30"/>
      <c r="X110" s="30"/>
      <c r="Y110" s="30"/>
      <c r="Z110" s="30"/>
      <c r="AA110" s="30"/>
      <c r="AB110" s="30"/>
      <c r="AC110" s="30"/>
      <c r="AD110" s="30"/>
      <c r="AE110" s="30"/>
    </row>
    <row r="111" spans="1:31" s="2" customFormat="1" ht="16.5" customHeight="1">
      <c r="A111" s="30"/>
      <c r="B111" s="31"/>
      <c r="C111" s="32"/>
      <c r="D111" s="32"/>
      <c r="E111" s="211" t="str">
        <f>E9</f>
        <v>002 - Jazyková učebna</v>
      </c>
      <c r="F111" s="242"/>
      <c r="G111" s="242"/>
      <c r="H111" s="242"/>
      <c r="I111" s="32"/>
      <c r="J111" s="32"/>
      <c r="K111" s="32"/>
      <c r="L111" s="47"/>
      <c r="S111" s="30"/>
      <c r="T111" s="30"/>
      <c r="U111" s="30"/>
      <c r="V111" s="30"/>
      <c r="W111" s="30"/>
      <c r="X111" s="30"/>
      <c r="Y111" s="30"/>
      <c r="Z111" s="30"/>
      <c r="AA111" s="30"/>
      <c r="AB111" s="30"/>
      <c r="AC111" s="30"/>
      <c r="AD111" s="30"/>
      <c r="AE111" s="30"/>
    </row>
    <row r="112" spans="1:31" s="2" customFormat="1" ht="6.95" customHeight="1">
      <c r="A112" s="30"/>
      <c r="B112" s="31"/>
      <c r="C112" s="32"/>
      <c r="D112" s="32"/>
      <c r="E112" s="32"/>
      <c r="F112" s="32"/>
      <c r="G112" s="32"/>
      <c r="H112" s="32"/>
      <c r="I112" s="32"/>
      <c r="J112" s="32"/>
      <c r="K112" s="32"/>
      <c r="L112" s="47"/>
      <c r="S112" s="30"/>
      <c r="T112" s="30"/>
      <c r="U112" s="30"/>
      <c r="V112" s="30"/>
      <c r="W112" s="30"/>
      <c r="X112" s="30"/>
      <c r="Y112" s="30"/>
      <c r="Z112" s="30"/>
      <c r="AA112" s="30"/>
      <c r="AB112" s="30"/>
      <c r="AC112" s="30"/>
      <c r="AD112" s="30"/>
      <c r="AE112" s="30"/>
    </row>
    <row r="113" spans="1:65" s="2" customFormat="1" ht="12" customHeight="1">
      <c r="A113" s="30"/>
      <c r="B113" s="31"/>
      <c r="C113" s="25" t="s">
        <v>20</v>
      </c>
      <c r="D113" s="32"/>
      <c r="E113" s="32"/>
      <c r="F113" s="23" t="str">
        <f>F12</f>
        <v xml:space="preserve"> </v>
      </c>
      <c r="G113" s="32"/>
      <c r="H113" s="32"/>
      <c r="I113" s="25" t="s">
        <v>22</v>
      </c>
      <c r="J113" s="62" t="str">
        <f>IF(J12="","",J12)</f>
        <v>14. 10. 2024</v>
      </c>
      <c r="K113" s="32"/>
      <c r="L113" s="47"/>
      <c r="S113" s="30"/>
      <c r="T113" s="30"/>
      <c r="U113" s="30"/>
      <c r="V113" s="30"/>
      <c r="W113" s="30"/>
      <c r="X113" s="30"/>
      <c r="Y113" s="30"/>
      <c r="Z113" s="30"/>
      <c r="AA113" s="30"/>
      <c r="AB113" s="30"/>
      <c r="AC113" s="30"/>
      <c r="AD113" s="30"/>
      <c r="AE113" s="30"/>
    </row>
    <row r="114" spans="1:65" s="2" customFormat="1" ht="6.95" customHeight="1">
      <c r="A114" s="30"/>
      <c r="B114" s="31"/>
      <c r="C114" s="32"/>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2" customFormat="1" ht="15.2" customHeight="1">
      <c r="A115" s="30"/>
      <c r="B115" s="31"/>
      <c r="C115" s="25" t="s">
        <v>24</v>
      </c>
      <c r="D115" s="32"/>
      <c r="E115" s="32"/>
      <c r="F115" s="23" t="str">
        <f>E15</f>
        <v xml:space="preserve"> </v>
      </c>
      <c r="G115" s="32"/>
      <c r="H115" s="32"/>
      <c r="I115" s="25" t="s">
        <v>29</v>
      </c>
      <c r="J115" s="28" t="str">
        <f>E21</f>
        <v xml:space="preserve"> </v>
      </c>
      <c r="K115" s="32"/>
      <c r="L115" s="47"/>
      <c r="S115" s="30"/>
      <c r="T115" s="30"/>
      <c r="U115" s="30"/>
      <c r="V115" s="30"/>
      <c r="W115" s="30"/>
      <c r="X115" s="30"/>
      <c r="Y115" s="30"/>
      <c r="Z115" s="30"/>
      <c r="AA115" s="30"/>
      <c r="AB115" s="30"/>
      <c r="AC115" s="30"/>
      <c r="AD115" s="30"/>
      <c r="AE115" s="30"/>
    </row>
    <row r="116" spans="1:65" s="2" customFormat="1" ht="15.2" customHeight="1">
      <c r="A116" s="30"/>
      <c r="B116" s="31"/>
      <c r="C116" s="25" t="s">
        <v>27</v>
      </c>
      <c r="D116" s="32"/>
      <c r="E116" s="32"/>
      <c r="F116" s="23" t="str">
        <f>IF(E18="","",E18)</f>
        <v>Vyplň údaj</v>
      </c>
      <c r="G116" s="32"/>
      <c r="H116" s="32"/>
      <c r="I116" s="25" t="s">
        <v>31</v>
      </c>
      <c r="J116" s="28" t="str">
        <f>E24</f>
        <v xml:space="preserve"> </v>
      </c>
      <c r="K116" s="32"/>
      <c r="L116" s="47"/>
      <c r="S116" s="30"/>
      <c r="T116" s="30"/>
      <c r="U116" s="30"/>
      <c r="V116" s="30"/>
      <c r="W116" s="30"/>
      <c r="X116" s="30"/>
      <c r="Y116" s="30"/>
      <c r="Z116" s="30"/>
      <c r="AA116" s="30"/>
      <c r="AB116" s="30"/>
      <c r="AC116" s="30"/>
      <c r="AD116" s="30"/>
      <c r="AE116" s="30"/>
    </row>
    <row r="117" spans="1:65" s="2" customFormat="1" ht="10.35" customHeight="1">
      <c r="A117" s="30"/>
      <c r="B117" s="31"/>
      <c r="C117" s="32"/>
      <c r="D117" s="32"/>
      <c r="E117" s="32"/>
      <c r="F117" s="32"/>
      <c r="G117" s="32"/>
      <c r="H117" s="32"/>
      <c r="I117" s="32"/>
      <c r="J117" s="32"/>
      <c r="K117" s="32"/>
      <c r="L117" s="47"/>
      <c r="S117" s="30"/>
      <c r="T117" s="30"/>
      <c r="U117" s="30"/>
      <c r="V117" s="30"/>
      <c r="W117" s="30"/>
      <c r="X117" s="30"/>
      <c r="Y117" s="30"/>
      <c r="Z117" s="30"/>
      <c r="AA117" s="30"/>
      <c r="AB117" s="30"/>
      <c r="AC117" s="30"/>
      <c r="AD117" s="30"/>
      <c r="AE117" s="30"/>
    </row>
    <row r="118" spans="1:65" s="9" customFormat="1" ht="29.25" customHeight="1">
      <c r="A118" s="143"/>
      <c r="B118" s="144"/>
      <c r="C118" s="145" t="s">
        <v>96</v>
      </c>
      <c r="D118" s="146" t="s">
        <v>58</v>
      </c>
      <c r="E118" s="146" t="s">
        <v>54</v>
      </c>
      <c r="F118" s="146" t="s">
        <v>55</v>
      </c>
      <c r="G118" s="146" t="s">
        <v>97</v>
      </c>
      <c r="H118" s="146" t="s">
        <v>98</v>
      </c>
      <c r="I118" s="146" t="s">
        <v>99</v>
      </c>
      <c r="J118" s="146" t="s">
        <v>92</v>
      </c>
      <c r="K118" s="147" t="s">
        <v>100</v>
      </c>
      <c r="L118" s="148"/>
      <c r="M118" s="71" t="s">
        <v>1</v>
      </c>
      <c r="N118" s="72" t="s">
        <v>37</v>
      </c>
      <c r="O118" s="72" t="s">
        <v>101</v>
      </c>
      <c r="P118" s="72" t="s">
        <v>102</v>
      </c>
      <c r="Q118" s="72" t="s">
        <v>103</v>
      </c>
      <c r="R118" s="72" t="s">
        <v>104</v>
      </c>
      <c r="S118" s="72" t="s">
        <v>105</v>
      </c>
      <c r="T118" s="73" t="s">
        <v>106</v>
      </c>
      <c r="U118" s="143"/>
      <c r="V118" s="143"/>
      <c r="W118" s="143"/>
      <c r="X118" s="143"/>
      <c r="Y118" s="143"/>
      <c r="Z118" s="143"/>
      <c r="AA118" s="143"/>
      <c r="AB118" s="143"/>
      <c r="AC118" s="143"/>
      <c r="AD118" s="143"/>
      <c r="AE118" s="143"/>
    </row>
    <row r="119" spans="1:65" s="2" customFormat="1" ht="22.9" customHeight="1">
      <c r="A119" s="30"/>
      <c r="B119" s="31"/>
      <c r="C119" s="78" t="s">
        <v>107</v>
      </c>
      <c r="D119" s="32"/>
      <c r="E119" s="32"/>
      <c r="F119" s="32"/>
      <c r="G119" s="32"/>
      <c r="H119" s="32"/>
      <c r="I119" s="32"/>
      <c r="J119" s="149">
        <f>BK119</f>
        <v>0</v>
      </c>
      <c r="K119" s="32"/>
      <c r="L119" s="35"/>
      <c r="M119" s="74"/>
      <c r="N119" s="150"/>
      <c r="O119" s="75"/>
      <c r="P119" s="151">
        <f>P120+P147+P153</f>
        <v>0</v>
      </c>
      <c r="Q119" s="75"/>
      <c r="R119" s="151">
        <f>R120+R147+R153</f>
        <v>0</v>
      </c>
      <c r="S119" s="75"/>
      <c r="T119" s="152">
        <f>T120+T147+T153</f>
        <v>0</v>
      </c>
      <c r="U119" s="30"/>
      <c r="V119" s="30"/>
      <c r="W119" s="30"/>
      <c r="X119" s="30"/>
      <c r="Y119" s="30"/>
      <c r="Z119" s="30"/>
      <c r="AA119" s="30"/>
      <c r="AB119" s="30"/>
      <c r="AC119" s="30"/>
      <c r="AD119" s="30"/>
      <c r="AE119" s="30"/>
      <c r="AT119" s="13" t="s">
        <v>72</v>
      </c>
      <c r="AU119" s="13" t="s">
        <v>94</v>
      </c>
      <c r="BK119" s="153">
        <f>BK120+BK147+BK153</f>
        <v>0</v>
      </c>
    </row>
    <row r="120" spans="1:65" s="11" customFormat="1" ht="25.9" customHeight="1">
      <c r="B120" s="178"/>
      <c r="C120" s="179"/>
      <c r="D120" s="180" t="s">
        <v>72</v>
      </c>
      <c r="E120" s="181" t="s">
        <v>125</v>
      </c>
      <c r="F120" s="181" t="s">
        <v>126</v>
      </c>
      <c r="G120" s="179"/>
      <c r="H120" s="179"/>
      <c r="I120" s="182"/>
      <c r="J120" s="183">
        <f>BK120</f>
        <v>0</v>
      </c>
      <c r="K120" s="179"/>
      <c r="L120" s="184"/>
      <c r="M120" s="185"/>
      <c r="N120" s="186"/>
      <c r="O120" s="186"/>
      <c r="P120" s="187">
        <f>SUM(P121:P146)</f>
        <v>0</v>
      </c>
      <c r="Q120" s="186"/>
      <c r="R120" s="187">
        <f>SUM(R121:R146)</f>
        <v>0</v>
      </c>
      <c r="S120" s="186"/>
      <c r="T120" s="188">
        <f>SUM(T121:T146)</f>
        <v>0</v>
      </c>
      <c r="AR120" s="189" t="s">
        <v>81</v>
      </c>
      <c r="AT120" s="190" t="s">
        <v>72</v>
      </c>
      <c r="AU120" s="190" t="s">
        <v>73</v>
      </c>
      <c r="AY120" s="189" t="s">
        <v>112</v>
      </c>
      <c r="BK120" s="191">
        <f>SUM(BK121:BK146)</f>
        <v>0</v>
      </c>
    </row>
    <row r="121" spans="1:65" s="2" customFormat="1" ht="160.5" customHeight="1">
      <c r="A121" s="30"/>
      <c r="B121" s="31"/>
      <c r="C121" s="154" t="s">
        <v>73</v>
      </c>
      <c r="D121" s="154" t="s">
        <v>108</v>
      </c>
      <c r="E121" s="155" t="s">
        <v>127</v>
      </c>
      <c r="F121" s="156" t="s">
        <v>208</v>
      </c>
      <c r="G121" s="157" t="s">
        <v>110</v>
      </c>
      <c r="H121" s="158">
        <v>24</v>
      </c>
      <c r="I121" s="159"/>
      <c r="J121" s="160">
        <f t="shared" ref="J121:J146" si="0">ROUND(I121*H121,2)</f>
        <v>0</v>
      </c>
      <c r="K121" s="156" t="s">
        <v>1</v>
      </c>
      <c r="L121" s="35"/>
      <c r="M121" s="161" t="s">
        <v>1</v>
      </c>
      <c r="N121" s="162" t="s">
        <v>38</v>
      </c>
      <c r="O121" s="67"/>
      <c r="P121" s="163">
        <f t="shared" ref="P121:P146" si="1">O121*H121</f>
        <v>0</v>
      </c>
      <c r="Q121" s="163">
        <v>0</v>
      </c>
      <c r="R121" s="163">
        <f t="shared" ref="R121:R146" si="2">Q121*H121</f>
        <v>0</v>
      </c>
      <c r="S121" s="163">
        <v>0</v>
      </c>
      <c r="T121" s="164">
        <f t="shared" ref="T121:T146" si="3">S121*H121</f>
        <v>0</v>
      </c>
      <c r="U121" s="30"/>
      <c r="V121" s="30"/>
      <c r="W121" s="30"/>
      <c r="X121" s="30"/>
      <c r="Y121" s="30"/>
      <c r="Z121" s="30"/>
      <c r="AA121" s="30"/>
      <c r="AB121" s="30"/>
      <c r="AC121" s="30"/>
      <c r="AD121" s="30"/>
      <c r="AE121" s="30"/>
      <c r="AR121" s="165" t="s">
        <v>111</v>
      </c>
      <c r="AT121" s="165" t="s">
        <v>108</v>
      </c>
      <c r="AU121" s="165" t="s">
        <v>81</v>
      </c>
      <c r="AY121" s="13" t="s">
        <v>112</v>
      </c>
      <c r="BE121" s="166">
        <f t="shared" ref="BE121:BE146" si="4">IF(N121="základní",J121,0)</f>
        <v>0</v>
      </c>
      <c r="BF121" s="166">
        <f t="shared" ref="BF121:BF146" si="5">IF(N121="snížená",J121,0)</f>
        <v>0</v>
      </c>
      <c r="BG121" s="166">
        <f t="shared" ref="BG121:BG146" si="6">IF(N121="zákl. přenesená",J121,0)</f>
        <v>0</v>
      </c>
      <c r="BH121" s="166">
        <f t="shared" ref="BH121:BH146" si="7">IF(N121="sníž. přenesená",J121,0)</f>
        <v>0</v>
      </c>
      <c r="BI121" s="166">
        <f t="shared" ref="BI121:BI146" si="8">IF(N121="nulová",J121,0)</f>
        <v>0</v>
      </c>
      <c r="BJ121" s="13" t="s">
        <v>81</v>
      </c>
      <c r="BK121" s="166">
        <f t="shared" ref="BK121:BK146" si="9">ROUND(I121*H121,2)</f>
        <v>0</v>
      </c>
      <c r="BL121" s="13" t="s">
        <v>111</v>
      </c>
      <c r="BM121" s="165" t="s">
        <v>83</v>
      </c>
    </row>
    <row r="122" spans="1:65" s="2" customFormat="1" ht="232.15" customHeight="1">
      <c r="A122" s="30"/>
      <c r="B122" s="31"/>
      <c r="C122" s="154" t="s">
        <v>73</v>
      </c>
      <c r="D122" s="154" t="s">
        <v>108</v>
      </c>
      <c r="E122" s="155" t="s">
        <v>128</v>
      </c>
      <c r="F122" s="156" t="s">
        <v>209</v>
      </c>
      <c r="G122" s="157" t="s">
        <v>110</v>
      </c>
      <c r="H122" s="158">
        <v>24</v>
      </c>
      <c r="I122" s="159"/>
      <c r="J122" s="160">
        <f t="shared" si="0"/>
        <v>0</v>
      </c>
      <c r="K122" s="156" t="s">
        <v>1</v>
      </c>
      <c r="L122" s="35"/>
      <c r="M122" s="161" t="s">
        <v>1</v>
      </c>
      <c r="N122" s="162" t="s">
        <v>38</v>
      </c>
      <c r="O122" s="67"/>
      <c r="P122" s="163">
        <f t="shared" si="1"/>
        <v>0</v>
      </c>
      <c r="Q122" s="163">
        <v>0</v>
      </c>
      <c r="R122" s="163">
        <f t="shared" si="2"/>
        <v>0</v>
      </c>
      <c r="S122" s="163">
        <v>0</v>
      </c>
      <c r="T122" s="164">
        <f t="shared" si="3"/>
        <v>0</v>
      </c>
      <c r="U122" s="30"/>
      <c r="V122" s="30"/>
      <c r="W122" s="30"/>
      <c r="X122" s="30"/>
      <c r="Y122" s="30"/>
      <c r="Z122" s="30"/>
      <c r="AA122" s="30"/>
      <c r="AB122" s="30"/>
      <c r="AC122" s="30"/>
      <c r="AD122" s="30"/>
      <c r="AE122" s="30"/>
      <c r="AR122" s="165" t="s">
        <v>111</v>
      </c>
      <c r="AT122" s="165" t="s">
        <v>108</v>
      </c>
      <c r="AU122" s="165" t="s">
        <v>81</v>
      </c>
      <c r="AY122" s="13" t="s">
        <v>112</v>
      </c>
      <c r="BE122" s="166">
        <f t="shared" si="4"/>
        <v>0</v>
      </c>
      <c r="BF122" s="166">
        <f t="shared" si="5"/>
        <v>0</v>
      </c>
      <c r="BG122" s="166">
        <f t="shared" si="6"/>
        <v>0</v>
      </c>
      <c r="BH122" s="166">
        <f t="shared" si="7"/>
        <v>0</v>
      </c>
      <c r="BI122" s="166">
        <f t="shared" si="8"/>
        <v>0</v>
      </c>
      <c r="BJ122" s="13" t="s">
        <v>81</v>
      </c>
      <c r="BK122" s="166">
        <f t="shared" si="9"/>
        <v>0</v>
      </c>
      <c r="BL122" s="13" t="s">
        <v>111</v>
      </c>
      <c r="BM122" s="165" t="s">
        <v>111</v>
      </c>
    </row>
    <row r="123" spans="1:65" s="2" customFormat="1" ht="63.75" customHeight="1">
      <c r="A123" s="30"/>
      <c r="B123" s="31"/>
      <c r="C123" s="154" t="s">
        <v>73</v>
      </c>
      <c r="D123" s="154" t="s">
        <v>108</v>
      </c>
      <c r="E123" s="155" t="s">
        <v>129</v>
      </c>
      <c r="F123" s="156" t="s">
        <v>225</v>
      </c>
      <c r="G123" s="157" t="s">
        <v>110</v>
      </c>
      <c r="H123" s="158">
        <v>4</v>
      </c>
      <c r="I123" s="159"/>
      <c r="J123" s="160">
        <f t="shared" si="0"/>
        <v>0</v>
      </c>
      <c r="K123" s="156" t="s">
        <v>1</v>
      </c>
      <c r="L123" s="35"/>
      <c r="M123" s="161" t="s">
        <v>1</v>
      </c>
      <c r="N123" s="162" t="s">
        <v>38</v>
      </c>
      <c r="O123" s="67"/>
      <c r="P123" s="163">
        <f t="shared" si="1"/>
        <v>0</v>
      </c>
      <c r="Q123" s="163">
        <v>0</v>
      </c>
      <c r="R123" s="163">
        <f t="shared" si="2"/>
        <v>0</v>
      </c>
      <c r="S123" s="163">
        <v>0</v>
      </c>
      <c r="T123" s="164">
        <f t="shared" si="3"/>
        <v>0</v>
      </c>
      <c r="U123" s="30"/>
      <c r="V123" s="30"/>
      <c r="W123" s="30"/>
      <c r="X123" s="30"/>
      <c r="Y123" s="30"/>
      <c r="Z123" s="30"/>
      <c r="AA123" s="30"/>
      <c r="AB123" s="30"/>
      <c r="AC123" s="30"/>
      <c r="AD123" s="30"/>
      <c r="AE123" s="30"/>
      <c r="AR123" s="165" t="s">
        <v>111</v>
      </c>
      <c r="AT123" s="165" t="s">
        <v>108</v>
      </c>
      <c r="AU123" s="165" t="s">
        <v>81</v>
      </c>
      <c r="AY123" s="13" t="s">
        <v>112</v>
      </c>
      <c r="BE123" s="166">
        <f t="shared" si="4"/>
        <v>0</v>
      </c>
      <c r="BF123" s="166">
        <f t="shared" si="5"/>
        <v>0</v>
      </c>
      <c r="BG123" s="166">
        <f t="shared" si="6"/>
        <v>0</v>
      </c>
      <c r="BH123" s="166">
        <f t="shared" si="7"/>
        <v>0</v>
      </c>
      <c r="BI123" s="166">
        <f t="shared" si="8"/>
        <v>0</v>
      </c>
      <c r="BJ123" s="13" t="s">
        <v>81</v>
      </c>
      <c r="BK123" s="166">
        <f t="shared" si="9"/>
        <v>0</v>
      </c>
      <c r="BL123" s="13" t="s">
        <v>111</v>
      </c>
      <c r="BM123" s="165" t="s">
        <v>115</v>
      </c>
    </row>
    <row r="124" spans="1:65" s="2" customFormat="1" ht="62.65" customHeight="1">
      <c r="A124" s="30"/>
      <c r="B124" s="31"/>
      <c r="C124" s="154" t="s">
        <v>73</v>
      </c>
      <c r="D124" s="154" t="s">
        <v>108</v>
      </c>
      <c r="E124" s="155" t="s">
        <v>130</v>
      </c>
      <c r="F124" s="156" t="s">
        <v>210</v>
      </c>
      <c r="G124" s="157" t="s">
        <v>110</v>
      </c>
      <c r="H124" s="158">
        <v>1</v>
      </c>
      <c r="I124" s="159"/>
      <c r="J124" s="160">
        <f t="shared" si="0"/>
        <v>0</v>
      </c>
      <c r="K124" s="156" t="s">
        <v>1</v>
      </c>
      <c r="L124" s="35"/>
      <c r="M124" s="161" t="s">
        <v>1</v>
      </c>
      <c r="N124" s="162" t="s">
        <v>38</v>
      </c>
      <c r="O124" s="67"/>
      <c r="P124" s="163">
        <f t="shared" si="1"/>
        <v>0</v>
      </c>
      <c r="Q124" s="163">
        <v>0</v>
      </c>
      <c r="R124" s="163">
        <f t="shared" si="2"/>
        <v>0</v>
      </c>
      <c r="S124" s="163">
        <v>0</v>
      </c>
      <c r="T124" s="164">
        <f t="shared" si="3"/>
        <v>0</v>
      </c>
      <c r="U124" s="30"/>
      <c r="V124" s="30"/>
      <c r="W124" s="30"/>
      <c r="X124" s="30"/>
      <c r="Y124" s="30"/>
      <c r="Z124" s="30"/>
      <c r="AA124" s="30"/>
      <c r="AB124" s="30"/>
      <c r="AC124" s="30"/>
      <c r="AD124" s="30"/>
      <c r="AE124" s="30"/>
      <c r="AR124" s="165" t="s">
        <v>111</v>
      </c>
      <c r="AT124" s="165" t="s">
        <v>108</v>
      </c>
      <c r="AU124" s="165" t="s">
        <v>81</v>
      </c>
      <c r="AY124" s="13" t="s">
        <v>112</v>
      </c>
      <c r="BE124" s="166">
        <f t="shared" si="4"/>
        <v>0</v>
      </c>
      <c r="BF124" s="166">
        <f t="shared" si="5"/>
        <v>0</v>
      </c>
      <c r="BG124" s="166">
        <f t="shared" si="6"/>
        <v>0</v>
      </c>
      <c r="BH124" s="166">
        <f t="shared" si="7"/>
        <v>0</v>
      </c>
      <c r="BI124" s="166">
        <f t="shared" si="8"/>
        <v>0</v>
      </c>
      <c r="BJ124" s="13" t="s">
        <v>81</v>
      </c>
      <c r="BK124" s="166">
        <f t="shared" si="9"/>
        <v>0</v>
      </c>
      <c r="BL124" s="13" t="s">
        <v>111</v>
      </c>
      <c r="BM124" s="165" t="s">
        <v>117</v>
      </c>
    </row>
    <row r="125" spans="1:65" s="2" customFormat="1" ht="136.5" customHeight="1">
      <c r="A125" s="30"/>
      <c r="B125" s="31"/>
      <c r="C125" s="154" t="s">
        <v>73</v>
      </c>
      <c r="D125" s="154" t="s">
        <v>108</v>
      </c>
      <c r="E125" s="155" t="s">
        <v>131</v>
      </c>
      <c r="F125" s="156" t="s">
        <v>211</v>
      </c>
      <c r="G125" s="157" t="s">
        <v>110</v>
      </c>
      <c r="H125" s="158">
        <v>1</v>
      </c>
      <c r="I125" s="159"/>
      <c r="J125" s="160">
        <f t="shared" si="0"/>
        <v>0</v>
      </c>
      <c r="K125" s="156" t="s">
        <v>1</v>
      </c>
      <c r="L125" s="35"/>
      <c r="M125" s="161" t="s">
        <v>1</v>
      </c>
      <c r="N125" s="162" t="s">
        <v>38</v>
      </c>
      <c r="O125" s="67"/>
      <c r="P125" s="163">
        <f t="shared" si="1"/>
        <v>0</v>
      </c>
      <c r="Q125" s="163">
        <v>0</v>
      </c>
      <c r="R125" s="163">
        <f t="shared" si="2"/>
        <v>0</v>
      </c>
      <c r="S125" s="163">
        <v>0</v>
      </c>
      <c r="T125" s="164">
        <f t="shared" si="3"/>
        <v>0</v>
      </c>
      <c r="U125" s="30"/>
      <c r="V125" s="30"/>
      <c r="W125" s="30"/>
      <c r="X125" s="30"/>
      <c r="Y125" s="30"/>
      <c r="Z125" s="30"/>
      <c r="AA125" s="30"/>
      <c r="AB125" s="30"/>
      <c r="AC125" s="30"/>
      <c r="AD125" s="30"/>
      <c r="AE125" s="30"/>
      <c r="AR125" s="165" t="s">
        <v>111</v>
      </c>
      <c r="AT125" s="165" t="s">
        <v>108</v>
      </c>
      <c r="AU125" s="165" t="s">
        <v>81</v>
      </c>
      <c r="AY125" s="13" t="s">
        <v>112</v>
      </c>
      <c r="BE125" s="166">
        <f t="shared" si="4"/>
        <v>0</v>
      </c>
      <c r="BF125" s="166">
        <f t="shared" si="5"/>
        <v>0</v>
      </c>
      <c r="BG125" s="166">
        <f t="shared" si="6"/>
        <v>0</v>
      </c>
      <c r="BH125" s="166">
        <f t="shared" si="7"/>
        <v>0</v>
      </c>
      <c r="BI125" s="166">
        <f t="shared" si="8"/>
        <v>0</v>
      </c>
      <c r="BJ125" s="13" t="s">
        <v>81</v>
      </c>
      <c r="BK125" s="166">
        <f t="shared" si="9"/>
        <v>0</v>
      </c>
      <c r="BL125" s="13" t="s">
        <v>111</v>
      </c>
      <c r="BM125" s="165" t="s">
        <v>119</v>
      </c>
    </row>
    <row r="126" spans="1:65" s="2" customFormat="1" ht="128.65" customHeight="1">
      <c r="A126" s="30"/>
      <c r="B126" s="31"/>
      <c r="C126" s="154" t="s">
        <v>73</v>
      </c>
      <c r="D126" s="154" t="s">
        <v>108</v>
      </c>
      <c r="E126" s="155" t="s">
        <v>132</v>
      </c>
      <c r="F126" s="156" t="s">
        <v>212</v>
      </c>
      <c r="G126" s="157" t="s">
        <v>110</v>
      </c>
      <c r="H126" s="158">
        <v>24</v>
      </c>
      <c r="I126" s="159"/>
      <c r="J126" s="160">
        <f t="shared" si="0"/>
        <v>0</v>
      </c>
      <c r="K126" s="156" t="s">
        <v>1</v>
      </c>
      <c r="L126" s="35"/>
      <c r="M126" s="161" t="s">
        <v>1</v>
      </c>
      <c r="N126" s="162" t="s">
        <v>38</v>
      </c>
      <c r="O126" s="67"/>
      <c r="P126" s="163">
        <f t="shared" si="1"/>
        <v>0</v>
      </c>
      <c r="Q126" s="163">
        <v>0</v>
      </c>
      <c r="R126" s="163">
        <f t="shared" si="2"/>
        <v>0</v>
      </c>
      <c r="S126" s="163">
        <v>0</v>
      </c>
      <c r="T126" s="164">
        <f t="shared" si="3"/>
        <v>0</v>
      </c>
      <c r="U126" s="30"/>
      <c r="V126" s="30"/>
      <c r="W126" s="30"/>
      <c r="X126" s="30"/>
      <c r="Y126" s="30"/>
      <c r="Z126" s="30"/>
      <c r="AA126" s="30"/>
      <c r="AB126" s="30"/>
      <c r="AC126" s="30"/>
      <c r="AD126" s="30"/>
      <c r="AE126" s="30"/>
      <c r="AR126" s="165" t="s">
        <v>111</v>
      </c>
      <c r="AT126" s="165" t="s">
        <v>108</v>
      </c>
      <c r="AU126" s="165" t="s">
        <v>81</v>
      </c>
      <c r="AY126" s="13" t="s">
        <v>112</v>
      </c>
      <c r="BE126" s="166">
        <f t="shared" si="4"/>
        <v>0</v>
      </c>
      <c r="BF126" s="166">
        <f t="shared" si="5"/>
        <v>0</v>
      </c>
      <c r="BG126" s="166">
        <f t="shared" si="6"/>
        <v>0</v>
      </c>
      <c r="BH126" s="166">
        <f t="shared" si="7"/>
        <v>0</v>
      </c>
      <c r="BI126" s="166">
        <f t="shared" si="8"/>
        <v>0</v>
      </c>
      <c r="BJ126" s="13" t="s">
        <v>81</v>
      </c>
      <c r="BK126" s="166">
        <f t="shared" si="9"/>
        <v>0</v>
      </c>
      <c r="BL126" s="13" t="s">
        <v>111</v>
      </c>
      <c r="BM126" s="165" t="s">
        <v>8</v>
      </c>
    </row>
    <row r="127" spans="1:65" s="2" customFormat="1" ht="37.9" customHeight="1">
      <c r="A127" s="30"/>
      <c r="B127" s="31"/>
      <c r="C127" s="154" t="s">
        <v>73</v>
      </c>
      <c r="D127" s="154" t="s">
        <v>108</v>
      </c>
      <c r="E127" s="155" t="s">
        <v>133</v>
      </c>
      <c r="F127" s="156" t="s">
        <v>134</v>
      </c>
      <c r="G127" s="157" t="s">
        <v>110</v>
      </c>
      <c r="H127" s="158">
        <v>24</v>
      </c>
      <c r="I127" s="159"/>
      <c r="J127" s="160">
        <f t="shared" si="0"/>
        <v>0</v>
      </c>
      <c r="K127" s="156" t="s">
        <v>1</v>
      </c>
      <c r="L127" s="35"/>
      <c r="M127" s="161" t="s">
        <v>1</v>
      </c>
      <c r="N127" s="162" t="s">
        <v>38</v>
      </c>
      <c r="O127" s="67"/>
      <c r="P127" s="163">
        <f t="shared" si="1"/>
        <v>0</v>
      </c>
      <c r="Q127" s="163">
        <v>0</v>
      </c>
      <c r="R127" s="163">
        <f t="shared" si="2"/>
        <v>0</v>
      </c>
      <c r="S127" s="163">
        <v>0</v>
      </c>
      <c r="T127" s="164">
        <f t="shared" si="3"/>
        <v>0</v>
      </c>
      <c r="U127" s="30"/>
      <c r="V127" s="30"/>
      <c r="W127" s="30"/>
      <c r="X127" s="30"/>
      <c r="Y127" s="30"/>
      <c r="Z127" s="30"/>
      <c r="AA127" s="30"/>
      <c r="AB127" s="30"/>
      <c r="AC127" s="30"/>
      <c r="AD127" s="30"/>
      <c r="AE127" s="30"/>
      <c r="AR127" s="165" t="s">
        <v>111</v>
      </c>
      <c r="AT127" s="165" t="s">
        <v>108</v>
      </c>
      <c r="AU127" s="165" t="s">
        <v>81</v>
      </c>
      <c r="AY127" s="13" t="s">
        <v>112</v>
      </c>
      <c r="BE127" s="166">
        <f t="shared" si="4"/>
        <v>0</v>
      </c>
      <c r="BF127" s="166">
        <f t="shared" si="5"/>
        <v>0</v>
      </c>
      <c r="BG127" s="166">
        <f t="shared" si="6"/>
        <v>0</v>
      </c>
      <c r="BH127" s="166">
        <f t="shared" si="7"/>
        <v>0</v>
      </c>
      <c r="BI127" s="166">
        <f t="shared" si="8"/>
        <v>0</v>
      </c>
      <c r="BJ127" s="13" t="s">
        <v>81</v>
      </c>
      <c r="BK127" s="166">
        <f t="shared" si="9"/>
        <v>0</v>
      </c>
      <c r="BL127" s="13" t="s">
        <v>111</v>
      </c>
      <c r="BM127" s="165" t="s">
        <v>135</v>
      </c>
    </row>
    <row r="128" spans="1:65" s="2" customFormat="1" ht="37.9" customHeight="1">
      <c r="A128" s="30"/>
      <c r="B128" s="31"/>
      <c r="C128" s="154" t="s">
        <v>73</v>
      </c>
      <c r="D128" s="154" t="s">
        <v>108</v>
      </c>
      <c r="E128" s="155" t="s">
        <v>136</v>
      </c>
      <c r="F128" s="156" t="s">
        <v>137</v>
      </c>
      <c r="G128" s="157" t="s">
        <v>110</v>
      </c>
      <c r="H128" s="158">
        <v>24</v>
      </c>
      <c r="I128" s="159"/>
      <c r="J128" s="160">
        <f t="shared" si="0"/>
        <v>0</v>
      </c>
      <c r="K128" s="156" t="s">
        <v>1</v>
      </c>
      <c r="L128" s="35"/>
      <c r="M128" s="161" t="s">
        <v>1</v>
      </c>
      <c r="N128" s="162" t="s">
        <v>38</v>
      </c>
      <c r="O128" s="67"/>
      <c r="P128" s="163">
        <f t="shared" si="1"/>
        <v>0</v>
      </c>
      <c r="Q128" s="163">
        <v>0</v>
      </c>
      <c r="R128" s="163">
        <f t="shared" si="2"/>
        <v>0</v>
      </c>
      <c r="S128" s="163">
        <v>0</v>
      </c>
      <c r="T128" s="164">
        <f t="shared" si="3"/>
        <v>0</v>
      </c>
      <c r="U128" s="30"/>
      <c r="V128" s="30"/>
      <c r="W128" s="30"/>
      <c r="X128" s="30"/>
      <c r="Y128" s="30"/>
      <c r="Z128" s="30"/>
      <c r="AA128" s="30"/>
      <c r="AB128" s="30"/>
      <c r="AC128" s="30"/>
      <c r="AD128" s="30"/>
      <c r="AE128" s="30"/>
      <c r="AR128" s="165" t="s">
        <v>111</v>
      </c>
      <c r="AT128" s="165" t="s">
        <v>108</v>
      </c>
      <c r="AU128" s="165" t="s">
        <v>81</v>
      </c>
      <c r="AY128" s="13" t="s">
        <v>112</v>
      </c>
      <c r="BE128" s="166">
        <f t="shared" si="4"/>
        <v>0</v>
      </c>
      <c r="BF128" s="166">
        <f t="shared" si="5"/>
        <v>0</v>
      </c>
      <c r="BG128" s="166">
        <f t="shared" si="6"/>
        <v>0</v>
      </c>
      <c r="BH128" s="166">
        <f t="shared" si="7"/>
        <v>0</v>
      </c>
      <c r="BI128" s="166">
        <f t="shared" si="8"/>
        <v>0</v>
      </c>
      <c r="BJ128" s="13" t="s">
        <v>81</v>
      </c>
      <c r="BK128" s="166">
        <f t="shared" si="9"/>
        <v>0</v>
      </c>
      <c r="BL128" s="13" t="s">
        <v>111</v>
      </c>
      <c r="BM128" s="165" t="s">
        <v>138</v>
      </c>
    </row>
    <row r="129" spans="1:65" s="2" customFormat="1" ht="134.25" customHeight="1">
      <c r="A129" s="30"/>
      <c r="B129" s="31"/>
      <c r="C129" s="154" t="s">
        <v>73</v>
      </c>
      <c r="D129" s="154" t="s">
        <v>108</v>
      </c>
      <c r="E129" s="155" t="s">
        <v>139</v>
      </c>
      <c r="F129" s="156" t="s">
        <v>213</v>
      </c>
      <c r="G129" s="157" t="s">
        <v>110</v>
      </c>
      <c r="H129" s="158">
        <v>25</v>
      </c>
      <c r="I129" s="159"/>
      <c r="J129" s="160">
        <f t="shared" si="0"/>
        <v>0</v>
      </c>
      <c r="K129" s="156" t="s">
        <v>1</v>
      </c>
      <c r="L129" s="35"/>
      <c r="M129" s="161" t="s">
        <v>1</v>
      </c>
      <c r="N129" s="162" t="s">
        <v>38</v>
      </c>
      <c r="O129" s="67"/>
      <c r="P129" s="163">
        <f t="shared" si="1"/>
        <v>0</v>
      </c>
      <c r="Q129" s="163">
        <v>0</v>
      </c>
      <c r="R129" s="163">
        <f t="shared" si="2"/>
        <v>0</v>
      </c>
      <c r="S129" s="163">
        <v>0</v>
      </c>
      <c r="T129" s="164">
        <f t="shared" si="3"/>
        <v>0</v>
      </c>
      <c r="U129" s="30"/>
      <c r="V129" s="30"/>
      <c r="W129" s="30"/>
      <c r="X129" s="30"/>
      <c r="Y129" s="30"/>
      <c r="Z129" s="30"/>
      <c r="AA129" s="30"/>
      <c r="AB129" s="30"/>
      <c r="AC129" s="30"/>
      <c r="AD129" s="30"/>
      <c r="AE129" s="30"/>
      <c r="AR129" s="165" t="s">
        <v>111</v>
      </c>
      <c r="AT129" s="165" t="s">
        <v>108</v>
      </c>
      <c r="AU129" s="165" t="s">
        <v>81</v>
      </c>
      <c r="AY129" s="13" t="s">
        <v>112</v>
      </c>
      <c r="BE129" s="166">
        <f t="shared" si="4"/>
        <v>0</v>
      </c>
      <c r="BF129" s="166">
        <f t="shared" si="5"/>
        <v>0</v>
      </c>
      <c r="BG129" s="166">
        <f t="shared" si="6"/>
        <v>0</v>
      </c>
      <c r="BH129" s="166">
        <f t="shared" si="7"/>
        <v>0</v>
      </c>
      <c r="BI129" s="166">
        <f t="shared" si="8"/>
        <v>0</v>
      </c>
      <c r="BJ129" s="13" t="s">
        <v>81</v>
      </c>
      <c r="BK129" s="166">
        <f t="shared" si="9"/>
        <v>0</v>
      </c>
      <c r="BL129" s="13" t="s">
        <v>111</v>
      </c>
      <c r="BM129" s="165" t="s">
        <v>140</v>
      </c>
    </row>
    <row r="130" spans="1:65" s="2" customFormat="1" ht="90" customHeight="1">
      <c r="A130" s="30"/>
      <c r="B130" s="31"/>
      <c r="C130" s="154" t="s">
        <v>73</v>
      </c>
      <c r="D130" s="154" t="s">
        <v>108</v>
      </c>
      <c r="E130" s="155" t="s">
        <v>141</v>
      </c>
      <c r="F130" s="156" t="s">
        <v>142</v>
      </c>
      <c r="G130" s="157" t="s">
        <v>110</v>
      </c>
      <c r="H130" s="158">
        <v>24</v>
      </c>
      <c r="I130" s="159"/>
      <c r="J130" s="160">
        <f t="shared" si="0"/>
        <v>0</v>
      </c>
      <c r="K130" s="156" t="s">
        <v>1</v>
      </c>
      <c r="L130" s="35"/>
      <c r="M130" s="161" t="s">
        <v>1</v>
      </c>
      <c r="N130" s="162" t="s">
        <v>38</v>
      </c>
      <c r="O130" s="67"/>
      <c r="P130" s="163">
        <f t="shared" si="1"/>
        <v>0</v>
      </c>
      <c r="Q130" s="163">
        <v>0</v>
      </c>
      <c r="R130" s="163">
        <f t="shared" si="2"/>
        <v>0</v>
      </c>
      <c r="S130" s="163">
        <v>0</v>
      </c>
      <c r="T130" s="164">
        <f t="shared" si="3"/>
        <v>0</v>
      </c>
      <c r="U130" s="30"/>
      <c r="V130" s="30"/>
      <c r="W130" s="30"/>
      <c r="X130" s="30"/>
      <c r="Y130" s="30"/>
      <c r="Z130" s="30"/>
      <c r="AA130" s="30"/>
      <c r="AB130" s="30"/>
      <c r="AC130" s="30"/>
      <c r="AD130" s="30"/>
      <c r="AE130" s="30"/>
      <c r="AR130" s="165" t="s">
        <v>111</v>
      </c>
      <c r="AT130" s="165" t="s">
        <v>108</v>
      </c>
      <c r="AU130" s="165" t="s">
        <v>81</v>
      </c>
      <c r="AY130" s="13" t="s">
        <v>112</v>
      </c>
      <c r="BE130" s="166">
        <f t="shared" si="4"/>
        <v>0</v>
      </c>
      <c r="BF130" s="166">
        <f t="shared" si="5"/>
        <v>0</v>
      </c>
      <c r="BG130" s="166">
        <f t="shared" si="6"/>
        <v>0</v>
      </c>
      <c r="BH130" s="166">
        <f t="shared" si="7"/>
        <v>0</v>
      </c>
      <c r="BI130" s="166">
        <f t="shared" si="8"/>
        <v>0</v>
      </c>
      <c r="BJ130" s="13" t="s">
        <v>81</v>
      </c>
      <c r="BK130" s="166">
        <f t="shared" si="9"/>
        <v>0</v>
      </c>
      <c r="BL130" s="13" t="s">
        <v>111</v>
      </c>
      <c r="BM130" s="165" t="s">
        <v>143</v>
      </c>
    </row>
    <row r="131" spans="1:65" s="2" customFormat="1" ht="37.9" customHeight="1">
      <c r="A131" s="30"/>
      <c r="B131" s="31"/>
      <c r="C131" s="154" t="s">
        <v>73</v>
      </c>
      <c r="D131" s="154" t="s">
        <v>108</v>
      </c>
      <c r="E131" s="155" t="s">
        <v>144</v>
      </c>
      <c r="F131" s="156" t="s">
        <v>145</v>
      </c>
      <c r="G131" s="157" t="s">
        <v>110</v>
      </c>
      <c r="H131" s="158">
        <v>1</v>
      </c>
      <c r="I131" s="159"/>
      <c r="J131" s="160">
        <f t="shared" si="0"/>
        <v>0</v>
      </c>
      <c r="K131" s="156" t="s">
        <v>1</v>
      </c>
      <c r="L131" s="35"/>
      <c r="M131" s="161" t="s">
        <v>1</v>
      </c>
      <c r="N131" s="162" t="s">
        <v>38</v>
      </c>
      <c r="O131" s="67"/>
      <c r="P131" s="163">
        <f t="shared" si="1"/>
        <v>0</v>
      </c>
      <c r="Q131" s="163">
        <v>0</v>
      </c>
      <c r="R131" s="163">
        <f t="shared" si="2"/>
        <v>0</v>
      </c>
      <c r="S131" s="163">
        <v>0</v>
      </c>
      <c r="T131" s="164">
        <f t="shared" si="3"/>
        <v>0</v>
      </c>
      <c r="U131" s="30"/>
      <c r="V131" s="30"/>
      <c r="W131" s="30"/>
      <c r="X131" s="30"/>
      <c r="Y131" s="30"/>
      <c r="Z131" s="30"/>
      <c r="AA131" s="30"/>
      <c r="AB131" s="30"/>
      <c r="AC131" s="30"/>
      <c r="AD131" s="30"/>
      <c r="AE131" s="30"/>
      <c r="AR131" s="165" t="s">
        <v>111</v>
      </c>
      <c r="AT131" s="165" t="s">
        <v>108</v>
      </c>
      <c r="AU131" s="165" t="s">
        <v>81</v>
      </c>
      <c r="AY131" s="13" t="s">
        <v>112</v>
      </c>
      <c r="BE131" s="166">
        <f t="shared" si="4"/>
        <v>0</v>
      </c>
      <c r="BF131" s="166">
        <f t="shared" si="5"/>
        <v>0</v>
      </c>
      <c r="BG131" s="166">
        <f t="shared" si="6"/>
        <v>0</v>
      </c>
      <c r="BH131" s="166">
        <f t="shared" si="7"/>
        <v>0</v>
      </c>
      <c r="BI131" s="166">
        <f t="shared" si="8"/>
        <v>0</v>
      </c>
      <c r="BJ131" s="13" t="s">
        <v>81</v>
      </c>
      <c r="BK131" s="166">
        <f t="shared" si="9"/>
        <v>0</v>
      </c>
      <c r="BL131" s="13" t="s">
        <v>111</v>
      </c>
      <c r="BM131" s="165" t="s">
        <v>146</v>
      </c>
    </row>
    <row r="132" spans="1:65" s="2" customFormat="1" ht="180.75" customHeight="1">
      <c r="A132" s="30"/>
      <c r="B132" s="31"/>
      <c r="C132" s="154" t="s">
        <v>73</v>
      </c>
      <c r="D132" s="154" t="s">
        <v>108</v>
      </c>
      <c r="E132" s="155" t="s">
        <v>147</v>
      </c>
      <c r="F132" s="156" t="s">
        <v>214</v>
      </c>
      <c r="G132" s="157" t="s">
        <v>110</v>
      </c>
      <c r="H132" s="158">
        <v>1</v>
      </c>
      <c r="I132" s="159"/>
      <c r="J132" s="160">
        <f t="shared" si="0"/>
        <v>0</v>
      </c>
      <c r="K132" s="156" t="s">
        <v>1</v>
      </c>
      <c r="L132" s="35"/>
      <c r="M132" s="161" t="s">
        <v>1</v>
      </c>
      <c r="N132" s="162" t="s">
        <v>38</v>
      </c>
      <c r="O132" s="67"/>
      <c r="P132" s="163">
        <f t="shared" si="1"/>
        <v>0</v>
      </c>
      <c r="Q132" s="163">
        <v>0</v>
      </c>
      <c r="R132" s="163">
        <f t="shared" si="2"/>
        <v>0</v>
      </c>
      <c r="S132" s="163">
        <v>0</v>
      </c>
      <c r="T132" s="164">
        <f t="shared" si="3"/>
        <v>0</v>
      </c>
      <c r="U132" s="30"/>
      <c r="V132" s="30"/>
      <c r="W132" s="30"/>
      <c r="X132" s="30"/>
      <c r="Y132" s="30"/>
      <c r="Z132" s="30"/>
      <c r="AA132" s="30"/>
      <c r="AB132" s="30"/>
      <c r="AC132" s="30"/>
      <c r="AD132" s="30"/>
      <c r="AE132" s="30"/>
      <c r="AR132" s="165" t="s">
        <v>111</v>
      </c>
      <c r="AT132" s="165" t="s">
        <v>108</v>
      </c>
      <c r="AU132" s="165" t="s">
        <v>81</v>
      </c>
      <c r="AY132" s="13" t="s">
        <v>112</v>
      </c>
      <c r="BE132" s="166">
        <f t="shared" si="4"/>
        <v>0</v>
      </c>
      <c r="BF132" s="166">
        <f t="shared" si="5"/>
        <v>0</v>
      </c>
      <c r="BG132" s="166">
        <f t="shared" si="6"/>
        <v>0</v>
      </c>
      <c r="BH132" s="166">
        <f t="shared" si="7"/>
        <v>0</v>
      </c>
      <c r="BI132" s="166">
        <f t="shared" si="8"/>
        <v>0</v>
      </c>
      <c r="BJ132" s="13" t="s">
        <v>81</v>
      </c>
      <c r="BK132" s="166">
        <f t="shared" si="9"/>
        <v>0</v>
      </c>
      <c r="BL132" s="13" t="s">
        <v>111</v>
      </c>
      <c r="BM132" s="165" t="s">
        <v>148</v>
      </c>
    </row>
    <row r="133" spans="1:65" s="2" customFormat="1" ht="62.25" customHeight="1">
      <c r="A133" s="30"/>
      <c r="B133" s="31"/>
      <c r="C133" s="154" t="s">
        <v>73</v>
      </c>
      <c r="D133" s="154" t="s">
        <v>108</v>
      </c>
      <c r="E133" s="155" t="s">
        <v>149</v>
      </c>
      <c r="F133" s="156" t="s">
        <v>215</v>
      </c>
      <c r="G133" s="157" t="s">
        <v>110</v>
      </c>
      <c r="H133" s="158">
        <v>25</v>
      </c>
      <c r="I133" s="159"/>
      <c r="J133" s="160">
        <f t="shared" si="0"/>
        <v>0</v>
      </c>
      <c r="K133" s="156" t="s">
        <v>1</v>
      </c>
      <c r="L133" s="35"/>
      <c r="M133" s="161" t="s">
        <v>1</v>
      </c>
      <c r="N133" s="162" t="s">
        <v>38</v>
      </c>
      <c r="O133" s="67"/>
      <c r="P133" s="163">
        <f t="shared" si="1"/>
        <v>0</v>
      </c>
      <c r="Q133" s="163">
        <v>0</v>
      </c>
      <c r="R133" s="163">
        <f t="shared" si="2"/>
        <v>0</v>
      </c>
      <c r="S133" s="163">
        <v>0</v>
      </c>
      <c r="T133" s="164">
        <f t="shared" si="3"/>
        <v>0</v>
      </c>
      <c r="U133" s="30"/>
      <c r="V133" s="30"/>
      <c r="W133" s="30"/>
      <c r="X133" s="30"/>
      <c r="Y133" s="30"/>
      <c r="Z133" s="30"/>
      <c r="AA133" s="30"/>
      <c r="AB133" s="30"/>
      <c r="AC133" s="30"/>
      <c r="AD133" s="30"/>
      <c r="AE133" s="30"/>
      <c r="AR133" s="165" t="s">
        <v>111</v>
      </c>
      <c r="AT133" s="165" t="s">
        <v>108</v>
      </c>
      <c r="AU133" s="165" t="s">
        <v>81</v>
      </c>
      <c r="AY133" s="13" t="s">
        <v>112</v>
      </c>
      <c r="BE133" s="166">
        <f t="shared" si="4"/>
        <v>0</v>
      </c>
      <c r="BF133" s="166">
        <f t="shared" si="5"/>
        <v>0</v>
      </c>
      <c r="BG133" s="166">
        <f t="shared" si="6"/>
        <v>0</v>
      </c>
      <c r="BH133" s="166">
        <f t="shared" si="7"/>
        <v>0</v>
      </c>
      <c r="BI133" s="166">
        <f t="shared" si="8"/>
        <v>0</v>
      </c>
      <c r="BJ133" s="13" t="s">
        <v>81</v>
      </c>
      <c r="BK133" s="166">
        <f t="shared" si="9"/>
        <v>0</v>
      </c>
      <c r="BL133" s="13" t="s">
        <v>111</v>
      </c>
      <c r="BM133" s="165" t="s">
        <v>150</v>
      </c>
    </row>
    <row r="134" spans="1:65" s="2" customFormat="1" ht="126.75" customHeight="1">
      <c r="A134" s="30"/>
      <c r="B134" s="31"/>
      <c r="C134" s="154" t="s">
        <v>73</v>
      </c>
      <c r="D134" s="154" t="s">
        <v>108</v>
      </c>
      <c r="E134" s="155" t="s">
        <v>151</v>
      </c>
      <c r="F134" s="156" t="s">
        <v>216</v>
      </c>
      <c r="G134" s="157" t="s">
        <v>110</v>
      </c>
      <c r="H134" s="158">
        <v>2</v>
      </c>
      <c r="I134" s="159"/>
      <c r="J134" s="160">
        <f t="shared" si="0"/>
        <v>0</v>
      </c>
      <c r="K134" s="156" t="s">
        <v>1</v>
      </c>
      <c r="L134" s="35"/>
      <c r="M134" s="161" t="s">
        <v>1</v>
      </c>
      <c r="N134" s="162" t="s">
        <v>38</v>
      </c>
      <c r="O134" s="67"/>
      <c r="P134" s="163">
        <f t="shared" si="1"/>
        <v>0</v>
      </c>
      <c r="Q134" s="163">
        <v>0</v>
      </c>
      <c r="R134" s="163">
        <f t="shared" si="2"/>
        <v>0</v>
      </c>
      <c r="S134" s="163">
        <v>0</v>
      </c>
      <c r="T134" s="164">
        <f t="shared" si="3"/>
        <v>0</v>
      </c>
      <c r="U134" s="30"/>
      <c r="V134" s="30"/>
      <c r="W134" s="30"/>
      <c r="X134" s="30"/>
      <c r="Y134" s="30"/>
      <c r="Z134" s="30"/>
      <c r="AA134" s="30"/>
      <c r="AB134" s="30"/>
      <c r="AC134" s="30"/>
      <c r="AD134" s="30"/>
      <c r="AE134" s="30"/>
      <c r="AR134" s="165" t="s">
        <v>111</v>
      </c>
      <c r="AT134" s="165" t="s">
        <v>108</v>
      </c>
      <c r="AU134" s="165" t="s">
        <v>81</v>
      </c>
      <c r="AY134" s="13" t="s">
        <v>112</v>
      </c>
      <c r="BE134" s="166">
        <f t="shared" si="4"/>
        <v>0</v>
      </c>
      <c r="BF134" s="166">
        <f t="shared" si="5"/>
        <v>0</v>
      </c>
      <c r="BG134" s="166">
        <f t="shared" si="6"/>
        <v>0</v>
      </c>
      <c r="BH134" s="166">
        <f t="shared" si="7"/>
        <v>0</v>
      </c>
      <c r="BI134" s="166">
        <f t="shared" si="8"/>
        <v>0</v>
      </c>
      <c r="BJ134" s="13" t="s">
        <v>81</v>
      </c>
      <c r="BK134" s="166">
        <f t="shared" si="9"/>
        <v>0</v>
      </c>
      <c r="BL134" s="13" t="s">
        <v>111</v>
      </c>
      <c r="BM134" s="165" t="s">
        <v>152</v>
      </c>
    </row>
    <row r="135" spans="1:65" s="2" customFormat="1" ht="50.25" customHeight="1">
      <c r="A135" s="30"/>
      <c r="B135" s="31"/>
      <c r="C135" s="154" t="s">
        <v>73</v>
      </c>
      <c r="D135" s="154" t="s">
        <v>108</v>
      </c>
      <c r="E135" s="155" t="s">
        <v>153</v>
      </c>
      <c r="F135" s="156" t="s">
        <v>226</v>
      </c>
      <c r="G135" s="157" t="s">
        <v>110</v>
      </c>
      <c r="H135" s="158">
        <v>1</v>
      </c>
      <c r="I135" s="159"/>
      <c r="J135" s="160">
        <f t="shared" si="0"/>
        <v>0</v>
      </c>
      <c r="K135" s="156" t="s">
        <v>1</v>
      </c>
      <c r="L135" s="35"/>
      <c r="M135" s="161" t="s">
        <v>1</v>
      </c>
      <c r="N135" s="162" t="s">
        <v>38</v>
      </c>
      <c r="O135" s="67"/>
      <c r="P135" s="163">
        <f t="shared" si="1"/>
        <v>0</v>
      </c>
      <c r="Q135" s="163">
        <v>0</v>
      </c>
      <c r="R135" s="163">
        <f t="shared" si="2"/>
        <v>0</v>
      </c>
      <c r="S135" s="163">
        <v>0</v>
      </c>
      <c r="T135" s="164">
        <f t="shared" si="3"/>
        <v>0</v>
      </c>
      <c r="U135" s="30"/>
      <c r="V135" s="30"/>
      <c r="W135" s="30"/>
      <c r="X135" s="30"/>
      <c r="Y135" s="30"/>
      <c r="Z135" s="30"/>
      <c r="AA135" s="30"/>
      <c r="AB135" s="30"/>
      <c r="AC135" s="30"/>
      <c r="AD135" s="30"/>
      <c r="AE135" s="30"/>
      <c r="AR135" s="165" t="s">
        <v>111</v>
      </c>
      <c r="AT135" s="165" t="s">
        <v>108</v>
      </c>
      <c r="AU135" s="165" t="s">
        <v>81</v>
      </c>
      <c r="AY135" s="13" t="s">
        <v>112</v>
      </c>
      <c r="BE135" s="166">
        <f t="shared" si="4"/>
        <v>0</v>
      </c>
      <c r="BF135" s="166">
        <f t="shared" si="5"/>
        <v>0</v>
      </c>
      <c r="BG135" s="166">
        <f t="shared" si="6"/>
        <v>0</v>
      </c>
      <c r="BH135" s="166">
        <f t="shared" si="7"/>
        <v>0</v>
      </c>
      <c r="BI135" s="166">
        <f t="shared" si="8"/>
        <v>0</v>
      </c>
      <c r="BJ135" s="13" t="s">
        <v>81</v>
      </c>
      <c r="BK135" s="166">
        <f t="shared" si="9"/>
        <v>0</v>
      </c>
      <c r="BL135" s="13" t="s">
        <v>111</v>
      </c>
      <c r="BM135" s="165" t="s">
        <v>154</v>
      </c>
    </row>
    <row r="136" spans="1:65" s="2" customFormat="1" ht="57.75" customHeight="1">
      <c r="A136" s="30"/>
      <c r="B136" s="31"/>
      <c r="C136" s="154" t="s">
        <v>73</v>
      </c>
      <c r="D136" s="154" t="s">
        <v>108</v>
      </c>
      <c r="E136" s="155" t="s">
        <v>155</v>
      </c>
      <c r="F136" s="156" t="s">
        <v>217</v>
      </c>
      <c r="G136" s="157" t="s">
        <v>110</v>
      </c>
      <c r="H136" s="158">
        <v>1</v>
      </c>
      <c r="I136" s="159"/>
      <c r="J136" s="160">
        <f t="shared" si="0"/>
        <v>0</v>
      </c>
      <c r="K136" s="156" t="s">
        <v>1</v>
      </c>
      <c r="L136" s="35"/>
      <c r="M136" s="161" t="s">
        <v>1</v>
      </c>
      <c r="N136" s="162" t="s">
        <v>38</v>
      </c>
      <c r="O136" s="67"/>
      <c r="P136" s="163">
        <f t="shared" si="1"/>
        <v>0</v>
      </c>
      <c r="Q136" s="163">
        <v>0</v>
      </c>
      <c r="R136" s="163">
        <f t="shared" si="2"/>
        <v>0</v>
      </c>
      <c r="S136" s="163">
        <v>0</v>
      </c>
      <c r="T136" s="164">
        <f t="shared" si="3"/>
        <v>0</v>
      </c>
      <c r="U136" s="30"/>
      <c r="V136" s="30"/>
      <c r="W136" s="30"/>
      <c r="X136" s="30"/>
      <c r="Y136" s="30"/>
      <c r="Z136" s="30"/>
      <c r="AA136" s="30"/>
      <c r="AB136" s="30"/>
      <c r="AC136" s="30"/>
      <c r="AD136" s="30"/>
      <c r="AE136" s="30"/>
      <c r="AR136" s="165" t="s">
        <v>111</v>
      </c>
      <c r="AT136" s="165" t="s">
        <v>108</v>
      </c>
      <c r="AU136" s="165" t="s">
        <v>81</v>
      </c>
      <c r="AY136" s="13" t="s">
        <v>112</v>
      </c>
      <c r="BE136" s="166">
        <f t="shared" si="4"/>
        <v>0</v>
      </c>
      <c r="BF136" s="166">
        <f t="shared" si="5"/>
        <v>0</v>
      </c>
      <c r="BG136" s="166">
        <f t="shared" si="6"/>
        <v>0</v>
      </c>
      <c r="BH136" s="166">
        <f t="shared" si="7"/>
        <v>0</v>
      </c>
      <c r="BI136" s="166">
        <f t="shared" si="8"/>
        <v>0</v>
      </c>
      <c r="BJ136" s="13" t="s">
        <v>81</v>
      </c>
      <c r="BK136" s="166">
        <f t="shared" si="9"/>
        <v>0</v>
      </c>
      <c r="BL136" s="13" t="s">
        <v>111</v>
      </c>
      <c r="BM136" s="165" t="s">
        <v>156</v>
      </c>
    </row>
    <row r="137" spans="1:65" s="2" customFormat="1" ht="54.75" customHeight="1">
      <c r="A137" s="30"/>
      <c r="B137" s="31"/>
      <c r="C137" s="154" t="s">
        <v>73</v>
      </c>
      <c r="D137" s="154" t="s">
        <v>108</v>
      </c>
      <c r="E137" s="155" t="s">
        <v>157</v>
      </c>
      <c r="F137" s="156" t="s">
        <v>218</v>
      </c>
      <c r="G137" s="157" t="s">
        <v>110</v>
      </c>
      <c r="H137" s="158">
        <v>1</v>
      </c>
      <c r="I137" s="159"/>
      <c r="J137" s="160">
        <f t="shared" si="0"/>
        <v>0</v>
      </c>
      <c r="K137" s="156" t="s">
        <v>1</v>
      </c>
      <c r="L137" s="35"/>
      <c r="M137" s="161" t="s">
        <v>1</v>
      </c>
      <c r="N137" s="162" t="s">
        <v>38</v>
      </c>
      <c r="O137" s="67"/>
      <c r="P137" s="163">
        <f t="shared" si="1"/>
        <v>0</v>
      </c>
      <c r="Q137" s="163">
        <v>0</v>
      </c>
      <c r="R137" s="163">
        <f t="shared" si="2"/>
        <v>0</v>
      </c>
      <c r="S137" s="163">
        <v>0</v>
      </c>
      <c r="T137" s="164">
        <f t="shared" si="3"/>
        <v>0</v>
      </c>
      <c r="U137" s="30"/>
      <c r="V137" s="30"/>
      <c r="W137" s="30"/>
      <c r="X137" s="30"/>
      <c r="Y137" s="30"/>
      <c r="Z137" s="30"/>
      <c r="AA137" s="30"/>
      <c r="AB137" s="30"/>
      <c r="AC137" s="30"/>
      <c r="AD137" s="30"/>
      <c r="AE137" s="30"/>
      <c r="AR137" s="165" t="s">
        <v>111</v>
      </c>
      <c r="AT137" s="165" t="s">
        <v>108</v>
      </c>
      <c r="AU137" s="165" t="s">
        <v>81</v>
      </c>
      <c r="AY137" s="13" t="s">
        <v>112</v>
      </c>
      <c r="BE137" s="166">
        <f t="shared" si="4"/>
        <v>0</v>
      </c>
      <c r="BF137" s="166">
        <f t="shared" si="5"/>
        <v>0</v>
      </c>
      <c r="BG137" s="166">
        <f t="shared" si="6"/>
        <v>0</v>
      </c>
      <c r="BH137" s="166">
        <f t="shared" si="7"/>
        <v>0</v>
      </c>
      <c r="BI137" s="166">
        <f t="shared" si="8"/>
        <v>0</v>
      </c>
      <c r="BJ137" s="13" t="s">
        <v>81</v>
      </c>
      <c r="BK137" s="166">
        <f t="shared" si="9"/>
        <v>0</v>
      </c>
      <c r="BL137" s="13" t="s">
        <v>111</v>
      </c>
      <c r="BM137" s="165" t="s">
        <v>158</v>
      </c>
    </row>
    <row r="138" spans="1:65" s="2" customFormat="1" ht="102.75" customHeight="1">
      <c r="A138" s="30"/>
      <c r="B138" s="31"/>
      <c r="C138" s="154" t="s">
        <v>73</v>
      </c>
      <c r="D138" s="154" t="s">
        <v>108</v>
      </c>
      <c r="E138" s="155" t="s">
        <v>159</v>
      </c>
      <c r="F138" s="156" t="s">
        <v>219</v>
      </c>
      <c r="G138" s="157" t="s">
        <v>110</v>
      </c>
      <c r="H138" s="158">
        <v>1</v>
      </c>
      <c r="I138" s="159"/>
      <c r="J138" s="160">
        <f t="shared" si="0"/>
        <v>0</v>
      </c>
      <c r="K138" s="156" t="s">
        <v>1</v>
      </c>
      <c r="L138" s="35"/>
      <c r="M138" s="161" t="s">
        <v>1</v>
      </c>
      <c r="N138" s="162" t="s">
        <v>38</v>
      </c>
      <c r="O138" s="67"/>
      <c r="P138" s="163">
        <f t="shared" si="1"/>
        <v>0</v>
      </c>
      <c r="Q138" s="163">
        <v>0</v>
      </c>
      <c r="R138" s="163">
        <f t="shared" si="2"/>
        <v>0</v>
      </c>
      <c r="S138" s="163">
        <v>0</v>
      </c>
      <c r="T138" s="164">
        <f t="shared" si="3"/>
        <v>0</v>
      </c>
      <c r="U138" s="30"/>
      <c r="V138" s="30"/>
      <c r="W138" s="30"/>
      <c r="X138" s="30"/>
      <c r="Y138" s="30"/>
      <c r="Z138" s="30"/>
      <c r="AA138" s="30"/>
      <c r="AB138" s="30"/>
      <c r="AC138" s="30"/>
      <c r="AD138" s="30"/>
      <c r="AE138" s="30"/>
      <c r="AR138" s="165" t="s">
        <v>111</v>
      </c>
      <c r="AT138" s="165" t="s">
        <v>108</v>
      </c>
      <c r="AU138" s="165" t="s">
        <v>81</v>
      </c>
      <c r="AY138" s="13" t="s">
        <v>112</v>
      </c>
      <c r="BE138" s="166">
        <f t="shared" si="4"/>
        <v>0</v>
      </c>
      <c r="BF138" s="166">
        <f t="shared" si="5"/>
        <v>0</v>
      </c>
      <c r="BG138" s="166">
        <f t="shared" si="6"/>
        <v>0</v>
      </c>
      <c r="BH138" s="166">
        <f t="shared" si="7"/>
        <v>0</v>
      </c>
      <c r="BI138" s="166">
        <f t="shared" si="8"/>
        <v>0</v>
      </c>
      <c r="BJ138" s="13" t="s">
        <v>81</v>
      </c>
      <c r="BK138" s="166">
        <f t="shared" si="9"/>
        <v>0</v>
      </c>
      <c r="BL138" s="13" t="s">
        <v>111</v>
      </c>
      <c r="BM138" s="165" t="s">
        <v>160</v>
      </c>
    </row>
    <row r="139" spans="1:65" s="2" customFormat="1" ht="168" customHeight="1">
      <c r="A139" s="30"/>
      <c r="B139" s="31"/>
      <c r="C139" s="154" t="s">
        <v>73</v>
      </c>
      <c r="D139" s="154" t="s">
        <v>108</v>
      </c>
      <c r="E139" s="155" t="s">
        <v>161</v>
      </c>
      <c r="F139" s="156" t="s">
        <v>220</v>
      </c>
      <c r="G139" s="157" t="s">
        <v>110</v>
      </c>
      <c r="H139" s="158">
        <v>24</v>
      </c>
      <c r="I139" s="159"/>
      <c r="J139" s="160">
        <f t="shared" si="0"/>
        <v>0</v>
      </c>
      <c r="K139" s="156" t="s">
        <v>1</v>
      </c>
      <c r="L139" s="35"/>
      <c r="M139" s="161" t="s">
        <v>1</v>
      </c>
      <c r="N139" s="162" t="s">
        <v>38</v>
      </c>
      <c r="O139" s="67"/>
      <c r="P139" s="163">
        <f t="shared" si="1"/>
        <v>0</v>
      </c>
      <c r="Q139" s="163">
        <v>0</v>
      </c>
      <c r="R139" s="163">
        <f t="shared" si="2"/>
        <v>0</v>
      </c>
      <c r="S139" s="163">
        <v>0</v>
      </c>
      <c r="T139" s="164">
        <f t="shared" si="3"/>
        <v>0</v>
      </c>
      <c r="U139" s="30"/>
      <c r="V139" s="30"/>
      <c r="W139" s="30"/>
      <c r="X139" s="30"/>
      <c r="Y139" s="30"/>
      <c r="Z139" s="30"/>
      <c r="AA139" s="30"/>
      <c r="AB139" s="30"/>
      <c r="AC139" s="30"/>
      <c r="AD139" s="30"/>
      <c r="AE139" s="30"/>
      <c r="AR139" s="165" t="s">
        <v>111</v>
      </c>
      <c r="AT139" s="165" t="s">
        <v>108</v>
      </c>
      <c r="AU139" s="165" t="s">
        <v>81</v>
      </c>
      <c r="AY139" s="13" t="s">
        <v>112</v>
      </c>
      <c r="BE139" s="166">
        <f t="shared" si="4"/>
        <v>0</v>
      </c>
      <c r="BF139" s="166">
        <f t="shared" si="5"/>
        <v>0</v>
      </c>
      <c r="BG139" s="166">
        <f t="shared" si="6"/>
        <v>0</v>
      </c>
      <c r="BH139" s="166">
        <f t="shared" si="7"/>
        <v>0</v>
      </c>
      <c r="BI139" s="166">
        <f t="shared" si="8"/>
        <v>0</v>
      </c>
      <c r="BJ139" s="13" t="s">
        <v>81</v>
      </c>
      <c r="BK139" s="166">
        <f t="shared" si="9"/>
        <v>0</v>
      </c>
      <c r="BL139" s="13" t="s">
        <v>111</v>
      </c>
      <c r="BM139" s="165" t="s">
        <v>162</v>
      </c>
    </row>
    <row r="140" spans="1:65" s="2" customFormat="1" ht="126.75" customHeight="1">
      <c r="A140" s="30"/>
      <c r="B140" s="31"/>
      <c r="C140" s="154" t="s">
        <v>73</v>
      </c>
      <c r="D140" s="154" t="s">
        <v>108</v>
      </c>
      <c r="E140" s="155" t="s">
        <v>151</v>
      </c>
      <c r="F140" s="156" t="s">
        <v>221</v>
      </c>
      <c r="G140" s="157" t="s">
        <v>110</v>
      </c>
      <c r="H140" s="158">
        <v>24</v>
      </c>
      <c r="I140" s="159"/>
      <c r="J140" s="160">
        <f t="shared" si="0"/>
        <v>0</v>
      </c>
      <c r="K140" s="156" t="s">
        <v>1</v>
      </c>
      <c r="L140" s="35"/>
      <c r="M140" s="161" t="s">
        <v>1</v>
      </c>
      <c r="N140" s="162" t="s">
        <v>38</v>
      </c>
      <c r="O140" s="67"/>
      <c r="P140" s="163">
        <f t="shared" si="1"/>
        <v>0</v>
      </c>
      <c r="Q140" s="163">
        <v>0</v>
      </c>
      <c r="R140" s="163">
        <f t="shared" si="2"/>
        <v>0</v>
      </c>
      <c r="S140" s="163">
        <v>0</v>
      </c>
      <c r="T140" s="164">
        <f t="shared" si="3"/>
        <v>0</v>
      </c>
      <c r="U140" s="30"/>
      <c r="V140" s="30"/>
      <c r="W140" s="30"/>
      <c r="X140" s="30"/>
      <c r="Y140" s="30"/>
      <c r="Z140" s="30"/>
      <c r="AA140" s="30"/>
      <c r="AB140" s="30"/>
      <c r="AC140" s="30"/>
      <c r="AD140" s="30"/>
      <c r="AE140" s="30"/>
      <c r="AR140" s="165" t="s">
        <v>111</v>
      </c>
      <c r="AT140" s="165" t="s">
        <v>108</v>
      </c>
      <c r="AU140" s="165" t="s">
        <v>81</v>
      </c>
      <c r="AY140" s="13" t="s">
        <v>112</v>
      </c>
      <c r="BE140" s="166">
        <f t="shared" si="4"/>
        <v>0</v>
      </c>
      <c r="BF140" s="166">
        <f t="shared" si="5"/>
        <v>0</v>
      </c>
      <c r="BG140" s="166">
        <f t="shared" si="6"/>
        <v>0</v>
      </c>
      <c r="BH140" s="166">
        <f t="shared" si="7"/>
        <v>0</v>
      </c>
      <c r="BI140" s="166">
        <f t="shared" si="8"/>
        <v>0</v>
      </c>
      <c r="BJ140" s="13" t="s">
        <v>81</v>
      </c>
      <c r="BK140" s="166">
        <f t="shared" si="9"/>
        <v>0</v>
      </c>
      <c r="BL140" s="13" t="s">
        <v>111</v>
      </c>
      <c r="BM140" s="165" t="s">
        <v>163</v>
      </c>
    </row>
    <row r="141" spans="1:65" s="2" customFormat="1" ht="51.75" customHeight="1">
      <c r="A141" s="30"/>
      <c r="B141" s="31"/>
      <c r="C141" s="154" t="s">
        <v>73</v>
      </c>
      <c r="D141" s="154" t="s">
        <v>108</v>
      </c>
      <c r="E141" s="155" t="s">
        <v>164</v>
      </c>
      <c r="F141" s="156" t="s">
        <v>222</v>
      </c>
      <c r="G141" s="157" t="s">
        <v>110</v>
      </c>
      <c r="H141" s="158">
        <v>24</v>
      </c>
      <c r="I141" s="159"/>
      <c r="J141" s="160">
        <f t="shared" si="0"/>
        <v>0</v>
      </c>
      <c r="K141" s="156" t="s">
        <v>1</v>
      </c>
      <c r="L141" s="35"/>
      <c r="M141" s="161" t="s">
        <v>1</v>
      </c>
      <c r="N141" s="162" t="s">
        <v>38</v>
      </c>
      <c r="O141" s="67"/>
      <c r="P141" s="163">
        <f t="shared" si="1"/>
        <v>0</v>
      </c>
      <c r="Q141" s="163">
        <v>0</v>
      </c>
      <c r="R141" s="163">
        <f t="shared" si="2"/>
        <v>0</v>
      </c>
      <c r="S141" s="163">
        <v>0</v>
      </c>
      <c r="T141" s="164">
        <f t="shared" si="3"/>
        <v>0</v>
      </c>
      <c r="U141" s="30"/>
      <c r="V141" s="30"/>
      <c r="W141" s="30"/>
      <c r="X141" s="30"/>
      <c r="Y141" s="30"/>
      <c r="Z141" s="30"/>
      <c r="AA141" s="30"/>
      <c r="AB141" s="30"/>
      <c r="AC141" s="30"/>
      <c r="AD141" s="30"/>
      <c r="AE141" s="30"/>
      <c r="AR141" s="165" t="s">
        <v>111</v>
      </c>
      <c r="AT141" s="165" t="s">
        <v>108</v>
      </c>
      <c r="AU141" s="165" t="s">
        <v>81</v>
      </c>
      <c r="AY141" s="13" t="s">
        <v>112</v>
      </c>
      <c r="BE141" s="166">
        <f t="shared" si="4"/>
        <v>0</v>
      </c>
      <c r="BF141" s="166">
        <f t="shared" si="5"/>
        <v>0</v>
      </c>
      <c r="BG141" s="166">
        <f t="shared" si="6"/>
        <v>0</v>
      </c>
      <c r="BH141" s="166">
        <f t="shared" si="7"/>
        <v>0</v>
      </c>
      <c r="BI141" s="166">
        <f t="shared" si="8"/>
        <v>0</v>
      </c>
      <c r="BJ141" s="13" t="s">
        <v>81</v>
      </c>
      <c r="BK141" s="166">
        <f t="shared" si="9"/>
        <v>0</v>
      </c>
      <c r="BL141" s="13" t="s">
        <v>111</v>
      </c>
      <c r="BM141" s="165" t="s">
        <v>165</v>
      </c>
    </row>
    <row r="142" spans="1:65" s="2" customFormat="1" ht="102.75" customHeight="1">
      <c r="A142" s="30"/>
      <c r="B142" s="31"/>
      <c r="C142" s="154" t="s">
        <v>73</v>
      </c>
      <c r="D142" s="154" t="s">
        <v>108</v>
      </c>
      <c r="E142" s="155" t="s">
        <v>159</v>
      </c>
      <c r="F142" s="156" t="s">
        <v>219</v>
      </c>
      <c r="G142" s="157" t="s">
        <v>110</v>
      </c>
      <c r="H142" s="158">
        <v>24</v>
      </c>
      <c r="I142" s="159"/>
      <c r="J142" s="160">
        <f t="shared" si="0"/>
        <v>0</v>
      </c>
      <c r="K142" s="156" t="s">
        <v>1</v>
      </c>
      <c r="L142" s="35"/>
      <c r="M142" s="161" t="s">
        <v>1</v>
      </c>
      <c r="N142" s="162" t="s">
        <v>38</v>
      </c>
      <c r="O142" s="67"/>
      <c r="P142" s="163">
        <f t="shared" si="1"/>
        <v>0</v>
      </c>
      <c r="Q142" s="163">
        <v>0</v>
      </c>
      <c r="R142" s="163">
        <f t="shared" si="2"/>
        <v>0</v>
      </c>
      <c r="S142" s="163">
        <v>0</v>
      </c>
      <c r="T142" s="164">
        <f t="shared" si="3"/>
        <v>0</v>
      </c>
      <c r="U142" s="30"/>
      <c r="V142" s="30"/>
      <c r="W142" s="30"/>
      <c r="X142" s="30"/>
      <c r="Y142" s="30"/>
      <c r="Z142" s="30"/>
      <c r="AA142" s="30"/>
      <c r="AB142" s="30"/>
      <c r="AC142" s="30"/>
      <c r="AD142" s="30"/>
      <c r="AE142" s="30"/>
      <c r="AR142" s="165" t="s">
        <v>111</v>
      </c>
      <c r="AT142" s="165" t="s">
        <v>108</v>
      </c>
      <c r="AU142" s="165" t="s">
        <v>81</v>
      </c>
      <c r="AY142" s="13" t="s">
        <v>112</v>
      </c>
      <c r="BE142" s="166">
        <f t="shared" si="4"/>
        <v>0</v>
      </c>
      <c r="BF142" s="166">
        <f t="shared" si="5"/>
        <v>0</v>
      </c>
      <c r="BG142" s="166">
        <f t="shared" si="6"/>
        <v>0</v>
      </c>
      <c r="BH142" s="166">
        <f t="shared" si="7"/>
        <v>0</v>
      </c>
      <c r="BI142" s="166">
        <f t="shared" si="8"/>
        <v>0</v>
      </c>
      <c r="BJ142" s="13" t="s">
        <v>81</v>
      </c>
      <c r="BK142" s="166">
        <f t="shared" si="9"/>
        <v>0</v>
      </c>
      <c r="BL142" s="13" t="s">
        <v>111</v>
      </c>
      <c r="BM142" s="165" t="s">
        <v>166</v>
      </c>
    </row>
    <row r="143" spans="1:65" s="2" customFormat="1" ht="54.75" customHeight="1">
      <c r="A143" s="30"/>
      <c r="B143" s="31"/>
      <c r="C143" s="154" t="s">
        <v>73</v>
      </c>
      <c r="D143" s="154" t="s">
        <v>108</v>
      </c>
      <c r="E143" s="155" t="s">
        <v>167</v>
      </c>
      <c r="F143" s="156" t="s">
        <v>223</v>
      </c>
      <c r="G143" s="157" t="s">
        <v>110</v>
      </c>
      <c r="H143" s="158">
        <v>1</v>
      </c>
      <c r="I143" s="159"/>
      <c r="J143" s="160">
        <f t="shared" si="0"/>
        <v>0</v>
      </c>
      <c r="K143" s="156" t="s">
        <v>1</v>
      </c>
      <c r="L143" s="35"/>
      <c r="M143" s="161" t="s">
        <v>1</v>
      </c>
      <c r="N143" s="162" t="s">
        <v>38</v>
      </c>
      <c r="O143" s="67"/>
      <c r="P143" s="163">
        <f t="shared" si="1"/>
        <v>0</v>
      </c>
      <c r="Q143" s="163">
        <v>0</v>
      </c>
      <c r="R143" s="163">
        <f t="shared" si="2"/>
        <v>0</v>
      </c>
      <c r="S143" s="163">
        <v>0</v>
      </c>
      <c r="T143" s="164">
        <f t="shared" si="3"/>
        <v>0</v>
      </c>
      <c r="U143" s="30"/>
      <c r="V143" s="30"/>
      <c r="W143" s="30"/>
      <c r="X143" s="30"/>
      <c r="Y143" s="30"/>
      <c r="Z143" s="30"/>
      <c r="AA143" s="30"/>
      <c r="AB143" s="30"/>
      <c r="AC143" s="30"/>
      <c r="AD143" s="30"/>
      <c r="AE143" s="30"/>
      <c r="AR143" s="165" t="s">
        <v>111</v>
      </c>
      <c r="AT143" s="165" t="s">
        <v>108</v>
      </c>
      <c r="AU143" s="165" t="s">
        <v>81</v>
      </c>
      <c r="AY143" s="13" t="s">
        <v>112</v>
      </c>
      <c r="BE143" s="166">
        <f t="shared" si="4"/>
        <v>0</v>
      </c>
      <c r="BF143" s="166">
        <f t="shared" si="5"/>
        <v>0</v>
      </c>
      <c r="BG143" s="166">
        <f t="shared" si="6"/>
        <v>0</v>
      </c>
      <c r="BH143" s="166">
        <f t="shared" si="7"/>
        <v>0</v>
      </c>
      <c r="BI143" s="166">
        <f t="shared" si="8"/>
        <v>0</v>
      </c>
      <c r="BJ143" s="13" t="s">
        <v>81</v>
      </c>
      <c r="BK143" s="166">
        <f t="shared" si="9"/>
        <v>0</v>
      </c>
      <c r="BL143" s="13" t="s">
        <v>111</v>
      </c>
      <c r="BM143" s="165" t="s">
        <v>168</v>
      </c>
    </row>
    <row r="144" spans="1:65" s="2" customFormat="1" ht="106.5" customHeight="1">
      <c r="A144" s="30"/>
      <c r="B144" s="31"/>
      <c r="C144" s="154" t="s">
        <v>73</v>
      </c>
      <c r="D144" s="154" t="s">
        <v>108</v>
      </c>
      <c r="E144" s="155" t="s">
        <v>169</v>
      </c>
      <c r="F144" s="156" t="s">
        <v>170</v>
      </c>
      <c r="G144" s="157" t="s">
        <v>110</v>
      </c>
      <c r="H144" s="158">
        <v>1</v>
      </c>
      <c r="I144" s="159"/>
      <c r="J144" s="160">
        <f t="shared" si="0"/>
        <v>0</v>
      </c>
      <c r="K144" s="156" t="s">
        <v>1</v>
      </c>
      <c r="L144" s="35"/>
      <c r="M144" s="161" t="s">
        <v>1</v>
      </c>
      <c r="N144" s="162" t="s">
        <v>38</v>
      </c>
      <c r="O144" s="67"/>
      <c r="P144" s="163">
        <f t="shared" si="1"/>
        <v>0</v>
      </c>
      <c r="Q144" s="163">
        <v>0</v>
      </c>
      <c r="R144" s="163">
        <f t="shared" si="2"/>
        <v>0</v>
      </c>
      <c r="S144" s="163">
        <v>0</v>
      </c>
      <c r="T144" s="164">
        <f t="shared" si="3"/>
        <v>0</v>
      </c>
      <c r="U144" s="30"/>
      <c r="V144" s="30"/>
      <c r="W144" s="30"/>
      <c r="X144" s="30"/>
      <c r="Y144" s="30"/>
      <c r="Z144" s="30"/>
      <c r="AA144" s="30"/>
      <c r="AB144" s="30"/>
      <c r="AC144" s="30"/>
      <c r="AD144" s="30"/>
      <c r="AE144" s="30"/>
      <c r="AR144" s="165" t="s">
        <v>111</v>
      </c>
      <c r="AT144" s="165" t="s">
        <v>108</v>
      </c>
      <c r="AU144" s="165" t="s">
        <v>81</v>
      </c>
      <c r="AY144" s="13" t="s">
        <v>112</v>
      </c>
      <c r="BE144" s="166">
        <f t="shared" si="4"/>
        <v>0</v>
      </c>
      <c r="BF144" s="166">
        <f t="shared" si="5"/>
        <v>0</v>
      </c>
      <c r="BG144" s="166">
        <f t="shared" si="6"/>
        <v>0</v>
      </c>
      <c r="BH144" s="166">
        <f t="shared" si="7"/>
        <v>0</v>
      </c>
      <c r="BI144" s="166">
        <f t="shared" si="8"/>
        <v>0</v>
      </c>
      <c r="BJ144" s="13" t="s">
        <v>81</v>
      </c>
      <c r="BK144" s="166">
        <f t="shared" si="9"/>
        <v>0</v>
      </c>
      <c r="BL144" s="13" t="s">
        <v>111</v>
      </c>
      <c r="BM144" s="165" t="s">
        <v>171</v>
      </c>
    </row>
    <row r="145" spans="1:65" s="2" customFormat="1" ht="62.65" customHeight="1">
      <c r="A145" s="30"/>
      <c r="B145" s="31"/>
      <c r="C145" s="154" t="s">
        <v>73</v>
      </c>
      <c r="D145" s="154" t="s">
        <v>108</v>
      </c>
      <c r="E145" s="155" t="s">
        <v>172</v>
      </c>
      <c r="F145" s="156" t="s">
        <v>224</v>
      </c>
      <c r="G145" s="157" t="s">
        <v>110</v>
      </c>
      <c r="H145" s="158">
        <v>2</v>
      </c>
      <c r="I145" s="159"/>
      <c r="J145" s="160">
        <f t="shared" si="0"/>
        <v>0</v>
      </c>
      <c r="K145" s="156" t="s">
        <v>1</v>
      </c>
      <c r="L145" s="35"/>
      <c r="M145" s="161" t="s">
        <v>1</v>
      </c>
      <c r="N145" s="162" t="s">
        <v>38</v>
      </c>
      <c r="O145" s="67"/>
      <c r="P145" s="163">
        <f t="shared" si="1"/>
        <v>0</v>
      </c>
      <c r="Q145" s="163">
        <v>0</v>
      </c>
      <c r="R145" s="163">
        <f t="shared" si="2"/>
        <v>0</v>
      </c>
      <c r="S145" s="163">
        <v>0</v>
      </c>
      <c r="T145" s="164">
        <f t="shared" si="3"/>
        <v>0</v>
      </c>
      <c r="U145" s="30"/>
      <c r="V145" s="30"/>
      <c r="W145" s="30"/>
      <c r="X145" s="30"/>
      <c r="Y145" s="30"/>
      <c r="Z145" s="30"/>
      <c r="AA145" s="30"/>
      <c r="AB145" s="30"/>
      <c r="AC145" s="30"/>
      <c r="AD145" s="30"/>
      <c r="AE145" s="30"/>
      <c r="AR145" s="165" t="s">
        <v>111</v>
      </c>
      <c r="AT145" s="165" t="s">
        <v>108</v>
      </c>
      <c r="AU145" s="165" t="s">
        <v>81</v>
      </c>
      <c r="AY145" s="13" t="s">
        <v>112</v>
      </c>
      <c r="BE145" s="166">
        <f t="shared" si="4"/>
        <v>0</v>
      </c>
      <c r="BF145" s="166">
        <f t="shared" si="5"/>
        <v>0</v>
      </c>
      <c r="BG145" s="166">
        <f t="shared" si="6"/>
        <v>0</v>
      </c>
      <c r="BH145" s="166">
        <f t="shared" si="7"/>
        <v>0</v>
      </c>
      <c r="BI145" s="166">
        <f t="shared" si="8"/>
        <v>0</v>
      </c>
      <c r="BJ145" s="13" t="s">
        <v>81</v>
      </c>
      <c r="BK145" s="166">
        <f t="shared" si="9"/>
        <v>0</v>
      </c>
      <c r="BL145" s="13" t="s">
        <v>111</v>
      </c>
      <c r="BM145" s="165" t="s">
        <v>173</v>
      </c>
    </row>
    <row r="146" spans="1:65" s="2" customFormat="1" ht="88.5" customHeight="1">
      <c r="A146" s="30"/>
      <c r="B146" s="31"/>
      <c r="C146" s="154" t="s">
        <v>73</v>
      </c>
      <c r="D146" s="154" t="s">
        <v>108</v>
      </c>
      <c r="E146" s="155" t="s">
        <v>174</v>
      </c>
      <c r="F146" s="156" t="s">
        <v>227</v>
      </c>
      <c r="G146" s="157" t="s">
        <v>110</v>
      </c>
      <c r="H146" s="158">
        <v>2</v>
      </c>
      <c r="I146" s="159"/>
      <c r="J146" s="160">
        <f t="shared" si="0"/>
        <v>0</v>
      </c>
      <c r="K146" s="156" t="s">
        <v>1</v>
      </c>
      <c r="L146" s="35"/>
      <c r="M146" s="161" t="s">
        <v>1</v>
      </c>
      <c r="N146" s="162" t="s">
        <v>38</v>
      </c>
      <c r="O146" s="67"/>
      <c r="P146" s="163">
        <f t="shared" si="1"/>
        <v>0</v>
      </c>
      <c r="Q146" s="163">
        <v>0</v>
      </c>
      <c r="R146" s="163">
        <f t="shared" si="2"/>
        <v>0</v>
      </c>
      <c r="S146" s="163">
        <v>0</v>
      </c>
      <c r="T146" s="164">
        <f t="shared" si="3"/>
        <v>0</v>
      </c>
      <c r="U146" s="30"/>
      <c r="V146" s="30"/>
      <c r="W146" s="30"/>
      <c r="X146" s="30"/>
      <c r="Y146" s="30"/>
      <c r="Z146" s="30"/>
      <c r="AA146" s="30"/>
      <c r="AB146" s="30"/>
      <c r="AC146" s="30"/>
      <c r="AD146" s="30"/>
      <c r="AE146" s="30"/>
      <c r="AR146" s="165" t="s">
        <v>111</v>
      </c>
      <c r="AT146" s="165" t="s">
        <v>108</v>
      </c>
      <c r="AU146" s="165" t="s">
        <v>81</v>
      </c>
      <c r="AY146" s="13" t="s">
        <v>112</v>
      </c>
      <c r="BE146" s="166">
        <f t="shared" si="4"/>
        <v>0</v>
      </c>
      <c r="BF146" s="166">
        <f t="shared" si="5"/>
        <v>0</v>
      </c>
      <c r="BG146" s="166">
        <f t="shared" si="6"/>
        <v>0</v>
      </c>
      <c r="BH146" s="166">
        <f t="shared" si="7"/>
        <v>0</v>
      </c>
      <c r="BI146" s="166">
        <f t="shared" si="8"/>
        <v>0</v>
      </c>
      <c r="BJ146" s="13" t="s">
        <v>81</v>
      </c>
      <c r="BK146" s="166">
        <f t="shared" si="9"/>
        <v>0</v>
      </c>
      <c r="BL146" s="13" t="s">
        <v>111</v>
      </c>
      <c r="BM146" s="165" t="s">
        <v>175</v>
      </c>
    </row>
    <row r="147" spans="1:65" s="11" customFormat="1" ht="25.9" customHeight="1">
      <c r="B147" s="178"/>
      <c r="C147" s="179"/>
      <c r="D147" s="180" t="s">
        <v>72</v>
      </c>
      <c r="E147" s="181" t="s">
        <v>176</v>
      </c>
      <c r="F147" s="181" t="s">
        <v>177</v>
      </c>
      <c r="G147" s="179"/>
      <c r="H147" s="179"/>
      <c r="I147" s="182"/>
      <c r="J147" s="183">
        <f>BK147</f>
        <v>0</v>
      </c>
      <c r="K147" s="179"/>
      <c r="L147" s="184"/>
      <c r="M147" s="185"/>
      <c r="N147" s="186"/>
      <c r="O147" s="186"/>
      <c r="P147" s="187">
        <f>SUM(P148:P152)</f>
        <v>0</v>
      </c>
      <c r="Q147" s="186"/>
      <c r="R147" s="187">
        <f>SUM(R148:R152)</f>
        <v>0</v>
      </c>
      <c r="S147" s="186"/>
      <c r="T147" s="188">
        <f>SUM(T148:T152)</f>
        <v>0</v>
      </c>
      <c r="AR147" s="189" t="s">
        <v>81</v>
      </c>
      <c r="AT147" s="190" t="s">
        <v>72</v>
      </c>
      <c r="AU147" s="190" t="s">
        <v>73</v>
      </c>
      <c r="AY147" s="189" t="s">
        <v>112</v>
      </c>
      <c r="BK147" s="191">
        <f>SUM(BK148:BK152)</f>
        <v>0</v>
      </c>
    </row>
    <row r="148" spans="1:65" s="2" customFormat="1" ht="155.25" customHeight="1">
      <c r="A148" s="30"/>
      <c r="B148" s="31"/>
      <c r="C148" s="154" t="s">
        <v>73</v>
      </c>
      <c r="D148" s="154" t="s">
        <v>108</v>
      </c>
      <c r="E148" s="155" t="s">
        <v>178</v>
      </c>
      <c r="F148" s="156" t="s">
        <v>228</v>
      </c>
      <c r="G148" s="157" t="s">
        <v>110</v>
      </c>
      <c r="H148" s="158">
        <v>1</v>
      </c>
      <c r="I148" s="159"/>
      <c r="J148" s="160">
        <f>ROUND(I148*H148,2)</f>
        <v>0</v>
      </c>
      <c r="K148" s="156" t="s">
        <v>1</v>
      </c>
      <c r="L148" s="35"/>
      <c r="M148" s="161" t="s">
        <v>1</v>
      </c>
      <c r="N148" s="162" t="s">
        <v>38</v>
      </c>
      <c r="O148" s="67"/>
      <c r="P148" s="163">
        <f>O148*H148</f>
        <v>0</v>
      </c>
      <c r="Q148" s="163">
        <v>0</v>
      </c>
      <c r="R148" s="163">
        <f>Q148*H148</f>
        <v>0</v>
      </c>
      <c r="S148" s="163">
        <v>0</v>
      </c>
      <c r="T148" s="164">
        <f>S148*H148</f>
        <v>0</v>
      </c>
      <c r="U148" s="30"/>
      <c r="V148" s="30"/>
      <c r="W148" s="30"/>
      <c r="X148" s="30"/>
      <c r="Y148" s="30"/>
      <c r="Z148" s="30"/>
      <c r="AA148" s="30"/>
      <c r="AB148" s="30"/>
      <c r="AC148" s="30"/>
      <c r="AD148" s="30"/>
      <c r="AE148" s="30"/>
      <c r="AR148" s="165" t="s">
        <v>111</v>
      </c>
      <c r="AT148" s="165" t="s">
        <v>108</v>
      </c>
      <c r="AU148" s="165" t="s">
        <v>81</v>
      </c>
      <c r="AY148" s="13" t="s">
        <v>112</v>
      </c>
      <c r="BE148" s="166">
        <f>IF(N148="základní",J148,0)</f>
        <v>0</v>
      </c>
      <c r="BF148" s="166">
        <f>IF(N148="snížená",J148,0)</f>
        <v>0</v>
      </c>
      <c r="BG148" s="166">
        <f>IF(N148="zákl. přenesená",J148,0)</f>
        <v>0</v>
      </c>
      <c r="BH148" s="166">
        <f>IF(N148="sníž. přenesená",J148,0)</f>
        <v>0</v>
      </c>
      <c r="BI148" s="166">
        <f>IF(N148="nulová",J148,0)</f>
        <v>0</v>
      </c>
      <c r="BJ148" s="13" t="s">
        <v>81</v>
      </c>
      <c r="BK148" s="166">
        <f>ROUND(I148*H148,2)</f>
        <v>0</v>
      </c>
      <c r="BL148" s="13" t="s">
        <v>111</v>
      </c>
      <c r="BM148" s="165" t="s">
        <v>179</v>
      </c>
    </row>
    <row r="149" spans="1:65" s="2" customFormat="1" ht="102.75" customHeight="1">
      <c r="A149" s="30"/>
      <c r="B149" s="31"/>
      <c r="C149" s="154" t="s">
        <v>73</v>
      </c>
      <c r="D149" s="154" t="s">
        <v>108</v>
      </c>
      <c r="E149" s="155" t="s">
        <v>180</v>
      </c>
      <c r="F149" s="156" t="s">
        <v>229</v>
      </c>
      <c r="G149" s="157" t="s">
        <v>110</v>
      </c>
      <c r="H149" s="158">
        <v>1</v>
      </c>
      <c r="I149" s="159"/>
      <c r="J149" s="160">
        <f>ROUND(I149*H149,2)</f>
        <v>0</v>
      </c>
      <c r="K149" s="156" t="s">
        <v>1</v>
      </c>
      <c r="L149" s="35"/>
      <c r="M149" s="161" t="s">
        <v>1</v>
      </c>
      <c r="N149" s="162" t="s">
        <v>38</v>
      </c>
      <c r="O149" s="67"/>
      <c r="P149" s="163">
        <f>O149*H149</f>
        <v>0</v>
      </c>
      <c r="Q149" s="163">
        <v>0</v>
      </c>
      <c r="R149" s="163">
        <f>Q149*H149</f>
        <v>0</v>
      </c>
      <c r="S149" s="163">
        <v>0</v>
      </c>
      <c r="T149" s="164">
        <f>S149*H149</f>
        <v>0</v>
      </c>
      <c r="U149" s="30"/>
      <c r="V149" s="30"/>
      <c r="W149" s="30"/>
      <c r="X149" s="30"/>
      <c r="Y149" s="30"/>
      <c r="Z149" s="30"/>
      <c r="AA149" s="30"/>
      <c r="AB149" s="30"/>
      <c r="AC149" s="30"/>
      <c r="AD149" s="30"/>
      <c r="AE149" s="30"/>
      <c r="AR149" s="165" t="s">
        <v>111</v>
      </c>
      <c r="AT149" s="165" t="s">
        <v>108</v>
      </c>
      <c r="AU149" s="165" t="s">
        <v>81</v>
      </c>
      <c r="AY149" s="13" t="s">
        <v>112</v>
      </c>
      <c r="BE149" s="166">
        <f>IF(N149="základní",J149,0)</f>
        <v>0</v>
      </c>
      <c r="BF149" s="166">
        <f>IF(N149="snížená",J149,0)</f>
        <v>0</v>
      </c>
      <c r="BG149" s="166">
        <f>IF(N149="zákl. přenesená",J149,0)</f>
        <v>0</v>
      </c>
      <c r="BH149" s="166">
        <f>IF(N149="sníž. přenesená",J149,0)</f>
        <v>0</v>
      </c>
      <c r="BI149" s="166">
        <f>IF(N149="nulová",J149,0)</f>
        <v>0</v>
      </c>
      <c r="BJ149" s="13" t="s">
        <v>81</v>
      </c>
      <c r="BK149" s="166">
        <f>ROUND(I149*H149,2)</f>
        <v>0</v>
      </c>
      <c r="BL149" s="13" t="s">
        <v>111</v>
      </c>
      <c r="BM149" s="165" t="s">
        <v>181</v>
      </c>
    </row>
    <row r="150" spans="1:65" s="2" customFormat="1" ht="53.25" customHeight="1">
      <c r="A150" s="30"/>
      <c r="B150" s="31"/>
      <c r="C150" s="154" t="s">
        <v>73</v>
      </c>
      <c r="D150" s="154" t="s">
        <v>108</v>
      </c>
      <c r="E150" s="155" t="s">
        <v>182</v>
      </c>
      <c r="F150" s="156" t="s">
        <v>230</v>
      </c>
      <c r="G150" s="157" t="s">
        <v>110</v>
      </c>
      <c r="H150" s="158">
        <v>1</v>
      </c>
      <c r="I150" s="159"/>
      <c r="J150" s="160">
        <f>ROUND(I150*H150,2)</f>
        <v>0</v>
      </c>
      <c r="K150" s="156" t="s">
        <v>1</v>
      </c>
      <c r="L150" s="35"/>
      <c r="M150" s="161" t="s">
        <v>1</v>
      </c>
      <c r="N150" s="162" t="s">
        <v>38</v>
      </c>
      <c r="O150" s="67"/>
      <c r="P150" s="163">
        <f>O150*H150</f>
        <v>0</v>
      </c>
      <c r="Q150" s="163">
        <v>0</v>
      </c>
      <c r="R150" s="163">
        <f>Q150*H150</f>
        <v>0</v>
      </c>
      <c r="S150" s="163">
        <v>0</v>
      </c>
      <c r="T150" s="164">
        <f>S150*H150</f>
        <v>0</v>
      </c>
      <c r="U150" s="30"/>
      <c r="V150" s="30"/>
      <c r="W150" s="30"/>
      <c r="X150" s="30"/>
      <c r="Y150" s="30"/>
      <c r="Z150" s="30"/>
      <c r="AA150" s="30"/>
      <c r="AB150" s="30"/>
      <c r="AC150" s="30"/>
      <c r="AD150" s="30"/>
      <c r="AE150" s="30"/>
      <c r="AR150" s="165" t="s">
        <v>111</v>
      </c>
      <c r="AT150" s="165" t="s">
        <v>108</v>
      </c>
      <c r="AU150" s="165" t="s">
        <v>81</v>
      </c>
      <c r="AY150" s="13" t="s">
        <v>112</v>
      </c>
      <c r="BE150" s="166">
        <f>IF(N150="základní",J150,0)</f>
        <v>0</v>
      </c>
      <c r="BF150" s="166">
        <f>IF(N150="snížená",J150,0)</f>
        <v>0</v>
      </c>
      <c r="BG150" s="166">
        <f>IF(N150="zákl. přenesená",J150,0)</f>
        <v>0</v>
      </c>
      <c r="BH150" s="166">
        <f>IF(N150="sníž. přenesená",J150,0)</f>
        <v>0</v>
      </c>
      <c r="BI150" s="166">
        <f>IF(N150="nulová",J150,0)</f>
        <v>0</v>
      </c>
      <c r="BJ150" s="13" t="s">
        <v>81</v>
      </c>
      <c r="BK150" s="166">
        <f>ROUND(I150*H150,2)</f>
        <v>0</v>
      </c>
      <c r="BL150" s="13" t="s">
        <v>111</v>
      </c>
      <c r="BM150" s="165" t="s">
        <v>183</v>
      </c>
    </row>
    <row r="151" spans="1:65" s="2" customFormat="1" ht="67.5" customHeight="1">
      <c r="A151" s="30"/>
      <c r="B151" s="31"/>
      <c r="C151" s="154" t="s">
        <v>73</v>
      </c>
      <c r="D151" s="154" t="s">
        <v>108</v>
      </c>
      <c r="E151" s="155" t="s">
        <v>184</v>
      </c>
      <c r="F151" s="156" t="s">
        <v>231</v>
      </c>
      <c r="G151" s="157" t="s">
        <v>110</v>
      </c>
      <c r="H151" s="158">
        <v>1</v>
      </c>
      <c r="I151" s="159"/>
      <c r="J151" s="160">
        <f>ROUND(I151*H151,2)</f>
        <v>0</v>
      </c>
      <c r="K151" s="156" t="s">
        <v>1</v>
      </c>
      <c r="L151" s="35"/>
      <c r="M151" s="161" t="s">
        <v>1</v>
      </c>
      <c r="N151" s="162" t="s">
        <v>38</v>
      </c>
      <c r="O151" s="67"/>
      <c r="P151" s="163">
        <f>O151*H151</f>
        <v>0</v>
      </c>
      <c r="Q151" s="163">
        <v>0</v>
      </c>
      <c r="R151" s="163">
        <f>Q151*H151</f>
        <v>0</v>
      </c>
      <c r="S151" s="163">
        <v>0</v>
      </c>
      <c r="T151" s="164">
        <f>S151*H151</f>
        <v>0</v>
      </c>
      <c r="U151" s="30"/>
      <c r="V151" s="30"/>
      <c r="W151" s="30"/>
      <c r="X151" s="30"/>
      <c r="Y151" s="30"/>
      <c r="Z151" s="30"/>
      <c r="AA151" s="30"/>
      <c r="AB151" s="30"/>
      <c r="AC151" s="30"/>
      <c r="AD151" s="30"/>
      <c r="AE151" s="30"/>
      <c r="AR151" s="165" t="s">
        <v>111</v>
      </c>
      <c r="AT151" s="165" t="s">
        <v>108</v>
      </c>
      <c r="AU151" s="165" t="s">
        <v>81</v>
      </c>
      <c r="AY151" s="13" t="s">
        <v>112</v>
      </c>
      <c r="BE151" s="166">
        <f>IF(N151="základní",J151,0)</f>
        <v>0</v>
      </c>
      <c r="BF151" s="166">
        <f>IF(N151="snížená",J151,0)</f>
        <v>0</v>
      </c>
      <c r="BG151" s="166">
        <f>IF(N151="zákl. přenesená",J151,0)</f>
        <v>0</v>
      </c>
      <c r="BH151" s="166">
        <f>IF(N151="sníž. přenesená",J151,0)</f>
        <v>0</v>
      </c>
      <c r="BI151" s="166">
        <f>IF(N151="nulová",J151,0)</f>
        <v>0</v>
      </c>
      <c r="BJ151" s="13" t="s">
        <v>81</v>
      </c>
      <c r="BK151" s="166">
        <f>ROUND(I151*H151,2)</f>
        <v>0</v>
      </c>
      <c r="BL151" s="13" t="s">
        <v>111</v>
      </c>
      <c r="BM151" s="165" t="s">
        <v>185</v>
      </c>
    </row>
    <row r="152" spans="1:65" s="2" customFormat="1" ht="196.5" customHeight="1">
      <c r="A152" s="30"/>
      <c r="B152" s="31"/>
      <c r="C152" s="154" t="s">
        <v>73</v>
      </c>
      <c r="D152" s="154" t="s">
        <v>108</v>
      </c>
      <c r="E152" s="155" t="s">
        <v>186</v>
      </c>
      <c r="F152" s="156" t="s">
        <v>232</v>
      </c>
      <c r="G152" s="157" t="s">
        <v>110</v>
      </c>
      <c r="H152" s="158">
        <v>1</v>
      </c>
      <c r="I152" s="159"/>
      <c r="J152" s="160">
        <f>ROUND(I152*H152,2)</f>
        <v>0</v>
      </c>
      <c r="K152" s="156" t="s">
        <v>1</v>
      </c>
      <c r="L152" s="35"/>
      <c r="M152" s="161" t="s">
        <v>1</v>
      </c>
      <c r="N152" s="162" t="s">
        <v>38</v>
      </c>
      <c r="O152" s="67"/>
      <c r="P152" s="163">
        <f>O152*H152</f>
        <v>0</v>
      </c>
      <c r="Q152" s="163">
        <v>0</v>
      </c>
      <c r="R152" s="163">
        <f>Q152*H152</f>
        <v>0</v>
      </c>
      <c r="S152" s="163">
        <v>0</v>
      </c>
      <c r="T152" s="164">
        <f>S152*H152</f>
        <v>0</v>
      </c>
      <c r="U152" s="30"/>
      <c r="V152" s="30"/>
      <c r="W152" s="30"/>
      <c r="X152" s="30"/>
      <c r="Y152" s="30"/>
      <c r="Z152" s="30"/>
      <c r="AA152" s="30"/>
      <c r="AB152" s="30"/>
      <c r="AC152" s="30"/>
      <c r="AD152" s="30"/>
      <c r="AE152" s="30"/>
      <c r="AR152" s="165" t="s">
        <v>111</v>
      </c>
      <c r="AT152" s="165" t="s">
        <v>108</v>
      </c>
      <c r="AU152" s="165" t="s">
        <v>81</v>
      </c>
      <c r="AY152" s="13" t="s">
        <v>112</v>
      </c>
      <c r="BE152" s="166">
        <f>IF(N152="základní",J152,0)</f>
        <v>0</v>
      </c>
      <c r="BF152" s="166">
        <f>IF(N152="snížená",J152,0)</f>
        <v>0</v>
      </c>
      <c r="BG152" s="166">
        <f>IF(N152="zákl. přenesená",J152,0)</f>
        <v>0</v>
      </c>
      <c r="BH152" s="166">
        <f>IF(N152="sníž. přenesená",J152,0)</f>
        <v>0</v>
      </c>
      <c r="BI152" s="166">
        <f>IF(N152="nulová",J152,0)</f>
        <v>0</v>
      </c>
      <c r="BJ152" s="13" t="s">
        <v>81</v>
      </c>
      <c r="BK152" s="166">
        <f>ROUND(I152*H152,2)</f>
        <v>0</v>
      </c>
      <c r="BL152" s="13" t="s">
        <v>111</v>
      </c>
      <c r="BM152" s="165" t="s">
        <v>187</v>
      </c>
    </row>
    <row r="153" spans="1:65" s="11" customFormat="1" ht="25.9" customHeight="1">
      <c r="B153" s="178"/>
      <c r="C153" s="179"/>
      <c r="D153" s="180" t="s">
        <v>72</v>
      </c>
      <c r="E153" s="181" t="s">
        <v>188</v>
      </c>
      <c r="F153" s="181" t="s">
        <v>189</v>
      </c>
      <c r="G153" s="179"/>
      <c r="H153" s="179"/>
      <c r="I153" s="182"/>
      <c r="J153" s="183">
        <f>BK153</f>
        <v>0</v>
      </c>
      <c r="K153" s="179"/>
      <c r="L153" s="184"/>
      <c r="M153" s="185"/>
      <c r="N153" s="186"/>
      <c r="O153" s="186"/>
      <c r="P153" s="187">
        <f>SUM(P154:P159)</f>
        <v>0</v>
      </c>
      <c r="Q153" s="186"/>
      <c r="R153" s="187">
        <f>SUM(R154:R159)</f>
        <v>0</v>
      </c>
      <c r="S153" s="186"/>
      <c r="T153" s="188">
        <f>SUM(T154:T159)</f>
        <v>0</v>
      </c>
      <c r="AR153" s="189" t="s">
        <v>81</v>
      </c>
      <c r="AT153" s="190" t="s">
        <v>72</v>
      </c>
      <c r="AU153" s="190" t="s">
        <v>73</v>
      </c>
      <c r="AY153" s="189" t="s">
        <v>112</v>
      </c>
      <c r="BK153" s="191">
        <f>SUM(BK154:BK159)</f>
        <v>0</v>
      </c>
    </row>
    <row r="154" spans="1:65" s="2" customFormat="1" ht="391.5" customHeight="1">
      <c r="A154" s="30"/>
      <c r="B154" s="31"/>
      <c r="C154" s="154" t="s">
        <v>73</v>
      </c>
      <c r="D154" s="154" t="s">
        <v>108</v>
      </c>
      <c r="E154" s="155" t="s">
        <v>190</v>
      </c>
      <c r="F154" s="156" t="s">
        <v>233</v>
      </c>
      <c r="G154" s="157" t="s">
        <v>110</v>
      </c>
      <c r="H154" s="158">
        <v>1</v>
      </c>
      <c r="I154" s="159"/>
      <c r="J154" s="160">
        <f t="shared" ref="J154:J159" si="10">ROUND(I154*H154,2)</f>
        <v>0</v>
      </c>
      <c r="K154" s="156" t="s">
        <v>1</v>
      </c>
      <c r="L154" s="35"/>
      <c r="M154" s="161" t="s">
        <v>1</v>
      </c>
      <c r="N154" s="162" t="s">
        <v>38</v>
      </c>
      <c r="O154" s="67"/>
      <c r="P154" s="163">
        <f t="shared" ref="P154:P159" si="11">O154*H154</f>
        <v>0</v>
      </c>
      <c r="Q154" s="163">
        <v>0</v>
      </c>
      <c r="R154" s="163">
        <f t="shared" ref="R154:R159" si="12">Q154*H154</f>
        <v>0</v>
      </c>
      <c r="S154" s="163">
        <v>0</v>
      </c>
      <c r="T154" s="164">
        <f t="shared" ref="T154:T159" si="13">S154*H154</f>
        <v>0</v>
      </c>
      <c r="U154" s="30"/>
      <c r="V154" s="30"/>
      <c r="W154" s="30"/>
      <c r="X154" s="30"/>
      <c r="Y154" s="30"/>
      <c r="Z154" s="30"/>
      <c r="AA154" s="30"/>
      <c r="AB154" s="30"/>
      <c r="AC154" s="30"/>
      <c r="AD154" s="30"/>
      <c r="AE154" s="30"/>
      <c r="AR154" s="165" t="s">
        <v>111</v>
      </c>
      <c r="AT154" s="165" t="s">
        <v>108</v>
      </c>
      <c r="AU154" s="165" t="s">
        <v>81</v>
      </c>
      <c r="AY154" s="13" t="s">
        <v>112</v>
      </c>
      <c r="BE154" s="166">
        <f t="shared" ref="BE154:BE159" si="14">IF(N154="základní",J154,0)</f>
        <v>0</v>
      </c>
      <c r="BF154" s="166">
        <f t="shared" ref="BF154:BF159" si="15">IF(N154="snížená",J154,0)</f>
        <v>0</v>
      </c>
      <c r="BG154" s="166">
        <f t="shared" ref="BG154:BG159" si="16">IF(N154="zákl. přenesená",J154,0)</f>
        <v>0</v>
      </c>
      <c r="BH154" s="166">
        <f t="shared" ref="BH154:BH159" si="17">IF(N154="sníž. přenesená",J154,0)</f>
        <v>0</v>
      </c>
      <c r="BI154" s="166">
        <f t="shared" ref="BI154:BI159" si="18">IF(N154="nulová",J154,0)</f>
        <v>0</v>
      </c>
      <c r="BJ154" s="13" t="s">
        <v>81</v>
      </c>
      <c r="BK154" s="166">
        <f t="shared" ref="BK154:BK159" si="19">ROUND(I154*H154,2)</f>
        <v>0</v>
      </c>
      <c r="BL154" s="13" t="s">
        <v>111</v>
      </c>
      <c r="BM154" s="165" t="s">
        <v>191</v>
      </c>
    </row>
    <row r="155" spans="1:65" s="2" customFormat="1" ht="116.25" customHeight="1">
      <c r="A155" s="30"/>
      <c r="B155" s="31"/>
      <c r="C155" s="154" t="s">
        <v>73</v>
      </c>
      <c r="D155" s="154" t="s">
        <v>108</v>
      </c>
      <c r="E155" s="155" t="s">
        <v>192</v>
      </c>
      <c r="F155" s="156" t="s">
        <v>234</v>
      </c>
      <c r="G155" s="157" t="s">
        <v>110</v>
      </c>
      <c r="H155" s="158">
        <v>1</v>
      </c>
      <c r="I155" s="159"/>
      <c r="J155" s="160">
        <f t="shared" si="10"/>
        <v>0</v>
      </c>
      <c r="K155" s="156" t="s">
        <v>1</v>
      </c>
      <c r="L155" s="35"/>
      <c r="M155" s="161" t="s">
        <v>1</v>
      </c>
      <c r="N155" s="162" t="s">
        <v>38</v>
      </c>
      <c r="O155" s="67"/>
      <c r="P155" s="163">
        <f t="shared" si="11"/>
        <v>0</v>
      </c>
      <c r="Q155" s="163">
        <v>0</v>
      </c>
      <c r="R155" s="163">
        <f t="shared" si="12"/>
        <v>0</v>
      </c>
      <c r="S155" s="163">
        <v>0</v>
      </c>
      <c r="T155" s="164">
        <f t="shared" si="13"/>
        <v>0</v>
      </c>
      <c r="U155" s="30"/>
      <c r="V155" s="30"/>
      <c r="W155" s="30"/>
      <c r="X155" s="30"/>
      <c r="Y155" s="30"/>
      <c r="Z155" s="30"/>
      <c r="AA155" s="30"/>
      <c r="AB155" s="30"/>
      <c r="AC155" s="30"/>
      <c r="AD155" s="30"/>
      <c r="AE155" s="30"/>
      <c r="AR155" s="165" t="s">
        <v>111</v>
      </c>
      <c r="AT155" s="165" t="s">
        <v>108</v>
      </c>
      <c r="AU155" s="165" t="s">
        <v>81</v>
      </c>
      <c r="AY155" s="13" t="s">
        <v>112</v>
      </c>
      <c r="BE155" s="166">
        <f t="shared" si="14"/>
        <v>0</v>
      </c>
      <c r="BF155" s="166">
        <f t="shared" si="15"/>
        <v>0</v>
      </c>
      <c r="BG155" s="166">
        <f t="shared" si="16"/>
        <v>0</v>
      </c>
      <c r="BH155" s="166">
        <f t="shared" si="17"/>
        <v>0</v>
      </c>
      <c r="BI155" s="166">
        <f t="shared" si="18"/>
        <v>0</v>
      </c>
      <c r="BJ155" s="13" t="s">
        <v>81</v>
      </c>
      <c r="BK155" s="166">
        <f t="shared" si="19"/>
        <v>0</v>
      </c>
      <c r="BL155" s="13" t="s">
        <v>111</v>
      </c>
      <c r="BM155" s="165" t="s">
        <v>193</v>
      </c>
    </row>
    <row r="156" spans="1:65" s="2" customFormat="1" ht="108.75" customHeight="1">
      <c r="A156" s="30"/>
      <c r="B156" s="31"/>
      <c r="C156" s="154" t="s">
        <v>73</v>
      </c>
      <c r="D156" s="154" t="s">
        <v>108</v>
      </c>
      <c r="E156" s="155" t="s">
        <v>194</v>
      </c>
      <c r="F156" s="156" t="s">
        <v>238</v>
      </c>
      <c r="G156" s="157" t="s">
        <v>110</v>
      </c>
      <c r="H156" s="158">
        <v>1</v>
      </c>
      <c r="I156" s="159"/>
      <c r="J156" s="160">
        <f t="shared" si="10"/>
        <v>0</v>
      </c>
      <c r="K156" s="156" t="s">
        <v>1</v>
      </c>
      <c r="L156" s="35"/>
      <c r="M156" s="161" t="s">
        <v>1</v>
      </c>
      <c r="N156" s="162" t="s">
        <v>38</v>
      </c>
      <c r="O156" s="67"/>
      <c r="P156" s="163">
        <f t="shared" si="11"/>
        <v>0</v>
      </c>
      <c r="Q156" s="163">
        <v>0</v>
      </c>
      <c r="R156" s="163">
        <f t="shared" si="12"/>
        <v>0</v>
      </c>
      <c r="S156" s="163">
        <v>0</v>
      </c>
      <c r="T156" s="164">
        <f t="shared" si="13"/>
        <v>0</v>
      </c>
      <c r="U156" s="30"/>
      <c r="V156" s="30"/>
      <c r="W156" s="30"/>
      <c r="X156" s="30"/>
      <c r="Y156" s="30"/>
      <c r="Z156" s="30"/>
      <c r="AA156" s="30"/>
      <c r="AB156" s="30"/>
      <c r="AC156" s="30"/>
      <c r="AD156" s="30"/>
      <c r="AE156" s="30"/>
      <c r="AR156" s="165" t="s">
        <v>111</v>
      </c>
      <c r="AT156" s="165" t="s">
        <v>108</v>
      </c>
      <c r="AU156" s="165" t="s">
        <v>81</v>
      </c>
      <c r="AY156" s="13" t="s">
        <v>112</v>
      </c>
      <c r="BE156" s="166">
        <f t="shared" si="14"/>
        <v>0</v>
      </c>
      <c r="BF156" s="166">
        <f t="shared" si="15"/>
        <v>0</v>
      </c>
      <c r="BG156" s="166">
        <f t="shared" si="16"/>
        <v>0</v>
      </c>
      <c r="BH156" s="166">
        <f t="shared" si="17"/>
        <v>0</v>
      </c>
      <c r="BI156" s="166">
        <f t="shared" si="18"/>
        <v>0</v>
      </c>
      <c r="BJ156" s="13" t="s">
        <v>81</v>
      </c>
      <c r="BK156" s="166">
        <f t="shared" si="19"/>
        <v>0</v>
      </c>
      <c r="BL156" s="13" t="s">
        <v>111</v>
      </c>
      <c r="BM156" s="165" t="s">
        <v>195</v>
      </c>
    </row>
    <row r="157" spans="1:65" s="2" customFormat="1" ht="66" customHeight="1">
      <c r="A157" s="30"/>
      <c r="B157" s="31"/>
      <c r="C157" s="154" t="s">
        <v>73</v>
      </c>
      <c r="D157" s="154" t="s">
        <v>108</v>
      </c>
      <c r="E157" s="155" t="s">
        <v>196</v>
      </c>
      <c r="F157" s="156" t="s">
        <v>235</v>
      </c>
      <c r="G157" s="157" t="s">
        <v>110</v>
      </c>
      <c r="H157" s="158">
        <v>1</v>
      </c>
      <c r="I157" s="159"/>
      <c r="J157" s="160">
        <f t="shared" si="10"/>
        <v>0</v>
      </c>
      <c r="K157" s="156" t="s">
        <v>1</v>
      </c>
      <c r="L157" s="35"/>
      <c r="M157" s="161" t="s">
        <v>1</v>
      </c>
      <c r="N157" s="162" t="s">
        <v>38</v>
      </c>
      <c r="O157" s="67"/>
      <c r="P157" s="163">
        <f t="shared" si="11"/>
        <v>0</v>
      </c>
      <c r="Q157" s="163">
        <v>0</v>
      </c>
      <c r="R157" s="163">
        <f t="shared" si="12"/>
        <v>0</v>
      </c>
      <c r="S157" s="163">
        <v>0</v>
      </c>
      <c r="T157" s="164">
        <f t="shared" si="13"/>
        <v>0</v>
      </c>
      <c r="U157" s="30"/>
      <c r="V157" s="30"/>
      <c r="W157" s="30"/>
      <c r="X157" s="30"/>
      <c r="Y157" s="30"/>
      <c r="Z157" s="30"/>
      <c r="AA157" s="30"/>
      <c r="AB157" s="30"/>
      <c r="AC157" s="30"/>
      <c r="AD157" s="30"/>
      <c r="AE157" s="30"/>
      <c r="AR157" s="165" t="s">
        <v>111</v>
      </c>
      <c r="AT157" s="165" t="s">
        <v>108</v>
      </c>
      <c r="AU157" s="165" t="s">
        <v>81</v>
      </c>
      <c r="AY157" s="13" t="s">
        <v>112</v>
      </c>
      <c r="BE157" s="166">
        <f t="shared" si="14"/>
        <v>0</v>
      </c>
      <c r="BF157" s="166">
        <f t="shared" si="15"/>
        <v>0</v>
      </c>
      <c r="BG157" s="166">
        <f t="shared" si="16"/>
        <v>0</v>
      </c>
      <c r="BH157" s="166">
        <f t="shared" si="17"/>
        <v>0</v>
      </c>
      <c r="BI157" s="166">
        <f t="shared" si="18"/>
        <v>0</v>
      </c>
      <c r="BJ157" s="13" t="s">
        <v>81</v>
      </c>
      <c r="BK157" s="166">
        <f t="shared" si="19"/>
        <v>0</v>
      </c>
      <c r="BL157" s="13" t="s">
        <v>111</v>
      </c>
      <c r="BM157" s="165" t="s">
        <v>197</v>
      </c>
    </row>
    <row r="158" spans="1:65" s="2" customFormat="1" ht="141" customHeight="1">
      <c r="A158" s="30"/>
      <c r="B158" s="31"/>
      <c r="C158" s="154" t="s">
        <v>73</v>
      </c>
      <c r="D158" s="154" t="s">
        <v>108</v>
      </c>
      <c r="E158" s="155" t="s">
        <v>198</v>
      </c>
      <c r="F158" s="156" t="s">
        <v>236</v>
      </c>
      <c r="G158" s="157" t="s">
        <v>110</v>
      </c>
      <c r="H158" s="158">
        <v>1</v>
      </c>
      <c r="I158" s="159"/>
      <c r="J158" s="160">
        <f t="shared" si="10"/>
        <v>0</v>
      </c>
      <c r="K158" s="156" t="s">
        <v>1</v>
      </c>
      <c r="L158" s="35"/>
      <c r="M158" s="161" t="s">
        <v>1</v>
      </c>
      <c r="N158" s="162" t="s">
        <v>38</v>
      </c>
      <c r="O158" s="67"/>
      <c r="P158" s="163">
        <f t="shared" si="11"/>
        <v>0</v>
      </c>
      <c r="Q158" s="163">
        <v>0</v>
      </c>
      <c r="R158" s="163">
        <f t="shared" si="12"/>
        <v>0</v>
      </c>
      <c r="S158" s="163">
        <v>0</v>
      </c>
      <c r="T158" s="164">
        <f t="shared" si="13"/>
        <v>0</v>
      </c>
      <c r="U158" s="30"/>
      <c r="V158" s="30"/>
      <c r="W158" s="30"/>
      <c r="X158" s="30"/>
      <c r="Y158" s="30"/>
      <c r="Z158" s="30"/>
      <c r="AA158" s="30"/>
      <c r="AB158" s="30"/>
      <c r="AC158" s="30"/>
      <c r="AD158" s="30"/>
      <c r="AE158" s="30"/>
      <c r="AR158" s="165" t="s">
        <v>111</v>
      </c>
      <c r="AT158" s="165" t="s">
        <v>108</v>
      </c>
      <c r="AU158" s="165" t="s">
        <v>81</v>
      </c>
      <c r="AY158" s="13" t="s">
        <v>112</v>
      </c>
      <c r="BE158" s="166">
        <f t="shared" si="14"/>
        <v>0</v>
      </c>
      <c r="BF158" s="166">
        <f t="shared" si="15"/>
        <v>0</v>
      </c>
      <c r="BG158" s="166">
        <f t="shared" si="16"/>
        <v>0</v>
      </c>
      <c r="BH158" s="166">
        <f t="shared" si="17"/>
        <v>0</v>
      </c>
      <c r="BI158" s="166">
        <f t="shared" si="18"/>
        <v>0</v>
      </c>
      <c r="BJ158" s="13" t="s">
        <v>81</v>
      </c>
      <c r="BK158" s="166">
        <f t="shared" si="19"/>
        <v>0</v>
      </c>
      <c r="BL158" s="13" t="s">
        <v>111</v>
      </c>
      <c r="BM158" s="165" t="s">
        <v>199</v>
      </c>
    </row>
    <row r="159" spans="1:65" s="2" customFormat="1" ht="95.25" customHeight="1">
      <c r="A159" s="30"/>
      <c r="B159" s="31"/>
      <c r="C159" s="154" t="s">
        <v>73</v>
      </c>
      <c r="D159" s="154" t="s">
        <v>108</v>
      </c>
      <c r="E159" s="155" t="s">
        <v>200</v>
      </c>
      <c r="F159" s="156" t="s">
        <v>237</v>
      </c>
      <c r="G159" s="157" t="s">
        <v>110</v>
      </c>
      <c r="H159" s="158">
        <v>1</v>
      </c>
      <c r="I159" s="159"/>
      <c r="J159" s="160">
        <f t="shared" si="10"/>
        <v>0</v>
      </c>
      <c r="K159" s="156" t="s">
        <v>1</v>
      </c>
      <c r="L159" s="35"/>
      <c r="M159" s="167" t="s">
        <v>1</v>
      </c>
      <c r="N159" s="168" t="s">
        <v>38</v>
      </c>
      <c r="O159" s="169"/>
      <c r="P159" s="170">
        <f t="shared" si="11"/>
        <v>0</v>
      </c>
      <c r="Q159" s="170">
        <v>0</v>
      </c>
      <c r="R159" s="170">
        <f t="shared" si="12"/>
        <v>0</v>
      </c>
      <c r="S159" s="170">
        <v>0</v>
      </c>
      <c r="T159" s="171">
        <f t="shared" si="13"/>
        <v>0</v>
      </c>
      <c r="U159" s="30"/>
      <c r="V159" s="30"/>
      <c r="W159" s="30"/>
      <c r="X159" s="30"/>
      <c r="Y159" s="30"/>
      <c r="Z159" s="30"/>
      <c r="AA159" s="30"/>
      <c r="AB159" s="30"/>
      <c r="AC159" s="30"/>
      <c r="AD159" s="30"/>
      <c r="AE159" s="30"/>
      <c r="AR159" s="165" t="s">
        <v>111</v>
      </c>
      <c r="AT159" s="165" t="s">
        <v>108</v>
      </c>
      <c r="AU159" s="165" t="s">
        <v>81</v>
      </c>
      <c r="AY159" s="13" t="s">
        <v>112</v>
      </c>
      <c r="BE159" s="166">
        <f t="shared" si="14"/>
        <v>0</v>
      </c>
      <c r="BF159" s="166">
        <f t="shared" si="15"/>
        <v>0</v>
      </c>
      <c r="BG159" s="166">
        <f t="shared" si="16"/>
        <v>0</v>
      </c>
      <c r="BH159" s="166">
        <f t="shared" si="17"/>
        <v>0</v>
      </c>
      <c r="BI159" s="166">
        <f t="shared" si="18"/>
        <v>0</v>
      </c>
      <c r="BJ159" s="13" t="s">
        <v>81</v>
      </c>
      <c r="BK159" s="166">
        <f t="shared" si="19"/>
        <v>0</v>
      </c>
      <c r="BL159" s="13" t="s">
        <v>111</v>
      </c>
      <c r="BM159" s="165" t="s">
        <v>201</v>
      </c>
    </row>
    <row r="160" spans="1:65" s="2" customFormat="1" ht="14.25" customHeight="1">
      <c r="A160" s="30"/>
      <c r="B160" s="50"/>
      <c r="C160" s="51"/>
      <c r="D160" s="51"/>
      <c r="E160" s="51"/>
      <c r="F160" s="51"/>
      <c r="G160" s="51"/>
      <c r="H160" s="51"/>
      <c r="I160" s="51"/>
      <c r="J160" s="51"/>
      <c r="K160" s="51"/>
      <c r="L160" s="35"/>
      <c r="M160" s="30"/>
      <c r="O160" s="30"/>
      <c r="P160" s="30"/>
      <c r="Q160" s="30"/>
      <c r="R160" s="30"/>
      <c r="S160" s="30"/>
      <c r="T160" s="30"/>
      <c r="U160" s="30"/>
      <c r="V160" s="30"/>
      <c r="W160" s="30"/>
      <c r="X160" s="30"/>
      <c r="Y160" s="30"/>
      <c r="Z160" s="30"/>
      <c r="AA160" s="30"/>
      <c r="AB160" s="30"/>
      <c r="AC160" s="30"/>
      <c r="AD160" s="30"/>
      <c r="AE160" s="30"/>
    </row>
  </sheetData>
  <sheetProtection algorithmName="SHA-512" hashValue="QA1M8loY5HS8Ne7/ZDec0Noi/G5V9DT2xsTfpTQi3vpmgRSicVHwq/0Z5EC19ZdYoVOFwRmnkSkzv52cojgUCw==" saltValue="/E99sVG58oPDCWq3uOQnoQ==" spinCount="100000" sheet="1" objects="1" scenarios="1" formatColumns="0" formatRows="0" autoFilter="0"/>
  <autoFilter ref="C118:K159"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001 - Učebna fyziky</vt:lpstr>
      <vt:lpstr>002 - Jazyková učebna</vt:lpstr>
      <vt:lpstr>'001 - Učebna fyziky'!Názvy_tisku</vt:lpstr>
      <vt:lpstr>'002 - Jazyková učebna'!Názvy_tisku</vt:lpstr>
      <vt:lpstr>'Rekapitulace stavby'!Názvy_tisku</vt:lpstr>
      <vt:lpstr>'001 - Učebna fyziky'!Oblast_tisku</vt:lpstr>
      <vt:lpstr>'002 - Jazyková učebna'!Oblast_tisku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NB-ORSULA\Kros</dc:creator>
  <cp:lastModifiedBy>Srbová, Helena</cp:lastModifiedBy>
  <dcterms:created xsi:type="dcterms:W3CDTF">2024-10-16T12:12:26Z</dcterms:created>
  <dcterms:modified xsi:type="dcterms:W3CDTF">2024-10-16T14:34:21Z</dcterms:modified>
</cp:coreProperties>
</file>