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Rozpočty - stavební práce_ZŠ Švabinského\"/>
    </mc:Choice>
  </mc:AlternateContent>
  <bookViews>
    <workbookView xWindow="0" yWindow="0" windowWidth="0" windowHeight="0"/>
  </bookViews>
  <sheets>
    <sheet name="Rekapitulace stavby" sheetId="1" r:id="rId1"/>
    <sheet name="001 - Učebna" sheetId="2" r:id="rId2"/>
    <sheet name="002 - Zookoutek" sheetId="3" r:id="rId3"/>
    <sheet name="003 - Elektro výbava 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'001 - Učebna'!$C$141:$K$413</definedName>
    <definedName name="_xlnm.Print_Area" localSheetId="1">'001 - Učebna'!$C$4:$J$76,'001 - Učebna'!$C$82:$J$123,'001 - Učebna'!$C$129:$K$413</definedName>
    <definedName name="_xlnm.Print_Titles" localSheetId="1">'001 - Učebna'!$141:$141</definedName>
    <definedName name="_xlnm._FilterDatabase" localSheetId="2" hidden="1">'002 - Zookoutek'!$C$116:$K$132</definedName>
    <definedName name="_xlnm.Print_Area" localSheetId="2">'002 - Zookoutek'!$C$4:$J$76,'002 - Zookoutek'!$C$82:$J$98,'002 - Zookoutek'!$C$104:$K$132</definedName>
    <definedName name="_xlnm.Print_Titles" localSheetId="2">'002 - Zookoutek'!$116:$116</definedName>
    <definedName name="_xlnm._FilterDatabase" localSheetId="3" hidden="1">'003 - Elektro výbava '!$C$119:$K$132</definedName>
    <definedName name="_xlnm.Print_Area" localSheetId="3">'003 - Elektro výbava '!$C$4:$J$76,'003 - Elektro výbava '!$C$82:$J$101,'003 - Elektro výbava '!$C$107:$K$132</definedName>
    <definedName name="_xlnm.Print_Titles" localSheetId="3">'003 - Elektro výbava '!$119:$119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T123"/>
  <c r="R124"/>
  <c r="R123"/>
  <c r="P124"/>
  <c r="P123"/>
  <c r="BI122"/>
  <c r="BH122"/>
  <c r="BG122"/>
  <c r="BF122"/>
  <c r="T122"/>
  <c r="T121"/>
  <c r="R122"/>
  <c r="R121"/>
  <c r="P122"/>
  <c r="P121"/>
  <c r="J117"/>
  <c r="J116"/>
  <c r="F116"/>
  <c r="F114"/>
  <c r="E112"/>
  <c r="J92"/>
  <c r="J91"/>
  <c r="F91"/>
  <c r="F89"/>
  <c r="E87"/>
  <c r="J18"/>
  <c r="E18"/>
  <c r="F92"/>
  <c r="J17"/>
  <c r="J12"/>
  <c r="J114"/>
  <c r="E7"/>
  <c r="E110"/>
  <c i="3" r="J37"/>
  <c r="J36"/>
  <c i="1" r="AY96"/>
  <c i="3" r="J35"/>
  <c i="1" r="AX96"/>
  <c i="3" r="BI132"/>
  <c r="BH132"/>
  <c r="BG132"/>
  <c r="BF132"/>
  <c r="T132"/>
  <c r="T131"/>
  <c r="R132"/>
  <c r="R131"/>
  <c r="P132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T117"/>
  <c r="R118"/>
  <c r="R117"/>
  <c r="P118"/>
  <c r="P117"/>
  <c i="1" r="AU96"/>
  <c i="3" r="J114"/>
  <c r="J113"/>
  <c r="F113"/>
  <c r="F111"/>
  <c r="E109"/>
  <c r="J92"/>
  <c r="J91"/>
  <c r="F91"/>
  <c r="F89"/>
  <c r="E87"/>
  <c r="J18"/>
  <c r="E18"/>
  <c r="F114"/>
  <c r="J17"/>
  <c r="J12"/>
  <c r="J111"/>
  <c r="E7"/>
  <c r="E85"/>
  <c i="2" r="J37"/>
  <c r="J36"/>
  <c i="1" r="AY95"/>
  <c i="2" r="J35"/>
  <c i="1" r="AX95"/>
  <c i="2" r="BI413"/>
  <c r="BH413"/>
  <c r="BG413"/>
  <c r="BF413"/>
  <c r="T413"/>
  <c r="T412"/>
  <c r="R413"/>
  <c r="R412"/>
  <c r="P413"/>
  <c r="P412"/>
  <c r="BI411"/>
  <c r="BH411"/>
  <c r="BG411"/>
  <c r="BF411"/>
  <c r="T411"/>
  <c r="T410"/>
  <c r="R411"/>
  <c r="R410"/>
  <c r="P411"/>
  <c r="P410"/>
  <c r="BI409"/>
  <c r="BH409"/>
  <c r="BG409"/>
  <c r="BF409"/>
  <c r="T409"/>
  <c r="T408"/>
  <c r="R409"/>
  <c r="R408"/>
  <c r="P409"/>
  <c r="P408"/>
  <c r="BI405"/>
  <c r="BH405"/>
  <c r="BG405"/>
  <c r="BF405"/>
  <c r="T405"/>
  <c r="R405"/>
  <c r="P405"/>
  <c r="BI399"/>
  <c r="BH399"/>
  <c r="BG399"/>
  <c r="BF399"/>
  <c r="T399"/>
  <c r="R399"/>
  <c r="P399"/>
  <c r="BI393"/>
  <c r="BH393"/>
  <c r="BG393"/>
  <c r="BF393"/>
  <c r="T393"/>
  <c r="R393"/>
  <c r="P393"/>
  <c r="BI390"/>
  <c r="BH390"/>
  <c r="BG390"/>
  <c r="BF390"/>
  <c r="T390"/>
  <c r="R390"/>
  <c r="P390"/>
  <c r="BI387"/>
  <c r="BH387"/>
  <c r="BG387"/>
  <c r="BF387"/>
  <c r="T387"/>
  <c r="R387"/>
  <c r="P387"/>
  <c r="BI385"/>
  <c r="BH385"/>
  <c r="BG385"/>
  <c r="BF385"/>
  <c r="T385"/>
  <c r="R385"/>
  <c r="P385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3"/>
  <c r="BH363"/>
  <c r="BG363"/>
  <c r="BF363"/>
  <c r="T363"/>
  <c r="R363"/>
  <c r="P363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3"/>
  <c r="BH323"/>
  <c r="BG323"/>
  <c r="BF323"/>
  <c r="T323"/>
  <c r="R323"/>
  <c r="P323"/>
  <c r="BI320"/>
  <c r="BH320"/>
  <c r="BG320"/>
  <c r="BF320"/>
  <c r="T320"/>
  <c r="R320"/>
  <c r="P320"/>
  <c r="BI318"/>
  <c r="BH318"/>
  <c r="BG318"/>
  <c r="BF318"/>
  <c r="T318"/>
  <c r="T317"/>
  <c r="R318"/>
  <c r="R317"/>
  <c r="P318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300"/>
  <c r="BH300"/>
  <c r="BG300"/>
  <c r="BF300"/>
  <c r="T300"/>
  <c r="R300"/>
  <c r="P300"/>
  <c r="BI297"/>
  <c r="BH297"/>
  <c r="BG297"/>
  <c r="BF297"/>
  <c r="T297"/>
  <c r="R297"/>
  <c r="P297"/>
  <c r="BI290"/>
  <c r="BH290"/>
  <c r="BG290"/>
  <c r="BF290"/>
  <c r="T290"/>
  <c r="T289"/>
  <c r="R290"/>
  <c r="R289"/>
  <c r="P290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T214"/>
  <c r="R215"/>
  <c r="R214"/>
  <c r="P215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0"/>
  <c r="BH200"/>
  <c r="BG200"/>
  <c r="BF200"/>
  <c r="T200"/>
  <c r="T199"/>
  <c r="R200"/>
  <c r="R199"/>
  <c r="P200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T144"/>
  <c r="R145"/>
  <c r="R144"/>
  <c r="P145"/>
  <c r="P144"/>
  <c r="J139"/>
  <c r="J138"/>
  <c r="F138"/>
  <c r="F136"/>
  <c r="E134"/>
  <c r="J92"/>
  <c r="J91"/>
  <c r="F91"/>
  <c r="F89"/>
  <c r="E87"/>
  <c r="J18"/>
  <c r="E18"/>
  <c r="F139"/>
  <c r="J17"/>
  <c r="J12"/>
  <c r="J89"/>
  <c r="E7"/>
  <c r="E132"/>
  <c i="1" r="L90"/>
  <c r="AM90"/>
  <c r="AM89"/>
  <c r="L89"/>
  <c r="AM87"/>
  <c r="L87"/>
  <c r="L85"/>
  <c r="L84"/>
  <c i="2" r="BK411"/>
  <c r="BK393"/>
  <c r="BK385"/>
  <c r="J382"/>
  <c r="BK380"/>
  <c r="J377"/>
  <c r="J372"/>
  <c r="J371"/>
  <c r="J363"/>
  <c r="BK361"/>
  <c r="BK357"/>
  <c r="J349"/>
  <c r="BK345"/>
  <c r="BK337"/>
  <c r="BK324"/>
  <c r="J320"/>
  <c r="BK316"/>
  <c r="J310"/>
  <c r="BK303"/>
  <c r="J297"/>
  <c r="J287"/>
  <c r="J280"/>
  <c r="J272"/>
  <c r="BK267"/>
  <c r="BK262"/>
  <c r="J258"/>
  <c r="BK251"/>
  <c r="BK245"/>
  <c r="J237"/>
  <c r="J232"/>
  <c r="J223"/>
  <c r="J212"/>
  <c r="J205"/>
  <c r="J195"/>
  <c r="J173"/>
  <c r="J145"/>
  <c r="J405"/>
  <c r="BK346"/>
  <c r="BK335"/>
  <c r="J324"/>
  <c r="BK318"/>
  <c r="J312"/>
  <c r="J309"/>
  <c r="J301"/>
  <c r="J284"/>
  <c r="J281"/>
  <c r="BK277"/>
  <c r="J270"/>
  <c r="J262"/>
  <c r="J260"/>
  <c r="BK255"/>
  <c r="BK249"/>
  <c r="BK236"/>
  <c r="J218"/>
  <c r="J211"/>
  <c r="BK203"/>
  <c r="J194"/>
  <c r="BK176"/>
  <c r="BK155"/>
  <c r="BK409"/>
  <c r="BK242"/>
  <c r="BK235"/>
  <c r="BK226"/>
  <c r="J220"/>
  <c r="BK207"/>
  <c r="J193"/>
  <c r="BK187"/>
  <c r="J176"/>
  <c r="J167"/>
  <c r="BK152"/>
  <c r="J393"/>
  <c r="J387"/>
  <c r="J381"/>
  <c r="BK378"/>
  <c r="J374"/>
  <c r="J369"/>
  <c r="J360"/>
  <c r="J355"/>
  <c r="BK347"/>
  <c r="J337"/>
  <c r="J327"/>
  <c r="J314"/>
  <c r="J311"/>
  <c r="BK305"/>
  <c r="BK285"/>
  <c r="BK278"/>
  <c r="J273"/>
  <c r="BK270"/>
  <c r="BK264"/>
  <c r="BK257"/>
  <c r="J250"/>
  <c r="J245"/>
  <c r="J240"/>
  <c r="BK233"/>
  <c r="J230"/>
  <c r="BK210"/>
  <c r="J203"/>
  <c r="J187"/>
  <c r="BK168"/>
  <c r="J158"/>
  <c i="3" r="J130"/>
  <c r="J127"/>
  <c r="BK124"/>
  <c r="J123"/>
  <c i="4" r="BK130"/>
  <c r="BK132"/>
  <c r="BK127"/>
  <c r="BK122"/>
  <c i="2" r="J278"/>
  <c r="BK265"/>
  <c r="BK260"/>
  <c r="BK254"/>
  <c r="BK250"/>
  <c r="BK244"/>
  <c r="J235"/>
  <c r="J226"/>
  <c r="BK213"/>
  <c r="BK206"/>
  <c r="J197"/>
  <c r="BK192"/>
  <c r="J155"/>
  <c r="BK405"/>
  <c r="J353"/>
  <c r="J345"/>
  <c r="BK339"/>
  <c r="BK327"/>
  <c r="BK320"/>
  <c r="J313"/>
  <c r="BK308"/>
  <c r="BK300"/>
  <c r="J286"/>
  <c r="BK282"/>
  <c r="J276"/>
  <c r="BK268"/>
  <c r="J261"/>
  <c r="BK258"/>
  <c r="J254"/>
  <c r="BK248"/>
  <c r="J241"/>
  <c r="BK237"/>
  <c r="BK223"/>
  <c r="BK209"/>
  <c r="BK195"/>
  <c r="J179"/>
  <c r="J169"/>
  <c r="J152"/>
  <c r="J243"/>
  <c r="J236"/>
  <c r="J231"/>
  <c r="BK219"/>
  <c r="J209"/>
  <c r="J192"/>
  <c r="BK184"/>
  <c r="BK179"/>
  <c i="1" r="AS94"/>
  <c i="2" r="BK376"/>
  <c r="J370"/>
  <c r="J361"/>
  <c r="J357"/>
  <c r="BK349"/>
  <c r="J339"/>
  <c r="J333"/>
  <c r="BK323"/>
  <c r="BK313"/>
  <c r="BK307"/>
  <c r="BK287"/>
  <c r="J277"/>
  <c r="BK274"/>
  <c r="BK272"/>
  <c r="BK266"/>
  <c r="J259"/>
  <c r="J252"/>
  <c r="J246"/>
  <c r="J242"/>
  <c r="J238"/>
  <c r="BK232"/>
  <c r="BK221"/>
  <c r="BK217"/>
  <c r="BK205"/>
  <c r="BK197"/>
  <c r="BK171"/>
  <c r="BK161"/>
  <c i="3" r="J132"/>
  <c r="J129"/>
  <c r="BK125"/>
  <c i="2" r="J413"/>
  <c r="BK387"/>
  <c r="BK381"/>
  <c r="J378"/>
  <c r="BK374"/>
  <c r="BK369"/>
  <c r="BK360"/>
  <c r="BK353"/>
  <c r="BK341"/>
  <c r="J330"/>
  <c r="J318"/>
  <c r="BK312"/>
  <c r="J305"/>
  <c r="J290"/>
  <c r="BK286"/>
  <c r="J282"/>
  <c r="J275"/>
  <c r="J271"/>
  <c r="J264"/>
  <c r="BK256"/>
  <c r="J249"/>
  <c r="BK241"/>
  <c r="BK234"/>
  <c r="J221"/>
  <c r="J207"/>
  <c r="BK198"/>
  <c r="BK190"/>
  <c r="BK149"/>
  <c r="J354"/>
  <c r="J343"/>
  <c r="BK333"/>
  <c r="J316"/>
  <c r="BK311"/>
  <c r="J307"/>
  <c r="BK290"/>
  <c r="BK280"/>
  <c r="J274"/>
  <c r="J265"/>
  <c r="J256"/>
  <c r="J253"/>
  <c r="BK247"/>
  <c r="J225"/>
  <c r="J215"/>
  <c r="J206"/>
  <c r="BK193"/>
  <c r="BK167"/>
  <c r="J411"/>
  <c r="J239"/>
  <c r="J233"/>
  <c r="BK218"/>
  <c r="BK204"/>
  <c r="J190"/>
  <c r="BK173"/>
  <c r="J161"/>
  <c r="BK399"/>
  <c r="J385"/>
  <c r="BK379"/>
  <c r="BK372"/>
  <c r="BK363"/>
  <c r="BK354"/>
  <c r="J346"/>
  <c r="J335"/>
  <c r="J315"/>
  <c r="BK309"/>
  <c r="BK297"/>
  <c r="BK279"/>
  <c r="BK275"/>
  <c r="J268"/>
  <c r="J263"/>
  <c r="J255"/>
  <c r="J244"/>
  <c r="BK239"/>
  <c r="BK231"/>
  <c r="BK220"/>
  <c r="BK215"/>
  <c r="J204"/>
  <c r="BK181"/>
  <c i="3" r="BK128"/>
  <c r="BK121"/>
  <c r="BK127"/>
  <c r="J125"/>
  <c r="BK122"/>
  <c r="J121"/>
  <c r="BK118"/>
  <c r="BK129"/>
  <c r="J120"/>
  <c r="J118"/>
  <c i="4" r="J132"/>
  <c r="J129"/>
  <c r="J127"/>
  <c r="J126"/>
  <c r="J131"/>
  <c r="BK126"/>
  <c i="2" r="J399"/>
  <c r="BK390"/>
  <c r="BK382"/>
  <c r="J379"/>
  <c r="J376"/>
  <c r="BK370"/>
  <c r="BK359"/>
  <c r="BK355"/>
  <c r="J347"/>
  <c r="BK331"/>
  <c r="J323"/>
  <c r="BK315"/>
  <c r="J308"/>
  <c r="J300"/>
  <c r="BK288"/>
  <c r="J285"/>
  <c r="BK281"/>
  <c r="BK273"/>
  <c r="J266"/>
  <c r="BK259"/>
  <c r="BK252"/>
  <c r="J247"/>
  <c r="BK240"/>
  <c r="J229"/>
  <c r="J217"/>
  <c r="J210"/>
  <c r="BK200"/>
  <c r="J168"/>
  <c r="BK413"/>
  <c r="BK351"/>
  <c r="J341"/>
  <c r="BK330"/>
  <c r="BK314"/>
  <c r="BK310"/>
  <c r="J303"/>
  <c r="J288"/>
  <c r="J279"/>
  <c r="BK271"/>
  <c r="BK263"/>
  <c r="J257"/>
  <c r="J251"/>
  <c r="BK246"/>
  <c r="BK230"/>
  <c r="BK212"/>
  <c r="J198"/>
  <c r="J184"/>
  <c r="BK158"/>
  <c r="J409"/>
  <c r="BK238"/>
  <c r="BK225"/>
  <c r="BK211"/>
  <c r="BK194"/>
  <c r="J181"/>
  <c r="J171"/>
  <c r="J149"/>
  <c r="J390"/>
  <c r="J380"/>
  <c r="BK377"/>
  <c r="BK371"/>
  <c r="J359"/>
  <c r="J351"/>
  <c r="BK343"/>
  <c r="J331"/>
  <c r="BK301"/>
  <c r="BK284"/>
  <c r="BK276"/>
  <c r="J267"/>
  <c r="BK261"/>
  <c r="BK253"/>
  <c r="J248"/>
  <c r="BK243"/>
  <c r="J234"/>
  <c r="BK229"/>
  <c r="J219"/>
  <c r="J213"/>
  <c r="J200"/>
  <c r="BK169"/>
  <c r="BK145"/>
  <c i="3" r="BK123"/>
  <c r="BK120"/>
  <c r="BK132"/>
  <c r="BK130"/>
  <c r="J128"/>
  <c r="J122"/>
  <c r="BK119"/>
  <c r="BK126"/>
  <c r="J124"/>
  <c r="J126"/>
  <c r="J119"/>
  <c i="4" r="BK131"/>
  <c r="J122"/>
  <c r="BK129"/>
  <c r="BK124"/>
  <c r="J130"/>
  <c r="J124"/>
  <c i="2" l="1" r="BK148"/>
  <c r="J148"/>
  <c r="J99"/>
  <c r="BK170"/>
  <c r="J170"/>
  <c r="J100"/>
  <c r="BK202"/>
  <c r="J202"/>
  <c r="J104"/>
  <c r="P208"/>
  <c r="P216"/>
  <c r="P222"/>
  <c r="P228"/>
  <c r="T269"/>
  <c r="T283"/>
  <c r="T296"/>
  <c r="P319"/>
  <c r="BK342"/>
  <c r="J342"/>
  <c r="J117"/>
  <c r="P362"/>
  <c r="T386"/>
  <c r="R148"/>
  <c r="R143"/>
  <c r="R170"/>
  <c r="R191"/>
  <c r="P202"/>
  <c r="BK208"/>
  <c r="J208"/>
  <c r="J105"/>
  <c r="BK216"/>
  <c r="J216"/>
  <c r="J107"/>
  <c r="BK222"/>
  <c r="J222"/>
  <c r="J108"/>
  <c r="BK228"/>
  <c r="J228"/>
  <c r="J109"/>
  <c r="BK269"/>
  <c r="J269"/>
  <c r="J110"/>
  <c r="R283"/>
  <c r="R296"/>
  <c r="BK319"/>
  <c r="J319"/>
  <c r="J116"/>
  <c r="P342"/>
  <c r="BK362"/>
  <c r="J362"/>
  <c r="J118"/>
  <c r="BK386"/>
  <c r="J386"/>
  <c r="J119"/>
  <c r="P148"/>
  <c r="P143"/>
  <c r="P170"/>
  <c r="BK191"/>
  <c r="J191"/>
  <c r="J101"/>
  <c r="T191"/>
  <c r="T202"/>
  <c r="R208"/>
  <c r="T216"/>
  <c r="R222"/>
  <c r="R228"/>
  <c r="R269"/>
  <c r="P283"/>
  <c r="P296"/>
  <c r="P306"/>
  <c r="T306"/>
  <c r="R319"/>
  <c r="R342"/>
  <c r="R362"/>
  <c r="P386"/>
  <c r="T148"/>
  <c r="T143"/>
  <c r="T170"/>
  <c r="P191"/>
  <c r="R202"/>
  <c r="T208"/>
  <c r="R216"/>
  <c r="T222"/>
  <c r="T228"/>
  <c r="P269"/>
  <c r="BK283"/>
  <c r="J283"/>
  <c r="J111"/>
  <c r="BK296"/>
  <c r="J296"/>
  <c r="J113"/>
  <c r="BK306"/>
  <c r="J306"/>
  <c r="J114"/>
  <c r="R306"/>
  <c r="T319"/>
  <c r="T342"/>
  <c r="T362"/>
  <c r="R386"/>
  <c i="4" r="BK125"/>
  <c r="J125"/>
  <c r="J99"/>
  <c r="P125"/>
  <c r="P120"/>
  <c i="1" r="AU97"/>
  <c i="4" r="R125"/>
  <c r="R120"/>
  <c r="T125"/>
  <c r="T120"/>
  <c r="BK128"/>
  <c r="J128"/>
  <c r="J100"/>
  <c r="P128"/>
  <c r="R128"/>
  <c r="T128"/>
  <c i="2" r="BK412"/>
  <c r="J412"/>
  <c r="J122"/>
  <c r="BK214"/>
  <c r="J214"/>
  <c r="J106"/>
  <c r="BK410"/>
  <c r="J410"/>
  <c r="J121"/>
  <c i="3" r="BK117"/>
  <c r="J117"/>
  <c r="J96"/>
  <c r="BK131"/>
  <c r="J131"/>
  <c r="J97"/>
  <c i="2" r="BK144"/>
  <c r="J144"/>
  <c r="J98"/>
  <c r="BK199"/>
  <c r="J199"/>
  <c r="J102"/>
  <c r="BK289"/>
  <c r="J289"/>
  <c r="J112"/>
  <c r="BK317"/>
  <c r="J317"/>
  <c r="J115"/>
  <c i="4" r="BK121"/>
  <c r="J121"/>
  <c r="J97"/>
  <c r="BK123"/>
  <c r="J123"/>
  <c r="J98"/>
  <c r="F117"/>
  <c r="E85"/>
  <c r="J89"/>
  <c r="BE122"/>
  <c r="BE126"/>
  <c r="BE129"/>
  <c r="BE124"/>
  <c r="BE127"/>
  <c r="BE130"/>
  <c r="BE131"/>
  <c r="BE132"/>
  <c i="3" r="E107"/>
  <c r="BE120"/>
  <c r="BE122"/>
  <c r="BE124"/>
  <c r="BE119"/>
  <c r="BE123"/>
  <c r="BE128"/>
  <c r="BE132"/>
  <c r="BE125"/>
  <c r="BE127"/>
  <c r="BE129"/>
  <c r="J89"/>
  <c r="F92"/>
  <c r="BE118"/>
  <c r="BE121"/>
  <c r="BE126"/>
  <c r="BE130"/>
  <c i="2" r="BE167"/>
  <c r="BE173"/>
  <c r="BE190"/>
  <c r="BE192"/>
  <c r="BE194"/>
  <c r="BE197"/>
  <c r="BE206"/>
  <c r="BE213"/>
  <c r="BE223"/>
  <c r="BE225"/>
  <c r="BE229"/>
  <c r="BE235"/>
  <c r="BE236"/>
  <c r="BE242"/>
  <c r="BE245"/>
  <c r="BE246"/>
  <c r="BE247"/>
  <c r="BE251"/>
  <c r="BE252"/>
  <c r="BE260"/>
  <c r="BE263"/>
  <c r="BE265"/>
  <c r="BE268"/>
  <c r="BE273"/>
  <c r="BE275"/>
  <c r="BE279"/>
  <c r="BE286"/>
  <c r="BE290"/>
  <c r="BE300"/>
  <c r="BE303"/>
  <c r="BE305"/>
  <c r="BE308"/>
  <c r="BE310"/>
  <c r="BE313"/>
  <c r="BE316"/>
  <c r="BE327"/>
  <c r="BE330"/>
  <c r="BE346"/>
  <c r="BE361"/>
  <c r="BE363"/>
  <c r="BE371"/>
  <c r="BE372"/>
  <c r="BE376"/>
  <c r="BE377"/>
  <c r="BE378"/>
  <c r="BE385"/>
  <c r="BE387"/>
  <c r="BE390"/>
  <c r="BE393"/>
  <c r="BE399"/>
  <c r="BE413"/>
  <c r="BE158"/>
  <c r="BE195"/>
  <c r="BE198"/>
  <c r="BE200"/>
  <c r="BE205"/>
  <c r="BE212"/>
  <c r="BE215"/>
  <c r="BE221"/>
  <c r="BE230"/>
  <c r="BE234"/>
  <c r="BE244"/>
  <c r="F92"/>
  <c r="J136"/>
  <c r="BE145"/>
  <c r="BE168"/>
  <c r="BE171"/>
  <c r="BE187"/>
  <c r="BE204"/>
  <c r="BE219"/>
  <c r="BE220"/>
  <c r="BE226"/>
  <c r="BE231"/>
  <c r="BE233"/>
  <c r="BE238"/>
  <c r="BE240"/>
  <c r="BE243"/>
  <c r="BE248"/>
  <c r="BE254"/>
  <c r="BE256"/>
  <c r="BE257"/>
  <c r="BE259"/>
  <c r="BE261"/>
  <c r="BE262"/>
  <c r="BE267"/>
  <c r="BE270"/>
  <c r="BE276"/>
  <c r="BE277"/>
  <c r="BE278"/>
  <c r="BE281"/>
  <c r="BE284"/>
  <c r="BE285"/>
  <c r="BE297"/>
  <c r="BE307"/>
  <c r="BE309"/>
  <c r="BE311"/>
  <c r="BE312"/>
  <c r="BE315"/>
  <c r="BE324"/>
  <c r="BE331"/>
  <c r="BE333"/>
  <c r="BE337"/>
  <c r="BE339"/>
  <c r="BE341"/>
  <c r="BE345"/>
  <c r="BE349"/>
  <c r="BE353"/>
  <c r="BE405"/>
  <c r="E85"/>
  <c r="BE149"/>
  <c r="BE152"/>
  <c r="BE155"/>
  <c r="BE161"/>
  <c r="BE169"/>
  <c r="BE176"/>
  <c r="BE179"/>
  <c r="BE181"/>
  <c r="BE184"/>
  <c r="BE193"/>
  <c r="BE203"/>
  <c r="BE207"/>
  <c r="BE209"/>
  <c r="BE210"/>
  <c r="BE211"/>
  <c r="BE217"/>
  <c r="BE218"/>
  <c r="BE232"/>
  <c r="BE237"/>
  <c r="BE239"/>
  <c r="BE241"/>
  <c r="BE249"/>
  <c r="BE250"/>
  <c r="BE253"/>
  <c r="BE255"/>
  <c r="BE258"/>
  <c r="BE264"/>
  <c r="BE266"/>
  <c r="BE271"/>
  <c r="BE272"/>
  <c r="BE274"/>
  <c r="BE280"/>
  <c r="BE282"/>
  <c r="BE287"/>
  <c r="BE288"/>
  <c r="BE301"/>
  <c r="BE314"/>
  <c r="BE318"/>
  <c r="BE320"/>
  <c r="BE323"/>
  <c r="BE335"/>
  <c r="BE343"/>
  <c r="BE347"/>
  <c r="BE351"/>
  <c r="BE354"/>
  <c r="BE355"/>
  <c r="BE357"/>
  <c r="BE359"/>
  <c r="BE360"/>
  <c r="BE369"/>
  <c r="BE370"/>
  <c r="BE374"/>
  <c r="BE379"/>
  <c r="BE380"/>
  <c r="BE381"/>
  <c r="BE382"/>
  <c r="BE409"/>
  <c r="BE411"/>
  <c r="F37"/>
  <c i="1" r="BD95"/>
  <c i="2" r="F34"/>
  <c i="1" r="BA95"/>
  <c i="3" r="J34"/>
  <c i="1" r="AW96"/>
  <c i="3" r="F35"/>
  <c i="1" r="BB96"/>
  <c i="4" r="F35"/>
  <c i="1" r="BB97"/>
  <c i="4" r="J34"/>
  <c i="1" r="AW97"/>
  <c i="3" r="J30"/>
  <c i="2" r="J34"/>
  <c i="1" r="AW95"/>
  <c i="2" r="F35"/>
  <c i="1" r="BB95"/>
  <c i="2" r="F36"/>
  <c i="1" r="BC95"/>
  <c i="3" r="F34"/>
  <c i="1" r="BA96"/>
  <c i="3" r="F36"/>
  <c i="1" r="BC96"/>
  <c i="3" r="F37"/>
  <c i="1" r="BD96"/>
  <c i="4" r="F34"/>
  <c i="1" r="BA97"/>
  <c i="4" r="F36"/>
  <c i="1" r="BC97"/>
  <c i="4" r="F37"/>
  <c i="1" r="BD97"/>
  <c i="2" l="1" r="R201"/>
  <c r="R142"/>
  <c r="T201"/>
  <c r="T142"/>
  <c r="P201"/>
  <c r="P142"/>
  <c i="1" r="AU95"/>
  <c i="2" r="BK408"/>
  <c r="J408"/>
  <c r="J120"/>
  <c r="BK143"/>
  <c r="J143"/>
  <c r="J97"/>
  <c r="BK201"/>
  <c r="J201"/>
  <c r="J103"/>
  <c i="4" r="BK120"/>
  <c r="J120"/>
  <c r="J96"/>
  <c i="1" r="AG96"/>
  <c i="2" r="F33"/>
  <c i="1" r="AZ95"/>
  <c r="BA94"/>
  <c r="AW94"/>
  <c r="AK30"/>
  <c r="BB94"/>
  <c r="W31"/>
  <c i="2" r="J33"/>
  <c i="1" r="AV95"/>
  <c r="AT95"/>
  <c i="4" r="F33"/>
  <c i="1" r="AZ97"/>
  <c r="BC94"/>
  <c r="W32"/>
  <c i="4" r="J33"/>
  <c i="1" r="AV97"/>
  <c r="AT97"/>
  <c i="3" r="F33"/>
  <c i="1" r="AZ96"/>
  <c i="3" r="J33"/>
  <c i="1" r="AV96"/>
  <c r="AT96"/>
  <c r="AN96"/>
  <c r="BD94"/>
  <c r="W33"/>
  <c r="AU94"/>
  <c i="2" l="1" r="BK142"/>
  <c r="J142"/>
  <c r="J96"/>
  <c i="3" r="J39"/>
  <c i="4" r="J30"/>
  <c i="1" r="AG97"/>
  <c r="AZ94"/>
  <c r="W29"/>
  <c r="AY94"/>
  <c r="W30"/>
  <c r="AX94"/>
  <c i="4" l="1" r="J39"/>
  <c i="1" r="AN97"/>
  <c r="AV94"/>
  <c r="AK29"/>
  <c i="2" r="J30"/>
  <c i="1" r="AG95"/>
  <c r="AG94"/>
  <c r="AK26"/>
  <c i="2" l="1" r="J39"/>
  <c i="1" r="AN95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<sst xmlns="http://schemas.openxmlformats.org/spreadsheetml/2006/main">
  <si>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</si>
  <si>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</si>
  <si>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</si>
  <si>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</si>
  <si>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</si>
  <si>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{92c3ef97-ab99-4766-9d2b-0086e04a6662}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</si>
  <si>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</si>
  <si>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</si>
  <si>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</si>
  <si>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</si>
  <si>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</si>
  <si>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</si>
  <si>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</si>
  <si>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</si>
  <si>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09_10_2024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</si>
  <si>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</si>
  <si>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</si>
  <si>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Švabinského Sokolov - Odborná učebna přírodovědných předmětů včetně kabinetu a ZOO koutku</t>
  </si>
  <si>
    <t>KSO:</t>
  </si>
  <si>
    <t>CC-CZ:</t>
  </si>
  <si>
    <t>Místo:</t>
  </si>
  <si>
    <t>Sokolov</t>
  </si>
  <si>
    <t>Datum:</t>
  </si>
  <si>
    <t>24. 10. 2023</t>
  </si>
  <si>
    <t>Zadavatel:</t>
  </si>
  <si>
    <t>IČ:</t>
  </si>
  <si>
    <t>Městský úřad Sokolov</t>
  </si>
  <si>
    <t>DIČ:</t>
  </si>
  <si>
    <t>Uchazeč:</t>
  </si>
  <si>
    <t>Vyplň údaj</t>
  </si>
  <si>
    <t>Projektant:</t>
  </si>
  <si>
    <t>MgA.Hana Fischerová</t>
  </si>
  <si>
    <t>True</t>
  </si>
  <si>
    <t>Zpracovatel:</t>
  </si>
  <si>
    <t>15759491</t>
  </si>
  <si>
    <t>Sadílek Ladislav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</si>
  <si>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</si>
  <si>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</si>
  <si>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</si>
  <si>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</si>
  <si>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</si>
  <si>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</si>
  <si>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</si>
  <si>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</si>
  <si>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</si>
  <si>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</si>
  <si>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</si>
  <si>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</si>
  <si>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</si>
  <si>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</si>
  <si>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</si>
  <si>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</si>
  <si>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</si>
  <si>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</si>
  <si>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</si>
  <si>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</si>
  <si>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</si>
  <si>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</si>
  <si>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</si>
  <si>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</si>
  <si>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</si>
  <si>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</si>
  <si>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</si>
  <si>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</si>
  <si>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</si>
  <si>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</si>
  <si>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</si>
  <si>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</si>
  <si>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</si>
  <si>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</si>
  <si>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</si>
  <si>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</si>
  <si>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</si>
  <si>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</si>
  <si>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</si>
  <si>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</si>
  <si>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</si>
  <si>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</si>
  <si>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</si>
  <si>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</si>
  <si>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</si>
  <si>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</si>
  <si>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</si>
  <si>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Učebna</t>
  </si>
  <si>
    <t>STA</t>
  </si>
  <si>
    <t>1</t>
  </si>
  <si>
    <t>{171b059a-14a5-4cb3-a866-6ceb42d2e771}</t>
  </si>
  <si>
    <t>2</t>
  </si>
  <si>
    <t>002</t>
  </si>
  <si>
    <t>Zookoutek</t>
  </si>
  <si>
    <t>{a8c4cb82-dcde-4977-b073-1cf0f93c598d}</t>
  </si>
  <si>
    <t>003</t>
  </si>
  <si>
    <t xml:space="preserve">Elektro výbava </t>
  </si>
  <si>
    <t>{4fe57412-980e-4f2d-84ed-2ac148af2229}</t>
  </si>
  <si>
    <t>KRYCÍ LIST SOUPISU PRACÍ</t>
  </si>
  <si>
    <t>Objekt:</t>
  </si>
  <si>
    <t>001 - Učebna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</si>
  <si>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</si>
  <si>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</si>
  <si>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</si>
  <si>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</si>
  <si>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</si>
  <si>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</si>
  <si>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</si>
  <si>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</si>
  <si>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</si>
  <si>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</si>
  <si>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</si>
  <si>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</si>
  <si>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</si>
  <si>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</si>
  <si>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</si>
  <si>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</si>
  <si>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735 - Ústřední vytápění - otopná tělesa</t>
  </si>
  <si>
    <t xml:space="preserve">    741 - Elektroinstalace - silnoproud</t>
  </si>
  <si>
    <t xml:space="preserve">    742 - Elektroinstalace - slaboproud</t>
  </si>
  <si>
    <t xml:space="preserve">    743 - VRN elektro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</si>
  <si>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</si>
  <si>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</si>
  <si>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</si>
  <si>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</si>
  <si>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</si>
  <si>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</si>
  <si>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</si>
  <si>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</si>
  <si>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</si>
  <si>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</si>
  <si>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 xml:space="preserve">    VRN2 - Příprava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</si>
  <si>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</si>
  <si>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</si>
  <si>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</si>
  <si>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</si>
  <si>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</si>
  <si>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</si>
  <si>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</si>
  <si>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</si>
  <si>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</si>
  <si>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</si>
  <si>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</si>
  <si>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</si>
  <si>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</si>
  <si>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</si>
  <si>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</si>
  <si>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</si>
  <si>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</si>
  <si>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</si>
  <si>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</si>
  <si>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342272225</t>
  </si>
  <si>
    <t>Příčka z pórobetonových hladkých tvárnic na tenkovrstvou maltu tl 100 mm</t>
  </si>
  <si>
    <t>m2</t>
  </si>
  <si>
    <t>4</t>
  </si>
  <si>
    <t>1658784093</t>
  </si>
  <si>
    <t>VV</t>
  </si>
  <si>
    <t>obezdívky instalací</t>
  </si>
  <si>
    <t>(0,5*3,26)+(0,75*3,26)+(0,6*3,26)</t>
  </si>
  <si>
    <t>6</t>
  </si>
  <si>
    <t>Úpravy povrchů, podlahy a osazování výplní</t>
  </si>
  <si>
    <t>612131121</t>
  </si>
  <si>
    <t>Penetrační disperzní nátěr vnitřních stěn nanášený ručně</t>
  </si>
  <si>
    <t>522619820</t>
  </si>
  <si>
    <t>učebna a kabinet - stěny</t>
  </si>
  <si>
    <t>(27,51+41,7)*3,3</t>
  </si>
  <si>
    <t>612142001</t>
  </si>
  <si>
    <t>Potažení vnitřních stěn sklovláknitým pletivem vtlačeným do tenkovrstvé hmoty</t>
  </si>
  <si>
    <t>1755004228</t>
  </si>
  <si>
    <t>612181001</t>
  </si>
  <si>
    <t>Sádrová stěrka tl.do 3 mm vnitřních stěn</t>
  </si>
  <si>
    <t>-1842899749</t>
  </si>
  <si>
    <t>5</t>
  </si>
  <si>
    <t>619991011</t>
  </si>
  <si>
    <t>Obalení konstrukcí a prvků fólií přilepenou lepící páskou</t>
  </si>
  <si>
    <t>1078603761</t>
  </si>
  <si>
    <t>okna</t>
  </si>
  <si>
    <t>2,36*2,33*6</t>
  </si>
  <si>
    <t>631311115</t>
  </si>
  <si>
    <t>Mazanina tl přes 50 do 80 mm z betonu prostého bez zvýšených nároků na prostředí tř. C 20/25</t>
  </si>
  <si>
    <t>m3</t>
  </si>
  <si>
    <t>-1134776957</t>
  </si>
  <si>
    <t>učebna</t>
  </si>
  <si>
    <t>82,96*0,05</t>
  </si>
  <si>
    <t>kabinet</t>
  </si>
  <si>
    <t>41,9*0,05</t>
  </si>
  <si>
    <t>Součet</t>
  </si>
  <si>
    <t>7</t>
  </si>
  <si>
    <t>642944121</t>
  </si>
  <si>
    <t>Osazování ocelových zárubní dodatečné pl do 2,5 m2</t>
  </si>
  <si>
    <t>kus</t>
  </si>
  <si>
    <t>992004708</t>
  </si>
  <si>
    <t>8</t>
  </si>
  <si>
    <t>M</t>
  </si>
  <si>
    <t>55331482</t>
  </si>
  <si>
    <t>zárubeň jednokřídlá ocelová pro zdění tl stěny 75-100mm rozměru 800/1970, 2100mm/nebo rovnocenné</t>
  </si>
  <si>
    <t>1307036150</t>
  </si>
  <si>
    <t>9</t>
  </si>
  <si>
    <t>55331483</t>
  </si>
  <si>
    <t>zárubeň jednokřídlá ocelová pro zdění tl stěny 75-100mm rozměru 900/1970, 2100mm/nebo rovnocenné</t>
  </si>
  <si>
    <t>-634203729</t>
  </si>
  <si>
    <t>Ostatní konstrukce a práce, bourání</t>
  </si>
  <si>
    <t>10</t>
  </si>
  <si>
    <t>952901111</t>
  </si>
  <si>
    <t>Vyčištění budov bytové a občanské výstavby při výšce podlaží do 4 m</t>
  </si>
  <si>
    <t>-1549439946</t>
  </si>
  <si>
    <t>82,96+41,9</t>
  </si>
  <si>
    <t>11</t>
  </si>
  <si>
    <t>965041341</t>
  </si>
  <si>
    <t>Bourání mazanin škvárobetonových tl do 100 mm pl přes 4 m2</t>
  </si>
  <si>
    <t>893214928</t>
  </si>
  <si>
    <t>41,9*0,04</t>
  </si>
  <si>
    <t>12</t>
  </si>
  <si>
    <t>965041441</t>
  </si>
  <si>
    <t>Bourání podkladů pod dlažby nebo mazanin škvárobetonových tl přes 100 mm pl přes 4 m2</t>
  </si>
  <si>
    <t>1587184055</t>
  </si>
  <si>
    <t>82,96*0,125</t>
  </si>
  <si>
    <t>13</t>
  </si>
  <si>
    <t>968072455</t>
  </si>
  <si>
    <t>Vybourání kovových dveřních zárubní pl do 2 m2</t>
  </si>
  <si>
    <t>-1815786480</t>
  </si>
  <si>
    <t>(0,8*2)+(0,9*2*2)</t>
  </si>
  <si>
    <t>14</t>
  </si>
  <si>
    <t>974031155</t>
  </si>
  <si>
    <t>Vysekání rýh ve zdivu cihelném hl do 100 mm š do 200 mm</t>
  </si>
  <si>
    <t>m</t>
  </si>
  <si>
    <t>-671901274</t>
  </si>
  <si>
    <t>odhalení stoupaček</t>
  </si>
  <si>
    <t>3*3,26</t>
  </si>
  <si>
    <t>976082131</t>
  </si>
  <si>
    <t>Vybourání objímek, držáků nebo věšáků ze zdiva cihelného</t>
  </si>
  <si>
    <t>754363026</t>
  </si>
  <si>
    <t>držáky parapetů</t>
  </si>
  <si>
    <t>3*6</t>
  </si>
  <si>
    <t>16</t>
  </si>
  <si>
    <t>977151218</t>
  </si>
  <si>
    <t>Jádrové vrty dovrchní diamantovými korunkami do stavebních materiálů D přes 90 do 100 mm</t>
  </si>
  <si>
    <t>-2071158301</t>
  </si>
  <si>
    <t>2 x stropem</t>
  </si>
  <si>
    <t>2*0,4</t>
  </si>
  <si>
    <t>17</t>
  </si>
  <si>
    <t>988000001R</t>
  </si>
  <si>
    <t>Stavební přípomoce k ZTI a elektro</t>
  </si>
  <si>
    <t>HZS</t>
  </si>
  <si>
    <t>1385570396</t>
  </si>
  <si>
    <t>997</t>
  </si>
  <si>
    <t>Přesun sutě</t>
  </si>
  <si>
    <t>18</t>
  </si>
  <si>
    <t>997002611</t>
  </si>
  <si>
    <t>Nakládání suti a vybouraných hmot</t>
  </si>
  <si>
    <t>t</t>
  </si>
  <si>
    <t>-316125715</t>
  </si>
  <si>
    <t>19</t>
  </si>
  <si>
    <t>997013151</t>
  </si>
  <si>
    <t>Vnitrostaveništní doprava suti a vybouraných hmot pro budovy v do 6 m s omezením mechanizace</t>
  </si>
  <si>
    <t>1025063422</t>
  </si>
  <si>
    <t>20</t>
  </si>
  <si>
    <t>997013501</t>
  </si>
  <si>
    <t>Odvoz suti a vybouraných hmot na skládku nebo meziskládku do 1 km se složením</t>
  </si>
  <si>
    <t>-2068748336</t>
  </si>
  <si>
    <t>997013509</t>
  </si>
  <si>
    <t>Příplatek k odvozu suti a vybouraných hmot na skládku ZKD 1 km přes 1 km</t>
  </si>
  <si>
    <t>1742801181</t>
  </si>
  <si>
    <t>23,135*12 "Přepočtené koeficientem množství</t>
  </si>
  <si>
    <t>22</t>
  </si>
  <si>
    <t>997013609</t>
  </si>
  <si>
    <t>Poplatek za uložení na skládce (skládkovné) stavebního odpadu ze směsí nebo oddělených frakcí betonu, cihel a keramických výrobků kód odpadu 17 01 07</t>
  </si>
  <si>
    <t>-1071567628</t>
  </si>
  <si>
    <t>23</t>
  </si>
  <si>
    <t>997013631</t>
  </si>
  <si>
    <t>Poplatek za uložení na skládce (skládkovné) stavebního odpadu směsného kód odpadu 17 09 04</t>
  </si>
  <si>
    <t>1685319780</t>
  </si>
  <si>
    <t>998</t>
  </si>
  <si>
    <t>Přesun hmot</t>
  </si>
  <si>
    <t>24</t>
  </si>
  <si>
    <t>998011002</t>
  </si>
  <si>
    <t>Přesun hmot pro budovy zděné v přes 6 do 12 m</t>
  </si>
  <si>
    <t>2117784449</t>
  </si>
  <si>
    <t>PSV</t>
  </si>
  <si>
    <t>Práce a dodávky PSV</t>
  </si>
  <si>
    <t>721</t>
  </si>
  <si>
    <t>Zdravotechnika - vnitřní kanalizace</t>
  </si>
  <si>
    <t>25</t>
  </si>
  <si>
    <t>721174025</t>
  </si>
  <si>
    <t>Potrubí kanalizační z PP odpadní DN 110</t>
  </si>
  <si>
    <t>-1966977446</t>
  </si>
  <si>
    <t>26</t>
  </si>
  <si>
    <t>721174043</t>
  </si>
  <si>
    <t>Potrubí kanalizační z PP připojovací DN 50</t>
  </si>
  <si>
    <t>1989657867</t>
  </si>
  <si>
    <t>27</t>
  </si>
  <si>
    <t>721174044</t>
  </si>
  <si>
    <t>Potrubí kanalizační z PP připojovací DN 75</t>
  </si>
  <si>
    <t>1240390037</t>
  </si>
  <si>
    <t>28</t>
  </si>
  <si>
    <t>721175002</t>
  </si>
  <si>
    <t>Potrubí kanalizační plastové připojovací odhlučněné dvouvrstvé DN 70</t>
  </si>
  <si>
    <t>748582680</t>
  </si>
  <si>
    <t>29</t>
  </si>
  <si>
    <t>998721102</t>
  </si>
  <si>
    <t>Přesun hmot tonážní pro vnitřní kanalizace v objektech v přes 6 do 12 m</t>
  </si>
  <si>
    <t>-1175346872</t>
  </si>
  <si>
    <t>722</t>
  </si>
  <si>
    <t>Zdravotechnika - vnitřní vodovod</t>
  </si>
  <si>
    <t>30</t>
  </si>
  <si>
    <t>722174002</t>
  </si>
  <si>
    <t>Potrubí vodovodní plastové PPR svar polyfúze PN 16 D 20x2,8 mm</t>
  </si>
  <si>
    <t>-1389418823</t>
  </si>
  <si>
    <t>31</t>
  </si>
  <si>
    <t>722174003</t>
  </si>
  <si>
    <t>Potrubí vodovodní plastové PPR svar polyfúze PN 16 D 25x3,5 mm</t>
  </si>
  <si>
    <t>1020156871</t>
  </si>
  <si>
    <t>32</t>
  </si>
  <si>
    <t>722181113</t>
  </si>
  <si>
    <t>Ochrana vodovodního potrubí plstěnými pásy DN do 25 mm</t>
  </si>
  <si>
    <t>1839590184</t>
  </si>
  <si>
    <t>33</t>
  </si>
  <si>
    <t>722232045</t>
  </si>
  <si>
    <t>Kohout kulový přímý G 1" PN 42 do 185°C vnitřní závit</t>
  </si>
  <si>
    <t>-479814014</t>
  </si>
  <si>
    <t>34</t>
  </si>
  <si>
    <t>998722102</t>
  </si>
  <si>
    <t>Přesun hmot tonážní pro vnitřní vodovod v objektech v přes 6 do 12 m</t>
  </si>
  <si>
    <t>-1896481107</t>
  </si>
  <si>
    <t>723</t>
  </si>
  <si>
    <t>Zdravotechnika - vnitřní plynovod</t>
  </si>
  <si>
    <t>35</t>
  </si>
  <si>
    <t>723990001R</t>
  </si>
  <si>
    <t>Přeložka plyn.potrubí vč. D+M kulového kohoutu Dn25</t>
  </si>
  <si>
    <t>sou</t>
  </si>
  <si>
    <t>2124352378</t>
  </si>
  <si>
    <t>725</t>
  </si>
  <si>
    <t>Zdravotechnika - zařizovací předměty</t>
  </si>
  <si>
    <t>36</t>
  </si>
  <si>
    <t>725211602</t>
  </si>
  <si>
    <t>Umyvadlo keramické bílé šířky 550 mm bez krytu na sifon připevněné na stěnu šrouby</t>
  </si>
  <si>
    <t>soubor</t>
  </si>
  <si>
    <t>312406336</t>
  </si>
  <si>
    <t>37</t>
  </si>
  <si>
    <t>725813111</t>
  </si>
  <si>
    <t>Ventil rohový bez připojovací trubičky nebo flexi hadičky G 1/2"</t>
  </si>
  <si>
    <t>-1928297059</t>
  </si>
  <si>
    <t>38</t>
  </si>
  <si>
    <t>725822611</t>
  </si>
  <si>
    <t>Baterie umyvadlová stojánková páková bez výpusti</t>
  </si>
  <si>
    <t>-990428642</t>
  </si>
  <si>
    <t>39</t>
  </si>
  <si>
    <t>725980122</t>
  </si>
  <si>
    <t>Dvířka 20/20</t>
  </si>
  <si>
    <t>495545865</t>
  </si>
  <si>
    <t>40</t>
  </si>
  <si>
    <t>998725102</t>
  </si>
  <si>
    <t>Přesun hmot tonážní pro zařizovací předměty v objektech v přes 6 do 12 m</t>
  </si>
  <si>
    <t>-1264482262</t>
  </si>
  <si>
    <t>735</t>
  </si>
  <si>
    <t>Ústřední vytápění - otopná tělesa</t>
  </si>
  <si>
    <t>41</t>
  </si>
  <si>
    <t>735111810</t>
  </si>
  <si>
    <t>Demontáž otopného tělesa litinového článkového</t>
  </si>
  <si>
    <t>-1180536506</t>
  </si>
  <si>
    <t>1,5*0,8*6</t>
  </si>
  <si>
    <t>42</t>
  </si>
  <si>
    <t>735119140</t>
  </si>
  <si>
    <t>Montáž otopného tělesa litinového článkového</t>
  </si>
  <si>
    <t>-780945315</t>
  </si>
  <si>
    <t>43</t>
  </si>
  <si>
    <t>735494811</t>
  </si>
  <si>
    <t>Vypuštění vody z otopných těles</t>
  </si>
  <si>
    <t>-675016680</t>
  </si>
  <si>
    <t>741</t>
  </si>
  <si>
    <t>Elektroinstalace - silnoproud</t>
  </si>
  <si>
    <t>44</t>
  </si>
  <si>
    <t>1110000</t>
  </si>
  <si>
    <t>Výklopná zás.lišta Katedra (2xUSB , 3x230V) M+D</t>
  </si>
  <si>
    <t>ks</t>
  </si>
  <si>
    <t>-390284068</t>
  </si>
  <si>
    <t>45</t>
  </si>
  <si>
    <t>1110002</t>
  </si>
  <si>
    <t>Zásuvkový panel Lavice (3x230V, 3xdata, 3xUSB+0-24V) M+D</t>
  </si>
  <si>
    <t>-926323279</t>
  </si>
  <si>
    <t>46</t>
  </si>
  <si>
    <t>741110053</t>
  </si>
  <si>
    <t>Montáž trubka plastová ohebná D přes 35 mm uložená volně</t>
  </si>
  <si>
    <t>1252976344</t>
  </si>
  <si>
    <t>47</t>
  </si>
  <si>
    <t>1003915</t>
  </si>
  <si>
    <t>TRUBKA KOPOFLEX 40MM CERNA KF 09040 UVFA/ nebo rovnocenné</t>
  </si>
  <si>
    <t>-1134707731</t>
  </si>
  <si>
    <t>48</t>
  </si>
  <si>
    <t>741110513</t>
  </si>
  <si>
    <t>Montáž lišta a kanálek vkládací šířky přes 120 do 180 mm s víčkem</t>
  </si>
  <si>
    <t>-1264086050</t>
  </si>
  <si>
    <t>49</t>
  </si>
  <si>
    <t>1192628</t>
  </si>
  <si>
    <t>KANAL 180X60 HD /2M/ nebo rovnocenné</t>
  </si>
  <si>
    <t>-399395537</t>
  </si>
  <si>
    <t>50</t>
  </si>
  <si>
    <t>741112061</t>
  </si>
  <si>
    <t>Montáž krabice přístrojová zapuštěná plastová kruhová</t>
  </si>
  <si>
    <t>-1257691639</t>
  </si>
  <si>
    <t>51</t>
  </si>
  <si>
    <t>1188900</t>
  </si>
  <si>
    <t>KRABICE UNIVERZALNI KU 68</t>
  </si>
  <si>
    <t>-838892482</t>
  </si>
  <si>
    <t>52</t>
  </si>
  <si>
    <t>741122011</t>
  </si>
  <si>
    <t>Montáž kabel Cu bez ukončení uložený pod omítku plný kulatý 2x1,5 až 2,5 mm2 (např. CYKY)</t>
  </si>
  <si>
    <t>390806120</t>
  </si>
  <si>
    <t>53</t>
  </si>
  <si>
    <t>1257534</t>
  </si>
  <si>
    <t>KABEL CYKY 2Dx 2,5 (CYKY-O 2X2,5) BUBEN</t>
  </si>
  <si>
    <t>1250041127</t>
  </si>
  <si>
    <t>54</t>
  </si>
  <si>
    <t>741122015</t>
  </si>
  <si>
    <t>Montáž kabel Cu bez ukončení uložený pod omítku plný kulatý 3x1,5 mm2 (např. CYKY)</t>
  </si>
  <si>
    <t>55564962</t>
  </si>
  <si>
    <t>55</t>
  </si>
  <si>
    <t>1257383007</t>
  </si>
  <si>
    <t>KABEL CYKY-J 3x1,5, BUBEN</t>
  </si>
  <si>
    <t>-1403688943</t>
  </si>
  <si>
    <t>56</t>
  </si>
  <si>
    <t>741122016</t>
  </si>
  <si>
    <t>Montáž kabel Cu bez ukončení uložený pod omítku plný kulatý 3x2,5 až 6 mm2 (např. CYKY)</t>
  </si>
  <si>
    <t>-1340392247</t>
  </si>
  <si>
    <t>57</t>
  </si>
  <si>
    <t>1257420007</t>
  </si>
  <si>
    <t>KABEL CYKY-J 3x2,5, BUBEN</t>
  </si>
  <si>
    <t>17038570</t>
  </si>
  <si>
    <t>58</t>
  </si>
  <si>
    <t>741122032</t>
  </si>
  <si>
    <t>Montáž kabel Cu bez ukončení uložený pod omítku plný kulatý 5x4 až 6 mm2 (např. CYKY)</t>
  </si>
  <si>
    <t>195379992</t>
  </si>
  <si>
    <t>59</t>
  </si>
  <si>
    <t>1257429004</t>
  </si>
  <si>
    <t>KABEL CYKY-J 5x6, BUBEN</t>
  </si>
  <si>
    <t>2063740819</t>
  </si>
  <si>
    <t>60</t>
  </si>
  <si>
    <t>741122033</t>
  </si>
  <si>
    <t>Montáž kabel Cu bez ukončení uložený pod omítku plný kulatý 5x10 mm2 (např. CYKY)</t>
  </si>
  <si>
    <t>-1592234669</t>
  </si>
  <si>
    <t>61</t>
  </si>
  <si>
    <t>1257430004</t>
  </si>
  <si>
    <t>KABEL CYKY-J 5x10, BUBEN</t>
  </si>
  <si>
    <t>-1835373668</t>
  </si>
  <si>
    <t>62</t>
  </si>
  <si>
    <t>741310101</t>
  </si>
  <si>
    <t>Montáž vypínač (polo)zapuštěný bezšroubové připojení 1-jednopólový</t>
  </si>
  <si>
    <t>545700775</t>
  </si>
  <si>
    <t>63</t>
  </si>
  <si>
    <t>1183318</t>
  </si>
  <si>
    <t>SPINAC JEDNOPOLOVY</t>
  </si>
  <si>
    <t>450312698</t>
  </si>
  <si>
    <t>64</t>
  </si>
  <si>
    <t>1195604</t>
  </si>
  <si>
    <t>KRYT SPINACE JEDNODUCHY</t>
  </si>
  <si>
    <t>-1943498123</t>
  </si>
  <si>
    <t>65</t>
  </si>
  <si>
    <t>1188530</t>
  </si>
  <si>
    <t>JEDNORAMECEK</t>
  </si>
  <si>
    <t>-257976722</t>
  </si>
  <si>
    <t>66</t>
  </si>
  <si>
    <t>741310231</t>
  </si>
  <si>
    <t>Montáž přepínač (polo)zapuštěný šroubové připojení 5-seriový</t>
  </si>
  <si>
    <t>1615559951</t>
  </si>
  <si>
    <t>67</t>
  </si>
  <si>
    <t>1188801</t>
  </si>
  <si>
    <t>PREPINAC SERIOVY</t>
  </si>
  <si>
    <t>267312413</t>
  </si>
  <si>
    <t>68</t>
  </si>
  <si>
    <t>1188793</t>
  </si>
  <si>
    <t>KRYT SPINACE DELENY</t>
  </si>
  <si>
    <t>1254285089</t>
  </si>
  <si>
    <t>69</t>
  </si>
  <si>
    <t>-2048267249</t>
  </si>
  <si>
    <t>70</t>
  </si>
  <si>
    <t>741313001</t>
  </si>
  <si>
    <t>Montáž zásuvka (polo)zapuštěná bezšroubové připojení 2P+PE se zapojením vodičů</t>
  </si>
  <si>
    <t>246436846</t>
  </si>
  <si>
    <t>71</t>
  </si>
  <si>
    <t>1183391</t>
  </si>
  <si>
    <t>ZASUVKA S CLONKAMI</t>
  </si>
  <si>
    <t>2087307918</t>
  </si>
  <si>
    <t>72</t>
  </si>
  <si>
    <t>-636412266</t>
  </si>
  <si>
    <t>73</t>
  </si>
  <si>
    <t>742110200</t>
  </si>
  <si>
    <t>Montáž podlahových krabic</t>
  </si>
  <si>
    <t>-673638945</t>
  </si>
  <si>
    <t>74</t>
  </si>
  <si>
    <t>1233660</t>
  </si>
  <si>
    <t>Podlahová krabice - 2x230V</t>
  </si>
  <si>
    <t>-214139532</t>
  </si>
  <si>
    <t>75</t>
  </si>
  <si>
    <t>er0002</t>
  </si>
  <si>
    <t>Úprava rozvaděče včetně doplnění kompomentu</t>
  </si>
  <si>
    <t>kpl</t>
  </si>
  <si>
    <t>104866207</t>
  </si>
  <si>
    <t>76</t>
  </si>
  <si>
    <t>M00125</t>
  </si>
  <si>
    <t>Montáž svítidla</t>
  </si>
  <si>
    <t>-57500002</t>
  </si>
  <si>
    <t>77</t>
  </si>
  <si>
    <t>1458436</t>
  </si>
  <si>
    <t>Závěsná světla LED asymetrická pro osvětlení tabule, dl. 1250 mm, 4500 lm, 35W nebo rovnocenné</t>
  </si>
  <si>
    <t>1022929128</t>
  </si>
  <si>
    <t>78</t>
  </si>
  <si>
    <t>1301401</t>
  </si>
  <si>
    <t>Světla LED vsazená do podhledu, 1200x300mm, 4000lm, 35W nebo rovnocenné</t>
  </si>
  <si>
    <t>75726722</t>
  </si>
  <si>
    <t>79</t>
  </si>
  <si>
    <t>M0022</t>
  </si>
  <si>
    <t>Montáž talčítka Total Stop/Central stop</t>
  </si>
  <si>
    <t>-1829660114</t>
  </si>
  <si>
    <t>80</t>
  </si>
  <si>
    <t>00020</t>
  </si>
  <si>
    <t>Tlačítko Total Stop</t>
  </si>
  <si>
    <t>104716690</t>
  </si>
  <si>
    <t>81</t>
  </si>
  <si>
    <t>PR1.1.2</t>
  </si>
  <si>
    <t>Montáž rozvaděče</t>
  </si>
  <si>
    <t>894742735</t>
  </si>
  <si>
    <t>82</t>
  </si>
  <si>
    <t>PR2.1</t>
  </si>
  <si>
    <t>Rozvaděč RE2.1 nebo rovnocenný</t>
  </si>
  <si>
    <t>-1649884188</t>
  </si>
  <si>
    <t>83</t>
  </si>
  <si>
    <t>PR2.2</t>
  </si>
  <si>
    <t>Rozvaděč RE2.2 nebo rovnocenný</t>
  </si>
  <si>
    <t>-1829795923</t>
  </si>
  <si>
    <t>742</t>
  </si>
  <si>
    <t>Elektroinstalace - slaboproud</t>
  </si>
  <si>
    <t>84</t>
  </si>
  <si>
    <t>742110001</t>
  </si>
  <si>
    <t>Montáž trubek pro slaboproud plastových ohebných uložených pod omítku se zasekáním</t>
  </si>
  <si>
    <t>1129667712</t>
  </si>
  <si>
    <t>85</t>
  </si>
  <si>
    <t>1217414</t>
  </si>
  <si>
    <t>TRUBKA OHEBNA 25</t>
  </si>
  <si>
    <t>-2121704503</t>
  </si>
  <si>
    <t>86</t>
  </si>
  <si>
    <t>742121001</t>
  </si>
  <si>
    <t>Montáž kabelů sdělovacích pro vnitřní rozvody do 15 žil</t>
  </si>
  <si>
    <t>261259558</t>
  </si>
  <si>
    <t>87</t>
  </si>
  <si>
    <t>1002739</t>
  </si>
  <si>
    <t>KABEL UTP-PVC CAT.6 nebo rovnocenný</t>
  </si>
  <si>
    <t>1371795021</t>
  </si>
  <si>
    <t>88</t>
  </si>
  <si>
    <t>742330042</t>
  </si>
  <si>
    <t>Montáž datové dvouzásuvky</t>
  </si>
  <si>
    <t>-318168584</t>
  </si>
  <si>
    <t>89</t>
  </si>
  <si>
    <t>1187428</t>
  </si>
  <si>
    <t>KRYT KOMUNIKACNI ZASUVKY</t>
  </si>
  <si>
    <t>-1248894572</t>
  </si>
  <si>
    <t>90</t>
  </si>
  <si>
    <t>1186534</t>
  </si>
  <si>
    <t>MASKA NOSNA</t>
  </si>
  <si>
    <t>-1161014946</t>
  </si>
  <si>
    <t>91</t>
  </si>
  <si>
    <t>1177299</t>
  </si>
  <si>
    <t>KEYSTONE MODUL RJ45 nebo rovnocenné</t>
  </si>
  <si>
    <t>-240581067</t>
  </si>
  <si>
    <t>92</t>
  </si>
  <si>
    <t>742600001R</t>
  </si>
  <si>
    <t>Rozvaděč LAN19 12U 600x450mm</t>
  </si>
  <si>
    <t>-1935541891</t>
  </si>
  <si>
    <t>93</t>
  </si>
  <si>
    <t>742600002R</t>
  </si>
  <si>
    <t>Patch panel 24 portů pro modely typu Keystone</t>
  </si>
  <si>
    <t>1592526220</t>
  </si>
  <si>
    <t>94</t>
  </si>
  <si>
    <t>742600003R</t>
  </si>
  <si>
    <t>Polička 19¨</t>
  </si>
  <si>
    <t>-746314101</t>
  </si>
  <si>
    <t>95</t>
  </si>
  <si>
    <t>742600004R</t>
  </si>
  <si>
    <t>Vyvazovací panely</t>
  </si>
  <si>
    <t>-1708822685</t>
  </si>
  <si>
    <t>96</t>
  </si>
  <si>
    <t>742600005R</t>
  </si>
  <si>
    <t>Patch kabely UTP cat.6 0,7m</t>
  </si>
  <si>
    <t>-1488491776</t>
  </si>
  <si>
    <t>743</t>
  </si>
  <si>
    <t>VRN elektro</t>
  </si>
  <si>
    <t>97</t>
  </si>
  <si>
    <t>06500000</t>
  </si>
  <si>
    <t>Odvoz sutě</t>
  </si>
  <si>
    <t>-1758522135</t>
  </si>
  <si>
    <t>98</t>
  </si>
  <si>
    <t>065002000</t>
  </si>
  <si>
    <t>Mimostaveništní doprava materiálů</t>
  </si>
  <si>
    <t>1630824921</t>
  </si>
  <si>
    <t>99</t>
  </si>
  <si>
    <t>2100050</t>
  </si>
  <si>
    <t>Dokumentace skutečného provedení</t>
  </si>
  <si>
    <t>-1638813626</t>
  </si>
  <si>
    <t>100</t>
  </si>
  <si>
    <t>210280003</t>
  </si>
  <si>
    <t>Revize, zkoušky a prohlídky el rozvodů a zařízení celková prohlídka pro objem mtž prací do 1 000 000 Kč</t>
  </si>
  <si>
    <t>-1172667030</t>
  </si>
  <si>
    <t>101</t>
  </si>
  <si>
    <t>65000001</t>
  </si>
  <si>
    <t>Stavební přípomoce, sekání kabelových drážek, kabelové prostupy, sekání kabel.drážek v beton.podlaha</t>
  </si>
  <si>
    <t>-1536521617</t>
  </si>
  <si>
    <t>762</t>
  </si>
  <si>
    <t>Konstrukce tesařské</t>
  </si>
  <si>
    <t>102</t>
  </si>
  <si>
    <t>762511817</t>
  </si>
  <si>
    <t>Demontáž kce podkladové z desek dřevoštěpkových tl přes 15 mm na sraz lepených</t>
  </si>
  <si>
    <t>1300506759</t>
  </si>
  <si>
    <t xml:space="preserve">učebna </t>
  </si>
  <si>
    <t>82,96</t>
  </si>
  <si>
    <t>41,9</t>
  </si>
  <si>
    <t>763</t>
  </si>
  <si>
    <t>Konstrukce suché výstavby</t>
  </si>
  <si>
    <t>103</t>
  </si>
  <si>
    <t>763172325</t>
  </si>
  <si>
    <t>Montáž dvířek revizních jednoplášťových SDK kcí vel. 600x600 mm pro příčky a předsazené stěny</t>
  </si>
  <si>
    <t>-826208817</t>
  </si>
  <si>
    <t>HUP</t>
  </si>
  <si>
    <t>104</t>
  </si>
  <si>
    <t>59030714</t>
  </si>
  <si>
    <t>dvířka revizní jednokřídlá s automatickým zámkem 600x600mm</t>
  </si>
  <si>
    <t>1441040923</t>
  </si>
  <si>
    <t>105</t>
  </si>
  <si>
    <t>763431012</t>
  </si>
  <si>
    <t>Montáž minerálního podhledu s vyjímatelnými panely vel. přes 0,36 do 0,72 m2 na zavěšený polozapuštěný rošt</t>
  </si>
  <si>
    <t>151934341</t>
  </si>
  <si>
    <t>106</t>
  </si>
  <si>
    <t>59036075</t>
  </si>
  <si>
    <t>panel akustický polozapuštěná hrana viditelný rošt š 24mm bílá tl 15mm</t>
  </si>
  <si>
    <t>-529750696</t>
  </si>
  <si>
    <t>124,86*1,05 "Přepočtené koeficientem množství</t>
  </si>
  <si>
    <t>107</t>
  </si>
  <si>
    <t>998763101</t>
  </si>
  <si>
    <t>Přesun hmot tonážní pro dřevostavby v objektech v přes 6 do 12 m</t>
  </si>
  <si>
    <t>1427469030</t>
  </si>
  <si>
    <t>766</t>
  </si>
  <si>
    <t>Konstrukce truhlářské</t>
  </si>
  <si>
    <t>108</t>
  </si>
  <si>
    <t>766441822</t>
  </si>
  <si>
    <t>Demontáž parapetních desek dřevěných nebo plastových šířky přes 30 cm délky přes 1,0 m</t>
  </si>
  <si>
    <t>-1459193766</t>
  </si>
  <si>
    <t>109</t>
  </si>
  <si>
    <t>766660001</t>
  </si>
  <si>
    <t>Montáž dveřních křídel otvíravých jednokřídlových š do 0,8 m do ocelové zárubně</t>
  </si>
  <si>
    <t>1582190133</t>
  </si>
  <si>
    <t>110</t>
  </si>
  <si>
    <t>61162002R</t>
  </si>
  <si>
    <t>dveře jednokřídlé dřevotřískové povrch dýhovaný plné 800x1970-2100mm, akustické 37 dB</t>
  </si>
  <si>
    <t>-1616382228</t>
  </si>
  <si>
    <t>111</t>
  </si>
  <si>
    <t>766660002</t>
  </si>
  <si>
    <t>Montáž dveřních křídel otvíravých jednokřídlových š přes 0,8 m do ocelové zárubně</t>
  </si>
  <si>
    <t>-308833729</t>
  </si>
  <si>
    <t>112</t>
  </si>
  <si>
    <t>61162003R</t>
  </si>
  <si>
    <t>dveře jednokřídlé dřevotřískové povrch dýhovaný plné 900x1970-2100mm, akustické 37 dB</t>
  </si>
  <si>
    <t>-1705464703</t>
  </si>
  <si>
    <t>113</t>
  </si>
  <si>
    <t>766660729</t>
  </si>
  <si>
    <t>Montáž dveřního interiérového kování - štítku s klikou</t>
  </si>
  <si>
    <t>-1873428136</t>
  </si>
  <si>
    <t>114</t>
  </si>
  <si>
    <t>54914620</t>
  </si>
  <si>
    <t>kování dveřní vrchní klika včetně rozet a montážního materiálu R PZ nerez PK</t>
  </si>
  <si>
    <t>-1635662243</t>
  </si>
  <si>
    <t>115</t>
  </si>
  <si>
    <t>766691914</t>
  </si>
  <si>
    <t>Vyvěšení nebo zavěšení dřevěných křídel dveří pl do 2 m2</t>
  </si>
  <si>
    <t>-2109967931</t>
  </si>
  <si>
    <t>116</t>
  </si>
  <si>
    <t>766694122</t>
  </si>
  <si>
    <t>Montáž parapetních dřevěných nebo plastových š přes 30 cm dl přes 1,0 do 1,6 m</t>
  </si>
  <si>
    <t>1851230445</t>
  </si>
  <si>
    <t>117</t>
  </si>
  <si>
    <t>998766102</t>
  </si>
  <si>
    <t>Přesun hmot tonážní pro kce truhlářské v objektech v přes 6 do 12 m</t>
  </si>
  <si>
    <t>285849343</t>
  </si>
  <si>
    <t>767</t>
  </si>
  <si>
    <t>Konstrukce zámečnické</t>
  </si>
  <si>
    <t>118</t>
  </si>
  <si>
    <t>767990001R</t>
  </si>
  <si>
    <t>D+M podpěr z jäcklu 40x30 mm na chem.kotvy, vč.povrchových úprav</t>
  </si>
  <si>
    <t>-1214005000</t>
  </si>
  <si>
    <t>776</t>
  </si>
  <si>
    <t>Podlahy povlakové</t>
  </si>
  <si>
    <t>119</t>
  </si>
  <si>
    <t>776111311</t>
  </si>
  <si>
    <t>Vysátí podkladu povlakových podlah</t>
  </si>
  <si>
    <t>1874319069</t>
  </si>
  <si>
    <t xml:space="preserve">učebna + kabinet </t>
  </si>
  <si>
    <t>120</t>
  </si>
  <si>
    <t>776121112</t>
  </si>
  <si>
    <t>Vodou ředitelná penetrace savého podkladu povlakových podlah</t>
  </si>
  <si>
    <t>-599054306</t>
  </si>
  <si>
    <t>121</t>
  </si>
  <si>
    <t>776141111</t>
  </si>
  <si>
    <t>Vyrovnání podkladu povlakových podlah stěrkou pevnosti 20 MPa tl do 3 mm</t>
  </si>
  <si>
    <t>1318860583</t>
  </si>
  <si>
    <t>122</t>
  </si>
  <si>
    <t>776201811</t>
  </si>
  <si>
    <t>Demontáž lepených povlakových podlah bez podložky ručně</t>
  </si>
  <si>
    <t>1110414450</t>
  </si>
  <si>
    <t>učebna + kabinet 2 vrstvy</t>
  </si>
  <si>
    <t>123</t>
  </si>
  <si>
    <t>776221121</t>
  </si>
  <si>
    <t>Lepení elektrostaticky vodivých pásů z PVC standardním lepidlem</t>
  </si>
  <si>
    <t>203604753</t>
  </si>
  <si>
    <t>124</t>
  </si>
  <si>
    <t>28410242</t>
  </si>
  <si>
    <t>krytina podlahová homogenní elektrostaticky vodivá tl 2,0mm 608x608mm</t>
  </si>
  <si>
    <t>-18341430</t>
  </si>
  <si>
    <t>124,86*1,1 "Přepočtené koeficientem množství</t>
  </si>
  <si>
    <t>125</t>
  </si>
  <si>
    <t>776421111</t>
  </si>
  <si>
    <t>Montáž obvodových lišt lepením</t>
  </si>
  <si>
    <t>-1402846233</t>
  </si>
  <si>
    <t>27,51+41,7-(2*0,8)-(2*0,9)</t>
  </si>
  <si>
    <t>126</t>
  </si>
  <si>
    <t>28411006</t>
  </si>
  <si>
    <t>lišta soklová PVC samolepící 15x50mm</t>
  </si>
  <si>
    <t>-1787096689</t>
  </si>
  <si>
    <t>65,81*1,02 "Přepočtené koeficientem množství</t>
  </si>
  <si>
    <t>127</t>
  </si>
  <si>
    <t>776421312</t>
  </si>
  <si>
    <t>Montáž přechodových šroubovaných lišt</t>
  </si>
  <si>
    <t>-1837378728</t>
  </si>
  <si>
    <t>0,8+(2*0,9)</t>
  </si>
  <si>
    <t>128</t>
  </si>
  <si>
    <t>55343120R</t>
  </si>
  <si>
    <t>profil přechodový nerez vrtaný 30mm</t>
  </si>
  <si>
    <t>1726587355</t>
  </si>
  <si>
    <t>2,6*1,02 "Přepočtené koeficientem množství</t>
  </si>
  <si>
    <t>129</t>
  </si>
  <si>
    <t>998776102</t>
  </si>
  <si>
    <t>Přesun hmot tonážní pro podlahy povlakové v objektech v přes 6 do 12 m</t>
  </si>
  <si>
    <t>1625894705</t>
  </si>
  <si>
    <t>781</t>
  </si>
  <si>
    <t>Dokončovací práce - obklady</t>
  </si>
  <si>
    <t>130</t>
  </si>
  <si>
    <t>781111011</t>
  </si>
  <si>
    <t>Ometení (oprášení) stěny při přípravě podkladu</t>
  </si>
  <si>
    <t>723298508</t>
  </si>
  <si>
    <t>(2,6+2,6+1,5)*2</t>
  </si>
  <si>
    <t>131</t>
  </si>
  <si>
    <t>781121011</t>
  </si>
  <si>
    <t>Nátěr penetrační na stěnu</t>
  </si>
  <si>
    <t>-761929198</t>
  </si>
  <si>
    <t>132</t>
  </si>
  <si>
    <t>781151031</t>
  </si>
  <si>
    <t>Celoplošné vyrovnání podkladu stěrkou tl 3 mm</t>
  </si>
  <si>
    <t>-1554179647</t>
  </si>
  <si>
    <t>133</t>
  </si>
  <si>
    <t>781473810</t>
  </si>
  <si>
    <t>Demontáž obkladů z obkladaček keramických lepených</t>
  </si>
  <si>
    <t>838209564</t>
  </si>
  <si>
    <t>5+6+5</t>
  </si>
  <si>
    <t>134</t>
  </si>
  <si>
    <t>781474114</t>
  </si>
  <si>
    <t>Montáž obkladů vnitřních keramických hladkých přes 19 do 22 ks/m2 lepených flexibilním lepidlem</t>
  </si>
  <si>
    <t>965962685</t>
  </si>
  <si>
    <t>13,4</t>
  </si>
  <si>
    <t>135</t>
  </si>
  <si>
    <t>59761040</t>
  </si>
  <si>
    <t>obklad keramický hladký přes 19 do 22ks/m2</t>
  </si>
  <si>
    <t>-752478501</t>
  </si>
  <si>
    <t>13,4*1,1 "Přepočtené koeficientem množství</t>
  </si>
  <si>
    <t>136</t>
  </si>
  <si>
    <t>781493611</t>
  </si>
  <si>
    <t>Montáž vanových plastových dvířek s rámem lepených</t>
  </si>
  <si>
    <t>-1306355159</t>
  </si>
  <si>
    <t>137</t>
  </si>
  <si>
    <t>56245724</t>
  </si>
  <si>
    <t>dvířka vanová bílá 200x200mm</t>
  </si>
  <si>
    <t>-1614826800</t>
  </si>
  <si>
    <t>138</t>
  </si>
  <si>
    <t>781494511</t>
  </si>
  <si>
    <t>Plastové profily ukončovací lepené flexibilním lepidlem</t>
  </si>
  <si>
    <t>-344844473</t>
  </si>
  <si>
    <t>(2,6+2,6+1,5)+(6*2)</t>
  </si>
  <si>
    <t>139</t>
  </si>
  <si>
    <t>781495115</t>
  </si>
  <si>
    <t>Spárování vnitřních obkladů silikonem</t>
  </si>
  <si>
    <t>309956784</t>
  </si>
  <si>
    <t>5*1,5</t>
  </si>
  <si>
    <t>140</t>
  </si>
  <si>
    <t>781495141</t>
  </si>
  <si>
    <t>Průnik obkladem kruhový do DN 30</t>
  </si>
  <si>
    <t>-376380587</t>
  </si>
  <si>
    <t>141</t>
  </si>
  <si>
    <t>781495142</t>
  </si>
  <si>
    <t>Průnik obkladem kruhový přes DN 30 do DN 90</t>
  </si>
  <si>
    <t>1816820886</t>
  </si>
  <si>
    <t>142</t>
  </si>
  <si>
    <t>998781102</t>
  </si>
  <si>
    <t>Přesun hmot tonážní pro obklady keramické v objektech v přes 6 do 12 m</t>
  </si>
  <si>
    <t>-629142745</t>
  </si>
  <si>
    <t>783</t>
  </si>
  <si>
    <t>Dokončovací práce - nátěry</t>
  </si>
  <si>
    <t>143</t>
  </si>
  <si>
    <t>783301401</t>
  </si>
  <si>
    <t>Ometení zámečnických konstrukcí</t>
  </si>
  <si>
    <t>-1120188727</t>
  </si>
  <si>
    <t>zárubně</t>
  </si>
  <si>
    <t>3*1,5</t>
  </si>
  <si>
    <t>jäckel</t>
  </si>
  <si>
    <t>0,07*2*1,2*24</t>
  </si>
  <si>
    <t>144</t>
  </si>
  <si>
    <t>783314101</t>
  </si>
  <si>
    <t>Základní jednonásobný syntetický nátěr zámečnických konstrukcí</t>
  </si>
  <si>
    <t>1169674621</t>
  </si>
  <si>
    <t>145</t>
  </si>
  <si>
    <t>783315101</t>
  </si>
  <si>
    <t>Mezinátěr jednonásobný syntetický standardní zámečnických konstrukcí</t>
  </si>
  <si>
    <t>889340468</t>
  </si>
  <si>
    <t>146</t>
  </si>
  <si>
    <t>783317101</t>
  </si>
  <si>
    <t>Krycí jednonásobný syntetický standardní nátěr zámečnických konstrukcí</t>
  </si>
  <si>
    <t>-921832550</t>
  </si>
  <si>
    <t>147</t>
  </si>
  <si>
    <t>783601325</t>
  </si>
  <si>
    <t>Odmaštění článkových otopných těles vodou ředitelným odmašťovačem před provedením nátěru</t>
  </si>
  <si>
    <t>-1717246442</t>
  </si>
  <si>
    <t>1,5*0,8*6*3</t>
  </si>
  <si>
    <t>148</t>
  </si>
  <si>
    <t>783601713</t>
  </si>
  <si>
    <t>Odmaštění vodou ředitelným odmašťovačem potrubí DN do 50 mm</t>
  </si>
  <si>
    <t>-1678904150</t>
  </si>
  <si>
    <t>6*4</t>
  </si>
  <si>
    <t>149</t>
  </si>
  <si>
    <t>783614111</t>
  </si>
  <si>
    <t>Základní jednonásobný syntetický nátěr článkových otopných těles</t>
  </si>
  <si>
    <t>-451576980</t>
  </si>
  <si>
    <t>150</t>
  </si>
  <si>
    <t>783614551</t>
  </si>
  <si>
    <t>Základní jednonásobný syntetický nátěr potrubí DN do 50 mm</t>
  </si>
  <si>
    <t>1962986399</t>
  </si>
  <si>
    <t>151</t>
  </si>
  <si>
    <t>783615551</t>
  </si>
  <si>
    <t>Mezinátěr jednonásobný syntetický nátěr potrubí DN do 50 mm</t>
  </si>
  <si>
    <t>-98253212</t>
  </si>
  <si>
    <t>152</t>
  </si>
  <si>
    <t>783617117</t>
  </si>
  <si>
    <t>Krycí dvojnásobný syntetický nátěr článkových otopných těles</t>
  </si>
  <si>
    <t>673976630</t>
  </si>
  <si>
    <t>153</t>
  </si>
  <si>
    <t>783617601</t>
  </si>
  <si>
    <t>Krycí jednonásobný syntetický nátěr potrubí DN do 50 mm</t>
  </si>
  <si>
    <t>1734495563</t>
  </si>
  <si>
    <t>154</t>
  </si>
  <si>
    <t>783622111</t>
  </si>
  <si>
    <t>Tmelení článkových otopných těles disperzním tmelem</t>
  </si>
  <si>
    <t>1942509305</t>
  </si>
  <si>
    <t>155</t>
  </si>
  <si>
    <t>783813131</t>
  </si>
  <si>
    <t>Penetrační syntetický nátěr hladkých, tenkovrstvých zrnitých a štukových omítek</t>
  </si>
  <si>
    <t>1913136843</t>
  </si>
  <si>
    <t>(27,51+41,7)*1,5</t>
  </si>
  <si>
    <t>156</t>
  </si>
  <si>
    <t>783817421</t>
  </si>
  <si>
    <t>Krycí dvojnásobný syntetický nátěr hladkých, zrnitých tenkovrstvých nebo štukových omítek</t>
  </si>
  <si>
    <t>1502632899</t>
  </si>
  <si>
    <t>784</t>
  </si>
  <si>
    <t>Dokončovací práce - malby a tapety</t>
  </si>
  <si>
    <t>157</t>
  </si>
  <si>
    <t>784111001</t>
  </si>
  <si>
    <t>Oprášení (ometení ) podkladu v místnostech v do 3,80 m</t>
  </si>
  <si>
    <t>-1122500901</t>
  </si>
  <si>
    <t>učebna a kabinet - stropy</t>
  </si>
  <si>
    <t>41,9+82,96</t>
  </si>
  <si>
    <t>158</t>
  </si>
  <si>
    <t>784121001</t>
  </si>
  <si>
    <t>Oškrabání malby v mísnostech v do 3,80 m</t>
  </si>
  <si>
    <t>1735693987</t>
  </si>
  <si>
    <t>159</t>
  </si>
  <si>
    <t>784181101</t>
  </si>
  <si>
    <t>Základní akrylátová jednonásobná bezbarvá penetrace podkladu v místnostech v do 3,80 m</t>
  </si>
  <si>
    <t>-1698880520</t>
  </si>
  <si>
    <t>(27,51+41,7)*1,8</t>
  </si>
  <si>
    <t>160</t>
  </si>
  <si>
    <t>784211101</t>
  </si>
  <si>
    <t>Dvojnásobné bílé malby ze směsí za mokra výborně oděruvzdorných v místnostech v do 3,80 m</t>
  </si>
  <si>
    <t>224877971</t>
  </si>
  <si>
    <t>161</t>
  </si>
  <si>
    <t>784211163</t>
  </si>
  <si>
    <t>Příplatek k cenám 2x maleb ze směsí za mokra oděruvzdorných za barevnou malbu středně sytého odstínu</t>
  </si>
  <si>
    <t>1081137714</t>
  </si>
  <si>
    <t>VRN</t>
  </si>
  <si>
    <t>Vedlejší rozpočtové náklady</t>
  </si>
  <si>
    <t>162</t>
  </si>
  <si>
    <t>030001000</t>
  </si>
  <si>
    <t>Zařízení staveniště</t>
  </si>
  <si>
    <t>%</t>
  </si>
  <si>
    <t>1024</t>
  </si>
  <si>
    <t>1308367030</t>
  </si>
  <si>
    <t>VRN1</t>
  </si>
  <si>
    <t>Průzkumné, geodetické a projektové práce</t>
  </si>
  <si>
    <t>163</t>
  </si>
  <si>
    <t>011503000</t>
  </si>
  <si>
    <t>Stavební průzkum bez rozlišení - sondy</t>
  </si>
  <si>
    <t>-1621007700</t>
  </si>
  <si>
    <t>VRN2</t>
  </si>
  <si>
    <t>Příprava staveniště</t>
  </si>
  <si>
    <t>164</t>
  </si>
  <si>
    <t>024003006</t>
  </si>
  <si>
    <t>Stěhování nábytku - vyklizení nábytku, dřevěných tabulí, zabudovaných lavic</t>
  </si>
  <si>
    <t>-1908345305</t>
  </si>
  <si>
    <t>002 - Zookoutek</t>
  </si>
  <si>
    <t xml:space="preserve"> </t>
  </si>
  <si>
    <t>D1 - Topení</t>
  </si>
  <si>
    <t>Pol1</t>
  </si>
  <si>
    <t>Demontáž vnějšího plechového pláště 3 stávajících kójí = 3 x čelní, 1 x boční oplechování včetně odvozu/likvidace šrotu a odpadu</t>
  </si>
  <si>
    <t>112478885</t>
  </si>
  <si>
    <t>Pol2</t>
  </si>
  <si>
    <t>Vybourání betonových soklů včetně odvozu/likvidace odpadu</t>
  </si>
  <si>
    <t>-1930636124</t>
  </si>
  <si>
    <t>Pol3</t>
  </si>
  <si>
    <t>Obroušení nosných sloupů, úprava pro instalaci panelů (navaření patek aj.) a povrchová úprava - nátěr</t>
  </si>
  <si>
    <t>1020492928</t>
  </si>
  <si>
    <t>Pol4</t>
  </si>
  <si>
    <t>Úprava/oprava podlahy pod vybouraným soklem a související dotčená plocha</t>
  </si>
  <si>
    <t>1162346417</t>
  </si>
  <si>
    <t>Pol5</t>
  </si>
  <si>
    <t>Výměna výstupních prosklených dveří z chodby školy=demontáž, úprava povrchu, montáž+dodávkanových dveří, zednická úprava a výmalba dotčené části</t>
  </si>
  <si>
    <t>-1180965819</t>
  </si>
  <si>
    <t>Pol6</t>
  </si>
  <si>
    <t xml:space="preserve">Odstranění obrubníku a betonových desek na přilehlém trávníku a zeminy do hloubky 30 cm pod úroveň sousedící podlahy, a to v šířce 1,5 m a po celé délce k hraně soklu budovy na protilehlé straně v délce cca 11 m, podyp hrubý/jemný štěrk + betonová dlažba </t>
  </si>
  <si>
    <t>-1745697979</t>
  </si>
  <si>
    <t>Pol7</t>
  </si>
  <si>
    <t>Dodávka+instalace čelního panelu ze zatepleného plastového profilu=panel 2,75x3 m včetně prosklení a uzamykatelných dveří min.šířky 90 cm - otevírání ven, provedení bezbariérově, instalace a připevnění k připraveným sloupům + utěsnění</t>
  </si>
  <si>
    <t>-1073022231</t>
  </si>
  <si>
    <t>Pol8</t>
  </si>
  <si>
    <t>Dodávka a instalace bočního panelu cca 1,6 x 3 m, plný, neprosklený, materiál ze zatepleného plastového profilu</t>
  </si>
  <si>
    <t>1469263153</t>
  </si>
  <si>
    <t>Pol9</t>
  </si>
  <si>
    <t>Povrchová úprava dělících mezistěn-SDK nebo štuk</t>
  </si>
  <si>
    <t>-2111083180</t>
  </si>
  <si>
    <t>Pol10</t>
  </si>
  <si>
    <t>elektroinstalace+osvětlení</t>
  </si>
  <si>
    <t>579804444</t>
  </si>
  <si>
    <t>Pol11</t>
  </si>
  <si>
    <t>Opravy stropu,finální opravy povrchů a malování</t>
  </si>
  <si>
    <t>950058074</t>
  </si>
  <si>
    <t>Pol12</t>
  </si>
  <si>
    <t>Vybavení, želvárium, vodní cesta aj. dle specifikace ZŠ - řešeno v části vybavení/nábytek</t>
  </si>
  <si>
    <t>2001849322</t>
  </si>
  <si>
    <t>Pol13</t>
  </si>
  <si>
    <t>VRN - elektrorevize, zkoušky apod.</t>
  </si>
  <si>
    <t>-622787973</t>
  </si>
  <si>
    <t>D1</t>
  </si>
  <si>
    <t>Topení</t>
  </si>
  <si>
    <t>Pol14</t>
  </si>
  <si>
    <t xml:space="preserve">dodávka a instalace včetně průrazů, napojení a uvedení do chodu-samostatná smyčka z chodby školy, v každé kóji jedno topné těleso s regulačním ventilem na smyčce, která bude navíc oddělena uvnitř školy u napojovacích bodů uzavíracími armaturami na vstupu </t>
  </si>
  <si>
    <t>1877861953</t>
  </si>
  <si>
    <t xml:space="preserve">003 - Elektro výbava </t>
  </si>
  <si>
    <t>Předpokladem je již provedená elektroinstalace učebny v potřebném rozsahu s výstupy</t>
  </si>
  <si>
    <t>EL1 - Elektroinstalace projekce vč. ostatní kabeláže pro ozvučení</t>
  </si>
  <si>
    <t>EL2 - Elektroinstalace učitelského pracoviště</t>
  </si>
  <si>
    <t>EL3 - Elektroinstalace žákovských pracovišť</t>
  </si>
  <si>
    <t>EL4 - Elektroinstalace</t>
  </si>
  <si>
    <t>EL1</t>
  </si>
  <si>
    <t>Elektroinstalace projekce vč. ostatní kabeláže pro ozvučení</t>
  </si>
  <si>
    <t>Pol15</t>
  </si>
  <si>
    <t xml:space="preserve">Drobné elektroinstalační práce, lištování na stěně učebny, svazkování a propojení kabeláže projekce  a ozvučení s učitelským pracovištěm do funkčního systému, kabel CYKY 3x2,5; RGB nebo HDMI, USB, osazení kabelů koncovkami,</t>
  </si>
  <si>
    <t>727011548</t>
  </si>
  <si>
    <t>EL2</t>
  </si>
  <si>
    <t>Elektroinstalace učitelského pracoviště</t>
  </si>
  <si>
    <t>Pol16</t>
  </si>
  <si>
    <t>Drobné elektroinstalační práce - napojení elektroinstalace - kabeláž CYKY 3x2,5 do pracoviště katedry, vybavení katedry a napojení - zásuvky, ostatní kabeláže projekce a UTP</t>
  </si>
  <si>
    <t>-1284834716</t>
  </si>
  <si>
    <t>EL3</t>
  </si>
  <si>
    <t>Elektroinstalace žákovských pracovišť</t>
  </si>
  <si>
    <t>Pol20</t>
  </si>
  <si>
    <t xml:space="preserve">Drobné elektroinstalační práce - provedení rozvodu kabeláže CYKY  a vestavbu zásuvek 230V v žákovském nábytku a napojení elektroinstalace - kabeláží na zásuvky  v odklopech žákovských stolů</t>
  </si>
  <si>
    <t>1509696326</t>
  </si>
  <si>
    <t>Pol21</t>
  </si>
  <si>
    <t>Drobné elektroinstalační práce -provedení rozvodů kabeláží centrálního ovládání a vestavbu el.zámečků v žákovském nábytku a napojení na elektrozámečky v odklopech žákovských stolů</t>
  </si>
  <si>
    <t>-1503244693</t>
  </si>
  <si>
    <t>EL4</t>
  </si>
  <si>
    <t>Elektroinstalace</t>
  </si>
  <si>
    <t>Pol17</t>
  </si>
  <si>
    <t>Zásuvka 230 V</t>
  </si>
  <si>
    <t>-57945072</t>
  </si>
  <si>
    <t>Pol18</t>
  </si>
  <si>
    <t>El. zámek pro žákovské pracoviště</t>
  </si>
  <si>
    <t>449590353</t>
  </si>
  <si>
    <t>Pol19</t>
  </si>
  <si>
    <t>Centrální ovládání zámků v žákovských stolech z učitelského pracoviště</t>
  </si>
  <si>
    <t>720062896</t>
  </si>
  <si>
    <t>Pol22</t>
  </si>
  <si>
    <t xml:space="preserve">Revize, zkoušky </t>
  </si>
  <si>
    <t>-1430558942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</si>
</sst>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34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50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51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52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53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52</v>
      </c>
      <c r="AI60" s="42"/>
      <c r="AJ60" s="42"/>
      <c r="AK60" s="42"/>
      <c r="AL60" s="42"/>
      <c r="AM60" s="64" t="s">
        <v>53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54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55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52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53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52</v>
      </c>
      <c r="AI75" s="42"/>
      <c r="AJ75" s="42"/>
      <c r="AK75" s="42"/>
      <c r="AL75" s="42"/>
      <c r="AM75" s="64" t="s">
        <v>53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56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09_10_2024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ZŠ Švabinského Sokolov - Odborná učebna přírodovědných předmětů včetně kabinetu a ZOO koutku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Sokolov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24. 10. 2023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Městský úřad Sokolov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MgA.Hana Fischerová</v>
      </c>
      <c r="AN89" s="71"/>
      <c r="AO89" s="71"/>
      <c r="AP89" s="71"/>
      <c r="AQ89" s="40"/>
      <c r="AR89" s="44"/>
      <c r="AS89" s="81" t="s">
        <v>57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Sadílek Ladislav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58</v>
      </c>
      <c r="D92" s="94"/>
      <c r="E92" s="94"/>
      <c r="F92" s="94"/>
      <c r="G92" s="94"/>
      <c r="H92" s="95"/>
      <c r="I92" s="96" t="s">
        <v>59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60</v>
      </c>
      <c r="AH92" s="94"/>
      <c r="AI92" s="94"/>
      <c r="AJ92" s="94"/>
      <c r="AK92" s="94"/>
      <c r="AL92" s="94"/>
      <c r="AM92" s="94"/>
      <c r="AN92" s="96" t="s">
        <v>61</v>
      </c>
      <c r="AO92" s="94"/>
      <c r="AP92" s="98"/>
      <c r="AQ92" s="99" t="s">
        <v>62</v>
      </c>
      <c r="AR92" s="44"/>
      <c r="AS92" s="100" t="s">
        <v>63</v>
      </c>
      <c r="AT92" s="101" t="s">
        <v>64</v>
      </c>
      <c r="AU92" s="101" t="s">
        <v>65</v>
      </c>
      <c r="AV92" s="101" t="s">
        <v>66</v>
      </c>
      <c r="AW92" s="101" t="s">
        <v>67</v>
      </c>
      <c r="AX92" s="101" t="s">
        <v>68</v>
      </c>
      <c r="AY92" s="101" t="s">
        <v>69</v>
      </c>
      <c r="AZ92" s="101" t="s">
        <v>70</v>
      </c>
      <c r="BA92" s="101" t="s">
        <v>71</v>
      </c>
      <c r="BB92" s="101" t="s">
        <v>72</v>
      </c>
      <c r="BC92" s="101" t="s">
        <v>73</v>
      </c>
      <c r="BD92" s="102" t="s">
        <v>74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75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ROUND(SUM(AG95:AG97),2)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ROUND(SUM(AS95:AS97),2)</f>
        <v>0</v>
      </c>
      <c r="AT94" s="114">
        <f>ROUND(SUM(AV94:AW94),2)</f>
        <v>0</v>
      </c>
      <c r="AU94" s="115">
        <f>ROUND(SUM(AU95:AU97),5)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ROUND(SUM(AZ95:AZ97),2)</f>
        <v>0</v>
      </c>
      <c r="BA94" s="114">
        <f>ROUND(SUM(BA95:BA97),2)</f>
        <v>0</v>
      </c>
      <c r="BB94" s="114">
        <f>ROUND(SUM(BB95:BB97),2)</f>
        <v>0</v>
      </c>
      <c r="BC94" s="114">
        <f>ROUND(SUM(BC95:BC97),2)</f>
        <v>0</v>
      </c>
      <c r="BD94" s="116">
        <f>ROUND(SUM(BD95:BD97),2)</f>
        <v>0</v>
      </c>
      <c r="BE94" s="6"/>
      <c r="BS94" s="117" t="s">
        <v>76</v>
      </c>
      <c r="BT94" s="117" t="s">
        <v>77</v>
      </c>
      <c r="BU94" s="118" t="s">
        <v>78</v>
      </c>
      <c r="BV94" s="117" t="s">
        <v>79</v>
      </c>
      <c r="BW94" s="117" t="s">
        <v>5</v>
      </c>
      <c r="BX94" s="117" t="s">
        <v>80</v>
      </c>
      <c r="CL94" s="117" t="s">
        <v>1</v>
      </c>
    </row>
    <row r="95" s="7" customFormat="1" ht="16.5" customHeight="1">
      <c r="A95" s="119" t="s">
        <v>81</v>
      </c>
      <c r="B95" s="120"/>
      <c r="C95" s="121"/>
      <c r="D95" s="122" t="s">
        <v>82</v>
      </c>
      <c r="E95" s="122"/>
      <c r="F95" s="122"/>
      <c r="G95" s="122"/>
      <c r="H95" s="122"/>
      <c r="I95" s="123"/>
      <c r="J95" s="122" t="s">
        <v>83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'001 - Učebna'!J30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84</v>
      </c>
      <c r="AR95" s="126"/>
      <c r="AS95" s="127">
        <v>0</v>
      </c>
      <c r="AT95" s="128">
        <f>ROUND(SUM(AV95:AW95),2)</f>
        <v>0</v>
      </c>
      <c r="AU95" s="129">
        <f>'001 - Učebna'!P142</f>
        <v>0</v>
      </c>
      <c r="AV95" s="128">
        <f>'001 - Učebna'!J33</f>
        <v>0</v>
      </c>
      <c r="AW95" s="128">
        <f>'001 - Učebna'!J34</f>
        <v>0</v>
      </c>
      <c r="AX95" s="128">
        <f>'001 - Učebna'!J35</f>
        <v>0</v>
      </c>
      <c r="AY95" s="128">
        <f>'001 - Učebna'!J36</f>
        <v>0</v>
      </c>
      <c r="AZ95" s="128">
        <f>'001 - Učebna'!F33</f>
        <v>0</v>
      </c>
      <c r="BA95" s="128">
        <f>'001 - Učebna'!F34</f>
        <v>0</v>
      </c>
      <c r="BB95" s="128">
        <f>'001 - Učebna'!F35</f>
        <v>0</v>
      </c>
      <c r="BC95" s="128">
        <f>'001 - Učebna'!F36</f>
        <v>0</v>
      </c>
      <c r="BD95" s="130">
        <f>'001 - Učebna'!F37</f>
        <v>0</v>
      </c>
      <c r="BE95" s="7"/>
      <c r="BT95" s="131" t="s">
        <v>85</v>
      </c>
      <c r="BV95" s="131" t="s">
        <v>79</v>
      </c>
      <c r="BW95" s="131" t="s">
        <v>86</v>
      </c>
      <c r="BX95" s="131" t="s">
        <v>5</v>
      </c>
      <c r="CL95" s="131" t="s">
        <v>1</v>
      </c>
      <c r="CM95" s="131" t="s">
        <v>87</v>
      </c>
    </row>
    <row r="96" s="7" customFormat="1" ht="16.5" customHeight="1">
      <c r="A96" s="119" t="s">
        <v>81</v>
      </c>
      <c r="B96" s="120"/>
      <c r="C96" s="121"/>
      <c r="D96" s="122" t="s">
        <v>88</v>
      </c>
      <c r="E96" s="122"/>
      <c r="F96" s="122"/>
      <c r="G96" s="122"/>
      <c r="H96" s="122"/>
      <c r="I96" s="123"/>
      <c r="J96" s="122" t="s">
        <v>89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'002 - Zookoutek'!J30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84</v>
      </c>
      <c r="AR96" s="126"/>
      <c r="AS96" s="127">
        <v>0</v>
      </c>
      <c r="AT96" s="128">
        <f>ROUND(SUM(AV96:AW96),2)</f>
        <v>0</v>
      </c>
      <c r="AU96" s="129">
        <f>'002 - Zookoutek'!P117</f>
        <v>0</v>
      </c>
      <c r="AV96" s="128">
        <f>'002 - Zookoutek'!J33</f>
        <v>0</v>
      </c>
      <c r="AW96" s="128">
        <f>'002 - Zookoutek'!J34</f>
        <v>0</v>
      </c>
      <c r="AX96" s="128">
        <f>'002 - Zookoutek'!J35</f>
        <v>0</v>
      </c>
      <c r="AY96" s="128">
        <f>'002 - Zookoutek'!J36</f>
        <v>0</v>
      </c>
      <c r="AZ96" s="128">
        <f>'002 - Zookoutek'!F33</f>
        <v>0</v>
      </c>
      <c r="BA96" s="128">
        <f>'002 - Zookoutek'!F34</f>
        <v>0</v>
      </c>
      <c r="BB96" s="128">
        <f>'002 - Zookoutek'!F35</f>
        <v>0</v>
      </c>
      <c r="BC96" s="128">
        <f>'002 - Zookoutek'!F36</f>
        <v>0</v>
      </c>
      <c r="BD96" s="130">
        <f>'002 - Zookoutek'!F37</f>
        <v>0</v>
      </c>
      <c r="BE96" s="7"/>
      <c r="BT96" s="131" t="s">
        <v>85</v>
      </c>
      <c r="BV96" s="131" t="s">
        <v>79</v>
      </c>
      <c r="BW96" s="131" t="s">
        <v>90</v>
      </c>
      <c r="BX96" s="131" t="s">
        <v>5</v>
      </c>
      <c r="CL96" s="131" t="s">
        <v>1</v>
      </c>
      <c r="CM96" s="131" t="s">
        <v>87</v>
      </c>
    </row>
    <row r="97" s="7" customFormat="1" ht="16.5" customHeight="1">
      <c r="A97" s="119" t="s">
        <v>81</v>
      </c>
      <c r="B97" s="120"/>
      <c r="C97" s="121"/>
      <c r="D97" s="122" t="s">
        <v>91</v>
      </c>
      <c r="E97" s="122"/>
      <c r="F97" s="122"/>
      <c r="G97" s="122"/>
      <c r="H97" s="122"/>
      <c r="I97" s="123"/>
      <c r="J97" s="122" t="s">
        <v>92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'003 - Elektro výbava 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84</v>
      </c>
      <c r="AR97" s="126"/>
      <c r="AS97" s="132">
        <v>0</v>
      </c>
      <c r="AT97" s="133">
        <f>ROUND(SUM(AV97:AW97),2)</f>
        <v>0</v>
      </c>
      <c r="AU97" s="134">
        <f>'003 - Elektro výbava '!P120</f>
        <v>0</v>
      </c>
      <c r="AV97" s="133">
        <f>'003 - Elektro výbava '!J33</f>
        <v>0</v>
      </c>
      <c r="AW97" s="133">
        <f>'003 - Elektro výbava '!J34</f>
        <v>0</v>
      </c>
      <c r="AX97" s="133">
        <f>'003 - Elektro výbava '!J35</f>
        <v>0</v>
      </c>
      <c r="AY97" s="133">
        <f>'003 - Elektro výbava '!J36</f>
        <v>0</v>
      </c>
      <c r="AZ97" s="133">
        <f>'003 - Elektro výbava '!F33</f>
        <v>0</v>
      </c>
      <c r="BA97" s="133">
        <f>'003 - Elektro výbava '!F34</f>
        <v>0</v>
      </c>
      <c r="BB97" s="133">
        <f>'003 - Elektro výbava '!F35</f>
        <v>0</v>
      </c>
      <c r="BC97" s="133">
        <f>'003 - Elektro výbava '!F36</f>
        <v>0</v>
      </c>
      <c r="BD97" s="135">
        <f>'003 - Elektro výbava '!F37</f>
        <v>0</v>
      </c>
      <c r="BE97" s="7"/>
      <c r="BT97" s="131" t="s">
        <v>85</v>
      </c>
      <c r="BV97" s="131" t="s">
        <v>79</v>
      </c>
      <c r="BW97" s="131" t="s">
        <v>93</v>
      </c>
      <c r="BX97" s="131" t="s">
        <v>5</v>
      </c>
      <c r="CL97" s="131" t="s">
        <v>1</v>
      </c>
      <c r="CM97" s="131" t="s">
        <v>87</v>
      </c>
    </row>
    <row r="98" s="2" customFormat="1" ht="30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</sheetData>
  <sheetProtection sheet="1" formatColumns="0" formatRows="0" objects="1" scenarios="1" spinCount="100000" saltValue="m4I4H3olnlk+FeASpZCMqoJrIoKBE7TTQjGzoKWgi0mSxlHQpYMsRay6bzcvtlicv3p2pCae5v1eHdFmloaANA==" hashValue="xeN8me4DcEf++MFKPivT0k6dkwr+S5lfNXqbBx3yRZYY0B9U6I9trASEC/p8J8Mgzia+oC7FztA+QwWmvHMLAQ==" algorithmName="SHA-512" password="E2D8"/>
  <mergeCells count="50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001 - Učebna'!C2" display="/"/>
    <hyperlink ref="A96" location="'002 - Zookoutek'!C2" display="/"/>
    <hyperlink ref="A97" location="'003 - Elektro výbava 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87</v>
      </c>
    </row>
    <row r="4" s="1" customFormat="1" ht="24.96" customHeight="1">
      <c r="B4" s="20"/>
      <c r="D4" s="138" t="s">
        <v>94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ZŠ Švabinského Sokolov - Odborná učebna přírodovědných předmětů včetně kabinetu a ZOO koutku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24. 10. 2023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34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35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37</v>
      </c>
      <c r="E30" s="38"/>
      <c r="F30" s="38"/>
      <c r="G30" s="38"/>
      <c r="H30" s="38"/>
      <c r="I30" s="38"/>
      <c r="J30" s="151">
        <f>ROUND(J142,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39</v>
      </c>
      <c r="G32" s="38"/>
      <c r="H32" s="38"/>
      <c r="I32" s="152" t="s">
        <v>38</v>
      </c>
      <c r="J32" s="152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41</v>
      </c>
      <c r="E33" s="140" t="s">
        <v>42</v>
      </c>
      <c r="F33" s="154">
        <f>ROUND((SUM(BE142:BE413)),  2)</f>
        <v>0</v>
      </c>
      <c r="G33" s="38"/>
      <c r="H33" s="38"/>
      <c r="I33" s="155">
        <v>0.20999999999999999</v>
      </c>
      <c r="J33" s="154">
        <f>ROUND(((SUM(BE142:BE413))*I33),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43</v>
      </c>
      <c r="F34" s="154">
        <f>ROUND((SUM(BF142:BF413)),  2)</f>
        <v>0</v>
      </c>
      <c r="G34" s="38"/>
      <c r="H34" s="38"/>
      <c r="I34" s="155">
        <v>0.14999999999999999</v>
      </c>
      <c r="J34" s="154">
        <f>ROUND(((SUM(BF142:BF413))*I34),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44</v>
      </c>
      <c r="F35" s="154">
        <f>ROUND((SUM(BG142:BG413)),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45</v>
      </c>
      <c r="F36" s="154">
        <f>ROUND((SUM(BH142:BH413)),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46</v>
      </c>
      <c r="F37" s="154">
        <f>ROUND((SUM(BI142:BI413)),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47</v>
      </c>
      <c r="E39" s="158"/>
      <c r="F39" s="158"/>
      <c r="G39" s="159" t="s">
        <v>48</v>
      </c>
      <c r="H39" s="160" t="s">
        <v>49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50</v>
      </c>
      <c r="E50" s="164"/>
      <c r="F50" s="164"/>
      <c r="G50" s="163" t="s">
        <v>51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52</v>
      </c>
      <c r="E61" s="166"/>
      <c r="F61" s="167" t="s">
        <v>53</v>
      </c>
      <c r="G61" s="165" t="s">
        <v>52</v>
      </c>
      <c r="H61" s="166"/>
      <c r="I61" s="166"/>
      <c r="J61" s="168" t="s">
        <v>53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54</v>
      </c>
      <c r="E65" s="169"/>
      <c r="F65" s="169"/>
      <c r="G65" s="163" t="s">
        <v>55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52</v>
      </c>
      <c r="E76" s="166"/>
      <c r="F76" s="167" t="s">
        <v>53</v>
      </c>
      <c r="G76" s="165" t="s">
        <v>52</v>
      </c>
      <c r="H76" s="166"/>
      <c r="I76" s="166"/>
      <c r="J76" s="168" t="s">
        <v>53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ZŠ Švabinského Sokolov - Odborná učebna přírodovědných předmětů včetně kabinetu a ZOO koutku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001 - Učebna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Sokolov</v>
      </c>
      <c r="G89" s="40"/>
      <c r="H89" s="40"/>
      <c r="I89" s="32" t="s">
        <v>22</v>
      </c>
      <c r="J89" s="79" t="str">
        <f>IF(J12="","",J12)</f>
        <v>24. 10. 2023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Městský úřad Sokolov</v>
      </c>
      <c r="G91" s="40"/>
      <c r="H91" s="40"/>
      <c r="I91" s="32" t="s">
        <v>30</v>
      </c>
      <c r="J91" s="36" t="str">
        <f>E21</f>
        <v>MgA.Hana Fischerová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Sadílek Ladislav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98</v>
      </c>
      <c r="D94" s="176"/>
      <c r="E94" s="176"/>
      <c r="F94" s="176"/>
      <c r="G94" s="176"/>
      <c r="H94" s="176"/>
      <c r="I94" s="176"/>
      <c r="J94" s="177" t="s">
        <v>99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100</v>
      </c>
      <c r="D96" s="40"/>
      <c r="E96" s="40"/>
      <c r="F96" s="40"/>
      <c r="G96" s="40"/>
      <c r="H96" s="40"/>
      <c r="I96" s="40"/>
      <c r="J96" s="110">
        <f>J142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101</v>
      </c>
    </row>
    <row r="97" s="9" customFormat="1" ht="24.96" customHeight="1">
      <c r="A97" s="9"/>
      <c r="B97" s="179"/>
      <c r="C97" s="180"/>
      <c r="D97" s="181" t="s">
        <v>102</v>
      </c>
      <c r="E97" s="182"/>
      <c r="F97" s="182"/>
      <c r="G97" s="182"/>
      <c r="H97" s="182"/>
      <c r="I97" s="182"/>
      <c r="J97" s="183">
        <f>J143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103</v>
      </c>
      <c r="E98" s="188"/>
      <c r="F98" s="188"/>
      <c r="G98" s="188"/>
      <c r="H98" s="188"/>
      <c r="I98" s="188"/>
      <c r="J98" s="189">
        <f>J144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104</v>
      </c>
      <c r="E99" s="188"/>
      <c r="F99" s="188"/>
      <c r="G99" s="188"/>
      <c r="H99" s="188"/>
      <c r="I99" s="188"/>
      <c r="J99" s="189">
        <f>J148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105</v>
      </c>
      <c r="E100" s="188"/>
      <c r="F100" s="188"/>
      <c r="G100" s="188"/>
      <c r="H100" s="188"/>
      <c r="I100" s="188"/>
      <c r="J100" s="189">
        <f>J170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106</v>
      </c>
      <c r="E101" s="188"/>
      <c r="F101" s="188"/>
      <c r="G101" s="188"/>
      <c r="H101" s="188"/>
      <c r="I101" s="188"/>
      <c r="J101" s="189">
        <f>J191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107</v>
      </c>
      <c r="E102" s="188"/>
      <c r="F102" s="188"/>
      <c r="G102" s="188"/>
      <c r="H102" s="188"/>
      <c r="I102" s="188"/>
      <c r="J102" s="189">
        <f>J199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9"/>
      <c r="C103" s="180"/>
      <c r="D103" s="181" t="s">
        <v>108</v>
      </c>
      <c r="E103" s="182"/>
      <c r="F103" s="182"/>
      <c r="G103" s="182"/>
      <c r="H103" s="182"/>
      <c r="I103" s="182"/>
      <c r="J103" s="183">
        <f>J201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5"/>
      <c r="C104" s="186"/>
      <c r="D104" s="187" t="s">
        <v>109</v>
      </c>
      <c r="E104" s="188"/>
      <c r="F104" s="188"/>
      <c r="G104" s="188"/>
      <c r="H104" s="188"/>
      <c r="I104" s="188"/>
      <c r="J104" s="189">
        <f>J202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110</v>
      </c>
      <c r="E105" s="188"/>
      <c r="F105" s="188"/>
      <c r="G105" s="188"/>
      <c r="H105" s="188"/>
      <c r="I105" s="188"/>
      <c r="J105" s="189">
        <f>J208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111</v>
      </c>
      <c r="E106" s="188"/>
      <c r="F106" s="188"/>
      <c r="G106" s="188"/>
      <c r="H106" s="188"/>
      <c r="I106" s="188"/>
      <c r="J106" s="189">
        <f>J214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112</v>
      </c>
      <c r="E107" s="188"/>
      <c r="F107" s="188"/>
      <c r="G107" s="188"/>
      <c r="H107" s="188"/>
      <c r="I107" s="188"/>
      <c r="J107" s="189">
        <f>J216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113</v>
      </c>
      <c r="E108" s="188"/>
      <c r="F108" s="188"/>
      <c r="G108" s="188"/>
      <c r="H108" s="188"/>
      <c r="I108" s="188"/>
      <c r="J108" s="189">
        <f>J222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5"/>
      <c r="C109" s="186"/>
      <c r="D109" s="187" t="s">
        <v>114</v>
      </c>
      <c r="E109" s="188"/>
      <c r="F109" s="188"/>
      <c r="G109" s="188"/>
      <c r="H109" s="188"/>
      <c r="I109" s="188"/>
      <c r="J109" s="189">
        <f>J228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5"/>
      <c r="C110" s="186"/>
      <c r="D110" s="187" t="s">
        <v>115</v>
      </c>
      <c r="E110" s="188"/>
      <c r="F110" s="188"/>
      <c r="G110" s="188"/>
      <c r="H110" s="188"/>
      <c r="I110" s="188"/>
      <c r="J110" s="189">
        <f>J269</f>
        <v>0</v>
      </c>
      <c r="K110" s="186"/>
      <c r="L110" s="19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5"/>
      <c r="C111" s="186"/>
      <c r="D111" s="187" t="s">
        <v>116</v>
      </c>
      <c r="E111" s="188"/>
      <c r="F111" s="188"/>
      <c r="G111" s="188"/>
      <c r="H111" s="188"/>
      <c r="I111" s="188"/>
      <c r="J111" s="189">
        <f>J283</f>
        <v>0</v>
      </c>
      <c r="K111" s="186"/>
      <c r="L111" s="19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5"/>
      <c r="C112" s="186"/>
      <c r="D112" s="187" t="s">
        <v>117</v>
      </c>
      <c r="E112" s="188"/>
      <c r="F112" s="188"/>
      <c r="G112" s="188"/>
      <c r="H112" s="188"/>
      <c r="I112" s="188"/>
      <c r="J112" s="189">
        <f>J289</f>
        <v>0</v>
      </c>
      <c r="K112" s="186"/>
      <c r="L112" s="19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5"/>
      <c r="C113" s="186"/>
      <c r="D113" s="187" t="s">
        <v>118</v>
      </c>
      <c r="E113" s="188"/>
      <c r="F113" s="188"/>
      <c r="G113" s="188"/>
      <c r="H113" s="188"/>
      <c r="I113" s="188"/>
      <c r="J113" s="189">
        <f>J296</f>
        <v>0</v>
      </c>
      <c r="K113" s="186"/>
      <c r="L113" s="19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5"/>
      <c r="C114" s="186"/>
      <c r="D114" s="187" t="s">
        <v>119</v>
      </c>
      <c r="E114" s="188"/>
      <c r="F114" s="188"/>
      <c r="G114" s="188"/>
      <c r="H114" s="188"/>
      <c r="I114" s="188"/>
      <c r="J114" s="189">
        <f>J306</f>
        <v>0</v>
      </c>
      <c r="K114" s="186"/>
      <c r="L114" s="19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5"/>
      <c r="C115" s="186"/>
      <c r="D115" s="187" t="s">
        <v>120</v>
      </c>
      <c r="E115" s="188"/>
      <c r="F115" s="188"/>
      <c r="G115" s="188"/>
      <c r="H115" s="188"/>
      <c r="I115" s="188"/>
      <c r="J115" s="189">
        <f>J317</f>
        <v>0</v>
      </c>
      <c r="K115" s="186"/>
      <c r="L115" s="19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5"/>
      <c r="C116" s="186"/>
      <c r="D116" s="187" t="s">
        <v>121</v>
      </c>
      <c r="E116" s="188"/>
      <c r="F116" s="188"/>
      <c r="G116" s="188"/>
      <c r="H116" s="188"/>
      <c r="I116" s="188"/>
      <c r="J116" s="189">
        <f>J319</f>
        <v>0</v>
      </c>
      <c r="K116" s="186"/>
      <c r="L116" s="19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5"/>
      <c r="C117" s="186"/>
      <c r="D117" s="187" t="s">
        <v>122</v>
      </c>
      <c r="E117" s="188"/>
      <c r="F117" s="188"/>
      <c r="G117" s="188"/>
      <c r="H117" s="188"/>
      <c r="I117" s="188"/>
      <c r="J117" s="189">
        <f>J342</f>
        <v>0</v>
      </c>
      <c r="K117" s="186"/>
      <c r="L117" s="19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5"/>
      <c r="C118" s="186"/>
      <c r="D118" s="187" t="s">
        <v>123</v>
      </c>
      <c r="E118" s="188"/>
      <c r="F118" s="188"/>
      <c r="G118" s="188"/>
      <c r="H118" s="188"/>
      <c r="I118" s="188"/>
      <c r="J118" s="189">
        <f>J362</f>
        <v>0</v>
      </c>
      <c r="K118" s="186"/>
      <c r="L118" s="19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85"/>
      <c r="C119" s="186"/>
      <c r="D119" s="187" t="s">
        <v>124</v>
      </c>
      <c r="E119" s="188"/>
      <c r="F119" s="188"/>
      <c r="G119" s="188"/>
      <c r="H119" s="188"/>
      <c r="I119" s="188"/>
      <c r="J119" s="189">
        <f>J386</f>
        <v>0</v>
      </c>
      <c r="K119" s="186"/>
      <c r="L119" s="19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9" customFormat="1" ht="24.96" customHeight="1">
      <c r="A120" s="9"/>
      <c r="B120" s="179"/>
      <c r="C120" s="180"/>
      <c r="D120" s="181" t="s">
        <v>125</v>
      </c>
      <c r="E120" s="182"/>
      <c r="F120" s="182"/>
      <c r="G120" s="182"/>
      <c r="H120" s="182"/>
      <c r="I120" s="182"/>
      <c r="J120" s="183">
        <f>J408</f>
        <v>0</v>
      </c>
      <c r="K120" s="180"/>
      <c r="L120" s="184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="10" customFormat="1" ht="19.92" customHeight="1">
      <c r="A121" s="10"/>
      <c r="B121" s="185"/>
      <c r="C121" s="186"/>
      <c r="D121" s="187" t="s">
        <v>126</v>
      </c>
      <c r="E121" s="188"/>
      <c r="F121" s="188"/>
      <c r="G121" s="188"/>
      <c r="H121" s="188"/>
      <c r="I121" s="188"/>
      <c r="J121" s="189">
        <f>J410</f>
        <v>0</v>
      </c>
      <c r="K121" s="186"/>
      <c r="L121" s="19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85"/>
      <c r="C122" s="186"/>
      <c r="D122" s="187" t="s">
        <v>127</v>
      </c>
      <c r="E122" s="188"/>
      <c r="F122" s="188"/>
      <c r="G122" s="188"/>
      <c r="H122" s="188"/>
      <c r="I122" s="188"/>
      <c r="J122" s="189">
        <f>J412</f>
        <v>0</v>
      </c>
      <c r="K122" s="186"/>
      <c r="L122" s="19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2" customFormat="1" ht="21.84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66"/>
      <c r="C124" s="67"/>
      <c r="D124" s="67"/>
      <c r="E124" s="67"/>
      <c r="F124" s="67"/>
      <c r="G124" s="67"/>
      <c r="H124" s="67"/>
      <c r="I124" s="67"/>
      <c r="J124" s="67"/>
      <c r="K124" s="67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8" s="2" customFormat="1" ht="6.96" customHeight="1">
      <c r="A128" s="38"/>
      <c r="B128" s="68"/>
      <c r="C128" s="69"/>
      <c r="D128" s="69"/>
      <c r="E128" s="69"/>
      <c r="F128" s="69"/>
      <c r="G128" s="69"/>
      <c r="H128" s="69"/>
      <c r="I128" s="69"/>
      <c r="J128" s="69"/>
      <c r="K128" s="69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24.96" customHeight="1">
      <c r="A129" s="38"/>
      <c r="B129" s="39"/>
      <c r="C129" s="23" t="s">
        <v>128</v>
      </c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16</v>
      </c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26.25" customHeight="1">
      <c r="A132" s="38"/>
      <c r="B132" s="39"/>
      <c r="C132" s="40"/>
      <c r="D132" s="40"/>
      <c r="E132" s="174" t="str">
        <f>E7</f>
        <v>ZŠ Švabinského Sokolov - Odborná učebna přírodovědných předmětů včetně kabinetu a ZOO koutku</v>
      </c>
      <c r="F132" s="32"/>
      <c r="G132" s="32"/>
      <c r="H132" s="32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2" customHeight="1">
      <c r="A133" s="38"/>
      <c r="B133" s="39"/>
      <c r="C133" s="32" t="s">
        <v>95</v>
      </c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6.5" customHeight="1">
      <c r="A134" s="38"/>
      <c r="B134" s="39"/>
      <c r="C134" s="40"/>
      <c r="D134" s="40"/>
      <c r="E134" s="76" t="str">
        <f>E9</f>
        <v>001 - Učebna</v>
      </c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6.96" customHeight="1">
      <c r="A135" s="38"/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2" customHeight="1">
      <c r="A136" s="38"/>
      <c r="B136" s="39"/>
      <c r="C136" s="32" t="s">
        <v>20</v>
      </c>
      <c r="D136" s="40"/>
      <c r="E136" s="40"/>
      <c r="F136" s="27" t="str">
        <f>F12</f>
        <v>Sokolov</v>
      </c>
      <c r="G136" s="40"/>
      <c r="H136" s="40"/>
      <c r="I136" s="32" t="s">
        <v>22</v>
      </c>
      <c r="J136" s="79" t="str">
        <f>IF(J12="","",J12)</f>
        <v>24. 10. 2023</v>
      </c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6.96" customHeight="1">
      <c r="A137" s="38"/>
      <c r="B137" s="39"/>
      <c r="C137" s="40"/>
      <c r="D137" s="40"/>
      <c r="E137" s="40"/>
      <c r="F137" s="40"/>
      <c r="G137" s="40"/>
      <c r="H137" s="40"/>
      <c r="I137" s="40"/>
      <c r="J137" s="40"/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15.15" customHeight="1">
      <c r="A138" s="38"/>
      <c r="B138" s="39"/>
      <c r="C138" s="32" t="s">
        <v>24</v>
      </c>
      <c r="D138" s="40"/>
      <c r="E138" s="40"/>
      <c r="F138" s="27" t="str">
        <f>E15</f>
        <v>Městský úřad Sokolov</v>
      </c>
      <c r="G138" s="40"/>
      <c r="H138" s="40"/>
      <c r="I138" s="32" t="s">
        <v>30</v>
      </c>
      <c r="J138" s="36" t="str">
        <f>E21</f>
        <v>MgA.Hana Fischerová</v>
      </c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15.15" customHeight="1">
      <c r="A139" s="38"/>
      <c r="B139" s="39"/>
      <c r="C139" s="32" t="s">
        <v>28</v>
      </c>
      <c r="D139" s="40"/>
      <c r="E139" s="40"/>
      <c r="F139" s="27" t="str">
        <f>IF(E18="","",E18)</f>
        <v>Vyplň údaj</v>
      </c>
      <c r="G139" s="40"/>
      <c r="H139" s="40"/>
      <c r="I139" s="32" t="s">
        <v>33</v>
      </c>
      <c r="J139" s="36" t="str">
        <f>E24</f>
        <v>Sadílek Ladislav</v>
      </c>
      <c r="K139" s="40"/>
      <c r="L139" s="63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2" customFormat="1" ht="10.32" customHeight="1">
      <c r="A140" s="38"/>
      <c r="B140" s="39"/>
      <c r="C140" s="40"/>
      <c r="D140" s="40"/>
      <c r="E140" s="40"/>
      <c r="F140" s="40"/>
      <c r="G140" s="40"/>
      <c r="H140" s="40"/>
      <c r="I140" s="40"/>
      <c r="J140" s="40"/>
      <c r="K140" s="40"/>
      <c r="L140" s="63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  <row r="141" s="11" customFormat="1" ht="29.28" customHeight="1">
      <c r="A141" s="191"/>
      <c r="B141" s="192"/>
      <c r="C141" s="193" t="s">
        <v>129</v>
      </c>
      <c r="D141" s="194" t="s">
        <v>62</v>
      </c>
      <c r="E141" s="194" t="s">
        <v>58</v>
      </c>
      <c r="F141" s="194" t="s">
        <v>59</v>
      </c>
      <c r="G141" s="194" t="s">
        <v>130</v>
      </c>
      <c r="H141" s="194" t="s">
        <v>131</v>
      </c>
      <c r="I141" s="194" t="s">
        <v>132</v>
      </c>
      <c r="J141" s="194" t="s">
        <v>99</v>
      </c>
      <c r="K141" s="195" t="s">
        <v>133</v>
      </c>
      <c r="L141" s="196"/>
      <c r="M141" s="100" t="s">
        <v>1</v>
      </c>
      <c r="N141" s="101" t="s">
        <v>41</v>
      </c>
      <c r="O141" s="101" t="s">
        <v>134</v>
      </c>
      <c r="P141" s="101" t="s">
        <v>135</v>
      </c>
      <c r="Q141" s="101" t="s">
        <v>136</v>
      </c>
      <c r="R141" s="101" t="s">
        <v>137</v>
      </c>
      <c r="S141" s="101" t="s">
        <v>138</v>
      </c>
      <c r="T141" s="102" t="s">
        <v>139</v>
      </c>
      <c r="U141" s="191"/>
      <c r="V141" s="191"/>
      <c r="W141" s="191"/>
      <c r="X141" s="191"/>
      <c r="Y141" s="191"/>
      <c r="Z141" s="191"/>
      <c r="AA141" s="191"/>
      <c r="AB141" s="191"/>
      <c r="AC141" s="191"/>
      <c r="AD141" s="191"/>
      <c r="AE141" s="191"/>
    </row>
    <row r="142" s="2" customFormat="1" ht="22.8" customHeight="1">
      <c r="A142" s="38"/>
      <c r="B142" s="39"/>
      <c r="C142" s="107" t="s">
        <v>140</v>
      </c>
      <c r="D142" s="40"/>
      <c r="E142" s="40"/>
      <c r="F142" s="40"/>
      <c r="G142" s="40"/>
      <c r="H142" s="40"/>
      <c r="I142" s="40"/>
      <c r="J142" s="197">
        <f>BK142</f>
        <v>0</v>
      </c>
      <c r="K142" s="40"/>
      <c r="L142" s="44"/>
      <c r="M142" s="103"/>
      <c r="N142" s="198"/>
      <c r="O142" s="104"/>
      <c r="P142" s="199">
        <f>P143+P201+P408</f>
        <v>0</v>
      </c>
      <c r="Q142" s="104"/>
      <c r="R142" s="199">
        <f>R143+R201+R408</f>
        <v>19.166849930000005</v>
      </c>
      <c r="S142" s="104"/>
      <c r="T142" s="200">
        <f>T143+T201+T408</f>
        <v>23.134848229999999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76</v>
      </c>
      <c r="AU142" s="17" t="s">
        <v>101</v>
      </c>
      <c r="BK142" s="201">
        <f>BK143+BK201+BK408</f>
        <v>0</v>
      </c>
    </row>
    <row r="143" s="12" customFormat="1" ht="25.92" customHeight="1">
      <c r="A143" s="12"/>
      <c r="B143" s="202"/>
      <c r="C143" s="203"/>
      <c r="D143" s="204" t="s">
        <v>76</v>
      </c>
      <c r="E143" s="205" t="s">
        <v>141</v>
      </c>
      <c r="F143" s="205" t="s">
        <v>142</v>
      </c>
      <c r="G143" s="203"/>
      <c r="H143" s="203"/>
      <c r="I143" s="206"/>
      <c r="J143" s="207">
        <f>BK143</f>
        <v>0</v>
      </c>
      <c r="K143" s="203"/>
      <c r="L143" s="208"/>
      <c r="M143" s="209"/>
      <c r="N143" s="210"/>
      <c r="O143" s="210"/>
      <c r="P143" s="211">
        <f>P144+P148+P170+P191+P199</f>
        <v>0</v>
      </c>
      <c r="Q143" s="210"/>
      <c r="R143" s="211">
        <f>R144+R148+R170+R191+R199</f>
        <v>16.834956530000003</v>
      </c>
      <c r="S143" s="210"/>
      <c r="T143" s="212">
        <f>T144+T148+T170+T191+T199</f>
        <v>20.072039999999998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3" t="s">
        <v>85</v>
      </c>
      <c r="AT143" s="214" t="s">
        <v>76</v>
      </c>
      <c r="AU143" s="214" t="s">
        <v>77</v>
      </c>
      <c r="AY143" s="213" t="s">
        <v>143</v>
      </c>
      <c r="BK143" s="215">
        <f>BK144+BK148+BK170+BK191+BK199</f>
        <v>0</v>
      </c>
    </row>
    <row r="144" s="12" customFormat="1" ht="22.8" customHeight="1">
      <c r="A144" s="12"/>
      <c r="B144" s="202"/>
      <c r="C144" s="203"/>
      <c r="D144" s="204" t="s">
        <v>76</v>
      </c>
      <c r="E144" s="216" t="s">
        <v>144</v>
      </c>
      <c r="F144" s="216" t="s">
        <v>145</v>
      </c>
      <c r="G144" s="203"/>
      <c r="H144" s="203"/>
      <c r="I144" s="206"/>
      <c r="J144" s="217">
        <f>BK144</f>
        <v>0</v>
      </c>
      <c r="K144" s="203"/>
      <c r="L144" s="208"/>
      <c r="M144" s="209"/>
      <c r="N144" s="210"/>
      <c r="O144" s="210"/>
      <c r="P144" s="211">
        <f>SUM(P145:P147)</f>
        <v>0</v>
      </c>
      <c r="Q144" s="210"/>
      <c r="R144" s="211">
        <f>SUM(R145:R147)</f>
        <v>0.35564806999999998</v>
      </c>
      <c r="S144" s="210"/>
      <c r="T144" s="212">
        <f>SUM(T145:T147)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3" t="s">
        <v>85</v>
      </c>
      <c r="AT144" s="214" t="s">
        <v>76</v>
      </c>
      <c r="AU144" s="214" t="s">
        <v>85</v>
      </c>
      <c r="AY144" s="213" t="s">
        <v>143</v>
      </c>
      <c r="BK144" s="215">
        <f>SUM(BK145:BK147)</f>
        <v>0</v>
      </c>
    </row>
    <row r="145" s="2" customFormat="1" ht="24.15" customHeight="1">
      <c r="A145" s="38"/>
      <c r="B145" s="39"/>
      <c r="C145" s="218" t="s">
        <v>85</v>
      </c>
      <c r="D145" s="218" t="s">
        <v>146</v>
      </c>
      <c r="E145" s="219" t="s">
        <v>147</v>
      </c>
      <c r="F145" s="220" t="s">
        <v>148</v>
      </c>
      <c r="G145" s="221" t="s">
        <v>149</v>
      </c>
      <c r="H145" s="222">
        <v>6.0309999999999997</v>
      </c>
      <c r="I145" s="223"/>
      <c r="J145" s="224">
        <f>ROUND(I145*H145,2)</f>
        <v>0</v>
      </c>
      <c r="K145" s="220" t="s">
        <v>1</v>
      </c>
      <c r="L145" s="44"/>
      <c r="M145" s="225" t="s">
        <v>1</v>
      </c>
      <c r="N145" s="226" t="s">
        <v>42</v>
      </c>
      <c r="O145" s="91"/>
      <c r="P145" s="227">
        <f>O145*H145</f>
        <v>0</v>
      </c>
      <c r="Q145" s="227">
        <v>0.058970000000000002</v>
      </c>
      <c r="R145" s="227">
        <f>Q145*H145</f>
        <v>0.35564806999999998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150</v>
      </c>
      <c r="AT145" s="229" t="s">
        <v>146</v>
      </c>
      <c r="AU145" s="229" t="s">
        <v>87</v>
      </c>
      <c r="AY145" s="17" t="s">
        <v>143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85</v>
      </c>
      <c r="BK145" s="230">
        <f>ROUND(I145*H145,2)</f>
        <v>0</v>
      </c>
      <c r="BL145" s="17" t="s">
        <v>150</v>
      </c>
      <c r="BM145" s="229" t="s">
        <v>151</v>
      </c>
    </row>
    <row r="146" s="13" customFormat="1">
      <c r="A146" s="13"/>
      <c r="B146" s="231"/>
      <c r="C146" s="232"/>
      <c r="D146" s="233" t="s">
        <v>152</v>
      </c>
      <c r="E146" s="234" t="s">
        <v>1</v>
      </c>
      <c r="F146" s="235" t="s">
        <v>153</v>
      </c>
      <c r="G146" s="232"/>
      <c r="H146" s="234" t="s">
        <v>1</v>
      </c>
      <c r="I146" s="236"/>
      <c r="J146" s="232"/>
      <c r="K146" s="232"/>
      <c r="L146" s="237"/>
      <c r="M146" s="238"/>
      <c r="N146" s="239"/>
      <c r="O146" s="239"/>
      <c r="P146" s="239"/>
      <c r="Q146" s="239"/>
      <c r="R146" s="239"/>
      <c r="S146" s="239"/>
      <c r="T146" s="24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1" t="s">
        <v>152</v>
      </c>
      <c r="AU146" s="241" t="s">
        <v>87</v>
      </c>
      <c r="AV146" s="13" t="s">
        <v>85</v>
      </c>
      <c r="AW146" s="13" t="s">
        <v>32</v>
      </c>
      <c r="AX146" s="13" t="s">
        <v>77</v>
      </c>
      <c r="AY146" s="241" t="s">
        <v>143</v>
      </c>
    </row>
    <row r="147" s="14" customFormat="1">
      <c r="A147" s="14"/>
      <c r="B147" s="242"/>
      <c r="C147" s="243"/>
      <c r="D147" s="233" t="s">
        <v>152</v>
      </c>
      <c r="E147" s="244" t="s">
        <v>1</v>
      </c>
      <c r="F147" s="245" t="s">
        <v>154</v>
      </c>
      <c r="G147" s="243"/>
      <c r="H147" s="246">
        <v>6.0309999999999997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2" t="s">
        <v>152</v>
      </c>
      <c r="AU147" s="252" t="s">
        <v>87</v>
      </c>
      <c r="AV147" s="14" t="s">
        <v>87</v>
      </c>
      <c r="AW147" s="14" t="s">
        <v>32</v>
      </c>
      <c r="AX147" s="14" t="s">
        <v>85</v>
      </c>
      <c r="AY147" s="252" t="s">
        <v>143</v>
      </c>
    </row>
    <row r="148" s="12" customFormat="1" ht="22.8" customHeight="1">
      <c r="A148" s="12"/>
      <c r="B148" s="202"/>
      <c r="C148" s="203"/>
      <c r="D148" s="204" t="s">
        <v>76</v>
      </c>
      <c r="E148" s="216" t="s">
        <v>155</v>
      </c>
      <c r="F148" s="216" t="s">
        <v>156</v>
      </c>
      <c r="G148" s="203"/>
      <c r="H148" s="203"/>
      <c r="I148" s="206"/>
      <c r="J148" s="217">
        <f>BK148</f>
        <v>0</v>
      </c>
      <c r="K148" s="203"/>
      <c r="L148" s="208"/>
      <c r="M148" s="209"/>
      <c r="N148" s="210"/>
      <c r="O148" s="210"/>
      <c r="P148" s="211">
        <f>SUM(P149:P169)</f>
        <v>0</v>
      </c>
      <c r="Q148" s="210"/>
      <c r="R148" s="211">
        <f>SUM(R149:R169)</f>
        <v>16.473154060000002</v>
      </c>
      <c r="S148" s="210"/>
      <c r="T148" s="212">
        <f>SUM(T149:T169)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3" t="s">
        <v>85</v>
      </c>
      <c r="AT148" s="214" t="s">
        <v>76</v>
      </c>
      <c r="AU148" s="214" t="s">
        <v>85</v>
      </c>
      <c r="AY148" s="213" t="s">
        <v>143</v>
      </c>
      <c r="BK148" s="215">
        <f>SUM(BK149:BK169)</f>
        <v>0</v>
      </c>
    </row>
    <row r="149" s="2" customFormat="1" ht="24.15" customHeight="1">
      <c r="A149" s="38"/>
      <c r="B149" s="39"/>
      <c r="C149" s="218" t="s">
        <v>87</v>
      </c>
      <c r="D149" s="218" t="s">
        <v>146</v>
      </c>
      <c r="E149" s="219" t="s">
        <v>157</v>
      </c>
      <c r="F149" s="220" t="s">
        <v>158</v>
      </c>
      <c r="G149" s="221" t="s">
        <v>149</v>
      </c>
      <c r="H149" s="222">
        <v>228.393</v>
      </c>
      <c r="I149" s="223"/>
      <c r="J149" s="224">
        <f>ROUND(I149*H149,2)</f>
        <v>0</v>
      </c>
      <c r="K149" s="220" t="s">
        <v>1</v>
      </c>
      <c r="L149" s="44"/>
      <c r="M149" s="225" t="s">
        <v>1</v>
      </c>
      <c r="N149" s="226" t="s">
        <v>42</v>
      </c>
      <c r="O149" s="91"/>
      <c r="P149" s="227">
        <f>O149*H149</f>
        <v>0</v>
      </c>
      <c r="Q149" s="227">
        <v>0.00025999999999999998</v>
      </c>
      <c r="R149" s="227">
        <f>Q149*H149</f>
        <v>0.059382179999999993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150</v>
      </c>
      <c r="AT149" s="229" t="s">
        <v>146</v>
      </c>
      <c r="AU149" s="229" t="s">
        <v>87</v>
      </c>
      <c r="AY149" s="17" t="s">
        <v>143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85</v>
      </c>
      <c r="BK149" s="230">
        <f>ROUND(I149*H149,2)</f>
        <v>0</v>
      </c>
      <c r="BL149" s="17" t="s">
        <v>150</v>
      </c>
      <c r="BM149" s="229" t="s">
        <v>159</v>
      </c>
    </row>
    <row r="150" s="13" customFormat="1">
      <c r="A150" s="13"/>
      <c r="B150" s="231"/>
      <c r="C150" s="232"/>
      <c r="D150" s="233" t="s">
        <v>152</v>
      </c>
      <c r="E150" s="234" t="s">
        <v>1</v>
      </c>
      <c r="F150" s="235" t="s">
        <v>160</v>
      </c>
      <c r="G150" s="232"/>
      <c r="H150" s="234" t="s">
        <v>1</v>
      </c>
      <c r="I150" s="236"/>
      <c r="J150" s="232"/>
      <c r="K150" s="232"/>
      <c r="L150" s="237"/>
      <c r="M150" s="238"/>
      <c r="N150" s="239"/>
      <c r="O150" s="239"/>
      <c r="P150" s="239"/>
      <c r="Q150" s="239"/>
      <c r="R150" s="239"/>
      <c r="S150" s="239"/>
      <c r="T150" s="24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1" t="s">
        <v>152</v>
      </c>
      <c r="AU150" s="241" t="s">
        <v>87</v>
      </c>
      <c r="AV150" s="13" t="s">
        <v>85</v>
      </c>
      <c r="AW150" s="13" t="s">
        <v>32</v>
      </c>
      <c r="AX150" s="13" t="s">
        <v>77</v>
      </c>
      <c r="AY150" s="241" t="s">
        <v>143</v>
      </c>
    </row>
    <row r="151" s="14" customFormat="1">
      <c r="A151" s="14"/>
      <c r="B151" s="242"/>
      <c r="C151" s="243"/>
      <c r="D151" s="233" t="s">
        <v>152</v>
      </c>
      <c r="E151" s="244" t="s">
        <v>1</v>
      </c>
      <c r="F151" s="245" t="s">
        <v>161</v>
      </c>
      <c r="G151" s="243"/>
      <c r="H151" s="246">
        <v>228.393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2" t="s">
        <v>152</v>
      </c>
      <c r="AU151" s="252" t="s">
        <v>87</v>
      </c>
      <c r="AV151" s="14" t="s">
        <v>87</v>
      </c>
      <c r="AW151" s="14" t="s">
        <v>32</v>
      </c>
      <c r="AX151" s="14" t="s">
        <v>85</v>
      </c>
      <c r="AY151" s="252" t="s">
        <v>143</v>
      </c>
    </row>
    <row r="152" s="2" customFormat="1" ht="24.15" customHeight="1">
      <c r="A152" s="38"/>
      <c r="B152" s="39"/>
      <c r="C152" s="218" t="s">
        <v>144</v>
      </c>
      <c r="D152" s="218" t="s">
        <v>146</v>
      </c>
      <c r="E152" s="219" t="s">
        <v>162</v>
      </c>
      <c r="F152" s="220" t="s">
        <v>163</v>
      </c>
      <c r="G152" s="221" t="s">
        <v>149</v>
      </c>
      <c r="H152" s="222">
        <v>6.0309999999999997</v>
      </c>
      <c r="I152" s="223"/>
      <c r="J152" s="224">
        <f>ROUND(I152*H152,2)</f>
        <v>0</v>
      </c>
      <c r="K152" s="220" t="s">
        <v>1</v>
      </c>
      <c r="L152" s="44"/>
      <c r="M152" s="225" t="s">
        <v>1</v>
      </c>
      <c r="N152" s="226" t="s">
        <v>42</v>
      </c>
      <c r="O152" s="91"/>
      <c r="P152" s="227">
        <f>O152*H152</f>
        <v>0</v>
      </c>
      <c r="Q152" s="227">
        <v>0.0043800000000000002</v>
      </c>
      <c r="R152" s="227">
        <f>Q152*H152</f>
        <v>0.02641578</v>
      </c>
      <c r="S152" s="227">
        <v>0</v>
      </c>
      <c r="T152" s="22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9" t="s">
        <v>150</v>
      </c>
      <c r="AT152" s="229" t="s">
        <v>146</v>
      </c>
      <c r="AU152" s="229" t="s">
        <v>87</v>
      </c>
      <c r="AY152" s="17" t="s">
        <v>143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7" t="s">
        <v>85</v>
      </c>
      <c r="BK152" s="230">
        <f>ROUND(I152*H152,2)</f>
        <v>0</v>
      </c>
      <c r="BL152" s="17" t="s">
        <v>150</v>
      </c>
      <c r="BM152" s="229" t="s">
        <v>164</v>
      </c>
    </row>
    <row r="153" s="13" customFormat="1">
      <c r="A153" s="13"/>
      <c r="B153" s="231"/>
      <c r="C153" s="232"/>
      <c r="D153" s="233" t="s">
        <v>152</v>
      </c>
      <c r="E153" s="234" t="s">
        <v>1</v>
      </c>
      <c r="F153" s="235" t="s">
        <v>153</v>
      </c>
      <c r="G153" s="232"/>
      <c r="H153" s="234" t="s">
        <v>1</v>
      </c>
      <c r="I153" s="236"/>
      <c r="J153" s="232"/>
      <c r="K153" s="232"/>
      <c r="L153" s="237"/>
      <c r="M153" s="238"/>
      <c r="N153" s="239"/>
      <c r="O153" s="239"/>
      <c r="P153" s="239"/>
      <c r="Q153" s="239"/>
      <c r="R153" s="239"/>
      <c r="S153" s="239"/>
      <c r="T153" s="24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1" t="s">
        <v>152</v>
      </c>
      <c r="AU153" s="241" t="s">
        <v>87</v>
      </c>
      <c r="AV153" s="13" t="s">
        <v>85</v>
      </c>
      <c r="AW153" s="13" t="s">
        <v>32</v>
      </c>
      <c r="AX153" s="13" t="s">
        <v>77</v>
      </c>
      <c r="AY153" s="241" t="s">
        <v>143</v>
      </c>
    </row>
    <row r="154" s="14" customFormat="1">
      <c r="A154" s="14"/>
      <c r="B154" s="242"/>
      <c r="C154" s="243"/>
      <c r="D154" s="233" t="s">
        <v>152</v>
      </c>
      <c r="E154" s="244" t="s">
        <v>1</v>
      </c>
      <c r="F154" s="245" t="s">
        <v>154</v>
      </c>
      <c r="G154" s="243"/>
      <c r="H154" s="246">
        <v>6.0309999999999997</v>
      </c>
      <c r="I154" s="247"/>
      <c r="J154" s="243"/>
      <c r="K154" s="243"/>
      <c r="L154" s="248"/>
      <c r="M154" s="249"/>
      <c r="N154" s="250"/>
      <c r="O154" s="250"/>
      <c r="P154" s="250"/>
      <c r="Q154" s="250"/>
      <c r="R154" s="250"/>
      <c r="S154" s="250"/>
      <c r="T154" s="25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2" t="s">
        <v>152</v>
      </c>
      <c r="AU154" s="252" t="s">
        <v>87</v>
      </c>
      <c r="AV154" s="14" t="s">
        <v>87</v>
      </c>
      <c r="AW154" s="14" t="s">
        <v>32</v>
      </c>
      <c r="AX154" s="14" t="s">
        <v>85</v>
      </c>
      <c r="AY154" s="252" t="s">
        <v>143</v>
      </c>
    </row>
    <row r="155" s="2" customFormat="1" ht="16.5" customHeight="1">
      <c r="A155" s="38"/>
      <c r="B155" s="39"/>
      <c r="C155" s="218" t="s">
        <v>150</v>
      </c>
      <c r="D155" s="218" t="s">
        <v>146</v>
      </c>
      <c r="E155" s="219" t="s">
        <v>165</v>
      </c>
      <c r="F155" s="220" t="s">
        <v>166</v>
      </c>
      <c r="G155" s="221" t="s">
        <v>149</v>
      </c>
      <c r="H155" s="222">
        <v>228.393</v>
      </c>
      <c r="I155" s="223"/>
      <c r="J155" s="224">
        <f>ROUND(I155*H155,2)</f>
        <v>0</v>
      </c>
      <c r="K155" s="220" t="s">
        <v>1</v>
      </c>
      <c r="L155" s="44"/>
      <c r="M155" s="225" t="s">
        <v>1</v>
      </c>
      <c r="N155" s="226" t="s">
        <v>42</v>
      </c>
      <c r="O155" s="91"/>
      <c r="P155" s="227">
        <f>O155*H155</f>
        <v>0</v>
      </c>
      <c r="Q155" s="227">
        <v>0.0039100000000000003</v>
      </c>
      <c r="R155" s="227">
        <f>Q155*H155</f>
        <v>0.89301663000000009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150</v>
      </c>
      <c r="AT155" s="229" t="s">
        <v>146</v>
      </c>
      <c r="AU155" s="229" t="s">
        <v>87</v>
      </c>
      <c r="AY155" s="17" t="s">
        <v>143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85</v>
      </c>
      <c r="BK155" s="230">
        <f>ROUND(I155*H155,2)</f>
        <v>0</v>
      </c>
      <c r="BL155" s="17" t="s">
        <v>150</v>
      </c>
      <c r="BM155" s="229" t="s">
        <v>167</v>
      </c>
    </row>
    <row r="156" s="13" customFormat="1">
      <c r="A156" s="13"/>
      <c r="B156" s="231"/>
      <c r="C156" s="232"/>
      <c r="D156" s="233" t="s">
        <v>152</v>
      </c>
      <c r="E156" s="234" t="s">
        <v>1</v>
      </c>
      <c r="F156" s="235" t="s">
        <v>160</v>
      </c>
      <c r="G156" s="232"/>
      <c r="H156" s="234" t="s">
        <v>1</v>
      </c>
      <c r="I156" s="236"/>
      <c r="J156" s="232"/>
      <c r="K156" s="232"/>
      <c r="L156" s="237"/>
      <c r="M156" s="238"/>
      <c r="N156" s="239"/>
      <c r="O156" s="239"/>
      <c r="P156" s="239"/>
      <c r="Q156" s="239"/>
      <c r="R156" s="239"/>
      <c r="S156" s="239"/>
      <c r="T156" s="24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1" t="s">
        <v>152</v>
      </c>
      <c r="AU156" s="241" t="s">
        <v>87</v>
      </c>
      <c r="AV156" s="13" t="s">
        <v>85</v>
      </c>
      <c r="AW156" s="13" t="s">
        <v>32</v>
      </c>
      <c r="AX156" s="13" t="s">
        <v>77</v>
      </c>
      <c r="AY156" s="241" t="s">
        <v>143</v>
      </c>
    </row>
    <row r="157" s="14" customFormat="1">
      <c r="A157" s="14"/>
      <c r="B157" s="242"/>
      <c r="C157" s="243"/>
      <c r="D157" s="233" t="s">
        <v>152</v>
      </c>
      <c r="E157" s="244" t="s">
        <v>1</v>
      </c>
      <c r="F157" s="245" t="s">
        <v>161</v>
      </c>
      <c r="G157" s="243"/>
      <c r="H157" s="246">
        <v>228.393</v>
      </c>
      <c r="I157" s="247"/>
      <c r="J157" s="243"/>
      <c r="K157" s="243"/>
      <c r="L157" s="248"/>
      <c r="M157" s="249"/>
      <c r="N157" s="250"/>
      <c r="O157" s="250"/>
      <c r="P157" s="250"/>
      <c r="Q157" s="250"/>
      <c r="R157" s="250"/>
      <c r="S157" s="250"/>
      <c r="T157" s="25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2" t="s">
        <v>152</v>
      </c>
      <c r="AU157" s="252" t="s">
        <v>87</v>
      </c>
      <c r="AV157" s="14" t="s">
        <v>87</v>
      </c>
      <c r="AW157" s="14" t="s">
        <v>32</v>
      </c>
      <c r="AX157" s="14" t="s">
        <v>85</v>
      </c>
      <c r="AY157" s="252" t="s">
        <v>143</v>
      </c>
    </row>
    <row r="158" s="2" customFormat="1" ht="24.15" customHeight="1">
      <c r="A158" s="38"/>
      <c r="B158" s="39"/>
      <c r="C158" s="218" t="s">
        <v>168</v>
      </c>
      <c r="D158" s="218" t="s">
        <v>146</v>
      </c>
      <c r="E158" s="219" t="s">
        <v>169</v>
      </c>
      <c r="F158" s="220" t="s">
        <v>170</v>
      </c>
      <c r="G158" s="221" t="s">
        <v>149</v>
      </c>
      <c r="H158" s="222">
        <v>32.993000000000002</v>
      </c>
      <c r="I158" s="223"/>
      <c r="J158" s="224">
        <f>ROUND(I158*H158,2)</f>
        <v>0</v>
      </c>
      <c r="K158" s="220" t="s">
        <v>1</v>
      </c>
      <c r="L158" s="44"/>
      <c r="M158" s="225" t="s">
        <v>1</v>
      </c>
      <c r="N158" s="226" t="s">
        <v>42</v>
      </c>
      <c r="O158" s="91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150</v>
      </c>
      <c r="AT158" s="229" t="s">
        <v>146</v>
      </c>
      <c r="AU158" s="229" t="s">
        <v>87</v>
      </c>
      <c r="AY158" s="17" t="s">
        <v>143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85</v>
      </c>
      <c r="BK158" s="230">
        <f>ROUND(I158*H158,2)</f>
        <v>0</v>
      </c>
      <c r="BL158" s="17" t="s">
        <v>150</v>
      </c>
      <c r="BM158" s="229" t="s">
        <v>171</v>
      </c>
    </row>
    <row r="159" s="13" customFormat="1">
      <c r="A159" s="13"/>
      <c r="B159" s="231"/>
      <c r="C159" s="232"/>
      <c r="D159" s="233" t="s">
        <v>152</v>
      </c>
      <c r="E159" s="234" t="s">
        <v>1</v>
      </c>
      <c r="F159" s="235" t="s">
        <v>172</v>
      </c>
      <c r="G159" s="232"/>
      <c r="H159" s="234" t="s">
        <v>1</v>
      </c>
      <c r="I159" s="236"/>
      <c r="J159" s="232"/>
      <c r="K159" s="232"/>
      <c r="L159" s="237"/>
      <c r="M159" s="238"/>
      <c r="N159" s="239"/>
      <c r="O159" s="239"/>
      <c r="P159" s="239"/>
      <c r="Q159" s="239"/>
      <c r="R159" s="239"/>
      <c r="S159" s="239"/>
      <c r="T159" s="24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1" t="s">
        <v>152</v>
      </c>
      <c r="AU159" s="241" t="s">
        <v>87</v>
      </c>
      <c r="AV159" s="13" t="s">
        <v>85</v>
      </c>
      <c r="AW159" s="13" t="s">
        <v>32</v>
      </c>
      <c r="AX159" s="13" t="s">
        <v>77</v>
      </c>
      <c r="AY159" s="241" t="s">
        <v>143</v>
      </c>
    </row>
    <row r="160" s="14" customFormat="1">
      <c r="A160" s="14"/>
      <c r="B160" s="242"/>
      <c r="C160" s="243"/>
      <c r="D160" s="233" t="s">
        <v>152</v>
      </c>
      <c r="E160" s="244" t="s">
        <v>1</v>
      </c>
      <c r="F160" s="245" t="s">
        <v>173</v>
      </c>
      <c r="G160" s="243"/>
      <c r="H160" s="246">
        <v>32.993000000000002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2" t="s">
        <v>152</v>
      </c>
      <c r="AU160" s="252" t="s">
        <v>87</v>
      </c>
      <c r="AV160" s="14" t="s">
        <v>87</v>
      </c>
      <c r="AW160" s="14" t="s">
        <v>32</v>
      </c>
      <c r="AX160" s="14" t="s">
        <v>85</v>
      </c>
      <c r="AY160" s="252" t="s">
        <v>143</v>
      </c>
    </row>
    <row r="161" s="2" customFormat="1" ht="33" customHeight="1">
      <c r="A161" s="38"/>
      <c r="B161" s="39"/>
      <c r="C161" s="218" t="s">
        <v>155</v>
      </c>
      <c r="D161" s="218" t="s">
        <v>146</v>
      </c>
      <c r="E161" s="219" t="s">
        <v>174</v>
      </c>
      <c r="F161" s="220" t="s">
        <v>175</v>
      </c>
      <c r="G161" s="221" t="s">
        <v>176</v>
      </c>
      <c r="H161" s="222">
        <v>6.2430000000000003</v>
      </c>
      <c r="I161" s="223"/>
      <c r="J161" s="224">
        <f>ROUND(I161*H161,2)</f>
        <v>0</v>
      </c>
      <c r="K161" s="220" t="s">
        <v>1</v>
      </c>
      <c r="L161" s="44"/>
      <c r="M161" s="225" t="s">
        <v>1</v>
      </c>
      <c r="N161" s="226" t="s">
        <v>42</v>
      </c>
      <c r="O161" s="91"/>
      <c r="P161" s="227">
        <f>O161*H161</f>
        <v>0</v>
      </c>
      <c r="Q161" s="227">
        <v>2.45329</v>
      </c>
      <c r="R161" s="227">
        <f>Q161*H161</f>
        <v>15.31588947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150</v>
      </c>
      <c r="AT161" s="229" t="s">
        <v>146</v>
      </c>
      <c r="AU161" s="229" t="s">
        <v>87</v>
      </c>
      <c r="AY161" s="17" t="s">
        <v>143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85</v>
      </c>
      <c r="BK161" s="230">
        <f>ROUND(I161*H161,2)</f>
        <v>0</v>
      </c>
      <c r="BL161" s="17" t="s">
        <v>150</v>
      </c>
      <c r="BM161" s="229" t="s">
        <v>177</v>
      </c>
    </row>
    <row r="162" s="13" customFormat="1">
      <c r="A162" s="13"/>
      <c r="B162" s="231"/>
      <c r="C162" s="232"/>
      <c r="D162" s="233" t="s">
        <v>152</v>
      </c>
      <c r="E162" s="234" t="s">
        <v>1</v>
      </c>
      <c r="F162" s="235" t="s">
        <v>178</v>
      </c>
      <c r="G162" s="232"/>
      <c r="H162" s="234" t="s">
        <v>1</v>
      </c>
      <c r="I162" s="236"/>
      <c r="J162" s="232"/>
      <c r="K162" s="232"/>
      <c r="L162" s="237"/>
      <c r="M162" s="238"/>
      <c r="N162" s="239"/>
      <c r="O162" s="239"/>
      <c r="P162" s="239"/>
      <c r="Q162" s="239"/>
      <c r="R162" s="239"/>
      <c r="S162" s="239"/>
      <c r="T162" s="24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1" t="s">
        <v>152</v>
      </c>
      <c r="AU162" s="241" t="s">
        <v>87</v>
      </c>
      <c r="AV162" s="13" t="s">
        <v>85</v>
      </c>
      <c r="AW162" s="13" t="s">
        <v>32</v>
      </c>
      <c r="AX162" s="13" t="s">
        <v>77</v>
      </c>
      <c r="AY162" s="241" t="s">
        <v>143</v>
      </c>
    </row>
    <row r="163" s="14" customFormat="1">
      <c r="A163" s="14"/>
      <c r="B163" s="242"/>
      <c r="C163" s="243"/>
      <c r="D163" s="233" t="s">
        <v>152</v>
      </c>
      <c r="E163" s="244" t="s">
        <v>1</v>
      </c>
      <c r="F163" s="245" t="s">
        <v>179</v>
      </c>
      <c r="G163" s="243"/>
      <c r="H163" s="246">
        <v>4.1479999999999997</v>
      </c>
      <c r="I163" s="247"/>
      <c r="J163" s="243"/>
      <c r="K163" s="243"/>
      <c r="L163" s="248"/>
      <c r="M163" s="249"/>
      <c r="N163" s="250"/>
      <c r="O163" s="250"/>
      <c r="P163" s="250"/>
      <c r="Q163" s="250"/>
      <c r="R163" s="250"/>
      <c r="S163" s="250"/>
      <c r="T163" s="25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2" t="s">
        <v>152</v>
      </c>
      <c r="AU163" s="252" t="s">
        <v>87</v>
      </c>
      <c r="AV163" s="14" t="s">
        <v>87</v>
      </c>
      <c r="AW163" s="14" t="s">
        <v>32</v>
      </c>
      <c r="AX163" s="14" t="s">
        <v>77</v>
      </c>
      <c r="AY163" s="252" t="s">
        <v>143</v>
      </c>
    </row>
    <row r="164" s="13" customFormat="1">
      <c r="A164" s="13"/>
      <c r="B164" s="231"/>
      <c r="C164" s="232"/>
      <c r="D164" s="233" t="s">
        <v>152</v>
      </c>
      <c r="E164" s="234" t="s">
        <v>1</v>
      </c>
      <c r="F164" s="235" t="s">
        <v>180</v>
      </c>
      <c r="G164" s="232"/>
      <c r="H164" s="234" t="s">
        <v>1</v>
      </c>
      <c r="I164" s="236"/>
      <c r="J164" s="232"/>
      <c r="K164" s="232"/>
      <c r="L164" s="237"/>
      <c r="M164" s="238"/>
      <c r="N164" s="239"/>
      <c r="O164" s="239"/>
      <c r="P164" s="239"/>
      <c r="Q164" s="239"/>
      <c r="R164" s="239"/>
      <c r="S164" s="239"/>
      <c r="T164" s="24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1" t="s">
        <v>152</v>
      </c>
      <c r="AU164" s="241" t="s">
        <v>87</v>
      </c>
      <c r="AV164" s="13" t="s">
        <v>85</v>
      </c>
      <c r="AW164" s="13" t="s">
        <v>32</v>
      </c>
      <c r="AX164" s="13" t="s">
        <v>77</v>
      </c>
      <c r="AY164" s="241" t="s">
        <v>143</v>
      </c>
    </row>
    <row r="165" s="14" customFormat="1">
      <c r="A165" s="14"/>
      <c r="B165" s="242"/>
      <c r="C165" s="243"/>
      <c r="D165" s="233" t="s">
        <v>152</v>
      </c>
      <c r="E165" s="244" t="s">
        <v>1</v>
      </c>
      <c r="F165" s="245" t="s">
        <v>181</v>
      </c>
      <c r="G165" s="243"/>
      <c r="H165" s="246">
        <v>2.0950000000000002</v>
      </c>
      <c r="I165" s="247"/>
      <c r="J165" s="243"/>
      <c r="K165" s="243"/>
      <c r="L165" s="248"/>
      <c r="M165" s="249"/>
      <c r="N165" s="250"/>
      <c r="O165" s="250"/>
      <c r="P165" s="250"/>
      <c r="Q165" s="250"/>
      <c r="R165" s="250"/>
      <c r="S165" s="250"/>
      <c r="T165" s="25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2" t="s">
        <v>152</v>
      </c>
      <c r="AU165" s="252" t="s">
        <v>87</v>
      </c>
      <c r="AV165" s="14" t="s">
        <v>87</v>
      </c>
      <c r="AW165" s="14" t="s">
        <v>32</v>
      </c>
      <c r="AX165" s="14" t="s">
        <v>77</v>
      </c>
      <c r="AY165" s="252" t="s">
        <v>143</v>
      </c>
    </row>
    <row r="166" s="15" customFormat="1">
      <c r="A166" s="15"/>
      <c r="B166" s="253"/>
      <c r="C166" s="254"/>
      <c r="D166" s="233" t="s">
        <v>152</v>
      </c>
      <c r="E166" s="255" t="s">
        <v>1</v>
      </c>
      <c r="F166" s="256" t="s">
        <v>182</v>
      </c>
      <c r="G166" s="254"/>
      <c r="H166" s="257">
        <v>6.2430000000000003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3" t="s">
        <v>152</v>
      </c>
      <c r="AU166" s="263" t="s">
        <v>87</v>
      </c>
      <c r="AV166" s="15" t="s">
        <v>150</v>
      </c>
      <c r="AW166" s="15" t="s">
        <v>32</v>
      </c>
      <c r="AX166" s="15" t="s">
        <v>85</v>
      </c>
      <c r="AY166" s="263" t="s">
        <v>143</v>
      </c>
    </row>
    <row r="167" s="2" customFormat="1" ht="21.75" customHeight="1">
      <c r="A167" s="38"/>
      <c r="B167" s="39"/>
      <c r="C167" s="218" t="s">
        <v>183</v>
      </c>
      <c r="D167" s="218" t="s">
        <v>146</v>
      </c>
      <c r="E167" s="219" t="s">
        <v>184</v>
      </c>
      <c r="F167" s="220" t="s">
        <v>185</v>
      </c>
      <c r="G167" s="221" t="s">
        <v>186</v>
      </c>
      <c r="H167" s="222">
        <v>3</v>
      </c>
      <c r="I167" s="223"/>
      <c r="J167" s="224">
        <f>ROUND(I167*H167,2)</f>
        <v>0</v>
      </c>
      <c r="K167" s="220" t="s">
        <v>1</v>
      </c>
      <c r="L167" s="44"/>
      <c r="M167" s="225" t="s">
        <v>1</v>
      </c>
      <c r="N167" s="226" t="s">
        <v>42</v>
      </c>
      <c r="O167" s="91"/>
      <c r="P167" s="227">
        <f>O167*H167</f>
        <v>0</v>
      </c>
      <c r="Q167" s="227">
        <v>0.04684</v>
      </c>
      <c r="R167" s="227">
        <f>Q167*H167</f>
        <v>0.14052000000000001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150</v>
      </c>
      <c r="AT167" s="229" t="s">
        <v>146</v>
      </c>
      <c r="AU167" s="229" t="s">
        <v>87</v>
      </c>
      <c r="AY167" s="17" t="s">
        <v>143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85</v>
      </c>
      <c r="BK167" s="230">
        <f>ROUND(I167*H167,2)</f>
        <v>0</v>
      </c>
      <c r="BL167" s="17" t="s">
        <v>150</v>
      </c>
      <c r="BM167" s="229" t="s">
        <v>187</v>
      </c>
    </row>
    <row r="168" s="2" customFormat="1" ht="37.8" customHeight="1">
      <c r="A168" s="38"/>
      <c r="B168" s="39"/>
      <c r="C168" s="264" t="s">
        <v>188</v>
      </c>
      <c r="D168" s="264" t="s">
        <v>189</v>
      </c>
      <c r="E168" s="265" t="s">
        <v>190</v>
      </c>
      <c r="F168" s="266" t="s">
        <v>191</v>
      </c>
      <c r="G168" s="267" t="s">
        <v>186</v>
      </c>
      <c r="H168" s="268">
        <v>1</v>
      </c>
      <c r="I168" s="269"/>
      <c r="J168" s="270">
        <f>ROUND(I168*H168,2)</f>
        <v>0</v>
      </c>
      <c r="K168" s="266" t="s">
        <v>1</v>
      </c>
      <c r="L168" s="271"/>
      <c r="M168" s="272" t="s">
        <v>1</v>
      </c>
      <c r="N168" s="273" t="s">
        <v>42</v>
      </c>
      <c r="O168" s="91"/>
      <c r="P168" s="227">
        <f>O168*H168</f>
        <v>0</v>
      </c>
      <c r="Q168" s="227">
        <v>0.012489999999999999</v>
      </c>
      <c r="R168" s="227">
        <f>Q168*H168</f>
        <v>0.012489999999999999</v>
      </c>
      <c r="S168" s="227">
        <v>0</v>
      </c>
      <c r="T168" s="22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9" t="s">
        <v>188</v>
      </c>
      <c r="AT168" s="229" t="s">
        <v>189</v>
      </c>
      <c r="AU168" s="229" t="s">
        <v>87</v>
      </c>
      <c r="AY168" s="17" t="s">
        <v>143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7" t="s">
        <v>85</v>
      </c>
      <c r="BK168" s="230">
        <f>ROUND(I168*H168,2)</f>
        <v>0</v>
      </c>
      <c r="BL168" s="17" t="s">
        <v>150</v>
      </c>
      <c r="BM168" s="229" t="s">
        <v>192</v>
      </c>
    </row>
    <row r="169" s="2" customFormat="1" ht="37.8" customHeight="1">
      <c r="A169" s="38"/>
      <c r="B169" s="39"/>
      <c r="C169" s="264" t="s">
        <v>193</v>
      </c>
      <c r="D169" s="264" t="s">
        <v>189</v>
      </c>
      <c r="E169" s="265" t="s">
        <v>194</v>
      </c>
      <c r="F169" s="266" t="s">
        <v>195</v>
      </c>
      <c r="G169" s="267" t="s">
        <v>186</v>
      </c>
      <c r="H169" s="268">
        <v>2</v>
      </c>
      <c r="I169" s="269"/>
      <c r="J169" s="270">
        <f>ROUND(I169*H169,2)</f>
        <v>0</v>
      </c>
      <c r="K169" s="266" t="s">
        <v>1</v>
      </c>
      <c r="L169" s="271"/>
      <c r="M169" s="272" t="s">
        <v>1</v>
      </c>
      <c r="N169" s="273" t="s">
        <v>42</v>
      </c>
      <c r="O169" s="91"/>
      <c r="P169" s="227">
        <f>O169*H169</f>
        <v>0</v>
      </c>
      <c r="Q169" s="227">
        <v>0.01272</v>
      </c>
      <c r="R169" s="227">
        <f>Q169*H169</f>
        <v>0.025440000000000001</v>
      </c>
      <c r="S169" s="227">
        <v>0</v>
      </c>
      <c r="T169" s="22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9" t="s">
        <v>188</v>
      </c>
      <c r="AT169" s="229" t="s">
        <v>189</v>
      </c>
      <c r="AU169" s="229" t="s">
        <v>87</v>
      </c>
      <c r="AY169" s="17" t="s">
        <v>143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7" t="s">
        <v>85</v>
      </c>
      <c r="BK169" s="230">
        <f>ROUND(I169*H169,2)</f>
        <v>0</v>
      </c>
      <c r="BL169" s="17" t="s">
        <v>150</v>
      </c>
      <c r="BM169" s="229" t="s">
        <v>196</v>
      </c>
    </row>
    <row r="170" s="12" customFormat="1" ht="22.8" customHeight="1">
      <c r="A170" s="12"/>
      <c r="B170" s="202"/>
      <c r="C170" s="203"/>
      <c r="D170" s="204" t="s">
        <v>76</v>
      </c>
      <c r="E170" s="216" t="s">
        <v>193</v>
      </c>
      <c r="F170" s="216" t="s">
        <v>197</v>
      </c>
      <c r="G170" s="203"/>
      <c r="H170" s="203"/>
      <c r="I170" s="206"/>
      <c r="J170" s="217">
        <f>BK170</f>
        <v>0</v>
      </c>
      <c r="K170" s="203"/>
      <c r="L170" s="208"/>
      <c r="M170" s="209"/>
      <c r="N170" s="210"/>
      <c r="O170" s="210"/>
      <c r="P170" s="211">
        <f>SUM(P171:P190)</f>
        <v>0</v>
      </c>
      <c r="Q170" s="210"/>
      <c r="R170" s="211">
        <f>SUM(R171:R190)</f>
        <v>0.0061544000000000008</v>
      </c>
      <c r="S170" s="210"/>
      <c r="T170" s="212">
        <f>SUM(T171:T190)</f>
        <v>20.072039999999998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3" t="s">
        <v>85</v>
      </c>
      <c r="AT170" s="214" t="s">
        <v>76</v>
      </c>
      <c r="AU170" s="214" t="s">
        <v>85</v>
      </c>
      <c r="AY170" s="213" t="s">
        <v>143</v>
      </c>
      <c r="BK170" s="215">
        <f>SUM(BK171:BK190)</f>
        <v>0</v>
      </c>
    </row>
    <row r="171" s="2" customFormat="1" ht="24.15" customHeight="1">
      <c r="A171" s="38"/>
      <c r="B171" s="39"/>
      <c r="C171" s="218" t="s">
        <v>198</v>
      </c>
      <c r="D171" s="218" t="s">
        <v>146</v>
      </c>
      <c r="E171" s="219" t="s">
        <v>199</v>
      </c>
      <c r="F171" s="220" t="s">
        <v>200</v>
      </c>
      <c r="G171" s="221" t="s">
        <v>149</v>
      </c>
      <c r="H171" s="222">
        <v>124.86</v>
      </c>
      <c r="I171" s="223"/>
      <c r="J171" s="224">
        <f>ROUND(I171*H171,2)</f>
        <v>0</v>
      </c>
      <c r="K171" s="220" t="s">
        <v>1</v>
      </c>
      <c r="L171" s="44"/>
      <c r="M171" s="225" t="s">
        <v>1</v>
      </c>
      <c r="N171" s="226" t="s">
        <v>42</v>
      </c>
      <c r="O171" s="91"/>
      <c r="P171" s="227">
        <f>O171*H171</f>
        <v>0</v>
      </c>
      <c r="Q171" s="227">
        <v>4.0000000000000003E-05</v>
      </c>
      <c r="R171" s="227">
        <f>Q171*H171</f>
        <v>0.0049944000000000004</v>
      </c>
      <c r="S171" s="227">
        <v>0</v>
      </c>
      <c r="T171" s="22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150</v>
      </c>
      <c r="AT171" s="229" t="s">
        <v>146</v>
      </c>
      <c r="AU171" s="229" t="s">
        <v>87</v>
      </c>
      <c r="AY171" s="17" t="s">
        <v>143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85</v>
      </c>
      <c r="BK171" s="230">
        <f>ROUND(I171*H171,2)</f>
        <v>0</v>
      </c>
      <c r="BL171" s="17" t="s">
        <v>150</v>
      </c>
      <c r="BM171" s="229" t="s">
        <v>201</v>
      </c>
    </row>
    <row r="172" s="14" customFormat="1">
      <c r="A172" s="14"/>
      <c r="B172" s="242"/>
      <c r="C172" s="243"/>
      <c r="D172" s="233" t="s">
        <v>152</v>
      </c>
      <c r="E172" s="244" t="s">
        <v>1</v>
      </c>
      <c r="F172" s="245" t="s">
        <v>202</v>
      </c>
      <c r="G172" s="243"/>
      <c r="H172" s="246">
        <v>124.86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2" t="s">
        <v>152</v>
      </c>
      <c r="AU172" s="252" t="s">
        <v>87</v>
      </c>
      <c r="AV172" s="14" t="s">
        <v>87</v>
      </c>
      <c r="AW172" s="14" t="s">
        <v>32</v>
      </c>
      <c r="AX172" s="14" t="s">
        <v>85</v>
      </c>
      <c r="AY172" s="252" t="s">
        <v>143</v>
      </c>
    </row>
    <row r="173" s="2" customFormat="1" ht="24.15" customHeight="1">
      <c r="A173" s="38"/>
      <c r="B173" s="39"/>
      <c r="C173" s="218" t="s">
        <v>203</v>
      </c>
      <c r="D173" s="218" t="s">
        <v>146</v>
      </c>
      <c r="E173" s="219" t="s">
        <v>204</v>
      </c>
      <c r="F173" s="220" t="s">
        <v>205</v>
      </c>
      <c r="G173" s="221" t="s">
        <v>176</v>
      </c>
      <c r="H173" s="222">
        <v>1.6759999999999999</v>
      </c>
      <c r="I173" s="223"/>
      <c r="J173" s="224">
        <f>ROUND(I173*H173,2)</f>
        <v>0</v>
      </c>
      <c r="K173" s="220" t="s">
        <v>1</v>
      </c>
      <c r="L173" s="44"/>
      <c r="M173" s="225" t="s">
        <v>1</v>
      </c>
      <c r="N173" s="226" t="s">
        <v>42</v>
      </c>
      <c r="O173" s="91"/>
      <c r="P173" s="227">
        <f>O173*H173</f>
        <v>0</v>
      </c>
      <c r="Q173" s="227">
        <v>0</v>
      </c>
      <c r="R173" s="227">
        <f>Q173*H173</f>
        <v>0</v>
      </c>
      <c r="S173" s="227">
        <v>1.6000000000000001</v>
      </c>
      <c r="T173" s="228">
        <f>S173*H173</f>
        <v>2.6816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9" t="s">
        <v>150</v>
      </c>
      <c r="AT173" s="229" t="s">
        <v>146</v>
      </c>
      <c r="AU173" s="229" t="s">
        <v>87</v>
      </c>
      <c r="AY173" s="17" t="s">
        <v>143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7" t="s">
        <v>85</v>
      </c>
      <c r="BK173" s="230">
        <f>ROUND(I173*H173,2)</f>
        <v>0</v>
      </c>
      <c r="BL173" s="17" t="s">
        <v>150</v>
      </c>
      <c r="BM173" s="229" t="s">
        <v>206</v>
      </c>
    </row>
    <row r="174" s="13" customFormat="1">
      <c r="A174" s="13"/>
      <c r="B174" s="231"/>
      <c r="C174" s="232"/>
      <c r="D174" s="233" t="s">
        <v>152</v>
      </c>
      <c r="E174" s="234" t="s">
        <v>1</v>
      </c>
      <c r="F174" s="235" t="s">
        <v>180</v>
      </c>
      <c r="G174" s="232"/>
      <c r="H174" s="234" t="s">
        <v>1</v>
      </c>
      <c r="I174" s="236"/>
      <c r="J174" s="232"/>
      <c r="K174" s="232"/>
      <c r="L174" s="237"/>
      <c r="M174" s="238"/>
      <c r="N174" s="239"/>
      <c r="O174" s="239"/>
      <c r="P174" s="239"/>
      <c r="Q174" s="239"/>
      <c r="R174" s="239"/>
      <c r="S174" s="239"/>
      <c r="T174" s="24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1" t="s">
        <v>152</v>
      </c>
      <c r="AU174" s="241" t="s">
        <v>87</v>
      </c>
      <c r="AV174" s="13" t="s">
        <v>85</v>
      </c>
      <c r="AW174" s="13" t="s">
        <v>32</v>
      </c>
      <c r="AX174" s="13" t="s">
        <v>77</v>
      </c>
      <c r="AY174" s="241" t="s">
        <v>143</v>
      </c>
    </row>
    <row r="175" s="14" customFormat="1">
      <c r="A175" s="14"/>
      <c r="B175" s="242"/>
      <c r="C175" s="243"/>
      <c r="D175" s="233" t="s">
        <v>152</v>
      </c>
      <c r="E175" s="244" t="s">
        <v>1</v>
      </c>
      <c r="F175" s="245" t="s">
        <v>207</v>
      </c>
      <c r="G175" s="243"/>
      <c r="H175" s="246">
        <v>1.6759999999999999</v>
      </c>
      <c r="I175" s="247"/>
      <c r="J175" s="243"/>
      <c r="K175" s="243"/>
      <c r="L175" s="248"/>
      <c r="M175" s="249"/>
      <c r="N175" s="250"/>
      <c r="O175" s="250"/>
      <c r="P175" s="250"/>
      <c r="Q175" s="250"/>
      <c r="R175" s="250"/>
      <c r="S175" s="250"/>
      <c r="T175" s="25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2" t="s">
        <v>152</v>
      </c>
      <c r="AU175" s="252" t="s">
        <v>87</v>
      </c>
      <c r="AV175" s="14" t="s">
        <v>87</v>
      </c>
      <c r="AW175" s="14" t="s">
        <v>32</v>
      </c>
      <c r="AX175" s="14" t="s">
        <v>85</v>
      </c>
      <c r="AY175" s="252" t="s">
        <v>143</v>
      </c>
    </row>
    <row r="176" s="2" customFormat="1" ht="33" customHeight="1">
      <c r="A176" s="38"/>
      <c r="B176" s="39"/>
      <c r="C176" s="218" t="s">
        <v>208</v>
      </c>
      <c r="D176" s="218" t="s">
        <v>146</v>
      </c>
      <c r="E176" s="219" t="s">
        <v>209</v>
      </c>
      <c r="F176" s="220" t="s">
        <v>210</v>
      </c>
      <c r="G176" s="221" t="s">
        <v>176</v>
      </c>
      <c r="H176" s="222">
        <v>10.369999999999999</v>
      </c>
      <c r="I176" s="223"/>
      <c r="J176" s="224">
        <f>ROUND(I176*H176,2)</f>
        <v>0</v>
      </c>
      <c r="K176" s="220" t="s">
        <v>1</v>
      </c>
      <c r="L176" s="44"/>
      <c r="M176" s="225" t="s">
        <v>1</v>
      </c>
      <c r="N176" s="226" t="s">
        <v>42</v>
      </c>
      <c r="O176" s="91"/>
      <c r="P176" s="227">
        <f>O176*H176</f>
        <v>0</v>
      </c>
      <c r="Q176" s="227">
        <v>0</v>
      </c>
      <c r="R176" s="227">
        <f>Q176*H176</f>
        <v>0</v>
      </c>
      <c r="S176" s="227">
        <v>1.6000000000000001</v>
      </c>
      <c r="T176" s="228">
        <f>S176*H176</f>
        <v>16.591999999999999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9" t="s">
        <v>150</v>
      </c>
      <c r="AT176" s="229" t="s">
        <v>146</v>
      </c>
      <c r="AU176" s="229" t="s">
        <v>87</v>
      </c>
      <c r="AY176" s="17" t="s">
        <v>143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7" t="s">
        <v>85</v>
      </c>
      <c r="BK176" s="230">
        <f>ROUND(I176*H176,2)</f>
        <v>0</v>
      </c>
      <c r="BL176" s="17" t="s">
        <v>150</v>
      </c>
      <c r="BM176" s="229" t="s">
        <v>211</v>
      </c>
    </row>
    <row r="177" s="13" customFormat="1">
      <c r="A177" s="13"/>
      <c r="B177" s="231"/>
      <c r="C177" s="232"/>
      <c r="D177" s="233" t="s">
        <v>152</v>
      </c>
      <c r="E177" s="234" t="s">
        <v>1</v>
      </c>
      <c r="F177" s="235" t="s">
        <v>178</v>
      </c>
      <c r="G177" s="232"/>
      <c r="H177" s="234" t="s">
        <v>1</v>
      </c>
      <c r="I177" s="236"/>
      <c r="J177" s="232"/>
      <c r="K177" s="232"/>
      <c r="L177" s="237"/>
      <c r="M177" s="238"/>
      <c r="N177" s="239"/>
      <c r="O177" s="239"/>
      <c r="P177" s="239"/>
      <c r="Q177" s="239"/>
      <c r="R177" s="239"/>
      <c r="S177" s="239"/>
      <c r="T177" s="24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1" t="s">
        <v>152</v>
      </c>
      <c r="AU177" s="241" t="s">
        <v>87</v>
      </c>
      <c r="AV177" s="13" t="s">
        <v>85</v>
      </c>
      <c r="AW177" s="13" t="s">
        <v>32</v>
      </c>
      <c r="AX177" s="13" t="s">
        <v>77</v>
      </c>
      <c r="AY177" s="241" t="s">
        <v>143</v>
      </c>
    </row>
    <row r="178" s="14" customFormat="1">
      <c r="A178" s="14"/>
      <c r="B178" s="242"/>
      <c r="C178" s="243"/>
      <c r="D178" s="233" t="s">
        <v>152</v>
      </c>
      <c r="E178" s="244" t="s">
        <v>1</v>
      </c>
      <c r="F178" s="245" t="s">
        <v>212</v>
      </c>
      <c r="G178" s="243"/>
      <c r="H178" s="246">
        <v>10.369999999999999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2" t="s">
        <v>152</v>
      </c>
      <c r="AU178" s="252" t="s">
        <v>87</v>
      </c>
      <c r="AV178" s="14" t="s">
        <v>87</v>
      </c>
      <c r="AW178" s="14" t="s">
        <v>32</v>
      </c>
      <c r="AX178" s="14" t="s">
        <v>85</v>
      </c>
      <c r="AY178" s="252" t="s">
        <v>143</v>
      </c>
    </row>
    <row r="179" s="2" customFormat="1" ht="21.75" customHeight="1">
      <c r="A179" s="38"/>
      <c r="B179" s="39"/>
      <c r="C179" s="218" t="s">
        <v>213</v>
      </c>
      <c r="D179" s="218" t="s">
        <v>146</v>
      </c>
      <c r="E179" s="219" t="s">
        <v>214</v>
      </c>
      <c r="F179" s="220" t="s">
        <v>215</v>
      </c>
      <c r="G179" s="221" t="s">
        <v>149</v>
      </c>
      <c r="H179" s="222">
        <v>5.2000000000000002</v>
      </c>
      <c r="I179" s="223"/>
      <c r="J179" s="224">
        <f>ROUND(I179*H179,2)</f>
        <v>0</v>
      </c>
      <c r="K179" s="220" t="s">
        <v>1</v>
      </c>
      <c r="L179" s="44"/>
      <c r="M179" s="225" t="s">
        <v>1</v>
      </c>
      <c r="N179" s="226" t="s">
        <v>42</v>
      </c>
      <c r="O179" s="91"/>
      <c r="P179" s="227">
        <f>O179*H179</f>
        <v>0</v>
      </c>
      <c r="Q179" s="227">
        <v>0</v>
      </c>
      <c r="R179" s="227">
        <f>Q179*H179</f>
        <v>0</v>
      </c>
      <c r="S179" s="227">
        <v>0.075999999999999998</v>
      </c>
      <c r="T179" s="228">
        <f>S179*H179</f>
        <v>0.3952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9" t="s">
        <v>150</v>
      </c>
      <c r="AT179" s="229" t="s">
        <v>146</v>
      </c>
      <c r="AU179" s="229" t="s">
        <v>87</v>
      </c>
      <c r="AY179" s="17" t="s">
        <v>143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7" t="s">
        <v>85</v>
      </c>
      <c r="BK179" s="230">
        <f>ROUND(I179*H179,2)</f>
        <v>0</v>
      </c>
      <c r="BL179" s="17" t="s">
        <v>150</v>
      </c>
      <c r="BM179" s="229" t="s">
        <v>216</v>
      </c>
    </row>
    <row r="180" s="14" customFormat="1">
      <c r="A180" s="14"/>
      <c r="B180" s="242"/>
      <c r="C180" s="243"/>
      <c r="D180" s="233" t="s">
        <v>152</v>
      </c>
      <c r="E180" s="244" t="s">
        <v>1</v>
      </c>
      <c r="F180" s="245" t="s">
        <v>217</v>
      </c>
      <c r="G180" s="243"/>
      <c r="H180" s="246">
        <v>5.2000000000000002</v>
      </c>
      <c r="I180" s="247"/>
      <c r="J180" s="243"/>
      <c r="K180" s="243"/>
      <c r="L180" s="248"/>
      <c r="M180" s="249"/>
      <c r="N180" s="250"/>
      <c r="O180" s="250"/>
      <c r="P180" s="250"/>
      <c r="Q180" s="250"/>
      <c r="R180" s="250"/>
      <c r="S180" s="250"/>
      <c r="T180" s="25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2" t="s">
        <v>152</v>
      </c>
      <c r="AU180" s="252" t="s">
        <v>87</v>
      </c>
      <c r="AV180" s="14" t="s">
        <v>87</v>
      </c>
      <c r="AW180" s="14" t="s">
        <v>32</v>
      </c>
      <c r="AX180" s="14" t="s">
        <v>85</v>
      </c>
      <c r="AY180" s="252" t="s">
        <v>143</v>
      </c>
    </row>
    <row r="181" s="2" customFormat="1" ht="24.15" customHeight="1">
      <c r="A181" s="38"/>
      <c r="B181" s="39"/>
      <c r="C181" s="218" t="s">
        <v>218</v>
      </c>
      <c r="D181" s="218" t="s">
        <v>146</v>
      </c>
      <c r="E181" s="219" t="s">
        <v>219</v>
      </c>
      <c r="F181" s="220" t="s">
        <v>220</v>
      </c>
      <c r="G181" s="221" t="s">
        <v>221</v>
      </c>
      <c r="H181" s="222">
        <v>9.7799999999999994</v>
      </c>
      <c r="I181" s="223"/>
      <c r="J181" s="224">
        <f>ROUND(I181*H181,2)</f>
        <v>0</v>
      </c>
      <c r="K181" s="220" t="s">
        <v>1</v>
      </c>
      <c r="L181" s="44"/>
      <c r="M181" s="225" t="s">
        <v>1</v>
      </c>
      <c r="N181" s="226" t="s">
        <v>42</v>
      </c>
      <c r="O181" s="91"/>
      <c r="P181" s="227">
        <f>O181*H181</f>
        <v>0</v>
      </c>
      <c r="Q181" s="227">
        <v>0</v>
      </c>
      <c r="R181" s="227">
        <f>Q181*H181</f>
        <v>0</v>
      </c>
      <c r="S181" s="227">
        <v>0.037999999999999999</v>
      </c>
      <c r="T181" s="228">
        <f>S181*H181</f>
        <v>0.37163999999999997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9" t="s">
        <v>150</v>
      </c>
      <c r="AT181" s="229" t="s">
        <v>146</v>
      </c>
      <c r="AU181" s="229" t="s">
        <v>87</v>
      </c>
      <c r="AY181" s="17" t="s">
        <v>143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7" t="s">
        <v>85</v>
      </c>
      <c r="BK181" s="230">
        <f>ROUND(I181*H181,2)</f>
        <v>0</v>
      </c>
      <c r="BL181" s="17" t="s">
        <v>150</v>
      </c>
      <c r="BM181" s="229" t="s">
        <v>222</v>
      </c>
    </row>
    <row r="182" s="13" customFormat="1">
      <c r="A182" s="13"/>
      <c r="B182" s="231"/>
      <c r="C182" s="232"/>
      <c r="D182" s="233" t="s">
        <v>152</v>
      </c>
      <c r="E182" s="234" t="s">
        <v>1</v>
      </c>
      <c r="F182" s="235" t="s">
        <v>223</v>
      </c>
      <c r="G182" s="232"/>
      <c r="H182" s="234" t="s">
        <v>1</v>
      </c>
      <c r="I182" s="236"/>
      <c r="J182" s="232"/>
      <c r="K182" s="232"/>
      <c r="L182" s="237"/>
      <c r="M182" s="238"/>
      <c r="N182" s="239"/>
      <c r="O182" s="239"/>
      <c r="P182" s="239"/>
      <c r="Q182" s="239"/>
      <c r="R182" s="239"/>
      <c r="S182" s="239"/>
      <c r="T182" s="24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1" t="s">
        <v>152</v>
      </c>
      <c r="AU182" s="241" t="s">
        <v>87</v>
      </c>
      <c r="AV182" s="13" t="s">
        <v>85</v>
      </c>
      <c r="AW182" s="13" t="s">
        <v>32</v>
      </c>
      <c r="AX182" s="13" t="s">
        <v>77</v>
      </c>
      <c r="AY182" s="241" t="s">
        <v>143</v>
      </c>
    </row>
    <row r="183" s="14" customFormat="1">
      <c r="A183" s="14"/>
      <c r="B183" s="242"/>
      <c r="C183" s="243"/>
      <c r="D183" s="233" t="s">
        <v>152</v>
      </c>
      <c r="E183" s="244" t="s">
        <v>1</v>
      </c>
      <c r="F183" s="245" t="s">
        <v>224</v>
      </c>
      <c r="G183" s="243"/>
      <c r="H183" s="246">
        <v>9.7799999999999994</v>
      </c>
      <c r="I183" s="247"/>
      <c r="J183" s="243"/>
      <c r="K183" s="243"/>
      <c r="L183" s="248"/>
      <c r="M183" s="249"/>
      <c r="N183" s="250"/>
      <c r="O183" s="250"/>
      <c r="P183" s="250"/>
      <c r="Q183" s="250"/>
      <c r="R183" s="250"/>
      <c r="S183" s="250"/>
      <c r="T183" s="25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2" t="s">
        <v>152</v>
      </c>
      <c r="AU183" s="252" t="s">
        <v>87</v>
      </c>
      <c r="AV183" s="14" t="s">
        <v>87</v>
      </c>
      <c r="AW183" s="14" t="s">
        <v>32</v>
      </c>
      <c r="AX183" s="14" t="s">
        <v>85</v>
      </c>
      <c r="AY183" s="252" t="s">
        <v>143</v>
      </c>
    </row>
    <row r="184" s="2" customFormat="1" ht="24.15" customHeight="1">
      <c r="A184" s="38"/>
      <c r="B184" s="39"/>
      <c r="C184" s="218" t="s">
        <v>8</v>
      </c>
      <c r="D184" s="218" t="s">
        <v>146</v>
      </c>
      <c r="E184" s="219" t="s">
        <v>225</v>
      </c>
      <c r="F184" s="220" t="s">
        <v>226</v>
      </c>
      <c r="G184" s="221" t="s">
        <v>186</v>
      </c>
      <c r="H184" s="222">
        <v>18</v>
      </c>
      <c r="I184" s="223"/>
      <c r="J184" s="224">
        <f>ROUND(I184*H184,2)</f>
        <v>0</v>
      </c>
      <c r="K184" s="220" t="s">
        <v>1</v>
      </c>
      <c r="L184" s="44"/>
      <c r="M184" s="225" t="s">
        <v>1</v>
      </c>
      <c r="N184" s="226" t="s">
        <v>42</v>
      </c>
      <c r="O184" s="91"/>
      <c r="P184" s="227">
        <f>O184*H184</f>
        <v>0</v>
      </c>
      <c r="Q184" s="227">
        <v>0</v>
      </c>
      <c r="R184" s="227">
        <f>Q184*H184</f>
        <v>0</v>
      </c>
      <c r="S184" s="227">
        <v>0.001</v>
      </c>
      <c r="T184" s="228">
        <f>S184*H184</f>
        <v>0.018000000000000002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9" t="s">
        <v>150</v>
      </c>
      <c r="AT184" s="229" t="s">
        <v>146</v>
      </c>
      <c r="AU184" s="229" t="s">
        <v>87</v>
      </c>
      <c r="AY184" s="17" t="s">
        <v>143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7" t="s">
        <v>85</v>
      </c>
      <c r="BK184" s="230">
        <f>ROUND(I184*H184,2)</f>
        <v>0</v>
      </c>
      <c r="BL184" s="17" t="s">
        <v>150</v>
      </c>
      <c r="BM184" s="229" t="s">
        <v>227</v>
      </c>
    </row>
    <row r="185" s="13" customFormat="1">
      <c r="A185" s="13"/>
      <c r="B185" s="231"/>
      <c r="C185" s="232"/>
      <c r="D185" s="233" t="s">
        <v>152</v>
      </c>
      <c r="E185" s="234" t="s">
        <v>1</v>
      </c>
      <c r="F185" s="235" t="s">
        <v>228</v>
      </c>
      <c r="G185" s="232"/>
      <c r="H185" s="234" t="s">
        <v>1</v>
      </c>
      <c r="I185" s="236"/>
      <c r="J185" s="232"/>
      <c r="K185" s="232"/>
      <c r="L185" s="237"/>
      <c r="M185" s="238"/>
      <c r="N185" s="239"/>
      <c r="O185" s="239"/>
      <c r="P185" s="239"/>
      <c r="Q185" s="239"/>
      <c r="R185" s="239"/>
      <c r="S185" s="239"/>
      <c r="T185" s="24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1" t="s">
        <v>152</v>
      </c>
      <c r="AU185" s="241" t="s">
        <v>87</v>
      </c>
      <c r="AV185" s="13" t="s">
        <v>85</v>
      </c>
      <c r="AW185" s="13" t="s">
        <v>32</v>
      </c>
      <c r="AX185" s="13" t="s">
        <v>77</v>
      </c>
      <c r="AY185" s="241" t="s">
        <v>143</v>
      </c>
    </row>
    <row r="186" s="14" customFormat="1">
      <c r="A186" s="14"/>
      <c r="B186" s="242"/>
      <c r="C186" s="243"/>
      <c r="D186" s="233" t="s">
        <v>152</v>
      </c>
      <c r="E186" s="244" t="s">
        <v>1</v>
      </c>
      <c r="F186" s="245" t="s">
        <v>229</v>
      </c>
      <c r="G186" s="243"/>
      <c r="H186" s="246">
        <v>18</v>
      </c>
      <c r="I186" s="247"/>
      <c r="J186" s="243"/>
      <c r="K186" s="243"/>
      <c r="L186" s="248"/>
      <c r="M186" s="249"/>
      <c r="N186" s="250"/>
      <c r="O186" s="250"/>
      <c r="P186" s="250"/>
      <c r="Q186" s="250"/>
      <c r="R186" s="250"/>
      <c r="S186" s="250"/>
      <c r="T186" s="25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2" t="s">
        <v>152</v>
      </c>
      <c r="AU186" s="252" t="s">
        <v>87</v>
      </c>
      <c r="AV186" s="14" t="s">
        <v>87</v>
      </c>
      <c r="AW186" s="14" t="s">
        <v>32</v>
      </c>
      <c r="AX186" s="14" t="s">
        <v>85</v>
      </c>
      <c r="AY186" s="252" t="s">
        <v>143</v>
      </c>
    </row>
    <row r="187" s="2" customFormat="1" ht="24.15" customHeight="1">
      <c r="A187" s="38"/>
      <c r="B187" s="39"/>
      <c r="C187" s="218" t="s">
        <v>230</v>
      </c>
      <c r="D187" s="218" t="s">
        <v>146</v>
      </c>
      <c r="E187" s="219" t="s">
        <v>231</v>
      </c>
      <c r="F187" s="220" t="s">
        <v>232</v>
      </c>
      <c r="G187" s="221" t="s">
        <v>221</v>
      </c>
      <c r="H187" s="222">
        <v>0.80000000000000004</v>
      </c>
      <c r="I187" s="223"/>
      <c r="J187" s="224">
        <f>ROUND(I187*H187,2)</f>
        <v>0</v>
      </c>
      <c r="K187" s="220" t="s">
        <v>1</v>
      </c>
      <c r="L187" s="44"/>
      <c r="M187" s="225" t="s">
        <v>1</v>
      </c>
      <c r="N187" s="226" t="s">
        <v>42</v>
      </c>
      <c r="O187" s="91"/>
      <c r="P187" s="227">
        <f>O187*H187</f>
        <v>0</v>
      </c>
      <c r="Q187" s="227">
        <v>0.0014499999999999999</v>
      </c>
      <c r="R187" s="227">
        <f>Q187*H187</f>
        <v>0.00116</v>
      </c>
      <c r="S187" s="227">
        <v>0.017000000000000001</v>
      </c>
      <c r="T187" s="228">
        <f>S187*H187</f>
        <v>0.013600000000000001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9" t="s">
        <v>150</v>
      </c>
      <c r="AT187" s="229" t="s">
        <v>146</v>
      </c>
      <c r="AU187" s="229" t="s">
        <v>87</v>
      </c>
      <c r="AY187" s="17" t="s">
        <v>143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7" t="s">
        <v>85</v>
      </c>
      <c r="BK187" s="230">
        <f>ROUND(I187*H187,2)</f>
        <v>0</v>
      </c>
      <c r="BL187" s="17" t="s">
        <v>150</v>
      </c>
      <c r="BM187" s="229" t="s">
        <v>233</v>
      </c>
    </row>
    <row r="188" s="13" customFormat="1">
      <c r="A188" s="13"/>
      <c r="B188" s="231"/>
      <c r="C188" s="232"/>
      <c r="D188" s="233" t="s">
        <v>152</v>
      </c>
      <c r="E188" s="234" t="s">
        <v>1</v>
      </c>
      <c r="F188" s="235" t="s">
        <v>234</v>
      </c>
      <c r="G188" s="232"/>
      <c r="H188" s="234" t="s">
        <v>1</v>
      </c>
      <c r="I188" s="236"/>
      <c r="J188" s="232"/>
      <c r="K188" s="232"/>
      <c r="L188" s="237"/>
      <c r="M188" s="238"/>
      <c r="N188" s="239"/>
      <c r="O188" s="239"/>
      <c r="P188" s="239"/>
      <c r="Q188" s="239"/>
      <c r="R188" s="239"/>
      <c r="S188" s="239"/>
      <c r="T188" s="24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1" t="s">
        <v>152</v>
      </c>
      <c r="AU188" s="241" t="s">
        <v>87</v>
      </c>
      <c r="AV188" s="13" t="s">
        <v>85</v>
      </c>
      <c r="AW188" s="13" t="s">
        <v>32</v>
      </c>
      <c r="AX188" s="13" t="s">
        <v>77</v>
      </c>
      <c r="AY188" s="241" t="s">
        <v>143</v>
      </c>
    </row>
    <row r="189" s="14" customFormat="1">
      <c r="A189" s="14"/>
      <c r="B189" s="242"/>
      <c r="C189" s="243"/>
      <c r="D189" s="233" t="s">
        <v>152</v>
      </c>
      <c r="E189" s="244" t="s">
        <v>1</v>
      </c>
      <c r="F189" s="245" t="s">
        <v>235</v>
      </c>
      <c r="G189" s="243"/>
      <c r="H189" s="246">
        <v>0.80000000000000004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2" t="s">
        <v>152</v>
      </c>
      <c r="AU189" s="252" t="s">
        <v>87</v>
      </c>
      <c r="AV189" s="14" t="s">
        <v>87</v>
      </c>
      <c r="AW189" s="14" t="s">
        <v>32</v>
      </c>
      <c r="AX189" s="14" t="s">
        <v>85</v>
      </c>
      <c r="AY189" s="252" t="s">
        <v>143</v>
      </c>
    </row>
    <row r="190" s="2" customFormat="1" ht="16.5" customHeight="1">
      <c r="A190" s="38"/>
      <c r="B190" s="39"/>
      <c r="C190" s="218" t="s">
        <v>236</v>
      </c>
      <c r="D190" s="218" t="s">
        <v>146</v>
      </c>
      <c r="E190" s="219" t="s">
        <v>237</v>
      </c>
      <c r="F190" s="220" t="s">
        <v>238</v>
      </c>
      <c r="G190" s="221" t="s">
        <v>239</v>
      </c>
      <c r="H190" s="222">
        <v>20</v>
      </c>
      <c r="I190" s="223"/>
      <c r="J190" s="224">
        <f>ROUND(I190*H190,2)</f>
        <v>0</v>
      </c>
      <c r="K190" s="220" t="s">
        <v>1</v>
      </c>
      <c r="L190" s="44"/>
      <c r="M190" s="225" t="s">
        <v>1</v>
      </c>
      <c r="N190" s="226" t="s">
        <v>42</v>
      </c>
      <c r="O190" s="91"/>
      <c r="P190" s="227">
        <f>O190*H190</f>
        <v>0</v>
      </c>
      <c r="Q190" s="227">
        <v>0</v>
      </c>
      <c r="R190" s="227">
        <f>Q190*H190</f>
        <v>0</v>
      </c>
      <c r="S190" s="227">
        <v>0</v>
      </c>
      <c r="T190" s="22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9" t="s">
        <v>150</v>
      </c>
      <c r="AT190" s="229" t="s">
        <v>146</v>
      </c>
      <c r="AU190" s="229" t="s">
        <v>87</v>
      </c>
      <c r="AY190" s="17" t="s">
        <v>143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7" t="s">
        <v>85</v>
      </c>
      <c r="BK190" s="230">
        <f>ROUND(I190*H190,2)</f>
        <v>0</v>
      </c>
      <c r="BL190" s="17" t="s">
        <v>150</v>
      </c>
      <c r="BM190" s="229" t="s">
        <v>240</v>
      </c>
    </row>
    <row r="191" s="12" customFormat="1" ht="22.8" customHeight="1">
      <c r="A191" s="12"/>
      <c r="B191" s="202"/>
      <c r="C191" s="203"/>
      <c r="D191" s="204" t="s">
        <v>76</v>
      </c>
      <c r="E191" s="216" t="s">
        <v>241</v>
      </c>
      <c r="F191" s="216" t="s">
        <v>242</v>
      </c>
      <c r="G191" s="203"/>
      <c r="H191" s="203"/>
      <c r="I191" s="206"/>
      <c r="J191" s="217">
        <f>BK191</f>
        <v>0</v>
      </c>
      <c r="K191" s="203"/>
      <c r="L191" s="208"/>
      <c r="M191" s="209"/>
      <c r="N191" s="210"/>
      <c r="O191" s="210"/>
      <c r="P191" s="211">
        <f>SUM(P192:P198)</f>
        <v>0</v>
      </c>
      <c r="Q191" s="210"/>
      <c r="R191" s="211">
        <f>SUM(R192:R198)</f>
        <v>0</v>
      </c>
      <c r="S191" s="210"/>
      <c r="T191" s="212">
        <f>SUM(T192:T198)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3" t="s">
        <v>85</v>
      </c>
      <c r="AT191" s="214" t="s">
        <v>76</v>
      </c>
      <c r="AU191" s="214" t="s">
        <v>85</v>
      </c>
      <c r="AY191" s="213" t="s">
        <v>143</v>
      </c>
      <c r="BK191" s="215">
        <f>SUM(BK192:BK198)</f>
        <v>0</v>
      </c>
    </row>
    <row r="192" s="2" customFormat="1" ht="16.5" customHeight="1">
      <c r="A192" s="38"/>
      <c r="B192" s="39"/>
      <c r="C192" s="218" t="s">
        <v>243</v>
      </c>
      <c r="D192" s="218" t="s">
        <v>146</v>
      </c>
      <c r="E192" s="219" t="s">
        <v>244</v>
      </c>
      <c r="F192" s="220" t="s">
        <v>245</v>
      </c>
      <c r="G192" s="221" t="s">
        <v>246</v>
      </c>
      <c r="H192" s="222">
        <v>23.135000000000002</v>
      </c>
      <c r="I192" s="223"/>
      <c r="J192" s="224">
        <f>ROUND(I192*H192,2)</f>
        <v>0</v>
      </c>
      <c r="K192" s="220" t="s">
        <v>1</v>
      </c>
      <c r="L192" s="44"/>
      <c r="M192" s="225" t="s">
        <v>1</v>
      </c>
      <c r="N192" s="226" t="s">
        <v>42</v>
      </c>
      <c r="O192" s="91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9" t="s">
        <v>150</v>
      </c>
      <c r="AT192" s="229" t="s">
        <v>146</v>
      </c>
      <c r="AU192" s="229" t="s">
        <v>87</v>
      </c>
      <c r="AY192" s="17" t="s">
        <v>143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7" t="s">
        <v>85</v>
      </c>
      <c r="BK192" s="230">
        <f>ROUND(I192*H192,2)</f>
        <v>0</v>
      </c>
      <c r="BL192" s="17" t="s">
        <v>150</v>
      </c>
      <c r="BM192" s="229" t="s">
        <v>247</v>
      </c>
    </row>
    <row r="193" s="2" customFormat="1" ht="33" customHeight="1">
      <c r="A193" s="38"/>
      <c r="B193" s="39"/>
      <c r="C193" s="218" t="s">
        <v>248</v>
      </c>
      <c r="D193" s="218" t="s">
        <v>146</v>
      </c>
      <c r="E193" s="219" t="s">
        <v>249</v>
      </c>
      <c r="F193" s="220" t="s">
        <v>250</v>
      </c>
      <c r="G193" s="221" t="s">
        <v>246</v>
      </c>
      <c r="H193" s="222">
        <v>23.135000000000002</v>
      </c>
      <c r="I193" s="223"/>
      <c r="J193" s="224">
        <f>ROUND(I193*H193,2)</f>
        <v>0</v>
      </c>
      <c r="K193" s="220" t="s">
        <v>1</v>
      </c>
      <c r="L193" s="44"/>
      <c r="M193" s="225" t="s">
        <v>1</v>
      </c>
      <c r="N193" s="226" t="s">
        <v>42</v>
      </c>
      <c r="O193" s="91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9" t="s">
        <v>150</v>
      </c>
      <c r="AT193" s="229" t="s">
        <v>146</v>
      </c>
      <c r="AU193" s="229" t="s">
        <v>87</v>
      </c>
      <c r="AY193" s="17" t="s">
        <v>143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7" t="s">
        <v>85</v>
      </c>
      <c r="BK193" s="230">
        <f>ROUND(I193*H193,2)</f>
        <v>0</v>
      </c>
      <c r="BL193" s="17" t="s">
        <v>150</v>
      </c>
      <c r="BM193" s="229" t="s">
        <v>251</v>
      </c>
    </row>
    <row r="194" s="2" customFormat="1" ht="24.15" customHeight="1">
      <c r="A194" s="38"/>
      <c r="B194" s="39"/>
      <c r="C194" s="218" t="s">
        <v>252</v>
      </c>
      <c r="D194" s="218" t="s">
        <v>146</v>
      </c>
      <c r="E194" s="219" t="s">
        <v>253</v>
      </c>
      <c r="F194" s="220" t="s">
        <v>254</v>
      </c>
      <c r="G194" s="221" t="s">
        <v>246</v>
      </c>
      <c r="H194" s="222">
        <v>23.135000000000002</v>
      </c>
      <c r="I194" s="223"/>
      <c r="J194" s="224">
        <f>ROUND(I194*H194,2)</f>
        <v>0</v>
      </c>
      <c r="K194" s="220" t="s">
        <v>1</v>
      </c>
      <c r="L194" s="44"/>
      <c r="M194" s="225" t="s">
        <v>1</v>
      </c>
      <c r="N194" s="226" t="s">
        <v>42</v>
      </c>
      <c r="O194" s="91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9" t="s">
        <v>150</v>
      </c>
      <c r="AT194" s="229" t="s">
        <v>146</v>
      </c>
      <c r="AU194" s="229" t="s">
        <v>87</v>
      </c>
      <c r="AY194" s="17" t="s">
        <v>143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7" t="s">
        <v>85</v>
      </c>
      <c r="BK194" s="230">
        <f>ROUND(I194*H194,2)</f>
        <v>0</v>
      </c>
      <c r="BL194" s="17" t="s">
        <v>150</v>
      </c>
      <c r="BM194" s="229" t="s">
        <v>255</v>
      </c>
    </row>
    <row r="195" s="2" customFormat="1" ht="24.15" customHeight="1">
      <c r="A195" s="38"/>
      <c r="B195" s="39"/>
      <c r="C195" s="218" t="s">
        <v>7</v>
      </c>
      <c r="D195" s="218" t="s">
        <v>146</v>
      </c>
      <c r="E195" s="219" t="s">
        <v>256</v>
      </c>
      <c r="F195" s="220" t="s">
        <v>257</v>
      </c>
      <c r="G195" s="221" t="s">
        <v>246</v>
      </c>
      <c r="H195" s="222">
        <v>277.62</v>
      </c>
      <c r="I195" s="223"/>
      <c r="J195" s="224">
        <f>ROUND(I195*H195,2)</f>
        <v>0</v>
      </c>
      <c r="K195" s="220" t="s">
        <v>1</v>
      </c>
      <c r="L195" s="44"/>
      <c r="M195" s="225" t="s">
        <v>1</v>
      </c>
      <c r="N195" s="226" t="s">
        <v>42</v>
      </c>
      <c r="O195" s="91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9" t="s">
        <v>150</v>
      </c>
      <c r="AT195" s="229" t="s">
        <v>146</v>
      </c>
      <c r="AU195" s="229" t="s">
        <v>87</v>
      </c>
      <c r="AY195" s="17" t="s">
        <v>143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7" t="s">
        <v>85</v>
      </c>
      <c r="BK195" s="230">
        <f>ROUND(I195*H195,2)</f>
        <v>0</v>
      </c>
      <c r="BL195" s="17" t="s">
        <v>150</v>
      </c>
      <c r="BM195" s="229" t="s">
        <v>258</v>
      </c>
    </row>
    <row r="196" s="14" customFormat="1">
      <c r="A196" s="14"/>
      <c r="B196" s="242"/>
      <c r="C196" s="243"/>
      <c r="D196" s="233" t="s">
        <v>152</v>
      </c>
      <c r="E196" s="244" t="s">
        <v>1</v>
      </c>
      <c r="F196" s="245" t="s">
        <v>259</v>
      </c>
      <c r="G196" s="243"/>
      <c r="H196" s="246">
        <v>277.62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2" t="s">
        <v>152</v>
      </c>
      <c r="AU196" s="252" t="s">
        <v>87</v>
      </c>
      <c r="AV196" s="14" t="s">
        <v>87</v>
      </c>
      <c r="AW196" s="14" t="s">
        <v>32</v>
      </c>
      <c r="AX196" s="14" t="s">
        <v>85</v>
      </c>
      <c r="AY196" s="252" t="s">
        <v>143</v>
      </c>
    </row>
    <row r="197" s="2" customFormat="1" ht="49.05" customHeight="1">
      <c r="A197" s="38"/>
      <c r="B197" s="39"/>
      <c r="C197" s="218" t="s">
        <v>260</v>
      </c>
      <c r="D197" s="218" t="s">
        <v>146</v>
      </c>
      <c r="E197" s="219" t="s">
        <v>261</v>
      </c>
      <c r="F197" s="220" t="s">
        <v>262</v>
      </c>
      <c r="G197" s="221" t="s">
        <v>246</v>
      </c>
      <c r="H197" s="222">
        <v>20.071999999999999</v>
      </c>
      <c r="I197" s="223"/>
      <c r="J197" s="224">
        <f>ROUND(I197*H197,2)</f>
        <v>0</v>
      </c>
      <c r="K197" s="220" t="s">
        <v>1</v>
      </c>
      <c r="L197" s="44"/>
      <c r="M197" s="225" t="s">
        <v>1</v>
      </c>
      <c r="N197" s="226" t="s">
        <v>42</v>
      </c>
      <c r="O197" s="91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9" t="s">
        <v>150</v>
      </c>
      <c r="AT197" s="229" t="s">
        <v>146</v>
      </c>
      <c r="AU197" s="229" t="s">
        <v>87</v>
      </c>
      <c r="AY197" s="17" t="s">
        <v>143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7" t="s">
        <v>85</v>
      </c>
      <c r="BK197" s="230">
        <f>ROUND(I197*H197,2)</f>
        <v>0</v>
      </c>
      <c r="BL197" s="17" t="s">
        <v>150</v>
      </c>
      <c r="BM197" s="229" t="s">
        <v>263</v>
      </c>
    </row>
    <row r="198" s="2" customFormat="1" ht="33" customHeight="1">
      <c r="A198" s="38"/>
      <c r="B198" s="39"/>
      <c r="C198" s="218" t="s">
        <v>264</v>
      </c>
      <c r="D198" s="218" t="s">
        <v>146</v>
      </c>
      <c r="E198" s="219" t="s">
        <v>265</v>
      </c>
      <c r="F198" s="220" t="s">
        <v>266</v>
      </c>
      <c r="G198" s="221" t="s">
        <v>246</v>
      </c>
      <c r="H198" s="222">
        <v>3.0630000000000002</v>
      </c>
      <c r="I198" s="223"/>
      <c r="J198" s="224">
        <f>ROUND(I198*H198,2)</f>
        <v>0</v>
      </c>
      <c r="K198" s="220" t="s">
        <v>1</v>
      </c>
      <c r="L198" s="44"/>
      <c r="M198" s="225" t="s">
        <v>1</v>
      </c>
      <c r="N198" s="226" t="s">
        <v>42</v>
      </c>
      <c r="O198" s="91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9" t="s">
        <v>150</v>
      </c>
      <c r="AT198" s="229" t="s">
        <v>146</v>
      </c>
      <c r="AU198" s="229" t="s">
        <v>87</v>
      </c>
      <c r="AY198" s="17" t="s">
        <v>143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7" t="s">
        <v>85</v>
      </c>
      <c r="BK198" s="230">
        <f>ROUND(I198*H198,2)</f>
        <v>0</v>
      </c>
      <c r="BL198" s="17" t="s">
        <v>150</v>
      </c>
      <c r="BM198" s="229" t="s">
        <v>267</v>
      </c>
    </row>
    <row r="199" s="12" customFormat="1" ht="22.8" customHeight="1">
      <c r="A199" s="12"/>
      <c r="B199" s="202"/>
      <c r="C199" s="203"/>
      <c r="D199" s="204" t="s">
        <v>76</v>
      </c>
      <c r="E199" s="216" t="s">
        <v>268</v>
      </c>
      <c r="F199" s="216" t="s">
        <v>269</v>
      </c>
      <c r="G199" s="203"/>
      <c r="H199" s="203"/>
      <c r="I199" s="206"/>
      <c r="J199" s="217">
        <f>BK199</f>
        <v>0</v>
      </c>
      <c r="K199" s="203"/>
      <c r="L199" s="208"/>
      <c r="M199" s="209"/>
      <c r="N199" s="210"/>
      <c r="O199" s="210"/>
      <c r="P199" s="211">
        <f>P200</f>
        <v>0</v>
      </c>
      <c r="Q199" s="210"/>
      <c r="R199" s="211">
        <f>R200</f>
        <v>0</v>
      </c>
      <c r="S199" s="210"/>
      <c r="T199" s="212">
        <f>T200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3" t="s">
        <v>85</v>
      </c>
      <c r="AT199" s="214" t="s">
        <v>76</v>
      </c>
      <c r="AU199" s="214" t="s">
        <v>85</v>
      </c>
      <c r="AY199" s="213" t="s">
        <v>143</v>
      </c>
      <c r="BK199" s="215">
        <f>BK200</f>
        <v>0</v>
      </c>
    </row>
    <row r="200" s="2" customFormat="1" ht="21.75" customHeight="1">
      <c r="A200" s="38"/>
      <c r="B200" s="39"/>
      <c r="C200" s="218" t="s">
        <v>270</v>
      </c>
      <c r="D200" s="218" t="s">
        <v>146</v>
      </c>
      <c r="E200" s="219" t="s">
        <v>271</v>
      </c>
      <c r="F200" s="220" t="s">
        <v>272</v>
      </c>
      <c r="G200" s="221" t="s">
        <v>246</v>
      </c>
      <c r="H200" s="222">
        <v>16.835000000000001</v>
      </c>
      <c r="I200" s="223"/>
      <c r="J200" s="224">
        <f>ROUND(I200*H200,2)</f>
        <v>0</v>
      </c>
      <c r="K200" s="220" t="s">
        <v>1</v>
      </c>
      <c r="L200" s="44"/>
      <c r="M200" s="225" t="s">
        <v>1</v>
      </c>
      <c r="N200" s="226" t="s">
        <v>42</v>
      </c>
      <c r="O200" s="91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9" t="s">
        <v>150</v>
      </c>
      <c r="AT200" s="229" t="s">
        <v>146</v>
      </c>
      <c r="AU200" s="229" t="s">
        <v>87</v>
      </c>
      <c r="AY200" s="17" t="s">
        <v>143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7" t="s">
        <v>85</v>
      </c>
      <c r="BK200" s="230">
        <f>ROUND(I200*H200,2)</f>
        <v>0</v>
      </c>
      <c r="BL200" s="17" t="s">
        <v>150</v>
      </c>
      <c r="BM200" s="229" t="s">
        <v>273</v>
      </c>
    </row>
    <row r="201" s="12" customFormat="1" ht="25.92" customHeight="1">
      <c r="A201" s="12"/>
      <c r="B201" s="202"/>
      <c r="C201" s="203"/>
      <c r="D201" s="204" t="s">
        <v>76</v>
      </c>
      <c r="E201" s="205" t="s">
        <v>274</v>
      </c>
      <c r="F201" s="205" t="s">
        <v>275</v>
      </c>
      <c r="G201" s="203"/>
      <c r="H201" s="203"/>
      <c r="I201" s="206"/>
      <c r="J201" s="207">
        <f>BK201</f>
        <v>0</v>
      </c>
      <c r="K201" s="203"/>
      <c r="L201" s="208"/>
      <c r="M201" s="209"/>
      <c r="N201" s="210"/>
      <c r="O201" s="210"/>
      <c r="P201" s="211">
        <f>P202+P208+P214+P216+P222+P228+P269+P283+P289+P296+P306+P317+P319+P342+P362+P386</f>
        <v>0</v>
      </c>
      <c r="Q201" s="210"/>
      <c r="R201" s="211">
        <f>R202+R208+R214+R216+R222+R228+R269+R283+R289+R296+R306+R317+R319+R342+R362+R386</f>
        <v>2.3318934000000002</v>
      </c>
      <c r="S201" s="210"/>
      <c r="T201" s="212">
        <f>T202+T208+T214+T216+T222+T228+T269+T283+T289+T296+T306+T317+T319+T342+T362+T386</f>
        <v>3.0628082300000004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3" t="s">
        <v>87</v>
      </c>
      <c r="AT201" s="214" t="s">
        <v>76</v>
      </c>
      <c r="AU201" s="214" t="s">
        <v>77</v>
      </c>
      <c r="AY201" s="213" t="s">
        <v>143</v>
      </c>
      <c r="BK201" s="215">
        <f>BK202+BK208+BK214+BK216+BK222+BK228+BK269+BK283+BK289+BK296+BK306+BK317+BK319+BK342+BK362+BK386</f>
        <v>0</v>
      </c>
    </row>
    <row r="202" s="12" customFormat="1" ht="22.8" customHeight="1">
      <c r="A202" s="12"/>
      <c r="B202" s="202"/>
      <c r="C202" s="203"/>
      <c r="D202" s="204" t="s">
        <v>76</v>
      </c>
      <c r="E202" s="216" t="s">
        <v>276</v>
      </c>
      <c r="F202" s="216" t="s">
        <v>277</v>
      </c>
      <c r="G202" s="203"/>
      <c r="H202" s="203"/>
      <c r="I202" s="206"/>
      <c r="J202" s="217">
        <f>BK202</f>
        <v>0</v>
      </c>
      <c r="K202" s="203"/>
      <c r="L202" s="208"/>
      <c r="M202" s="209"/>
      <c r="N202" s="210"/>
      <c r="O202" s="210"/>
      <c r="P202" s="211">
        <f>SUM(P203:P207)</f>
        <v>0</v>
      </c>
      <c r="Q202" s="210"/>
      <c r="R202" s="211">
        <f>SUM(R203:R207)</f>
        <v>0.05867</v>
      </c>
      <c r="S202" s="210"/>
      <c r="T202" s="212">
        <f>SUM(T203:T207)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3" t="s">
        <v>87</v>
      </c>
      <c r="AT202" s="214" t="s">
        <v>76</v>
      </c>
      <c r="AU202" s="214" t="s">
        <v>85</v>
      </c>
      <c r="AY202" s="213" t="s">
        <v>143</v>
      </c>
      <c r="BK202" s="215">
        <f>SUM(BK203:BK207)</f>
        <v>0</v>
      </c>
    </row>
    <row r="203" s="2" customFormat="1" ht="16.5" customHeight="1">
      <c r="A203" s="38"/>
      <c r="B203" s="39"/>
      <c r="C203" s="218" t="s">
        <v>278</v>
      </c>
      <c r="D203" s="218" t="s">
        <v>146</v>
      </c>
      <c r="E203" s="219" t="s">
        <v>279</v>
      </c>
      <c r="F203" s="220" t="s">
        <v>280</v>
      </c>
      <c r="G203" s="221" t="s">
        <v>221</v>
      </c>
      <c r="H203" s="222">
        <v>12</v>
      </c>
      <c r="I203" s="223"/>
      <c r="J203" s="224">
        <f>ROUND(I203*H203,2)</f>
        <v>0</v>
      </c>
      <c r="K203" s="220" t="s">
        <v>1</v>
      </c>
      <c r="L203" s="44"/>
      <c r="M203" s="225" t="s">
        <v>1</v>
      </c>
      <c r="N203" s="226" t="s">
        <v>42</v>
      </c>
      <c r="O203" s="91"/>
      <c r="P203" s="227">
        <f>O203*H203</f>
        <v>0</v>
      </c>
      <c r="Q203" s="227">
        <v>0.0020100000000000001</v>
      </c>
      <c r="R203" s="227">
        <f>Q203*H203</f>
        <v>0.024120000000000003</v>
      </c>
      <c r="S203" s="227">
        <v>0</v>
      </c>
      <c r="T203" s="22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9" t="s">
        <v>230</v>
      </c>
      <c r="AT203" s="229" t="s">
        <v>146</v>
      </c>
      <c r="AU203" s="229" t="s">
        <v>87</v>
      </c>
      <c r="AY203" s="17" t="s">
        <v>143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7" t="s">
        <v>85</v>
      </c>
      <c r="BK203" s="230">
        <f>ROUND(I203*H203,2)</f>
        <v>0</v>
      </c>
      <c r="BL203" s="17" t="s">
        <v>230</v>
      </c>
      <c r="BM203" s="229" t="s">
        <v>281</v>
      </c>
    </row>
    <row r="204" s="2" customFormat="1" ht="16.5" customHeight="1">
      <c r="A204" s="38"/>
      <c r="B204" s="39"/>
      <c r="C204" s="218" t="s">
        <v>282</v>
      </c>
      <c r="D204" s="218" t="s">
        <v>146</v>
      </c>
      <c r="E204" s="219" t="s">
        <v>283</v>
      </c>
      <c r="F204" s="220" t="s">
        <v>284</v>
      </c>
      <c r="G204" s="221" t="s">
        <v>221</v>
      </c>
      <c r="H204" s="222">
        <v>20</v>
      </c>
      <c r="I204" s="223"/>
      <c r="J204" s="224">
        <f>ROUND(I204*H204,2)</f>
        <v>0</v>
      </c>
      <c r="K204" s="220" t="s">
        <v>1</v>
      </c>
      <c r="L204" s="44"/>
      <c r="M204" s="225" t="s">
        <v>1</v>
      </c>
      <c r="N204" s="226" t="s">
        <v>42</v>
      </c>
      <c r="O204" s="91"/>
      <c r="P204" s="227">
        <f>O204*H204</f>
        <v>0</v>
      </c>
      <c r="Q204" s="227">
        <v>0.00048000000000000001</v>
      </c>
      <c r="R204" s="227">
        <f>Q204*H204</f>
        <v>0.0096000000000000009</v>
      </c>
      <c r="S204" s="227">
        <v>0</v>
      </c>
      <c r="T204" s="22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9" t="s">
        <v>230</v>
      </c>
      <c r="AT204" s="229" t="s">
        <v>146</v>
      </c>
      <c r="AU204" s="229" t="s">
        <v>87</v>
      </c>
      <c r="AY204" s="17" t="s">
        <v>143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7" t="s">
        <v>85</v>
      </c>
      <c r="BK204" s="230">
        <f>ROUND(I204*H204,2)</f>
        <v>0</v>
      </c>
      <c r="BL204" s="17" t="s">
        <v>230</v>
      </c>
      <c r="BM204" s="229" t="s">
        <v>285</v>
      </c>
    </row>
    <row r="205" s="2" customFormat="1" ht="16.5" customHeight="1">
      <c r="A205" s="38"/>
      <c r="B205" s="39"/>
      <c r="C205" s="218" t="s">
        <v>286</v>
      </c>
      <c r="D205" s="218" t="s">
        <v>146</v>
      </c>
      <c r="E205" s="219" t="s">
        <v>287</v>
      </c>
      <c r="F205" s="220" t="s">
        <v>288</v>
      </c>
      <c r="G205" s="221" t="s">
        <v>221</v>
      </c>
      <c r="H205" s="222">
        <v>3</v>
      </c>
      <c r="I205" s="223"/>
      <c r="J205" s="224">
        <f>ROUND(I205*H205,2)</f>
        <v>0</v>
      </c>
      <c r="K205" s="220" t="s">
        <v>1</v>
      </c>
      <c r="L205" s="44"/>
      <c r="M205" s="225" t="s">
        <v>1</v>
      </c>
      <c r="N205" s="226" t="s">
        <v>42</v>
      </c>
      <c r="O205" s="91"/>
      <c r="P205" s="227">
        <f>O205*H205</f>
        <v>0</v>
      </c>
      <c r="Q205" s="227">
        <v>0.00071000000000000002</v>
      </c>
      <c r="R205" s="227">
        <f>Q205*H205</f>
        <v>0.0021299999999999999</v>
      </c>
      <c r="S205" s="227">
        <v>0</v>
      </c>
      <c r="T205" s="22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9" t="s">
        <v>230</v>
      </c>
      <c r="AT205" s="229" t="s">
        <v>146</v>
      </c>
      <c r="AU205" s="229" t="s">
        <v>87</v>
      </c>
      <c r="AY205" s="17" t="s">
        <v>143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7" t="s">
        <v>85</v>
      </c>
      <c r="BK205" s="230">
        <f>ROUND(I205*H205,2)</f>
        <v>0</v>
      </c>
      <c r="BL205" s="17" t="s">
        <v>230</v>
      </c>
      <c r="BM205" s="229" t="s">
        <v>289</v>
      </c>
    </row>
    <row r="206" s="2" customFormat="1" ht="24.15" customHeight="1">
      <c r="A206" s="38"/>
      <c r="B206" s="39"/>
      <c r="C206" s="218" t="s">
        <v>290</v>
      </c>
      <c r="D206" s="218" t="s">
        <v>146</v>
      </c>
      <c r="E206" s="219" t="s">
        <v>291</v>
      </c>
      <c r="F206" s="220" t="s">
        <v>292</v>
      </c>
      <c r="G206" s="221" t="s">
        <v>221</v>
      </c>
      <c r="H206" s="222">
        <v>7</v>
      </c>
      <c r="I206" s="223"/>
      <c r="J206" s="224">
        <f>ROUND(I206*H206,2)</f>
        <v>0</v>
      </c>
      <c r="K206" s="220" t="s">
        <v>1</v>
      </c>
      <c r="L206" s="44"/>
      <c r="M206" s="225" t="s">
        <v>1</v>
      </c>
      <c r="N206" s="226" t="s">
        <v>42</v>
      </c>
      <c r="O206" s="91"/>
      <c r="P206" s="227">
        <f>O206*H206</f>
        <v>0</v>
      </c>
      <c r="Q206" s="227">
        <v>0.0032599999999999999</v>
      </c>
      <c r="R206" s="227">
        <f>Q206*H206</f>
        <v>0.02282</v>
      </c>
      <c r="S206" s="227">
        <v>0</v>
      </c>
      <c r="T206" s="22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9" t="s">
        <v>230</v>
      </c>
      <c r="AT206" s="229" t="s">
        <v>146</v>
      </c>
      <c r="AU206" s="229" t="s">
        <v>87</v>
      </c>
      <c r="AY206" s="17" t="s">
        <v>143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7" t="s">
        <v>85</v>
      </c>
      <c r="BK206" s="230">
        <f>ROUND(I206*H206,2)</f>
        <v>0</v>
      </c>
      <c r="BL206" s="17" t="s">
        <v>230</v>
      </c>
      <c r="BM206" s="229" t="s">
        <v>293</v>
      </c>
    </row>
    <row r="207" s="2" customFormat="1" ht="24.15" customHeight="1">
      <c r="A207" s="38"/>
      <c r="B207" s="39"/>
      <c r="C207" s="218" t="s">
        <v>294</v>
      </c>
      <c r="D207" s="218" t="s">
        <v>146</v>
      </c>
      <c r="E207" s="219" t="s">
        <v>295</v>
      </c>
      <c r="F207" s="220" t="s">
        <v>296</v>
      </c>
      <c r="G207" s="221" t="s">
        <v>246</v>
      </c>
      <c r="H207" s="222">
        <v>0.058999999999999997</v>
      </c>
      <c r="I207" s="223"/>
      <c r="J207" s="224">
        <f>ROUND(I207*H207,2)</f>
        <v>0</v>
      </c>
      <c r="K207" s="220" t="s">
        <v>1</v>
      </c>
      <c r="L207" s="44"/>
      <c r="M207" s="225" t="s">
        <v>1</v>
      </c>
      <c r="N207" s="226" t="s">
        <v>42</v>
      </c>
      <c r="O207" s="91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9" t="s">
        <v>230</v>
      </c>
      <c r="AT207" s="229" t="s">
        <v>146</v>
      </c>
      <c r="AU207" s="229" t="s">
        <v>87</v>
      </c>
      <c r="AY207" s="17" t="s">
        <v>143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7" t="s">
        <v>85</v>
      </c>
      <c r="BK207" s="230">
        <f>ROUND(I207*H207,2)</f>
        <v>0</v>
      </c>
      <c r="BL207" s="17" t="s">
        <v>230</v>
      </c>
      <c r="BM207" s="229" t="s">
        <v>297</v>
      </c>
    </row>
    <row r="208" s="12" customFormat="1" ht="22.8" customHeight="1">
      <c r="A208" s="12"/>
      <c r="B208" s="202"/>
      <c r="C208" s="203"/>
      <c r="D208" s="204" t="s">
        <v>76</v>
      </c>
      <c r="E208" s="216" t="s">
        <v>298</v>
      </c>
      <c r="F208" s="216" t="s">
        <v>299</v>
      </c>
      <c r="G208" s="203"/>
      <c r="H208" s="203"/>
      <c r="I208" s="206"/>
      <c r="J208" s="217">
        <f>BK208</f>
        <v>0</v>
      </c>
      <c r="K208" s="203"/>
      <c r="L208" s="208"/>
      <c r="M208" s="209"/>
      <c r="N208" s="210"/>
      <c r="O208" s="210"/>
      <c r="P208" s="211">
        <f>SUM(P209:P213)</f>
        <v>0</v>
      </c>
      <c r="Q208" s="210"/>
      <c r="R208" s="211">
        <f>SUM(R209:R213)</f>
        <v>0.056200000000000007</v>
      </c>
      <c r="S208" s="210"/>
      <c r="T208" s="212">
        <f>SUM(T209:T213)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3" t="s">
        <v>87</v>
      </c>
      <c r="AT208" s="214" t="s">
        <v>76</v>
      </c>
      <c r="AU208" s="214" t="s">
        <v>85</v>
      </c>
      <c r="AY208" s="213" t="s">
        <v>143</v>
      </c>
      <c r="BK208" s="215">
        <f>SUM(BK209:BK213)</f>
        <v>0</v>
      </c>
    </row>
    <row r="209" s="2" customFormat="1" ht="24.15" customHeight="1">
      <c r="A209" s="38"/>
      <c r="B209" s="39"/>
      <c r="C209" s="218" t="s">
        <v>300</v>
      </c>
      <c r="D209" s="218" t="s">
        <v>146</v>
      </c>
      <c r="E209" s="219" t="s">
        <v>301</v>
      </c>
      <c r="F209" s="220" t="s">
        <v>302</v>
      </c>
      <c r="G209" s="221" t="s">
        <v>221</v>
      </c>
      <c r="H209" s="222">
        <v>40</v>
      </c>
      <c r="I209" s="223"/>
      <c r="J209" s="224">
        <f>ROUND(I209*H209,2)</f>
        <v>0</v>
      </c>
      <c r="K209" s="220" t="s">
        <v>1</v>
      </c>
      <c r="L209" s="44"/>
      <c r="M209" s="225" t="s">
        <v>1</v>
      </c>
      <c r="N209" s="226" t="s">
        <v>42</v>
      </c>
      <c r="O209" s="91"/>
      <c r="P209" s="227">
        <f>O209*H209</f>
        <v>0</v>
      </c>
      <c r="Q209" s="227">
        <v>0.00084000000000000003</v>
      </c>
      <c r="R209" s="227">
        <f>Q209*H209</f>
        <v>0.033600000000000005</v>
      </c>
      <c r="S209" s="227">
        <v>0</v>
      </c>
      <c r="T209" s="22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9" t="s">
        <v>230</v>
      </c>
      <c r="AT209" s="229" t="s">
        <v>146</v>
      </c>
      <c r="AU209" s="229" t="s">
        <v>87</v>
      </c>
      <c r="AY209" s="17" t="s">
        <v>143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7" t="s">
        <v>85</v>
      </c>
      <c r="BK209" s="230">
        <f>ROUND(I209*H209,2)</f>
        <v>0</v>
      </c>
      <c r="BL209" s="17" t="s">
        <v>230</v>
      </c>
      <c r="BM209" s="229" t="s">
        <v>303</v>
      </c>
    </row>
    <row r="210" s="2" customFormat="1" ht="24.15" customHeight="1">
      <c r="A210" s="38"/>
      <c r="B210" s="39"/>
      <c r="C210" s="218" t="s">
        <v>304</v>
      </c>
      <c r="D210" s="218" t="s">
        <v>146</v>
      </c>
      <c r="E210" s="219" t="s">
        <v>305</v>
      </c>
      <c r="F210" s="220" t="s">
        <v>306</v>
      </c>
      <c r="G210" s="221" t="s">
        <v>221</v>
      </c>
      <c r="H210" s="222">
        <v>10</v>
      </c>
      <c r="I210" s="223"/>
      <c r="J210" s="224">
        <f>ROUND(I210*H210,2)</f>
        <v>0</v>
      </c>
      <c r="K210" s="220" t="s">
        <v>1</v>
      </c>
      <c r="L210" s="44"/>
      <c r="M210" s="225" t="s">
        <v>1</v>
      </c>
      <c r="N210" s="226" t="s">
        <v>42</v>
      </c>
      <c r="O210" s="91"/>
      <c r="P210" s="227">
        <f>O210*H210</f>
        <v>0</v>
      </c>
      <c r="Q210" s="227">
        <v>0.00116</v>
      </c>
      <c r="R210" s="227">
        <f>Q210*H210</f>
        <v>0.011599999999999999</v>
      </c>
      <c r="S210" s="227">
        <v>0</v>
      </c>
      <c r="T210" s="22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9" t="s">
        <v>230</v>
      </c>
      <c r="AT210" s="229" t="s">
        <v>146</v>
      </c>
      <c r="AU210" s="229" t="s">
        <v>87</v>
      </c>
      <c r="AY210" s="17" t="s">
        <v>143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7" t="s">
        <v>85</v>
      </c>
      <c r="BK210" s="230">
        <f>ROUND(I210*H210,2)</f>
        <v>0</v>
      </c>
      <c r="BL210" s="17" t="s">
        <v>230</v>
      </c>
      <c r="BM210" s="229" t="s">
        <v>307</v>
      </c>
    </row>
    <row r="211" s="2" customFormat="1" ht="24.15" customHeight="1">
      <c r="A211" s="38"/>
      <c r="B211" s="39"/>
      <c r="C211" s="218" t="s">
        <v>308</v>
      </c>
      <c r="D211" s="218" t="s">
        <v>146</v>
      </c>
      <c r="E211" s="219" t="s">
        <v>309</v>
      </c>
      <c r="F211" s="220" t="s">
        <v>310</v>
      </c>
      <c r="G211" s="221" t="s">
        <v>221</v>
      </c>
      <c r="H211" s="222">
        <v>50</v>
      </c>
      <c r="I211" s="223"/>
      <c r="J211" s="224">
        <f>ROUND(I211*H211,2)</f>
        <v>0</v>
      </c>
      <c r="K211" s="220" t="s">
        <v>1</v>
      </c>
      <c r="L211" s="44"/>
      <c r="M211" s="225" t="s">
        <v>1</v>
      </c>
      <c r="N211" s="226" t="s">
        <v>42</v>
      </c>
      <c r="O211" s="91"/>
      <c r="P211" s="227">
        <f>O211*H211</f>
        <v>0</v>
      </c>
      <c r="Q211" s="227">
        <v>0.00016000000000000001</v>
      </c>
      <c r="R211" s="227">
        <f>Q211*H211</f>
        <v>0.0080000000000000002</v>
      </c>
      <c r="S211" s="227">
        <v>0</v>
      </c>
      <c r="T211" s="22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9" t="s">
        <v>230</v>
      </c>
      <c r="AT211" s="229" t="s">
        <v>146</v>
      </c>
      <c r="AU211" s="229" t="s">
        <v>87</v>
      </c>
      <c r="AY211" s="17" t="s">
        <v>143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7" t="s">
        <v>85</v>
      </c>
      <c r="BK211" s="230">
        <f>ROUND(I211*H211,2)</f>
        <v>0</v>
      </c>
      <c r="BL211" s="17" t="s">
        <v>230</v>
      </c>
      <c r="BM211" s="229" t="s">
        <v>311</v>
      </c>
    </row>
    <row r="212" s="2" customFormat="1" ht="21.75" customHeight="1">
      <c r="A212" s="38"/>
      <c r="B212" s="39"/>
      <c r="C212" s="218" t="s">
        <v>312</v>
      </c>
      <c r="D212" s="218" t="s">
        <v>146</v>
      </c>
      <c r="E212" s="219" t="s">
        <v>313</v>
      </c>
      <c r="F212" s="220" t="s">
        <v>314</v>
      </c>
      <c r="G212" s="221" t="s">
        <v>186</v>
      </c>
      <c r="H212" s="222">
        <v>6</v>
      </c>
      <c r="I212" s="223"/>
      <c r="J212" s="224">
        <f>ROUND(I212*H212,2)</f>
        <v>0</v>
      </c>
      <c r="K212" s="220" t="s">
        <v>1</v>
      </c>
      <c r="L212" s="44"/>
      <c r="M212" s="225" t="s">
        <v>1</v>
      </c>
      <c r="N212" s="226" t="s">
        <v>42</v>
      </c>
      <c r="O212" s="91"/>
      <c r="P212" s="227">
        <f>O212*H212</f>
        <v>0</v>
      </c>
      <c r="Q212" s="227">
        <v>0.00050000000000000001</v>
      </c>
      <c r="R212" s="227">
        <f>Q212*H212</f>
        <v>0.0030000000000000001</v>
      </c>
      <c r="S212" s="227">
        <v>0</v>
      </c>
      <c r="T212" s="228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9" t="s">
        <v>230</v>
      </c>
      <c r="AT212" s="229" t="s">
        <v>146</v>
      </c>
      <c r="AU212" s="229" t="s">
        <v>87</v>
      </c>
      <c r="AY212" s="17" t="s">
        <v>143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7" t="s">
        <v>85</v>
      </c>
      <c r="BK212" s="230">
        <f>ROUND(I212*H212,2)</f>
        <v>0</v>
      </c>
      <c r="BL212" s="17" t="s">
        <v>230</v>
      </c>
      <c r="BM212" s="229" t="s">
        <v>315</v>
      </c>
    </row>
    <row r="213" s="2" customFormat="1" ht="24.15" customHeight="1">
      <c r="A213" s="38"/>
      <c r="B213" s="39"/>
      <c r="C213" s="218" t="s">
        <v>316</v>
      </c>
      <c r="D213" s="218" t="s">
        <v>146</v>
      </c>
      <c r="E213" s="219" t="s">
        <v>317</v>
      </c>
      <c r="F213" s="220" t="s">
        <v>318</v>
      </c>
      <c r="G213" s="221" t="s">
        <v>246</v>
      </c>
      <c r="H213" s="222">
        <v>0.056000000000000001</v>
      </c>
      <c r="I213" s="223"/>
      <c r="J213" s="224">
        <f>ROUND(I213*H213,2)</f>
        <v>0</v>
      </c>
      <c r="K213" s="220" t="s">
        <v>1</v>
      </c>
      <c r="L213" s="44"/>
      <c r="M213" s="225" t="s">
        <v>1</v>
      </c>
      <c r="N213" s="226" t="s">
        <v>42</v>
      </c>
      <c r="O213" s="91"/>
      <c r="P213" s="227">
        <f>O213*H213</f>
        <v>0</v>
      </c>
      <c r="Q213" s="227">
        <v>0</v>
      </c>
      <c r="R213" s="227">
        <f>Q213*H213</f>
        <v>0</v>
      </c>
      <c r="S213" s="227">
        <v>0</v>
      </c>
      <c r="T213" s="22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9" t="s">
        <v>230</v>
      </c>
      <c r="AT213" s="229" t="s">
        <v>146</v>
      </c>
      <c r="AU213" s="229" t="s">
        <v>87</v>
      </c>
      <c r="AY213" s="17" t="s">
        <v>143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7" t="s">
        <v>85</v>
      </c>
      <c r="BK213" s="230">
        <f>ROUND(I213*H213,2)</f>
        <v>0</v>
      </c>
      <c r="BL213" s="17" t="s">
        <v>230</v>
      </c>
      <c r="BM213" s="229" t="s">
        <v>319</v>
      </c>
    </row>
    <row r="214" s="12" customFormat="1" ht="22.8" customHeight="1">
      <c r="A214" s="12"/>
      <c r="B214" s="202"/>
      <c r="C214" s="203"/>
      <c r="D214" s="204" t="s">
        <v>76</v>
      </c>
      <c r="E214" s="216" t="s">
        <v>320</v>
      </c>
      <c r="F214" s="216" t="s">
        <v>321</v>
      </c>
      <c r="G214" s="203"/>
      <c r="H214" s="203"/>
      <c r="I214" s="206"/>
      <c r="J214" s="217">
        <f>BK214</f>
        <v>0</v>
      </c>
      <c r="K214" s="203"/>
      <c r="L214" s="208"/>
      <c r="M214" s="209"/>
      <c r="N214" s="210"/>
      <c r="O214" s="210"/>
      <c r="P214" s="211">
        <f>P215</f>
        <v>0</v>
      </c>
      <c r="Q214" s="210"/>
      <c r="R214" s="211">
        <f>R215</f>
        <v>0</v>
      </c>
      <c r="S214" s="210"/>
      <c r="T214" s="212">
        <f>T215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3" t="s">
        <v>87</v>
      </c>
      <c r="AT214" s="214" t="s">
        <v>76</v>
      </c>
      <c r="AU214" s="214" t="s">
        <v>85</v>
      </c>
      <c r="AY214" s="213" t="s">
        <v>143</v>
      </c>
      <c r="BK214" s="215">
        <f>BK215</f>
        <v>0</v>
      </c>
    </row>
    <row r="215" s="2" customFormat="1" ht="21.75" customHeight="1">
      <c r="A215" s="38"/>
      <c r="B215" s="39"/>
      <c r="C215" s="218" t="s">
        <v>322</v>
      </c>
      <c r="D215" s="218" t="s">
        <v>146</v>
      </c>
      <c r="E215" s="219" t="s">
        <v>323</v>
      </c>
      <c r="F215" s="220" t="s">
        <v>324</v>
      </c>
      <c r="G215" s="221" t="s">
        <v>325</v>
      </c>
      <c r="H215" s="222">
        <v>1</v>
      </c>
      <c r="I215" s="223"/>
      <c r="J215" s="224">
        <f>ROUND(I215*H215,2)</f>
        <v>0</v>
      </c>
      <c r="K215" s="220" t="s">
        <v>1</v>
      </c>
      <c r="L215" s="44"/>
      <c r="M215" s="225" t="s">
        <v>1</v>
      </c>
      <c r="N215" s="226" t="s">
        <v>42</v>
      </c>
      <c r="O215" s="91"/>
      <c r="P215" s="227">
        <f>O215*H215</f>
        <v>0</v>
      </c>
      <c r="Q215" s="227">
        <v>0</v>
      </c>
      <c r="R215" s="227">
        <f>Q215*H215</f>
        <v>0</v>
      </c>
      <c r="S215" s="227">
        <v>0</v>
      </c>
      <c r="T215" s="22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9" t="s">
        <v>230</v>
      </c>
      <c r="AT215" s="229" t="s">
        <v>146</v>
      </c>
      <c r="AU215" s="229" t="s">
        <v>87</v>
      </c>
      <c r="AY215" s="17" t="s">
        <v>143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17" t="s">
        <v>85</v>
      </c>
      <c r="BK215" s="230">
        <f>ROUND(I215*H215,2)</f>
        <v>0</v>
      </c>
      <c r="BL215" s="17" t="s">
        <v>230</v>
      </c>
      <c r="BM215" s="229" t="s">
        <v>326</v>
      </c>
    </row>
    <row r="216" s="12" customFormat="1" ht="22.8" customHeight="1">
      <c r="A216" s="12"/>
      <c r="B216" s="202"/>
      <c r="C216" s="203"/>
      <c r="D216" s="204" t="s">
        <v>76</v>
      </c>
      <c r="E216" s="216" t="s">
        <v>327</v>
      </c>
      <c r="F216" s="216" t="s">
        <v>328</v>
      </c>
      <c r="G216" s="203"/>
      <c r="H216" s="203"/>
      <c r="I216" s="206"/>
      <c r="J216" s="217">
        <f>BK216</f>
        <v>0</v>
      </c>
      <c r="K216" s="203"/>
      <c r="L216" s="208"/>
      <c r="M216" s="209"/>
      <c r="N216" s="210"/>
      <c r="O216" s="210"/>
      <c r="P216" s="211">
        <f>SUM(P217:P221)</f>
        <v>0</v>
      </c>
      <c r="Q216" s="210"/>
      <c r="R216" s="211">
        <f>SUM(R217:R221)</f>
        <v>0.038699999999999998</v>
      </c>
      <c r="S216" s="210"/>
      <c r="T216" s="212">
        <f>SUM(T217:T221)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3" t="s">
        <v>87</v>
      </c>
      <c r="AT216" s="214" t="s">
        <v>76</v>
      </c>
      <c r="AU216" s="214" t="s">
        <v>85</v>
      </c>
      <c r="AY216" s="213" t="s">
        <v>143</v>
      </c>
      <c r="BK216" s="215">
        <f>SUM(BK217:BK221)</f>
        <v>0</v>
      </c>
    </row>
    <row r="217" s="2" customFormat="1" ht="24.15" customHeight="1">
      <c r="A217" s="38"/>
      <c r="B217" s="39"/>
      <c r="C217" s="218" t="s">
        <v>329</v>
      </c>
      <c r="D217" s="218" t="s">
        <v>146</v>
      </c>
      <c r="E217" s="219" t="s">
        <v>330</v>
      </c>
      <c r="F217" s="220" t="s">
        <v>331</v>
      </c>
      <c r="G217" s="221" t="s">
        <v>332</v>
      </c>
      <c r="H217" s="222">
        <v>2</v>
      </c>
      <c r="I217" s="223"/>
      <c r="J217" s="224">
        <f>ROUND(I217*H217,2)</f>
        <v>0</v>
      </c>
      <c r="K217" s="220" t="s">
        <v>1</v>
      </c>
      <c r="L217" s="44"/>
      <c r="M217" s="225" t="s">
        <v>1</v>
      </c>
      <c r="N217" s="226" t="s">
        <v>42</v>
      </c>
      <c r="O217" s="91"/>
      <c r="P217" s="227">
        <f>O217*H217</f>
        <v>0</v>
      </c>
      <c r="Q217" s="227">
        <v>0.014970000000000001</v>
      </c>
      <c r="R217" s="227">
        <f>Q217*H217</f>
        <v>0.029940000000000001</v>
      </c>
      <c r="S217" s="227">
        <v>0</v>
      </c>
      <c r="T217" s="22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9" t="s">
        <v>230</v>
      </c>
      <c r="AT217" s="229" t="s">
        <v>146</v>
      </c>
      <c r="AU217" s="229" t="s">
        <v>87</v>
      </c>
      <c r="AY217" s="17" t="s">
        <v>143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7" t="s">
        <v>85</v>
      </c>
      <c r="BK217" s="230">
        <f>ROUND(I217*H217,2)</f>
        <v>0</v>
      </c>
      <c r="BL217" s="17" t="s">
        <v>230</v>
      </c>
      <c r="BM217" s="229" t="s">
        <v>333</v>
      </c>
    </row>
    <row r="218" s="2" customFormat="1" ht="24.15" customHeight="1">
      <c r="A218" s="38"/>
      <c r="B218" s="39"/>
      <c r="C218" s="218" t="s">
        <v>334</v>
      </c>
      <c r="D218" s="218" t="s">
        <v>146</v>
      </c>
      <c r="E218" s="219" t="s">
        <v>335</v>
      </c>
      <c r="F218" s="220" t="s">
        <v>336</v>
      </c>
      <c r="G218" s="221" t="s">
        <v>332</v>
      </c>
      <c r="H218" s="222">
        <v>20</v>
      </c>
      <c r="I218" s="223"/>
      <c r="J218" s="224">
        <f>ROUND(I218*H218,2)</f>
        <v>0</v>
      </c>
      <c r="K218" s="220" t="s">
        <v>1</v>
      </c>
      <c r="L218" s="44"/>
      <c r="M218" s="225" t="s">
        <v>1</v>
      </c>
      <c r="N218" s="226" t="s">
        <v>42</v>
      </c>
      <c r="O218" s="91"/>
      <c r="P218" s="227">
        <f>O218*H218</f>
        <v>0</v>
      </c>
      <c r="Q218" s="227">
        <v>0.00024000000000000001</v>
      </c>
      <c r="R218" s="227">
        <f>Q218*H218</f>
        <v>0.0048000000000000004</v>
      </c>
      <c r="S218" s="227">
        <v>0</v>
      </c>
      <c r="T218" s="228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9" t="s">
        <v>230</v>
      </c>
      <c r="AT218" s="229" t="s">
        <v>146</v>
      </c>
      <c r="AU218" s="229" t="s">
        <v>87</v>
      </c>
      <c r="AY218" s="17" t="s">
        <v>143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7" t="s">
        <v>85</v>
      </c>
      <c r="BK218" s="230">
        <f>ROUND(I218*H218,2)</f>
        <v>0</v>
      </c>
      <c r="BL218" s="17" t="s">
        <v>230</v>
      </c>
      <c r="BM218" s="229" t="s">
        <v>337</v>
      </c>
    </row>
    <row r="219" s="2" customFormat="1" ht="21.75" customHeight="1">
      <c r="A219" s="38"/>
      <c r="B219" s="39"/>
      <c r="C219" s="218" t="s">
        <v>338</v>
      </c>
      <c r="D219" s="218" t="s">
        <v>146</v>
      </c>
      <c r="E219" s="219" t="s">
        <v>339</v>
      </c>
      <c r="F219" s="220" t="s">
        <v>340</v>
      </c>
      <c r="G219" s="221" t="s">
        <v>332</v>
      </c>
      <c r="H219" s="222">
        <v>2</v>
      </c>
      <c r="I219" s="223"/>
      <c r="J219" s="224">
        <f>ROUND(I219*H219,2)</f>
        <v>0</v>
      </c>
      <c r="K219" s="220" t="s">
        <v>1</v>
      </c>
      <c r="L219" s="44"/>
      <c r="M219" s="225" t="s">
        <v>1</v>
      </c>
      <c r="N219" s="226" t="s">
        <v>42</v>
      </c>
      <c r="O219" s="91"/>
      <c r="P219" s="227">
        <f>O219*H219</f>
        <v>0</v>
      </c>
      <c r="Q219" s="227">
        <v>0.0018</v>
      </c>
      <c r="R219" s="227">
        <f>Q219*H219</f>
        <v>0.0035999999999999999</v>
      </c>
      <c r="S219" s="227">
        <v>0</v>
      </c>
      <c r="T219" s="22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9" t="s">
        <v>230</v>
      </c>
      <c r="AT219" s="229" t="s">
        <v>146</v>
      </c>
      <c r="AU219" s="229" t="s">
        <v>87</v>
      </c>
      <c r="AY219" s="17" t="s">
        <v>143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17" t="s">
        <v>85</v>
      </c>
      <c r="BK219" s="230">
        <f>ROUND(I219*H219,2)</f>
        <v>0</v>
      </c>
      <c r="BL219" s="17" t="s">
        <v>230</v>
      </c>
      <c r="BM219" s="229" t="s">
        <v>341</v>
      </c>
    </row>
    <row r="220" s="2" customFormat="1" ht="16.5" customHeight="1">
      <c r="A220" s="38"/>
      <c r="B220" s="39"/>
      <c r="C220" s="218" t="s">
        <v>342</v>
      </c>
      <c r="D220" s="218" t="s">
        <v>146</v>
      </c>
      <c r="E220" s="219" t="s">
        <v>343</v>
      </c>
      <c r="F220" s="220" t="s">
        <v>344</v>
      </c>
      <c r="G220" s="221" t="s">
        <v>186</v>
      </c>
      <c r="H220" s="222">
        <v>4</v>
      </c>
      <c r="I220" s="223"/>
      <c r="J220" s="224">
        <f>ROUND(I220*H220,2)</f>
        <v>0</v>
      </c>
      <c r="K220" s="220" t="s">
        <v>1</v>
      </c>
      <c r="L220" s="44"/>
      <c r="M220" s="225" t="s">
        <v>1</v>
      </c>
      <c r="N220" s="226" t="s">
        <v>42</v>
      </c>
      <c r="O220" s="91"/>
      <c r="P220" s="227">
        <f>O220*H220</f>
        <v>0</v>
      </c>
      <c r="Q220" s="227">
        <v>9.0000000000000006E-05</v>
      </c>
      <c r="R220" s="227">
        <f>Q220*H220</f>
        <v>0.00036000000000000002</v>
      </c>
      <c r="S220" s="227">
        <v>0</v>
      </c>
      <c r="T220" s="22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9" t="s">
        <v>230</v>
      </c>
      <c r="AT220" s="229" t="s">
        <v>146</v>
      </c>
      <c r="AU220" s="229" t="s">
        <v>87</v>
      </c>
      <c r="AY220" s="17" t="s">
        <v>143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7" t="s">
        <v>85</v>
      </c>
      <c r="BK220" s="230">
        <f>ROUND(I220*H220,2)</f>
        <v>0</v>
      </c>
      <c r="BL220" s="17" t="s">
        <v>230</v>
      </c>
      <c r="BM220" s="229" t="s">
        <v>345</v>
      </c>
    </row>
    <row r="221" s="2" customFormat="1" ht="24.15" customHeight="1">
      <c r="A221" s="38"/>
      <c r="B221" s="39"/>
      <c r="C221" s="218" t="s">
        <v>346</v>
      </c>
      <c r="D221" s="218" t="s">
        <v>146</v>
      </c>
      <c r="E221" s="219" t="s">
        <v>347</v>
      </c>
      <c r="F221" s="220" t="s">
        <v>348</v>
      </c>
      <c r="G221" s="221" t="s">
        <v>246</v>
      </c>
      <c r="H221" s="222">
        <v>0.039</v>
      </c>
      <c r="I221" s="223"/>
      <c r="J221" s="224">
        <f>ROUND(I221*H221,2)</f>
        <v>0</v>
      </c>
      <c r="K221" s="220" t="s">
        <v>1</v>
      </c>
      <c r="L221" s="44"/>
      <c r="M221" s="225" t="s">
        <v>1</v>
      </c>
      <c r="N221" s="226" t="s">
        <v>42</v>
      </c>
      <c r="O221" s="91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9" t="s">
        <v>230</v>
      </c>
      <c r="AT221" s="229" t="s">
        <v>146</v>
      </c>
      <c r="AU221" s="229" t="s">
        <v>87</v>
      </c>
      <c r="AY221" s="17" t="s">
        <v>143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7" t="s">
        <v>85</v>
      </c>
      <c r="BK221" s="230">
        <f>ROUND(I221*H221,2)</f>
        <v>0</v>
      </c>
      <c r="BL221" s="17" t="s">
        <v>230</v>
      </c>
      <c r="BM221" s="229" t="s">
        <v>349</v>
      </c>
    </row>
    <row r="222" s="12" customFormat="1" ht="22.8" customHeight="1">
      <c r="A222" s="12"/>
      <c r="B222" s="202"/>
      <c r="C222" s="203"/>
      <c r="D222" s="204" t="s">
        <v>76</v>
      </c>
      <c r="E222" s="216" t="s">
        <v>350</v>
      </c>
      <c r="F222" s="216" t="s">
        <v>351</v>
      </c>
      <c r="G222" s="203"/>
      <c r="H222" s="203"/>
      <c r="I222" s="206"/>
      <c r="J222" s="217">
        <f>BK222</f>
        <v>0</v>
      </c>
      <c r="K222" s="203"/>
      <c r="L222" s="208"/>
      <c r="M222" s="209"/>
      <c r="N222" s="210"/>
      <c r="O222" s="210"/>
      <c r="P222" s="211">
        <f>SUM(P223:P227)</f>
        <v>0</v>
      </c>
      <c r="Q222" s="210"/>
      <c r="R222" s="211">
        <f>SUM(R223:R227)</f>
        <v>0.010008</v>
      </c>
      <c r="S222" s="210"/>
      <c r="T222" s="212">
        <f>SUM(T223:T227)</f>
        <v>0.17136000000000001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3" t="s">
        <v>87</v>
      </c>
      <c r="AT222" s="214" t="s">
        <v>76</v>
      </c>
      <c r="AU222" s="214" t="s">
        <v>85</v>
      </c>
      <c r="AY222" s="213" t="s">
        <v>143</v>
      </c>
      <c r="BK222" s="215">
        <f>SUM(BK223:BK227)</f>
        <v>0</v>
      </c>
    </row>
    <row r="223" s="2" customFormat="1" ht="16.5" customHeight="1">
      <c r="A223" s="38"/>
      <c r="B223" s="39"/>
      <c r="C223" s="218" t="s">
        <v>352</v>
      </c>
      <c r="D223" s="218" t="s">
        <v>146</v>
      </c>
      <c r="E223" s="219" t="s">
        <v>353</v>
      </c>
      <c r="F223" s="220" t="s">
        <v>354</v>
      </c>
      <c r="G223" s="221" t="s">
        <v>149</v>
      </c>
      <c r="H223" s="222">
        <v>7.2000000000000002</v>
      </c>
      <c r="I223" s="223"/>
      <c r="J223" s="224">
        <f>ROUND(I223*H223,2)</f>
        <v>0</v>
      </c>
      <c r="K223" s="220" t="s">
        <v>1</v>
      </c>
      <c r="L223" s="44"/>
      <c r="M223" s="225" t="s">
        <v>1</v>
      </c>
      <c r="N223" s="226" t="s">
        <v>42</v>
      </c>
      <c r="O223" s="91"/>
      <c r="P223" s="227">
        <f>O223*H223</f>
        <v>0</v>
      </c>
      <c r="Q223" s="227">
        <v>0</v>
      </c>
      <c r="R223" s="227">
        <f>Q223*H223</f>
        <v>0</v>
      </c>
      <c r="S223" s="227">
        <v>0.023800000000000002</v>
      </c>
      <c r="T223" s="228">
        <f>S223*H223</f>
        <v>0.17136000000000001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9" t="s">
        <v>230</v>
      </c>
      <c r="AT223" s="229" t="s">
        <v>146</v>
      </c>
      <c r="AU223" s="229" t="s">
        <v>87</v>
      </c>
      <c r="AY223" s="17" t="s">
        <v>143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7" t="s">
        <v>85</v>
      </c>
      <c r="BK223" s="230">
        <f>ROUND(I223*H223,2)</f>
        <v>0</v>
      </c>
      <c r="BL223" s="17" t="s">
        <v>230</v>
      </c>
      <c r="BM223" s="229" t="s">
        <v>355</v>
      </c>
    </row>
    <row r="224" s="14" customFormat="1">
      <c r="A224" s="14"/>
      <c r="B224" s="242"/>
      <c r="C224" s="243"/>
      <c r="D224" s="233" t="s">
        <v>152</v>
      </c>
      <c r="E224" s="244" t="s">
        <v>1</v>
      </c>
      <c r="F224" s="245" t="s">
        <v>356</v>
      </c>
      <c r="G224" s="243"/>
      <c r="H224" s="246">
        <v>7.2000000000000002</v>
      </c>
      <c r="I224" s="247"/>
      <c r="J224" s="243"/>
      <c r="K224" s="243"/>
      <c r="L224" s="248"/>
      <c r="M224" s="249"/>
      <c r="N224" s="250"/>
      <c r="O224" s="250"/>
      <c r="P224" s="250"/>
      <c r="Q224" s="250"/>
      <c r="R224" s="250"/>
      <c r="S224" s="250"/>
      <c r="T224" s="25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2" t="s">
        <v>152</v>
      </c>
      <c r="AU224" s="252" t="s">
        <v>87</v>
      </c>
      <c r="AV224" s="14" t="s">
        <v>87</v>
      </c>
      <c r="AW224" s="14" t="s">
        <v>32</v>
      </c>
      <c r="AX224" s="14" t="s">
        <v>85</v>
      </c>
      <c r="AY224" s="252" t="s">
        <v>143</v>
      </c>
    </row>
    <row r="225" s="2" customFormat="1" ht="16.5" customHeight="1">
      <c r="A225" s="38"/>
      <c r="B225" s="39"/>
      <c r="C225" s="218" t="s">
        <v>357</v>
      </c>
      <c r="D225" s="218" t="s">
        <v>146</v>
      </c>
      <c r="E225" s="219" t="s">
        <v>358</v>
      </c>
      <c r="F225" s="220" t="s">
        <v>359</v>
      </c>
      <c r="G225" s="221" t="s">
        <v>149</v>
      </c>
      <c r="H225" s="222">
        <v>7.2000000000000002</v>
      </c>
      <c r="I225" s="223"/>
      <c r="J225" s="224">
        <f>ROUND(I225*H225,2)</f>
        <v>0</v>
      </c>
      <c r="K225" s="220" t="s">
        <v>1</v>
      </c>
      <c r="L225" s="44"/>
      <c r="M225" s="225" t="s">
        <v>1</v>
      </c>
      <c r="N225" s="226" t="s">
        <v>42</v>
      </c>
      <c r="O225" s="91"/>
      <c r="P225" s="227">
        <f>O225*H225</f>
        <v>0</v>
      </c>
      <c r="Q225" s="227">
        <v>0.00139</v>
      </c>
      <c r="R225" s="227">
        <f>Q225*H225</f>
        <v>0.010008</v>
      </c>
      <c r="S225" s="227">
        <v>0</v>
      </c>
      <c r="T225" s="22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9" t="s">
        <v>230</v>
      </c>
      <c r="AT225" s="229" t="s">
        <v>146</v>
      </c>
      <c r="AU225" s="229" t="s">
        <v>87</v>
      </c>
      <c r="AY225" s="17" t="s">
        <v>143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17" t="s">
        <v>85</v>
      </c>
      <c r="BK225" s="230">
        <f>ROUND(I225*H225,2)</f>
        <v>0</v>
      </c>
      <c r="BL225" s="17" t="s">
        <v>230</v>
      </c>
      <c r="BM225" s="229" t="s">
        <v>360</v>
      </c>
    </row>
    <row r="226" s="2" customFormat="1" ht="16.5" customHeight="1">
      <c r="A226" s="38"/>
      <c r="B226" s="39"/>
      <c r="C226" s="218" t="s">
        <v>361</v>
      </c>
      <c r="D226" s="218" t="s">
        <v>146</v>
      </c>
      <c r="E226" s="219" t="s">
        <v>362</v>
      </c>
      <c r="F226" s="220" t="s">
        <v>363</v>
      </c>
      <c r="G226" s="221" t="s">
        <v>149</v>
      </c>
      <c r="H226" s="222">
        <v>7.2000000000000002</v>
      </c>
      <c r="I226" s="223"/>
      <c r="J226" s="224">
        <f>ROUND(I226*H226,2)</f>
        <v>0</v>
      </c>
      <c r="K226" s="220" t="s">
        <v>1</v>
      </c>
      <c r="L226" s="44"/>
      <c r="M226" s="225" t="s">
        <v>1</v>
      </c>
      <c r="N226" s="226" t="s">
        <v>42</v>
      </c>
      <c r="O226" s="91"/>
      <c r="P226" s="227">
        <f>O226*H226</f>
        <v>0</v>
      </c>
      <c r="Q226" s="227">
        <v>0</v>
      </c>
      <c r="R226" s="227">
        <f>Q226*H226</f>
        <v>0</v>
      </c>
      <c r="S226" s="227">
        <v>0</v>
      </c>
      <c r="T226" s="228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9" t="s">
        <v>230</v>
      </c>
      <c r="AT226" s="229" t="s">
        <v>146</v>
      </c>
      <c r="AU226" s="229" t="s">
        <v>87</v>
      </c>
      <c r="AY226" s="17" t="s">
        <v>143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17" t="s">
        <v>85</v>
      </c>
      <c r="BK226" s="230">
        <f>ROUND(I226*H226,2)</f>
        <v>0</v>
      </c>
      <c r="BL226" s="17" t="s">
        <v>230</v>
      </c>
      <c r="BM226" s="229" t="s">
        <v>364</v>
      </c>
    </row>
    <row r="227" s="14" customFormat="1">
      <c r="A227" s="14"/>
      <c r="B227" s="242"/>
      <c r="C227" s="243"/>
      <c r="D227" s="233" t="s">
        <v>152</v>
      </c>
      <c r="E227" s="244" t="s">
        <v>1</v>
      </c>
      <c r="F227" s="245" t="s">
        <v>356</v>
      </c>
      <c r="G227" s="243"/>
      <c r="H227" s="246">
        <v>7.2000000000000002</v>
      </c>
      <c r="I227" s="247"/>
      <c r="J227" s="243"/>
      <c r="K227" s="243"/>
      <c r="L227" s="248"/>
      <c r="M227" s="249"/>
      <c r="N227" s="250"/>
      <c r="O227" s="250"/>
      <c r="P227" s="250"/>
      <c r="Q227" s="250"/>
      <c r="R227" s="250"/>
      <c r="S227" s="250"/>
      <c r="T227" s="25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2" t="s">
        <v>152</v>
      </c>
      <c r="AU227" s="252" t="s">
        <v>87</v>
      </c>
      <c r="AV227" s="14" t="s">
        <v>87</v>
      </c>
      <c r="AW227" s="14" t="s">
        <v>32</v>
      </c>
      <c r="AX227" s="14" t="s">
        <v>85</v>
      </c>
      <c r="AY227" s="252" t="s">
        <v>143</v>
      </c>
    </row>
    <row r="228" s="12" customFormat="1" ht="22.8" customHeight="1">
      <c r="A228" s="12"/>
      <c r="B228" s="202"/>
      <c r="C228" s="203"/>
      <c r="D228" s="204" t="s">
        <v>76</v>
      </c>
      <c r="E228" s="216" t="s">
        <v>365</v>
      </c>
      <c r="F228" s="216" t="s">
        <v>366</v>
      </c>
      <c r="G228" s="203"/>
      <c r="H228" s="203"/>
      <c r="I228" s="206"/>
      <c r="J228" s="217">
        <f>BK228</f>
        <v>0</v>
      </c>
      <c r="K228" s="203"/>
      <c r="L228" s="208"/>
      <c r="M228" s="209"/>
      <c r="N228" s="210"/>
      <c r="O228" s="210"/>
      <c r="P228" s="211">
        <f>SUM(P229:P268)</f>
        <v>0</v>
      </c>
      <c r="Q228" s="210"/>
      <c r="R228" s="211">
        <f>SUM(R229:R268)</f>
        <v>0</v>
      </c>
      <c r="S228" s="210"/>
      <c r="T228" s="212">
        <f>SUM(T229:T268)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3" t="s">
        <v>87</v>
      </c>
      <c r="AT228" s="214" t="s">
        <v>76</v>
      </c>
      <c r="AU228" s="214" t="s">
        <v>85</v>
      </c>
      <c r="AY228" s="213" t="s">
        <v>143</v>
      </c>
      <c r="BK228" s="215">
        <f>SUM(BK229:BK268)</f>
        <v>0</v>
      </c>
    </row>
    <row r="229" s="2" customFormat="1" ht="21.75" customHeight="1">
      <c r="A229" s="38"/>
      <c r="B229" s="39"/>
      <c r="C229" s="218" t="s">
        <v>367</v>
      </c>
      <c r="D229" s="218" t="s">
        <v>146</v>
      </c>
      <c r="E229" s="219" t="s">
        <v>368</v>
      </c>
      <c r="F229" s="220" t="s">
        <v>369</v>
      </c>
      <c r="G229" s="221" t="s">
        <v>370</v>
      </c>
      <c r="H229" s="222">
        <v>2</v>
      </c>
      <c r="I229" s="223"/>
      <c r="J229" s="224">
        <f>ROUND(I229*H229,2)</f>
        <v>0</v>
      </c>
      <c r="K229" s="220" t="s">
        <v>1</v>
      </c>
      <c r="L229" s="44"/>
      <c r="M229" s="225" t="s">
        <v>1</v>
      </c>
      <c r="N229" s="226" t="s">
        <v>42</v>
      </c>
      <c r="O229" s="91"/>
      <c r="P229" s="227">
        <f>O229*H229</f>
        <v>0</v>
      </c>
      <c r="Q229" s="227">
        <v>0</v>
      </c>
      <c r="R229" s="227">
        <f>Q229*H229</f>
        <v>0</v>
      </c>
      <c r="S229" s="227">
        <v>0</v>
      </c>
      <c r="T229" s="228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9" t="s">
        <v>230</v>
      </c>
      <c r="AT229" s="229" t="s">
        <v>146</v>
      </c>
      <c r="AU229" s="229" t="s">
        <v>87</v>
      </c>
      <c r="AY229" s="17" t="s">
        <v>143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17" t="s">
        <v>85</v>
      </c>
      <c r="BK229" s="230">
        <f>ROUND(I229*H229,2)</f>
        <v>0</v>
      </c>
      <c r="BL229" s="17" t="s">
        <v>230</v>
      </c>
      <c r="BM229" s="229" t="s">
        <v>371</v>
      </c>
    </row>
    <row r="230" s="2" customFormat="1" ht="24.15" customHeight="1">
      <c r="A230" s="38"/>
      <c r="B230" s="39"/>
      <c r="C230" s="218" t="s">
        <v>372</v>
      </c>
      <c r="D230" s="218" t="s">
        <v>146</v>
      </c>
      <c r="E230" s="219" t="s">
        <v>373</v>
      </c>
      <c r="F230" s="220" t="s">
        <v>374</v>
      </c>
      <c r="G230" s="221" t="s">
        <v>370</v>
      </c>
      <c r="H230" s="222">
        <v>12</v>
      </c>
      <c r="I230" s="223"/>
      <c r="J230" s="224">
        <f>ROUND(I230*H230,2)</f>
        <v>0</v>
      </c>
      <c r="K230" s="220" t="s">
        <v>1</v>
      </c>
      <c r="L230" s="44"/>
      <c r="M230" s="225" t="s">
        <v>1</v>
      </c>
      <c r="N230" s="226" t="s">
        <v>42</v>
      </c>
      <c r="O230" s="91"/>
      <c r="P230" s="227">
        <f>O230*H230</f>
        <v>0</v>
      </c>
      <c r="Q230" s="227">
        <v>0</v>
      </c>
      <c r="R230" s="227">
        <f>Q230*H230</f>
        <v>0</v>
      </c>
      <c r="S230" s="227">
        <v>0</v>
      </c>
      <c r="T230" s="228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9" t="s">
        <v>230</v>
      </c>
      <c r="AT230" s="229" t="s">
        <v>146</v>
      </c>
      <c r="AU230" s="229" t="s">
        <v>87</v>
      </c>
      <c r="AY230" s="17" t="s">
        <v>143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17" t="s">
        <v>85</v>
      </c>
      <c r="BK230" s="230">
        <f>ROUND(I230*H230,2)</f>
        <v>0</v>
      </c>
      <c r="BL230" s="17" t="s">
        <v>230</v>
      </c>
      <c r="BM230" s="229" t="s">
        <v>375</v>
      </c>
    </row>
    <row r="231" s="2" customFormat="1" ht="24.15" customHeight="1">
      <c r="A231" s="38"/>
      <c r="B231" s="39"/>
      <c r="C231" s="218" t="s">
        <v>376</v>
      </c>
      <c r="D231" s="218" t="s">
        <v>146</v>
      </c>
      <c r="E231" s="219" t="s">
        <v>377</v>
      </c>
      <c r="F231" s="220" t="s">
        <v>378</v>
      </c>
      <c r="G231" s="221" t="s">
        <v>221</v>
      </c>
      <c r="H231" s="222">
        <v>20</v>
      </c>
      <c r="I231" s="223"/>
      <c r="J231" s="224">
        <f>ROUND(I231*H231,2)</f>
        <v>0</v>
      </c>
      <c r="K231" s="220" t="s">
        <v>1</v>
      </c>
      <c r="L231" s="44"/>
      <c r="M231" s="225" t="s">
        <v>1</v>
      </c>
      <c r="N231" s="226" t="s">
        <v>42</v>
      </c>
      <c r="O231" s="91"/>
      <c r="P231" s="227">
        <f>O231*H231</f>
        <v>0</v>
      </c>
      <c r="Q231" s="227">
        <v>0</v>
      </c>
      <c r="R231" s="227">
        <f>Q231*H231</f>
        <v>0</v>
      </c>
      <c r="S231" s="227">
        <v>0</v>
      </c>
      <c r="T231" s="228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9" t="s">
        <v>230</v>
      </c>
      <c r="AT231" s="229" t="s">
        <v>146</v>
      </c>
      <c r="AU231" s="229" t="s">
        <v>87</v>
      </c>
      <c r="AY231" s="17" t="s">
        <v>143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7" t="s">
        <v>85</v>
      </c>
      <c r="BK231" s="230">
        <f>ROUND(I231*H231,2)</f>
        <v>0</v>
      </c>
      <c r="BL231" s="17" t="s">
        <v>230</v>
      </c>
      <c r="BM231" s="229" t="s">
        <v>379</v>
      </c>
    </row>
    <row r="232" s="2" customFormat="1" ht="24.15" customHeight="1">
      <c r="A232" s="38"/>
      <c r="B232" s="39"/>
      <c r="C232" s="264" t="s">
        <v>380</v>
      </c>
      <c r="D232" s="264" t="s">
        <v>189</v>
      </c>
      <c r="E232" s="265" t="s">
        <v>381</v>
      </c>
      <c r="F232" s="266" t="s">
        <v>382</v>
      </c>
      <c r="G232" s="267" t="s">
        <v>221</v>
      </c>
      <c r="H232" s="268">
        <v>20</v>
      </c>
      <c r="I232" s="269"/>
      <c r="J232" s="270">
        <f>ROUND(I232*H232,2)</f>
        <v>0</v>
      </c>
      <c r="K232" s="266" t="s">
        <v>1</v>
      </c>
      <c r="L232" s="271"/>
      <c r="M232" s="272" t="s">
        <v>1</v>
      </c>
      <c r="N232" s="273" t="s">
        <v>42</v>
      </c>
      <c r="O232" s="91"/>
      <c r="P232" s="227">
        <f>O232*H232</f>
        <v>0</v>
      </c>
      <c r="Q232" s="227">
        <v>0</v>
      </c>
      <c r="R232" s="227">
        <f>Q232*H232</f>
        <v>0</v>
      </c>
      <c r="S232" s="227">
        <v>0</v>
      </c>
      <c r="T232" s="228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9" t="s">
        <v>308</v>
      </c>
      <c r="AT232" s="229" t="s">
        <v>189</v>
      </c>
      <c r="AU232" s="229" t="s">
        <v>87</v>
      </c>
      <c r="AY232" s="17" t="s">
        <v>143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7" t="s">
        <v>85</v>
      </c>
      <c r="BK232" s="230">
        <f>ROUND(I232*H232,2)</f>
        <v>0</v>
      </c>
      <c r="BL232" s="17" t="s">
        <v>230</v>
      </c>
      <c r="BM232" s="229" t="s">
        <v>383</v>
      </c>
    </row>
    <row r="233" s="2" customFormat="1" ht="24.15" customHeight="1">
      <c r="A233" s="38"/>
      <c r="B233" s="39"/>
      <c r="C233" s="218" t="s">
        <v>384</v>
      </c>
      <c r="D233" s="218" t="s">
        <v>146</v>
      </c>
      <c r="E233" s="219" t="s">
        <v>385</v>
      </c>
      <c r="F233" s="220" t="s">
        <v>386</v>
      </c>
      <c r="G233" s="221" t="s">
        <v>221</v>
      </c>
      <c r="H233" s="222">
        <v>24</v>
      </c>
      <c r="I233" s="223"/>
      <c r="J233" s="224">
        <f>ROUND(I233*H233,2)</f>
        <v>0</v>
      </c>
      <c r="K233" s="220" t="s">
        <v>1</v>
      </c>
      <c r="L233" s="44"/>
      <c r="M233" s="225" t="s">
        <v>1</v>
      </c>
      <c r="N233" s="226" t="s">
        <v>42</v>
      </c>
      <c r="O233" s="91"/>
      <c r="P233" s="227">
        <f>O233*H233</f>
        <v>0</v>
      </c>
      <c r="Q233" s="227">
        <v>0</v>
      </c>
      <c r="R233" s="227">
        <f>Q233*H233</f>
        <v>0</v>
      </c>
      <c r="S233" s="227">
        <v>0</v>
      </c>
      <c r="T233" s="228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9" t="s">
        <v>230</v>
      </c>
      <c r="AT233" s="229" t="s">
        <v>146</v>
      </c>
      <c r="AU233" s="229" t="s">
        <v>87</v>
      </c>
      <c r="AY233" s="17" t="s">
        <v>143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17" t="s">
        <v>85</v>
      </c>
      <c r="BK233" s="230">
        <f>ROUND(I233*H233,2)</f>
        <v>0</v>
      </c>
      <c r="BL233" s="17" t="s">
        <v>230</v>
      </c>
      <c r="BM233" s="229" t="s">
        <v>387</v>
      </c>
    </row>
    <row r="234" s="2" customFormat="1" ht="16.5" customHeight="1">
      <c r="A234" s="38"/>
      <c r="B234" s="39"/>
      <c r="C234" s="264" t="s">
        <v>388</v>
      </c>
      <c r="D234" s="264" t="s">
        <v>189</v>
      </c>
      <c r="E234" s="265" t="s">
        <v>389</v>
      </c>
      <c r="F234" s="266" t="s">
        <v>390</v>
      </c>
      <c r="G234" s="267" t="s">
        <v>221</v>
      </c>
      <c r="H234" s="268">
        <v>24</v>
      </c>
      <c r="I234" s="269"/>
      <c r="J234" s="270">
        <f>ROUND(I234*H234,2)</f>
        <v>0</v>
      </c>
      <c r="K234" s="266" t="s">
        <v>1</v>
      </c>
      <c r="L234" s="271"/>
      <c r="M234" s="272" t="s">
        <v>1</v>
      </c>
      <c r="N234" s="273" t="s">
        <v>42</v>
      </c>
      <c r="O234" s="91"/>
      <c r="P234" s="227">
        <f>O234*H234</f>
        <v>0</v>
      </c>
      <c r="Q234" s="227">
        <v>0</v>
      </c>
      <c r="R234" s="227">
        <f>Q234*H234</f>
        <v>0</v>
      </c>
      <c r="S234" s="227">
        <v>0</v>
      </c>
      <c r="T234" s="228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9" t="s">
        <v>308</v>
      </c>
      <c r="AT234" s="229" t="s">
        <v>189</v>
      </c>
      <c r="AU234" s="229" t="s">
        <v>87</v>
      </c>
      <c r="AY234" s="17" t="s">
        <v>143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17" t="s">
        <v>85</v>
      </c>
      <c r="BK234" s="230">
        <f>ROUND(I234*H234,2)</f>
        <v>0</v>
      </c>
      <c r="BL234" s="17" t="s">
        <v>230</v>
      </c>
      <c r="BM234" s="229" t="s">
        <v>391</v>
      </c>
    </row>
    <row r="235" s="2" customFormat="1" ht="21.75" customHeight="1">
      <c r="A235" s="38"/>
      <c r="B235" s="39"/>
      <c r="C235" s="218" t="s">
        <v>392</v>
      </c>
      <c r="D235" s="218" t="s">
        <v>146</v>
      </c>
      <c r="E235" s="219" t="s">
        <v>393</v>
      </c>
      <c r="F235" s="220" t="s">
        <v>394</v>
      </c>
      <c r="G235" s="221" t="s">
        <v>186</v>
      </c>
      <c r="H235" s="222">
        <v>57</v>
      </c>
      <c r="I235" s="223"/>
      <c r="J235" s="224">
        <f>ROUND(I235*H235,2)</f>
        <v>0</v>
      </c>
      <c r="K235" s="220" t="s">
        <v>1</v>
      </c>
      <c r="L235" s="44"/>
      <c r="M235" s="225" t="s">
        <v>1</v>
      </c>
      <c r="N235" s="226" t="s">
        <v>42</v>
      </c>
      <c r="O235" s="91"/>
      <c r="P235" s="227">
        <f>O235*H235</f>
        <v>0</v>
      </c>
      <c r="Q235" s="227">
        <v>0</v>
      </c>
      <c r="R235" s="227">
        <f>Q235*H235</f>
        <v>0</v>
      </c>
      <c r="S235" s="227">
        <v>0</v>
      </c>
      <c r="T235" s="228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9" t="s">
        <v>230</v>
      </c>
      <c r="AT235" s="229" t="s">
        <v>146</v>
      </c>
      <c r="AU235" s="229" t="s">
        <v>87</v>
      </c>
      <c r="AY235" s="17" t="s">
        <v>143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7" t="s">
        <v>85</v>
      </c>
      <c r="BK235" s="230">
        <f>ROUND(I235*H235,2)</f>
        <v>0</v>
      </c>
      <c r="BL235" s="17" t="s">
        <v>230</v>
      </c>
      <c r="BM235" s="229" t="s">
        <v>395</v>
      </c>
    </row>
    <row r="236" s="2" customFormat="1" ht="16.5" customHeight="1">
      <c r="A236" s="38"/>
      <c r="B236" s="39"/>
      <c r="C236" s="264" t="s">
        <v>396</v>
      </c>
      <c r="D236" s="264" t="s">
        <v>189</v>
      </c>
      <c r="E236" s="265" t="s">
        <v>397</v>
      </c>
      <c r="F236" s="266" t="s">
        <v>398</v>
      </c>
      <c r="G236" s="267" t="s">
        <v>186</v>
      </c>
      <c r="H236" s="268">
        <v>57</v>
      </c>
      <c r="I236" s="269"/>
      <c r="J236" s="270">
        <f>ROUND(I236*H236,2)</f>
        <v>0</v>
      </c>
      <c r="K236" s="266" t="s">
        <v>1</v>
      </c>
      <c r="L236" s="271"/>
      <c r="M236" s="272" t="s">
        <v>1</v>
      </c>
      <c r="N236" s="273" t="s">
        <v>42</v>
      </c>
      <c r="O236" s="91"/>
      <c r="P236" s="227">
        <f>O236*H236</f>
        <v>0</v>
      </c>
      <c r="Q236" s="227">
        <v>0</v>
      </c>
      <c r="R236" s="227">
        <f>Q236*H236</f>
        <v>0</v>
      </c>
      <c r="S236" s="227">
        <v>0</v>
      </c>
      <c r="T236" s="228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9" t="s">
        <v>308</v>
      </c>
      <c r="AT236" s="229" t="s">
        <v>189</v>
      </c>
      <c r="AU236" s="229" t="s">
        <v>87</v>
      </c>
      <c r="AY236" s="17" t="s">
        <v>143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17" t="s">
        <v>85</v>
      </c>
      <c r="BK236" s="230">
        <f>ROUND(I236*H236,2)</f>
        <v>0</v>
      </c>
      <c r="BL236" s="17" t="s">
        <v>230</v>
      </c>
      <c r="BM236" s="229" t="s">
        <v>399</v>
      </c>
    </row>
    <row r="237" s="2" customFormat="1" ht="33" customHeight="1">
      <c r="A237" s="38"/>
      <c r="B237" s="39"/>
      <c r="C237" s="218" t="s">
        <v>400</v>
      </c>
      <c r="D237" s="218" t="s">
        <v>146</v>
      </c>
      <c r="E237" s="219" t="s">
        <v>401</v>
      </c>
      <c r="F237" s="220" t="s">
        <v>402</v>
      </c>
      <c r="G237" s="221" t="s">
        <v>221</v>
      </c>
      <c r="H237" s="222">
        <v>550</v>
      </c>
      <c r="I237" s="223"/>
      <c r="J237" s="224">
        <f>ROUND(I237*H237,2)</f>
        <v>0</v>
      </c>
      <c r="K237" s="220" t="s">
        <v>1</v>
      </c>
      <c r="L237" s="44"/>
      <c r="M237" s="225" t="s">
        <v>1</v>
      </c>
      <c r="N237" s="226" t="s">
        <v>42</v>
      </c>
      <c r="O237" s="91"/>
      <c r="P237" s="227">
        <f>O237*H237</f>
        <v>0</v>
      </c>
      <c r="Q237" s="227">
        <v>0</v>
      </c>
      <c r="R237" s="227">
        <f>Q237*H237</f>
        <v>0</v>
      </c>
      <c r="S237" s="227">
        <v>0</v>
      </c>
      <c r="T237" s="228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9" t="s">
        <v>230</v>
      </c>
      <c r="AT237" s="229" t="s">
        <v>146</v>
      </c>
      <c r="AU237" s="229" t="s">
        <v>87</v>
      </c>
      <c r="AY237" s="17" t="s">
        <v>143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17" t="s">
        <v>85</v>
      </c>
      <c r="BK237" s="230">
        <f>ROUND(I237*H237,2)</f>
        <v>0</v>
      </c>
      <c r="BL237" s="17" t="s">
        <v>230</v>
      </c>
      <c r="BM237" s="229" t="s">
        <v>403</v>
      </c>
    </row>
    <row r="238" s="2" customFormat="1" ht="16.5" customHeight="1">
      <c r="A238" s="38"/>
      <c r="B238" s="39"/>
      <c r="C238" s="264" t="s">
        <v>404</v>
      </c>
      <c r="D238" s="264" t="s">
        <v>189</v>
      </c>
      <c r="E238" s="265" t="s">
        <v>405</v>
      </c>
      <c r="F238" s="266" t="s">
        <v>406</v>
      </c>
      <c r="G238" s="267" t="s">
        <v>221</v>
      </c>
      <c r="H238" s="268">
        <v>550</v>
      </c>
      <c r="I238" s="269"/>
      <c r="J238" s="270">
        <f>ROUND(I238*H238,2)</f>
        <v>0</v>
      </c>
      <c r="K238" s="266" t="s">
        <v>1</v>
      </c>
      <c r="L238" s="271"/>
      <c r="M238" s="272" t="s">
        <v>1</v>
      </c>
      <c r="N238" s="273" t="s">
        <v>42</v>
      </c>
      <c r="O238" s="91"/>
      <c r="P238" s="227">
        <f>O238*H238</f>
        <v>0</v>
      </c>
      <c r="Q238" s="227">
        <v>0</v>
      </c>
      <c r="R238" s="227">
        <f>Q238*H238</f>
        <v>0</v>
      </c>
      <c r="S238" s="227">
        <v>0</v>
      </c>
      <c r="T238" s="228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9" t="s">
        <v>308</v>
      </c>
      <c r="AT238" s="229" t="s">
        <v>189</v>
      </c>
      <c r="AU238" s="229" t="s">
        <v>87</v>
      </c>
      <c r="AY238" s="17" t="s">
        <v>143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17" t="s">
        <v>85</v>
      </c>
      <c r="BK238" s="230">
        <f>ROUND(I238*H238,2)</f>
        <v>0</v>
      </c>
      <c r="BL238" s="17" t="s">
        <v>230</v>
      </c>
      <c r="BM238" s="229" t="s">
        <v>407</v>
      </c>
    </row>
    <row r="239" s="2" customFormat="1" ht="24.15" customHeight="1">
      <c r="A239" s="38"/>
      <c r="B239" s="39"/>
      <c r="C239" s="218" t="s">
        <v>408</v>
      </c>
      <c r="D239" s="218" t="s">
        <v>146</v>
      </c>
      <c r="E239" s="219" t="s">
        <v>409</v>
      </c>
      <c r="F239" s="220" t="s">
        <v>410</v>
      </c>
      <c r="G239" s="221" t="s">
        <v>221</v>
      </c>
      <c r="H239" s="222">
        <v>480</v>
      </c>
      <c r="I239" s="223"/>
      <c r="J239" s="224">
        <f>ROUND(I239*H239,2)</f>
        <v>0</v>
      </c>
      <c r="K239" s="220" t="s">
        <v>1</v>
      </c>
      <c r="L239" s="44"/>
      <c r="M239" s="225" t="s">
        <v>1</v>
      </c>
      <c r="N239" s="226" t="s">
        <v>42</v>
      </c>
      <c r="O239" s="91"/>
      <c r="P239" s="227">
        <f>O239*H239</f>
        <v>0</v>
      </c>
      <c r="Q239" s="227">
        <v>0</v>
      </c>
      <c r="R239" s="227">
        <f>Q239*H239</f>
        <v>0</v>
      </c>
      <c r="S239" s="227">
        <v>0</v>
      </c>
      <c r="T239" s="228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9" t="s">
        <v>230</v>
      </c>
      <c r="AT239" s="229" t="s">
        <v>146</v>
      </c>
      <c r="AU239" s="229" t="s">
        <v>87</v>
      </c>
      <c r="AY239" s="17" t="s">
        <v>143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17" t="s">
        <v>85</v>
      </c>
      <c r="BK239" s="230">
        <f>ROUND(I239*H239,2)</f>
        <v>0</v>
      </c>
      <c r="BL239" s="17" t="s">
        <v>230</v>
      </c>
      <c r="BM239" s="229" t="s">
        <v>411</v>
      </c>
    </row>
    <row r="240" s="2" customFormat="1" ht="16.5" customHeight="1">
      <c r="A240" s="38"/>
      <c r="B240" s="39"/>
      <c r="C240" s="264" t="s">
        <v>412</v>
      </c>
      <c r="D240" s="264" t="s">
        <v>189</v>
      </c>
      <c r="E240" s="265" t="s">
        <v>413</v>
      </c>
      <c r="F240" s="266" t="s">
        <v>414</v>
      </c>
      <c r="G240" s="267" t="s">
        <v>221</v>
      </c>
      <c r="H240" s="268">
        <v>480</v>
      </c>
      <c r="I240" s="269"/>
      <c r="J240" s="270">
        <f>ROUND(I240*H240,2)</f>
        <v>0</v>
      </c>
      <c r="K240" s="266" t="s">
        <v>1</v>
      </c>
      <c r="L240" s="271"/>
      <c r="M240" s="272" t="s">
        <v>1</v>
      </c>
      <c r="N240" s="273" t="s">
        <v>42</v>
      </c>
      <c r="O240" s="91"/>
      <c r="P240" s="227">
        <f>O240*H240</f>
        <v>0</v>
      </c>
      <c r="Q240" s="227">
        <v>0</v>
      </c>
      <c r="R240" s="227">
        <f>Q240*H240</f>
        <v>0</v>
      </c>
      <c r="S240" s="227">
        <v>0</v>
      </c>
      <c r="T240" s="228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9" t="s">
        <v>308</v>
      </c>
      <c r="AT240" s="229" t="s">
        <v>189</v>
      </c>
      <c r="AU240" s="229" t="s">
        <v>87</v>
      </c>
      <c r="AY240" s="17" t="s">
        <v>143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17" t="s">
        <v>85</v>
      </c>
      <c r="BK240" s="230">
        <f>ROUND(I240*H240,2)</f>
        <v>0</v>
      </c>
      <c r="BL240" s="17" t="s">
        <v>230</v>
      </c>
      <c r="BM240" s="229" t="s">
        <v>415</v>
      </c>
    </row>
    <row r="241" s="2" customFormat="1" ht="33" customHeight="1">
      <c r="A241" s="38"/>
      <c r="B241" s="39"/>
      <c r="C241" s="218" t="s">
        <v>416</v>
      </c>
      <c r="D241" s="218" t="s">
        <v>146</v>
      </c>
      <c r="E241" s="219" t="s">
        <v>417</v>
      </c>
      <c r="F241" s="220" t="s">
        <v>418</v>
      </c>
      <c r="G241" s="221" t="s">
        <v>221</v>
      </c>
      <c r="H241" s="222">
        <v>755</v>
      </c>
      <c r="I241" s="223"/>
      <c r="J241" s="224">
        <f>ROUND(I241*H241,2)</f>
        <v>0</v>
      </c>
      <c r="K241" s="220" t="s">
        <v>1</v>
      </c>
      <c r="L241" s="44"/>
      <c r="M241" s="225" t="s">
        <v>1</v>
      </c>
      <c r="N241" s="226" t="s">
        <v>42</v>
      </c>
      <c r="O241" s="91"/>
      <c r="P241" s="227">
        <f>O241*H241</f>
        <v>0</v>
      </c>
      <c r="Q241" s="227">
        <v>0</v>
      </c>
      <c r="R241" s="227">
        <f>Q241*H241</f>
        <v>0</v>
      </c>
      <c r="S241" s="227">
        <v>0</v>
      </c>
      <c r="T241" s="228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9" t="s">
        <v>230</v>
      </c>
      <c r="AT241" s="229" t="s">
        <v>146</v>
      </c>
      <c r="AU241" s="229" t="s">
        <v>87</v>
      </c>
      <c r="AY241" s="17" t="s">
        <v>143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17" t="s">
        <v>85</v>
      </c>
      <c r="BK241" s="230">
        <f>ROUND(I241*H241,2)</f>
        <v>0</v>
      </c>
      <c r="BL241" s="17" t="s">
        <v>230</v>
      </c>
      <c r="BM241" s="229" t="s">
        <v>419</v>
      </c>
    </row>
    <row r="242" s="2" customFormat="1" ht="16.5" customHeight="1">
      <c r="A242" s="38"/>
      <c r="B242" s="39"/>
      <c r="C242" s="264" t="s">
        <v>420</v>
      </c>
      <c r="D242" s="264" t="s">
        <v>189</v>
      </c>
      <c r="E242" s="265" t="s">
        <v>421</v>
      </c>
      <c r="F242" s="266" t="s">
        <v>422</v>
      </c>
      <c r="G242" s="267" t="s">
        <v>221</v>
      </c>
      <c r="H242" s="268">
        <v>755</v>
      </c>
      <c r="I242" s="269"/>
      <c r="J242" s="270">
        <f>ROUND(I242*H242,2)</f>
        <v>0</v>
      </c>
      <c r="K242" s="266" t="s">
        <v>1</v>
      </c>
      <c r="L242" s="271"/>
      <c r="M242" s="272" t="s">
        <v>1</v>
      </c>
      <c r="N242" s="273" t="s">
        <v>42</v>
      </c>
      <c r="O242" s="91"/>
      <c r="P242" s="227">
        <f>O242*H242</f>
        <v>0</v>
      </c>
      <c r="Q242" s="227">
        <v>0</v>
      </c>
      <c r="R242" s="227">
        <f>Q242*H242</f>
        <v>0</v>
      </c>
      <c r="S242" s="227">
        <v>0</v>
      </c>
      <c r="T242" s="228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9" t="s">
        <v>308</v>
      </c>
      <c r="AT242" s="229" t="s">
        <v>189</v>
      </c>
      <c r="AU242" s="229" t="s">
        <v>87</v>
      </c>
      <c r="AY242" s="17" t="s">
        <v>143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17" t="s">
        <v>85</v>
      </c>
      <c r="BK242" s="230">
        <f>ROUND(I242*H242,2)</f>
        <v>0</v>
      </c>
      <c r="BL242" s="17" t="s">
        <v>230</v>
      </c>
      <c r="BM242" s="229" t="s">
        <v>423</v>
      </c>
    </row>
    <row r="243" s="2" customFormat="1" ht="24.15" customHeight="1">
      <c r="A243" s="38"/>
      <c r="B243" s="39"/>
      <c r="C243" s="218" t="s">
        <v>424</v>
      </c>
      <c r="D243" s="218" t="s">
        <v>146</v>
      </c>
      <c r="E243" s="219" t="s">
        <v>425</v>
      </c>
      <c r="F243" s="220" t="s">
        <v>426</v>
      </c>
      <c r="G243" s="221" t="s">
        <v>221</v>
      </c>
      <c r="H243" s="222">
        <v>10</v>
      </c>
      <c r="I243" s="223"/>
      <c r="J243" s="224">
        <f>ROUND(I243*H243,2)</f>
        <v>0</v>
      </c>
      <c r="K243" s="220" t="s">
        <v>1</v>
      </c>
      <c r="L243" s="44"/>
      <c r="M243" s="225" t="s">
        <v>1</v>
      </c>
      <c r="N243" s="226" t="s">
        <v>42</v>
      </c>
      <c r="O243" s="91"/>
      <c r="P243" s="227">
        <f>O243*H243</f>
        <v>0</v>
      </c>
      <c r="Q243" s="227">
        <v>0</v>
      </c>
      <c r="R243" s="227">
        <f>Q243*H243</f>
        <v>0</v>
      </c>
      <c r="S243" s="227">
        <v>0</v>
      </c>
      <c r="T243" s="228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9" t="s">
        <v>230</v>
      </c>
      <c r="AT243" s="229" t="s">
        <v>146</v>
      </c>
      <c r="AU243" s="229" t="s">
        <v>87</v>
      </c>
      <c r="AY243" s="17" t="s">
        <v>143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17" t="s">
        <v>85</v>
      </c>
      <c r="BK243" s="230">
        <f>ROUND(I243*H243,2)</f>
        <v>0</v>
      </c>
      <c r="BL243" s="17" t="s">
        <v>230</v>
      </c>
      <c r="BM243" s="229" t="s">
        <v>427</v>
      </c>
    </row>
    <row r="244" s="2" customFormat="1" ht="16.5" customHeight="1">
      <c r="A244" s="38"/>
      <c r="B244" s="39"/>
      <c r="C244" s="264" t="s">
        <v>428</v>
      </c>
      <c r="D244" s="264" t="s">
        <v>189</v>
      </c>
      <c r="E244" s="265" t="s">
        <v>429</v>
      </c>
      <c r="F244" s="266" t="s">
        <v>430</v>
      </c>
      <c r="G244" s="267" t="s">
        <v>221</v>
      </c>
      <c r="H244" s="268">
        <v>10</v>
      </c>
      <c r="I244" s="269"/>
      <c r="J244" s="270">
        <f>ROUND(I244*H244,2)</f>
        <v>0</v>
      </c>
      <c r="K244" s="266" t="s">
        <v>1</v>
      </c>
      <c r="L244" s="271"/>
      <c r="M244" s="272" t="s">
        <v>1</v>
      </c>
      <c r="N244" s="273" t="s">
        <v>42</v>
      </c>
      <c r="O244" s="91"/>
      <c r="P244" s="227">
        <f>O244*H244</f>
        <v>0</v>
      </c>
      <c r="Q244" s="227">
        <v>0</v>
      </c>
      <c r="R244" s="227">
        <f>Q244*H244</f>
        <v>0</v>
      </c>
      <c r="S244" s="227">
        <v>0</v>
      </c>
      <c r="T244" s="228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9" t="s">
        <v>308</v>
      </c>
      <c r="AT244" s="229" t="s">
        <v>189</v>
      </c>
      <c r="AU244" s="229" t="s">
        <v>87</v>
      </c>
      <c r="AY244" s="17" t="s">
        <v>143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17" t="s">
        <v>85</v>
      </c>
      <c r="BK244" s="230">
        <f>ROUND(I244*H244,2)</f>
        <v>0</v>
      </c>
      <c r="BL244" s="17" t="s">
        <v>230</v>
      </c>
      <c r="BM244" s="229" t="s">
        <v>431</v>
      </c>
    </row>
    <row r="245" s="2" customFormat="1" ht="24.15" customHeight="1">
      <c r="A245" s="38"/>
      <c r="B245" s="39"/>
      <c r="C245" s="218" t="s">
        <v>432</v>
      </c>
      <c r="D245" s="218" t="s">
        <v>146</v>
      </c>
      <c r="E245" s="219" t="s">
        <v>433</v>
      </c>
      <c r="F245" s="220" t="s">
        <v>434</v>
      </c>
      <c r="G245" s="221" t="s">
        <v>221</v>
      </c>
      <c r="H245" s="222">
        <v>15</v>
      </c>
      <c r="I245" s="223"/>
      <c r="J245" s="224">
        <f>ROUND(I245*H245,2)</f>
        <v>0</v>
      </c>
      <c r="K245" s="220" t="s">
        <v>1</v>
      </c>
      <c r="L245" s="44"/>
      <c r="M245" s="225" t="s">
        <v>1</v>
      </c>
      <c r="N245" s="226" t="s">
        <v>42</v>
      </c>
      <c r="O245" s="91"/>
      <c r="P245" s="227">
        <f>O245*H245</f>
        <v>0</v>
      </c>
      <c r="Q245" s="227">
        <v>0</v>
      </c>
      <c r="R245" s="227">
        <f>Q245*H245</f>
        <v>0</v>
      </c>
      <c r="S245" s="227">
        <v>0</v>
      </c>
      <c r="T245" s="228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9" t="s">
        <v>230</v>
      </c>
      <c r="AT245" s="229" t="s">
        <v>146</v>
      </c>
      <c r="AU245" s="229" t="s">
        <v>87</v>
      </c>
      <c r="AY245" s="17" t="s">
        <v>143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17" t="s">
        <v>85</v>
      </c>
      <c r="BK245" s="230">
        <f>ROUND(I245*H245,2)</f>
        <v>0</v>
      </c>
      <c r="BL245" s="17" t="s">
        <v>230</v>
      </c>
      <c r="BM245" s="229" t="s">
        <v>435</v>
      </c>
    </row>
    <row r="246" s="2" customFormat="1" ht="16.5" customHeight="1">
      <c r="A246" s="38"/>
      <c r="B246" s="39"/>
      <c r="C246" s="264" t="s">
        <v>436</v>
      </c>
      <c r="D246" s="264" t="s">
        <v>189</v>
      </c>
      <c r="E246" s="265" t="s">
        <v>437</v>
      </c>
      <c r="F246" s="266" t="s">
        <v>438</v>
      </c>
      <c r="G246" s="267" t="s">
        <v>221</v>
      </c>
      <c r="H246" s="268">
        <v>15</v>
      </c>
      <c r="I246" s="269"/>
      <c r="J246" s="270">
        <f>ROUND(I246*H246,2)</f>
        <v>0</v>
      </c>
      <c r="K246" s="266" t="s">
        <v>1</v>
      </c>
      <c r="L246" s="271"/>
      <c r="M246" s="272" t="s">
        <v>1</v>
      </c>
      <c r="N246" s="273" t="s">
        <v>42</v>
      </c>
      <c r="O246" s="91"/>
      <c r="P246" s="227">
        <f>O246*H246</f>
        <v>0</v>
      </c>
      <c r="Q246" s="227">
        <v>0</v>
      </c>
      <c r="R246" s="227">
        <f>Q246*H246</f>
        <v>0</v>
      </c>
      <c r="S246" s="227">
        <v>0</v>
      </c>
      <c r="T246" s="228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9" t="s">
        <v>308</v>
      </c>
      <c r="AT246" s="229" t="s">
        <v>189</v>
      </c>
      <c r="AU246" s="229" t="s">
        <v>87</v>
      </c>
      <c r="AY246" s="17" t="s">
        <v>143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17" t="s">
        <v>85</v>
      </c>
      <c r="BK246" s="230">
        <f>ROUND(I246*H246,2)</f>
        <v>0</v>
      </c>
      <c r="BL246" s="17" t="s">
        <v>230</v>
      </c>
      <c r="BM246" s="229" t="s">
        <v>439</v>
      </c>
    </row>
    <row r="247" s="2" customFormat="1" ht="24.15" customHeight="1">
      <c r="A247" s="38"/>
      <c r="B247" s="39"/>
      <c r="C247" s="218" t="s">
        <v>440</v>
      </c>
      <c r="D247" s="218" t="s">
        <v>146</v>
      </c>
      <c r="E247" s="219" t="s">
        <v>441</v>
      </c>
      <c r="F247" s="220" t="s">
        <v>442</v>
      </c>
      <c r="G247" s="221" t="s">
        <v>186</v>
      </c>
      <c r="H247" s="222">
        <v>3</v>
      </c>
      <c r="I247" s="223"/>
      <c r="J247" s="224">
        <f>ROUND(I247*H247,2)</f>
        <v>0</v>
      </c>
      <c r="K247" s="220" t="s">
        <v>1</v>
      </c>
      <c r="L247" s="44"/>
      <c r="M247" s="225" t="s">
        <v>1</v>
      </c>
      <c r="N247" s="226" t="s">
        <v>42</v>
      </c>
      <c r="O247" s="91"/>
      <c r="P247" s="227">
        <f>O247*H247</f>
        <v>0</v>
      </c>
      <c r="Q247" s="227">
        <v>0</v>
      </c>
      <c r="R247" s="227">
        <f>Q247*H247</f>
        <v>0</v>
      </c>
      <c r="S247" s="227">
        <v>0</v>
      </c>
      <c r="T247" s="228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9" t="s">
        <v>230</v>
      </c>
      <c r="AT247" s="229" t="s">
        <v>146</v>
      </c>
      <c r="AU247" s="229" t="s">
        <v>87</v>
      </c>
      <c r="AY247" s="17" t="s">
        <v>143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17" t="s">
        <v>85</v>
      </c>
      <c r="BK247" s="230">
        <f>ROUND(I247*H247,2)</f>
        <v>0</v>
      </c>
      <c r="BL247" s="17" t="s">
        <v>230</v>
      </c>
      <c r="BM247" s="229" t="s">
        <v>443</v>
      </c>
    </row>
    <row r="248" s="2" customFormat="1" ht="16.5" customHeight="1">
      <c r="A248" s="38"/>
      <c r="B248" s="39"/>
      <c r="C248" s="264" t="s">
        <v>444</v>
      </c>
      <c r="D248" s="264" t="s">
        <v>189</v>
      </c>
      <c r="E248" s="265" t="s">
        <v>445</v>
      </c>
      <c r="F248" s="266" t="s">
        <v>446</v>
      </c>
      <c r="G248" s="267" t="s">
        <v>186</v>
      </c>
      <c r="H248" s="268">
        <v>3</v>
      </c>
      <c r="I248" s="269"/>
      <c r="J248" s="270">
        <f>ROUND(I248*H248,2)</f>
        <v>0</v>
      </c>
      <c r="K248" s="266" t="s">
        <v>1</v>
      </c>
      <c r="L248" s="271"/>
      <c r="M248" s="272" t="s">
        <v>1</v>
      </c>
      <c r="N248" s="273" t="s">
        <v>42</v>
      </c>
      <c r="O248" s="91"/>
      <c r="P248" s="227">
        <f>O248*H248</f>
        <v>0</v>
      </c>
      <c r="Q248" s="227">
        <v>0</v>
      </c>
      <c r="R248" s="227">
        <f>Q248*H248</f>
        <v>0</v>
      </c>
      <c r="S248" s="227">
        <v>0</v>
      </c>
      <c r="T248" s="228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9" t="s">
        <v>308</v>
      </c>
      <c r="AT248" s="229" t="s">
        <v>189</v>
      </c>
      <c r="AU248" s="229" t="s">
        <v>87</v>
      </c>
      <c r="AY248" s="17" t="s">
        <v>143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17" t="s">
        <v>85</v>
      </c>
      <c r="BK248" s="230">
        <f>ROUND(I248*H248,2)</f>
        <v>0</v>
      </c>
      <c r="BL248" s="17" t="s">
        <v>230</v>
      </c>
      <c r="BM248" s="229" t="s">
        <v>447</v>
      </c>
    </row>
    <row r="249" s="2" customFormat="1" ht="16.5" customHeight="1">
      <c r="A249" s="38"/>
      <c r="B249" s="39"/>
      <c r="C249" s="264" t="s">
        <v>448</v>
      </c>
      <c r="D249" s="264" t="s">
        <v>189</v>
      </c>
      <c r="E249" s="265" t="s">
        <v>449</v>
      </c>
      <c r="F249" s="266" t="s">
        <v>450</v>
      </c>
      <c r="G249" s="267" t="s">
        <v>186</v>
      </c>
      <c r="H249" s="268">
        <v>3</v>
      </c>
      <c r="I249" s="269"/>
      <c r="J249" s="270">
        <f>ROUND(I249*H249,2)</f>
        <v>0</v>
      </c>
      <c r="K249" s="266" t="s">
        <v>1</v>
      </c>
      <c r="L249" s="271"/>
      <c r="M249" s="272" t="s">
        <v>1</v>
      </c>
      <c r="N249" s="273" t="s">
        <v>42</v>
      </c>
      <c r="O249" s="91"/>
      <c r="P249" s="227">
        <f>O249*H249</f>
        <v>0</v>
      </c>
      <c r="Q249" s="227">
        <v>0</v>
      </c>
      <c r="R249" s="227">
        <f>Q249*H249</f>
        <v>0</v>
      </c>
      <c r="S249" s="227">
        <v>0</v>
      </c>
      <c r="T249" s="228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9" t="s">
        <v>308</v>
      </c>
      <c r="AT249" s="229" t="s">
        <v>189</v>
      </c>
      <c r="AU249" s="229" t="s">
        <v>87</v>
      </c>
      <c r="AY249" s="17" t="s">
        <v>143</v>
      </c>
      <c r="BE249" s="230">
        <f>IF(N249="základní",J249,0)</f>
        <v>0</v>
      </c>
      <c r="BF249" s="230">
        <f>IF(N249="snížená",J249,0)</f>
        <v>0</v>
      </c>
      <c r="BG249" s="230">
        <f>IF(N249="zákl. přenesená",J249,0)</f>
        <v>0</v>
      </c>
      <c r="BH249" s="230">
        <f>IF(N249="sníž. přenesená",J249,0)</f>
        <v>0</v>
      </c>
      <c r="BI249" s="230">
        <f>IF(N249="nulová",J249,0)</f>
        <v>0</v>
      </c>
      <c r="BJ249" s="17" t="s">
        <v>85</v>
      </c>
      <c r="BK249" s="230">
        <f>ROUND(I249*H249,2)</f>
        <v>0</v>
      </c>
      <c r="BL249" s="17" t="s">
        <v>230</v>
      </c>
      <c r="BM249" s="229" t="s">
        <v>451</v>
      </c>
    </row>
    <row r="250" s="2" customFormat="1" ht="16.5" customHeight="1">
      <c r="A250" s="38"/>
      <c r="B250" s="39"/>
      <c r="C250" s="264" t="s">
        <v>452</v>
      </c>
      <c r="D250" s="264" t="s">
        <v>189</v>
      </c>
      <c r="E250" s="265" t="s">
        <v>453</v>
      </c>
      <c r="F250" s="266" t="s">
        <v>454</v>
      </c>
      <c r="G250" s="267" t="s">
        <v>186</v>
      </c>
      <c r="H250" s="268">
        <v>3</v>
      </c>
      <c r="I250" s="269"/>
      <c r="J250" s="270">
        <f>ROUND(I250*H250,2)</f>
        <v>0</v>
      </c>
      <c r="K250" s="266" t="s">
        <v>1</v>
      </c>
      <c r="L250" s="271"/>
      <c r="M250" s="272" t="s">
        <v>1</v>
      </c>
      <c r="N250" s="273" t="s">
        <v>42</v>
      </c>
      <c r="O250" s="91"/>
      <c r="P250" s="227">
        <f>O250*H250</f>
        <v>0</v>
      </c>
      <c r="Q250" s="227">
        <v>0</v>
      </c>
      <c r="R250" s="227">
        <f>Q250*H250</f>
        <v>0</v>
      </c>
      <c r="S250" s="227">
        <v>0</v>
      </c>
      <c r="T250" s="228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9" t="s">
        <v>308</v>
      </c>
      <c r="AT250" s="229" t="s">
        <v>189</v>
      </c>
      <c r="AU250" s="229" t="s">
        <v>87</v>
      </c>
      <c r="AY250" s="17" t="s">
        <v>143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7" t="s">
        <v>85</v>
      </c>
      <c r="BK250" s="230">
        <f>ROUND(I250*H250,2)</f>
        <v>0</v>
      </c>
      <c r="BL250" s="17" t="s">
        <v>230</v>
      </c>
      <c r="BM250" s="229" t="s">
        <v>455</v>
      </c>
    </row>
    <row r="251" s="2" customFormat="1" ht="24.15" customHeight="1">
      <c r="A251" s="38"/>
      <c r="B251" s="39"/>
      <c r="C251" s="218" t="s">
        <v>456</v>
      </c>
      <c r="D251" s="218" t="s">
        <v>146</v>
      </c>
      <c r="E251" s="219" t="s">
        <v>457</v>
      </c>
      <c r="F251" s="220" t="s">
        <v>458</v>
      </c>
      <c r="G251" s="221" t="s">
        <v>186</v>
      </c>
      <c r="H251" s="222">
        <v>2</v>
      </c>
      <c r="I251" s="223"/>
      <c r="J251" s="224">
        <f>ROUND(I251*H251,2)</f>
        <v>0</v>
      </c>
      <c r="K251" s="220" t="s">
        <v>1</v>
      </c>
      <c r="L251" s="44"/>
      <c r="M251" s="225" t="s">
        <v>1</v>
      </c>
      <c r="N251" s="226" t="s">
        <v>42</v>
      </c>
      <c r="O251" s="91"/>
      <c r="P251" s="227">
        <f>O251*H251</f>
        <v>0</v>
      </c>
      <c r="Q251" s="227">
        <v>0</v>
      </c>
      <c r="R251" s="227">
        <f>Q251*H251</f>
        <v>0</v>
      </c>
      <c r="S251" s="227">
        <v>0</v>
      </c>
      <c r="T251" s="228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9" t="s">
        <v>230</v>
      </c>
      <c r="AT251" s="229" t="s">
        <v>146</v>
      </c>
      <c r="AU251" s="229" t="s">
        <v>87</v>
      </c>
      <c r="AY251" s="17" t="s">
        <v>143</v>
      </c>
      <c r="BE251" s="230">
        <f>IF(N251="základní",J251,0)</f>
        <v>0</v>
      </c>
      <c r="BF251" s="230">
        <f>IF(N251="snížená",J251,0)</f>
        <v>0</v>
      </c>
      <c r="BG251" s="230">
        <f>IF(N251="zákl. přenesená",J251,0)</f>
        <v>0</v>
      </c>
      <c r="BH251" s="230">
        <f>IF(N251="sníž. přenesená",J251,0)</f>
        <v>0</v>
      </c>
      <c r="BI251" s="230">
        <f>IF(N251="nulová",J251,0)</f>
        <v>0</v>
      </c>
      <c r="BJ251" s="17" t="s">
        <v>85</v>
      </c>
      <c r="BK251" s="230">
        <f>ROUND(I251*H251,2)</f>
        <v>0</v>
      </c>
      <c r="BL251" s="17" t="s">
        <v>230</v>
      </c>
      <c r="BM251" s="229" t="s">
        <v>459</v>
      </c>
    </row>
    <row r="252" s="2" customFormat="1" ht="16.5" customHeight="1">
      <c r="A252" s="38"/>
      <c r="B252" s="39"/>
      <c r="C252" s="264" t="s">
        <v>460</v>
      </c>
      <c r="D252" s="264" t="s">
        <v>189</v>
      </c>
      <c r="E252" s="265" t="s">
        <v>461</v>
      </c>
      <c r="F252" s="266" t="s">
        <v>462</v>
      </c>
      <c r="G252" s="267" t="s">
        <v>186</v>
      </c>
      <c r="H252" s="268">
        <v>2</v>
      </c>
      <c r="I252" s="269"/>
      <c r="J252" s="270">
        <f>ROUND(I252*H252,2)</f>
        <v>0</v>
      </c>
      <c r="K252" s="266" t="s">
        <v>1</v>
      </c>
      <c r="L252" s="271"/>
      <c r="M252" s="272" t="s">
        <v>1</v>
      </c>
      <c r="N252" s="273" t="s">
        <v>42</v>
      </c>
      <c r="O252" s="91"/>
      <c r="P252" s="227">
        <f>O252*H252</f>
        <v>0</v>
      </c>
      <c r="Q252" s="227">
        <v>0</v>
      </c>
      <c r="R252" s="227">
        <f>Q252*H252</f>
        <v>0</v>
      </c>
      <c r="S252" s="227">
        <v>0</v>
      </c>
      <c r="T252" s="228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9" t="s">
        <v>308</v>
      </c>
      <c r="AT252" s="229" t="s">
        <v>189</v>
      </c>
      <c r="AU252" s="229" t="s">
        <v>87</v>
      </c>
      <c r="AY252" s="17" t="s">
        <v>143</v>
      </c>
      <c r="BE252" s="230">
        <f>IF(N252="základní",J252,0)</f>
        <v>0</v>
      </c>
      <c r="BF252" s="230">
        <f>IF(N252="snížená",J252,0)</f>
        <v>0</v>
      </c>
      <c r="BG252" s="230">
        <f>IF(N252="zákl. přenesená",J252,0)</f>
        <v>0</v>
      </c>
      <c r="BH252" s="230">
        <f>IF(N252="sníž. přenesená",J252,0)</f>
        <v>0</v>
      </c>
      <c r="BI252" s="230">
        <f>IF(N252="nulová",J252,0)</f>
        <v>0</v>
      </c>
      <c r="BJ252" s="17" t="s">
        <v>85</v>
      </c>
      <c r="BK252" s="230">
        <f>ROUND(I252*H252,2)</f>
        <v>0</v>
      </c>
      <c r="BL252" s="17" t="s">
        <v>230</v>
      </c>
      <c r="BM252" s="229" t="s">
        <v>463</v>
      </c>
    </row>
    <row r="253" s="2" customFormat="1" ht="16.5" customHeight="1">
      <c r="A253" s="38"/>
      <c r="B253" s="39"/>
      <c r="C253" s="264" t="s">
        <v>464</v>
      </c>
      <c r="D253" s="264" t="s">
        <v>189</v>
      </c>
      <c r="E253" s="265" t="s">
        <v>465</v>
      </c>
      <c r="F253" s="266" t="s">
        <v>466</v>
      </c>
      <c r="G253" s="267" t="s">
        <v>186</v>
      </c>
      <c r="H253" s="268">
        <v>2</v>
      </c>
      <c r="I253" s="269"/>
      <c r="J253" s="270">
        <f>ROUND(I253*H253,2)</f>
        <v>0</v>
      </c>
      <c r="K253" s="266" t="s">
        <v>1</v>
      </c>
      <c r="L253" s="271"/>
      <c r="M253" s="272" t="s">
        <v>1</v>
      </c>
      <c r="N253" s="273" t="s">
        <v>42</v>
      </c>
      <c r="O253" s="91"/>
      <c r="P253" s="227">
        <f>O253*H253</f>
        <v>0</v>
      </c>
      <c r="Q253" s="227">
        <v>0</v>
      </c>
      <c r="R253" s="227">
        <f>Q253*H253</f>
        <v>0</v>
      </c>
      <c r="S253" s="227">
        <v>0</v>
      </c>
      <c r="T253" s="228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9" t="s">
        <v>308</v>
      </c>
      <c r="AT253" s="229" t="s">
        <v>189</v>
      </c>
      <c r="AU253" s="229" t="s">
        <v>87</v>
      </c>
      <c r="AY253" s="17" t="s">
        <v>143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17" t="s">
        <v>85</v>
      </c>
      <c r="BK253" s="230">
        <f>ROUND(I253*H253,2)</f>
        <v>0</v>
      </c>
      <c r="BL253" s="17" t="s">
        <v>230</v>
      </c>
      <c r="BM253" s="229" t="s">
        <v>467</v>
      </c>
    </row>
    <row r="254" s="2" customFormat="1" ht="16.5" customHeight="1">
      <c r="A254" s="38"/>
      <c r="B254" s="39"/>
      <c r="C254" s="264" t="s">
        <v>468</v>
      </c>
      <c r="D254" s="264" t="s">
        <v>189</v>
      </c>
      <c r="E254" s="265" t="s">
        <v>453</v>
      </c>
      <c r="F254" s="266" t="s">
        <v>454</v>
      </c>
      <c r="G254" s="267" t="s">
        <v>186</v>
      </c>
      <c r="H254" s="268">
        <v>2</v>
      </c>
      <c r="I254" s="269"/>
      <c r="J254" s="270">
        <f>ROUND(I254*H254,2)</f>
        <v>0</v>
      </c>
      <c r="K254" s="266" t="s">
        <v>1</v>
      </c>
      <c r="L254" s="271"/>
      <c r="M254" s="272" t="s">
        <v>1</v>
      </c>
      <c r="N254" s="273" t="s">
        <v>42</v>
      </c>
      <c r="O254" s="91"/>
      <c r="P254" s="227">
        <f>O254*H254</f>
        <v>0</v>
      </c>
      <c r="Q254" s="227">
        <v>0</v>
      </c>
      <c r="R254" s="227">
        <f>Q254*H254</f>
        <v>0</v>
      </c>
      <c r="S254" s="227">
        <v>0</v>
      </c>
      <c r="T254" s="228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9" t="s">
        <v>308</v>
      </c>
      <c r="AT254" s="229" t="s">
        <v>189</v>
      </c>
      <c r="AU254" s="229" t="s">
        <v>87</v>
      </c>
      <c r="AY254" s="17" t="s">
        <v>143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17" t="s">
        <v>85</v>
      </c>
      <c r="BK254" s="230">
        <f>ROUND(I254*H254,2)</f>
        <v>0</v>
      </c>
      <c r="BL254" s="17" t="s">
        <v>230</v>
      </c>
      <c r="BM254" s="229" t="s">
        <v>469</v>
      </c>
    </row>
    <row r="255" s="2" customFormat="1" ht="24.15" customHeight="1">
      <c r="A255" s="38"/>
      <c r="B255" s="39"/>
      <c r="C255" s="218" t="s">
        <v>470</v>
      </c>
      <c r="D255" s="218" t="s">
        <v>146</v>
      </c>
      <c r="E255" s="219" t="s">
        <v>471</v>
      </c>
      <c r="F255" s="220" t="s">
        <v>472</v>
      </c>
      <c r="G255" s="221" t="s">
        <v>186</v>
      </c>
      <c r="H255" s="222">
        <v>39</v>
      </c>
      <c r="I255" s="223"/>
      <c r="J255" s="224">
        <f>ROUND(I255*H255,2)</f>
        <v>0</v>
      </c>
      <c r="K255" s="220" t="s">
        <v>1</v>
      </c>
      <c r="L255" s="44"/>
      <c r="M255" s="225" t="s">
        <v>1</v>
      </c>
      <c r="N255" s="226" t="s">
        <v>42</v>
      </c>
      <c r="O255" s="91"/>
      <c r="P255" s="227">
        <f>O255*H255</f>
        <v>0</v>
      </c>
      <c r="Q255" s="227">
        <v>0</v>
      </c>
      <c r="R255" s="227">
        <f>Q255*H255</f>
        <v>0</v>
      </c>
      <c r="S255" s="227">
        <v>0</v>
      </c>
      <c r="T255" s="228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9" t="s">
        <v>230</v>
      </c>
      <c r="AT255" s="229" t="s">
        <v>146</v>
      </c>
      <c r="AU255" s="229" t="s">
        <v>87</v>
      </c>
      <c r="AY255" s="17" t="s">
        <v>143</v>
      </c>
      <c r="BE255" s="230">
        <f>IF(N255="základní",J255,0)</f>
        <v>0</v>
      </c>
      <c r="BF255" s="230">
        <f>IF(N255="snížená",J255,0)</f>
        <v>0</v>
      </c>
      <c r="BG255" s="230">
        <f>IF(N255="zákl. přenesená",J255,0)</f>
        <v>0</v>
      </c>
      <c r="BH255" s="230">
        <f>IF(N255="sníž. přenesená",J255,0)</f>
        <v>0</v>
      </c>
      <c r="BI255" s="230">
        <f>IF(N255="nulová",J255,0)</f>
        <v>0</v>
      </c>
      <c r="BJ255" s="17" t="s">
        <v>85</v>
      </c>
      <c r="BK255" s="230">
        <f>ROUND(I255*H255,2)</f>
        <v>0</v>
      </c>
      <c r="BL255" s="17" t="s">
        <v>230</v>
      </c>
      <c r="BM255" s="229" t="s">
        <v>473</v>
      </c>
    </row>
    <row r="256" s="2" customFormat="1" ht="16.5" customHeight="1">
      <c r="A256" s="38"/>
      <c r="B256" s="39"/>
      <c r="C256" s="264" t="s">
        <v>474</v>
      </c>
      <c r="D256" s="264" t="s">
        <v>189</v>
      </c>
      <c r="E256" s="265" t="s">
        <v>475</v>
      </c>
      <c r="F256" s="266" t="s">
        <v>476</v>
      </c>
      <c r="G256" s="267" t="s">
        <v>186</v>
      </c>
      <c r="H256" s="268">
        <v>39</v>
      </c>
      <c r="I256" s="269"/>
      <c r="J256" s="270">
        <f>ROUND(I256*H256,2)</f>
        <v>0</v>
      </c>
      <c r="K256" s="266" t="s">
        <v>1</v>
      </c>
      <c r="L256" s="271"/>
      <c r="M256" s="272" t="s">
        <v>1</v>
      </c>
      <c r="N256" s="273" t="s">
        <v>42</v>
      </c>
      <c r="O256" s="91"/>
      <c r="P256" s="227">
        <f>O256*H256</f>
        <v>0</v>
      </c>
      <c r="Q256" s="227">
        <v>0</v>
      </c>
      <c r="R256" s="227">
        <f>Q256*H256</f>
        <v>0</v>
      </c>
      <c r="S256" s="227">
        <v>0</v>
      </c>
      <c r="T256" s="228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9" t="s">
        <v>308</v>
      </c>
      <c r="AT256" s="229" t="s">
        <v>189</v>
      </c>
      <c r="AU256" s="229" t="s">
        <v>87</v>
      </c>
      <c r="AY256" s="17" t="s">
        <v>143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17" t="s">
        <v>85</v>
      </c>
      <c r="BK256" s="230">
        <f>ROUND(I256*H256,2)</f>
        <v>0</v>
      </c>
      <c r="BL256" s="17" t="s">
        <v>230</v>
      </c>
      <c r="BM256" s="229" t="s">
        <v>477</v>
      </c>
    </row>
    <row r="257" s="2" customFormat="1" ht="16.5" customHeight="1">
      <c r="A257" s="38"/>
      <c r="B257" s="39"/>
      <c r="C257" s="264" t="s">
        <v>478</v>
      </c>
      <c r="D257" s="264" t="s">
        <v>189</v>
      </c>
      <c r="E257" s="265" t="s">
        <v>453</v>
      </c>
      <c r="F257" s="266" t="s">
        <v>454</v>
      </c>
      <c r="G257" s="267" t="s">
        <v>186</v>
      </c>
      <c r="H257" s="268">
        <v>39</v>
      </c>
      <c r="I257" s="269"/>
      <c r="J257" s="270">
        <f>ROUND(I257*H257,2)</f>
        <v>0</v>
      </c>
      <c r="K257" s="266" t="s">
        <v>1</v>
      </c>
      <c r="L257" s="271"/>
      <c r="M257" s="272" t="s">
        <v>1</v>
      </c>
      <c r="N257" s="273" t="s">
        <v>42</v>
      </c>
      <c r="O257" s="91"/>
      <c r="P257" s="227">
        <f>O257*H257</f>
        <v>0</v>
      </c>
      <c r="Q257" s="227">
        <v>0</v>
      </c>
      <c r="R257" s="227">
        <f>Q257*H257</f>
        <v>0</v>
      </c>
      <c r="S257" s="227">
        <v>0</v>
      </c>
      <c r="T257" s="228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9" t="s">
        <v>308</v>
      </c>
      <c r="AT257" s="229" t="s">
        <v>189</v>
      </c>
      <c r="AU257" s="229" t="s">
        <v>87</v>
      </c>
      <c r="AY257" s="17" t="s">
        <v>143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17" t="s">
        <v>85</v>
      </c>
      <c r="BK257" s="230">
        <f>ROUND(I257*H257,2)</f>
        <v>0</v>
      </c>
      <c r="BL257" s="17" t="s">
        <v>230</v>
      </c>
      <c r="BM257" s="229" t="s">
        <v>479</v>
      </c>
    </row>
    <row r="258" s="2" customFormat="1" ht="16.5" customHeight="1">
      <c r="A258" s="38"/>
      <c r="B258" s="39"/>
      <c r="C258" s="218" t="s">
        <v>480</v>
      </c>
      <c r="D258" s="218" t="s">
        <v>146</v>
      </c>
      <c r="E258" s="219" t="s">
        <v>481</v>
      </c>
      <c r="F258" s="220" t="s">
        <v>482</v>
      </c>
      <c r="G258" s="221" t="s">
        <v>186</v>
      </c>
      <c r="H258" s="222">
        <v>4</v>
      </c>
      <c r="I258" s="223"/>
      <c r="J258" s="224">
        <f>ROUND(I258*H258,2)</f>
        <v>0</v>
      </c>
      <c r="K258" s="220" t="s">
        <v>1</v>
      </c>
      <c r="L258" s="44"/>
      <c r="M258" s="225" t="s">
        <v>1</v>
      </c>
      <c r="N258" s="226" t="s">
        <v>42</v>
      </c>
      <c r="O258" s="91"/>
      <c r="P258" s="227">
        <f>O258*H258</f>
        <v>0</v>
      </c>
      <c r="Q258" s="227">
        <v>0</v>
      </c>
      <c r="R258" s="227">
        <f>Q258*H258</f>
        <v>0</v>
      </c>
      <c r="S258" s="227">
        <v>0</v>
      </c>
      <c r="T258" s="228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9" t="s">
        <v>230</v>
      </c>
      <c r="AT258" s="229" t="s">
        <v>146</v>
      </c>
      <c r="AU258" s="229" t="s">
        <v>87</v>
      </c>
      <c r="AY258" s="17" t="s">
        <v>143</v>
      </c>
      <c r="BE258" s="230">
        <f>IF(N258="základní",J258,0)</f>
        <v>0</v>
      </c>
      <c r="BF258" s="230">
        <f>IF(N258="snížená",J258,0)</f>
        <v>0</v>
      </c>
      <c r="BG258" s="230">
        <f>IF(N258="zákl. přenesená",J258,0)</f>
        <v>0</v>
      </c>
      <c r="BH258" s="230">
        <f>IF(N258="sníž. přenesená",J258,0)</f>
        <v>0</v>
      </c>
      <c r="BI258" s="230">
        <f>IF(N258="nulová",J258,0)</f>
        <v>0</v>
      </c>
      <c r="BJ258" s="17" t="s">
        <v>85</v>
      </c>
      <c r="BK258" s="230">
        <f>ROUND(I258*H258,2)</f>
        <v>0</v>
      </c>
      <c r="BL258" s="17" t="s">
        <v>230</v>
      </c>
      <c r="BM258" s="229" t="s">
        <v>483</v>
      </c>
    </row>
    <row r="259" s="2" customFormat="1" ht="16.5" customHeight="1">
      <c r="A259" s="38"/>
      <c r="B259" s="39"/>
      <c r="C259" s="264" t="s">
        <v>484</v>
      </c>
      <c r="D259" s="264" t="s">
        <v>189</v>
      </c>
      <c r="E259" s="265" t="s">
        <v>485</v>
      </c>
      <c r="F259" s="266" t="s">
        <v>486</v>
      </c>
      <c r="G259" s="267" t="s">
        <v>370</v>
      </c>
      <c r="H259" s="268">
        <v>4</v>
      </c>
      <c r="I259" s="269"/>
      <c r="J259" s="270">
        <f>ROUND(I259*H259,2)</f>
        <v>0</v>
      </c>
      <c r="K259" s="266" t="s">
        <v>1</v>
      </c>
      <c r="L259" s="271"/>
      <c r="M259" s="272" t="s">
        <v>1</v>
      </c>
      <c r="N259" s="273" t="s">
        <v>42</v>
      </c>
      <c r="O259" s="91"/>
      <c r="P259" s="227">
        <f>O259*H259</f>
        <v>0</v>
      </c>
      <c r="Q259" s="227">
        <v>0</v>
      </c>
      <c r="R259" s="227">
        <f>Q259*H259</f>
        <v>0</v>
      </c>
      <c r="S259" s="227">
        <v>0</v>
      </c>
      <c r="T259" s="228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9" t="s">
        <v>308</v>
      </c>
      <c r="AT259" s="229" t="s">
        <v>189</v>
      </c>
      <c r="AU259" s="229" t="s">
        <v>87</v>
      </c>
      <c r="AY259" s="17" t="s">
        <v>143</v>
      </c>
      <c r="BE259" s="230">
        <f>IF(N259="základní",J259,0)</f>
        <v>0</v>
      </c>
      <c r="BF259" s="230">
        <f>IF(N259="snížená",J259,0)</f>
        <v>0</v>
      </c>
      <c r="BG259" s="230">
        <f>IF(N259="zákl. přenesená",J259,0)</f>
        <v>0</v>
      </c>
      <c r="BH259" s="230">
        <f>IF(N259="sníž. přenesená",J259,0)</f>
        <v>0</v>
      </c>
      <c r="BI259" s="230">
        <f>IF(N259="nulová",J259,0)</f>
        <v>0</v>
      </c>
      <c r="BJ259" s="17" t="s">
        <v>85</v>
      </c>
      <c r="BK259" s="230">
        <f>ROUND(I259*H259,2)</f>
        <v>0</v>
      </c>
      <c r="BL259" s="17" t="s">
        <v>230</v>
      </c>
      <c r="BM259" s="229" t="s">
        <v>487</v>
      </c>
    </row>
    <row r="260" s="2" customFormat="1" ht="16.5" customHeight="1">
      <c r="A260" s="38"/>
      <c r="B260" s="39"/>
      <c r="C260" s="218" t="s">
        <v>488</v>
      </c>
      <c r="D260" s="218" t="s">
        <v>146</v>
      </c>
      <c r="E260" s="219" t="s">
        <v>489</v>
      </c>
      <c r="F260" s="220" t="s">
        <v>490</v>
      </c>
      <c r="G260" s="221" t="s">
        <v>491</v>
      </c>
      <c r="H260" s="222">
        <v>1</v>
      </c>
      <c r="I260" s="223"/>
      <c r="J260" s="224">
        <f>ROUND(I260*H260,2)</f>
        <v>0</v>
      </c>
      <c r="K260" s="220" t="s">
        <v>1</v>
      </c>
      <c r="L260" s="44"/>
      <c r="M260" s="225" t="s">
        <v>1</v>
      </c>
      <c r="N260" s="226" t="s">
        <v>42</v>
      </c>
      <c r="O260" s="91"/>
      <c r="P260" s="227">
        <f>O260*H260</f>
        <v>0</v>
      </c>
      <c r="Q260" s="227">
        <v>0</v>
      </c>
      <c r="R260" s="227">
        <f>Q260*H260</f>
        <v>0</v>
      </c>
      <c r="S260" s="227">
        <v>0</v>
      </c>
      <c r="T260" s="228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9" t="s">
        <v>230</v>
      </c>
      <c r="AT260" s="229" t="s">
        <v>146</v>
      </c>
      <c r="AU260" s="229" t="s">
        <v>87</v>
      </c>
      <c r="AY260" s="17" t="s">
        <v>143</v>
      </c>
      <c r="BE260" s="230">
        <f>IF(N260="základní",J260,0)</f>
        <v>0</v>
      </c>
      <c r="BF260" s="230">
        <f>IF(N260="snížená",J260,0)</f>
        <v>0</v>
      </c>
      <c r="BG260" s="230">
        <f>IF(N260="zákl. přenesená",J260,0)</f>
        <v>0</v>
      </c>
      <c r="BH260" s="230">
        <f>IF(N260="sníž. přenesená",J260,0)</f>
        <v>0</v>
      </c>
      <c r="BI260" s="230">
        <f>IF(N260="nulová",J260,0)</f>
        <v>0</v>
      </c>
      <c r="BJ260" s="17" t="s">
        <v>85</v>
      </c>
      <c r="BK260" s="230">
        <f>ROUND(I260*H260,2)</f>
        <v>0</v>
      </c>
      <c r="BL260" s="17" t="s">
        <v>230</v>
      </c>
      <c r="BM260" s="229" t="s">
        <v>492</v>
      </c>
    </row>
    <row r="261" s="2" customFormat="1" ht="16.5" customHeight="1">
      <c r="A261" s="38"/>
      <c r="B261" s="39"/>
      <c r="C261" s="218" t="s">
        <v>493</v>
      </c>
      <c r="D261" s="218" t="s">
        <v>146</v>
      </c>
      <c r="E261" s="219" t="s">
        <v>494</v>
      </c>
      <c r="F261" s="220" t="s">
        <v>495</v>
      </c>
      <c r="G261" s="221" t="s">
        <v>370</v>
      </c>
      <c r="H261" s="222">
        <v>38</v>
      </c>
      <c r="I261" s="223"/>
      <c r="J261" s="224">
        <f>ROUND(I261*H261,2)</f>
        <v>0</v>
      </c>
      <c r="K261" s="220" t="s">
        <v>1</v>
      </c>
      <c r="L261" s="44"/>
      <c r="M261" s="225" t="s">
        <v>1</v>
      </c>
      <c r="N261" s="226" t="s">
        <v>42</v>
      </c>
      <c r="O261" s="91"/>
      <c r="P261" s="227">
        <f>O261*H261</f>
        <v>0</v>
      </c>
      <c r="Q261" s="227">
        <v>0</v>
      </c>
      <c r="R261" s="227">
        <f>Q261*H261</f>
        <v>0</v>
      </c>
      <c r="S261" s="227">
        <v>0</v>
      </c>
      <c r="T261" s="228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9" t="s">
        <v>230</v>
      </c>
      <c r="AT261" s="229" t="s">
        <v>146</v>
      </c>
      <c r="AU261" s="229" t="s">
        <v>87</v>
      </c>
      <c r="AY261" s="17" t="s">
        <v>143</v>
      </c>
      <c r="BE261" s="230">
        <f>IF(N261="základní",J261,0)</f>
        <v>0</v>
      </c>
      <c r="BF261" s="230">
        <f>IF(N261="snížená",J261,0)</f>
        <v>0</v>
      </c>
      <c r="BG261" s="230">
        <f>IF(N261="zákl. přenesená",J261,0)</f>
        <v>0</v>
      </c>
      <c r="BH261" s="230">
        <f>IF(N261="sníž. přenesená",J261,0)</f>
        <v>0</v>
      </c>
      <c r="BI261" s="230">
        <f>IF(N261="nulová",J261,0)</f>
        <v>0</v>
      </c>
      <c r="BJ261" s="17" t="s">
        <v>85</v>
      </c>
      <c r="BK261" s="230">
        <f>ROUND(I261*H261,2)</f>
        <v>0</v>
      </c>
      <c r="BL261" s="17" t="s">
        <v>230</v>
      </c>
      <c r="BM261" s="229" t="s">
        <v>496</v>
      </c>
    </row>
    <row r="262" s="2" customFormat="1" ht="33" customHeight="1">
      <c r="A262" s="38"/>
      <c r="B262" s="39"/>
      <c r="C262" s="264" t="s">
        <v>497</v>
      </c>
      <c r="D262" s="264" t="s">
        <v>189</v>
      </c>
      <c r="E262" s="265" t="s">
        <v>498</v>
      </c>
      <c r="F262" s="266" t="s">
        <v>499</v>
      </c>
      <c r="G262" s="267" t="s">
        <v>186</v>
      </c>
      <c r="H262" s="268">
        <v>2</v>
      </c>
      <c r="I262" s="269"/>
      <c r="J262" s="270">
        <f>ROUND(I262*H262,2)</f>
        <v>0</v>
      </c>
      <c r="K262" s="266" t="s">
        <v>1</v>
      </c>
      <c r="L262" s="271"/>
      <c r="M262" s="272" t="s">
        <v>1</v>
      </c>
      <c r="N262" s="273" t="s">
        <v>42</v>
      </c>
      <c r="O262" s="91"/>
      <c r="P262" s="227">
        <f>O262*H262</f>
        <v>0</v>
      </c>
      <c r="Q262" s="227">
        <v>0</v>
      </c>
      <c r="R262" s="227">
        <f>Q262*H262</f>
        <v>0</v>
      </c>
      <c r="S262" s="227">
        <v>0</v>
      </c>
      <c r="T262" s="228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9" t="s">
        <v>308</v>
      </c>
      <c r="AT262" s="229" t="s">
        <v>189</v>
      </c>
      <c r="AU262" s="229" t="s">
        <v>87</v>
      </c>
      <c r="AY262" s="17" t="s">
        <v>143</v>
      </c>
      <c r="BE262" s="230">
        <f>IF(N262="základní",J262,0)</f>
        <v>0</v>
      </c>
      <c r="BF262" s="230">
        <f>IF(N262="snížená",J262,0)</f>
        <v>0</v>
      </c>
      <c r="BG262" s="230">
        <f>IF(N262="zákl. přenesená",J262,0)</f>
        <v>0</v>
      </c>
      <c r="BH262" s="230">
        <f>IF(N262="sníž. přenesená",J262,0)</f>
        <v>0</v>
      </c>
      <c r="BI262" s="230">
        <f>IF(N262="nulová",J262,0)</f>
        <v>0</v>
      </c>
      <c r="BJ262" s="17" t="s">
        <v>85</v>
      </c>
      <c r="BK262" s="230">
        <f>ROUND(I262*H262,2)</f>
        <v>0</v>
      </c>
      <c r="BL262" s="17" t="s">
        <v>230</v>
      </c>
      <c r="BM262" s="229" t="s">
        <v>500</v>
      </c>
    </row>
    <row r="263" s="2" customFormat="1" ht="24.15" customHeight="1">
      <c r="A263" s="38"/>
      <c r="B263" s="39"/>
      <c r="C263" s="264" t="s">
        <v>501</v>
      </c>
      <c r="D263" s="264" t="s">
        <v>189</v>
      </c>
      <c r="E263" s="265" t="s">
        <v>502</v>
      </c>
      <c r="F263" s="266" t="s">
        <v>503</v>
      </c>
      <c r="G263" s="267" t="s">
        <v>186</v>
      </c>
      <c r="H263" s="268">
        <v>36</v>
      </c>
      <c r="I263" s="269"/>
      <c r="J263" s="270">
        <f>ROUND(I263*H263,2)</f>
        <v>0</v>
      </c>
      <c r="K263" s="266" t="s">
        <v>1</v>
      </c>
      <c r="L263" s="271"/>
      <c r="M263" s="272" t="s">
        <v>1</v>
      </c>
      <c r="N263" s="273" t="s">
        <v>42</v>
      </c>
      <c r="O263" s="91"/>
      <c r="P263" s="227">
        <f>O263*H263</f>
        <v>0</v>
      </c>
      <c r="Q263" s="227">
        <v>0</v>
      </c>
      <c r="R263" s="227">
        <f>Q263*H263</f>
        <v>0</v>
      </c>
      <c r="S263" s="227">
        <v>0</v>
      </c>
      <c r="T263" s="228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9" t="s">
        <v>308</v>
      </c>
      <c r="AT263" s="229" t="s">
        <v>189</v>
      </c>
      <c r="AU263" s="229" t="s">
        <v>87</v>
      </c>
      <c r="AY263" s="17" t="s">
        <v>143</v>
      </c>
      <c r="BE263" s="230">
        <f>IF(N263="základní",J263,0)</f>
        <v>0</v>
      </c>
      <c r="BF263" s="230">
        <f>IF(N263="snížená",J263,0)</f>
        <v>0</v>
      </c>
      <c r="BG263" s="230">
        <f>IF(N263="zákl. přenesená",J263,0)</f>
        <v>0</v>
      </c>
      <c r="BH263" s="230">
        <f>IF(N263="sníž. přenesená",J263,0)</f>
        <v>0</v>
      </c>
      <c r="BI263" s="230">
        <f>IF(N263="nulová",J263,0)</f>
        <v>0</v>
      </c>
      <c r="BJ263" s="17" t="s">
        <v>85</v>
      </c>
      <c r="BK263" s="230">
        <f>ROUND(I263*H263,2)</f>
        <v>0</v>
      </c>
      <c r="BL263" s="17" t="s">
        <v>230</v>
      </c>
      <c r="BM263" s="229" t="s">
        <v>504</v>
      </c>
    </row>
    <row r="264" s="2" customFormat="1" ht="16.5" customHeight="1">
      <c r="A264" s="38"/>
      <c r="B264" s="39"/>
      <c r="C264" s="218" t="s">
        <v>505</v>
      </c>
      <c r="D264" s="218" t="s">
        <v>146</v>
      </c>
      <c r="E264" s="219" t="s">
        <v>506</v>
      </c>
      <c r="F264" s="220" t="s">
        <v>507</v>
      </c>
      <c r="G264" s="221" t="s">
        <v>186</v>
      </c>
      <c r="H264" s="222">
        <v>2</v>
      </c>
      <c r="I264" s="223"/>
      <c r="J264" s="224">
        <f>ROUND(I264*H264,2)</f>
        <v>0</v>
      </c>
      <c r="K264" s="220" t="s">
        <v>1</v>
      </c>
      <c r="L264" s="44"/>
      <c r="M264" s="225" t="s">
        <v>1</v>
      </c>
      <c r="N264" s="226" t="s">
        <v>42</v>
      </c>
      <c r="O264" s="91"/>
      <c r="P264" s="227">
        <f>O264*H264</f>
        <v>0</v>
      </c>
      <c r="Q264" s="227">
        <v>0</v>
      </c>
      <c r="R264" s="227">
        <f>Q264*H264</f>
        <v>0</v>
      </c>
      <c r="S264" s="227">
        <v>0</v>
      </c>
      <c r="T264" s="228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9" t="s">
        <v>230</v>
      </c>
      <c r="AT264" s="229" t="s">
        <v>146</v>
      </c>
      <c r="AU264" s="229" t="s">
        <v>87</v>
      </c>
      <c r="AY264" s="17" t="s">
        <v>143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17" t="s">
        <v>85</v>
      </c>
      <c r="BK264" s="230">
        <f>ROUND(I264*H264,2)</f>
        <v>0</v>
      </c>
      <c r="BL264" s="17" t="s">
        <v>230</v>
      </c>
      <c r="BM264" s="229" t="s">
        <v>508</v>
      </c>
    </row>
    <row r="265" s="2" customFormat="1" ht="16.5" customHeight="1">
      <c r="A265" s="38"/>
      <c r="B265" s="39"/>
      <c r="C265" s="264" t="s">
        <v>509</v>
      </c>
      <c r="D265" s="264" t="s">
        <v>189</v>
      </c>
      <c r="E265" s="265" t="s">
        <v>510</v>
      </c>
      <c r="F265" s="266" t="s">
        <v>511</v>
      </c>
      <c r="G265" s="267" t="s">
        <v>186</v>
      </c>
      <c r="H265" s="268">
        <v>2</v>
      </c>
      <c r="I265" s="269"/>
      <c r="J265" s="270">
        <f>ROUND(I265*H265,2)</f>
        <v>0</v>
      </c>
      <c r="K265" s="266" t="s">
        <v>1</v>
      </c>
      <c r="L265" s="271"/>
      <c r="M265" s="272" t="s">
        <v>1</v>
      </c>
      <c r="N265" s="273" t="s">
        <v>42</v>
      </c>
      <c r="O265" s="91"/>
      <c r="P265" s="227">
        <f>O265*H265</f>
        <v>0</v>
      </c>
      <c r="Q265" s="227">
        <v>0</v>
      </c>
      <c r="R265" s="227">
        <f>Q265*H265</f>
        <v>0</v>
      </c>
      <c r="S265" s="227">
        <v>0</v>
      </c>
      <c r="T265" s="228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9" t="s">
        <v>308</v>
      </c>
      <c r="AT265" s="229" t="s">
        <v>189</v>
      </c>
      <c r="AU265" s="229" t="s">
        <v>87</v>
      </c>
      <c r="AY265" s="17" t="s">
        <v>143</v>
      </c>
      <c r="BE265" s="230">
        <f>IF(N265="základní",J265,0)</f>
        <v>0</v>
      </c>
      <c r="BF265" s="230">
        <f>IF(N265="snížená",J265,0)</f>
        <v>0</v>
      </c>
      <c r="BG265" s="230">
        <f>IF(N265="zákl. přenesená",J265,0)</f>
        <v>0</v>
      </c>
      <c r="BH265" s="230">
        <f>IF(N265="sníž. přenesená",J265,0)</f>
        <v>0</v>
      </c>
      <c r="BI265" s="230">
        <f>IF(N265="nulová",J265,0)</f>
        <v>0</v>
      </c>
      <c r="BJ265" s="17" t="s">
        <v>85</v>
      </c>
      <c r="BK265" s="230">
        <f>ROUND(I265*H265,2)</f>
        <v>0</v>
      </c>
      <c r="BL265" s="17" t="s">
        <v>230</v>
      </c>
      <c r="BM265" s="229" t="s">
        <v>512</v>
      </c>
    </row>
    <row r="266" s="2" customFormat="1" ht="16.5" customHeight="1">
      <c r="A266" s="38"/>
      <c r="B266" s="39"/>
      <c r="C266" s="218" t="s">
        <v>513</v>
      </c>
      <c r="D266" s="218" t="s">
        <v>146</v>
      </c>
      <c r="E266" s="219" t="s">
        <v>514</v>
      </c>
      <c r="F266" s="220" t="s">
        <v>515</v>
      </c>
      <c r="G266" s="221" t="s">
        <v>370</v>
      </c>
      <c r="H266" s="222">
        <v>2</v>
      </c>
      <c r="I266" s="223"/>
      <c r="J266" s="224">
        <f>ROUND(I266*H266,2)</f>
        <v>0</v>
      </c>
      <c r="K266" s="220" t="s">
        <v>1</v>
      </c>
      <c r="L266" s="44"/>
      <c r="M266" s="225" t="s">
        <v>1</v>
      </c>
      <c r="N266" s="226" t="s">
        <v>42</v>
      </c>
      <c r="O266" s="91"/>
      <c r="P266" s="227">
        <f>O266*H266</f>
        <v>0</v>
      </c>
      <c r="Q266" s="227">
        <v>0</v>
      </c>
      <c r="R266" s="227">
        <f>Q266*H266</f>
        <v>0</v>
      </c>
      <c r="S266" s="227">
        <v>0</v>
      </c>
      <c r="T266" s="228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9" t="s">
        <v>230</v>
      </c>
      <c r="AT266" s="229" t="s">
        <v>146</v>
      </c>
      <c r="AU266" s="229" t="s">
        <v>87</v>
      </c>
      <c r="AY266" s="17" t="s">
        <v>143</v>
      </c>
      <c r="BE266" s="230">
        <f>IF(N266="základní",J266,0)</f>
        <v>0</v>
      </c>
      <c r="BF266" s="230">
        <f>IF(N266="snížená",J266,0)</f>
        <v>0</v>
      </c>
      <c r="BG266" s="230">
        <f>IF(N266="zákl. přenesená",J266,0)</f>
        <v>0</v>
      </c>
      <c r="BH266" s="230">
        <f>IF(N266="sníž. přenesená",J266,0)</f>
        <v>0</v>
      </c>
      <c r="BI266" s="230">
        <f>IF(N266="nulová",J266,0)</f>
        <v>0</v>
      </c>
      <c r="BJ266" s="17" t="s">
        <v>85</v>
      </c>
      <c r="BK266" s="230">
        <f>ROUND(I266*H266,2)</f>
        <v>0</v>
      </c>
      <c r="BL266" s="17" t="s">
        <v>230</v>
      </c>
      <c r="BM266" s="229" t="s">
        <v>516</v>
      </c>
    </row>
    <row r="267" s="2" customFormat="1" ht="16.5" customHeight="1">
      <c r="A267" s="38"/>
      <c r="B267" s="39"/>
      <c r="C267" s="264" t="s">
        <v>517</v>
      </c>
      <c r="D267" s="264" t="s">
        <v>189</v>
      </c>
      <c r="E267" s="265" t="s">
        <v>518</v>
      </c>
      <c r="F267" s="266" t="s">
        <v>519</v>
      </c>
      <c r="G267" s="267" t="s">
        <v>370</v>
      </c>
      <c r="H267" s="268">
        <v>1</v>
      </c>
      <c r="I267" s="269"/>
      <c r="J267" s="270">
        <f>ROUND(I267*H267,2)</f>
        <v>0</v>
      </c>
      <c r="K267" s="266" t="s">
        <v>1</v>
      </c>
      <c r="L267" s="271"/>
      <c r="M267" s="272" t="s">
        <v>1</v>
      </c>
      <c r="N267" s="273" t="s">
        <v>42</v>
      </c>
      <c r="O267" s="91"/>
      <c r="P267" s="227">
        <f>O267*H267</f>
        <v>0</v>
      </c>
      <c r="Q267" s="227">
        <v>0</v>
      </c>
      <c r="R267" s="227">
        <f>Q267*H267</f>
        <v>0</v>
      </c>
      <c r="S267" s="227">
        <v>0</v>
      </c>
      <c r="T267" s="228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9" t="s">
        <v>308</v>
      </c>
      <c r="AT267" s="229" t="s">
        <v>189</v>
      </c>
      <c r="AU267" s="229" t="s">
        <v>87</v>
      </c>
      <c r="AY267" s="17" t="s">
        <v>143</v>
      </c>
      <c r="BE267" s="230">
        <f>IF(N267="základní",J267,0)</f>
        <v>0</v>
      </c>
      <c r="BF267" s="230">
        <f>IF(N267="snížená",J267,0)</f>
        <v>0</v>
      </c>
      <c r="BG267" s="230">
        <f>IF(N267="zákl. přenesená",J267,0)</f>
        <v>0</v>
      </c>
      <c r="BH267" s="230">
        <f>IF(N267="sníž. přenesená",J267,0)</f>
        <v>0</v>
      </c>
      <c r="BI267" s="230">
        <f>IF(N267="nulová",J267,0)</f>
        <v>0</v>
      </c>
      <c r="BJ267" s="17" t="s">
        <v>85</v>
      </c>
      <c r="BK267" s="230">
        <f>ROUND(I267*H267,2)</f>
        <v>0</v>
      </c>
      <c r="BL267" s="17" t="s">
        <v>230</v>
      </c>
      <c r="BM267" s="229" t="s">
        <v>520</v>
      </c>
    </row>
    <row r="268" s="2" customFormat="1" ht="16.5" customHeight="1">
      <c r="A268" s="38"/>
      <c r="B268" s="39"/>
      <c r="C268" s="264" t="s">
        <v>521</v>
      </c>
      <c r="D268" s="264" t="s">
        <v>189</v>
      </c>
      <c r="E268" s="265" t="s">
        <v>522</v>
      </c>
      <c r="F268" s="266" t="s">
        <v>523</v>
      </c>
      <c r="G268" s="267" t="s">
        <v>370</v>
      </c>
      <c r="H268" s="268">
        <v>1</v>
      </c>
      <c r="I268" s="269"/>
      <c r="J268" s="270">
        <f>ROUND(I268*H268,2)</f>
        <v>0</v>
      </c>
      <c r="K268" s="266" t="s">
        <v>1</v>
      </c>
      <c r="L268" s="271"/>
      <c r="M268" s="272" t="s">
        <v>1</v>
      </c>
      <c r="N268" s="273" t="s">
        <v>42</v>
      </c>
      <c r="O268" s="91"/>
      <c r="P268" s="227">
        <f>O268*H268</f>
        <v>0</v>
      </c>
      <c r="Q268" s="227">
        <v>0</v>
      </c>
      <c r="R268" s="227">
        <f>Q268*H268</f>
        <v>0</v>
      </c>
      <c r="S268" s="227">
        <v>0</v>
      </c>
      <c r="T268" s="228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9" t="s">
        <v>308</v>
      </c>
      <c r="AT268" s="229" t="s">
        <v>189</v>
      </c>
      <c r="AU268" s="229" t="s">
        <v>87</v>
      </c>
      <c r="AY268" s="17" t="s">
        <v>143</v>
      </c>
      <c r="BE268" s="230">
        <f>IF(N268="základní",J268,0)</f>
        <v>0</v>
      </c>
      <c r="BF268" s="230">
        <f>IF(N268="snížená",J268,0)</f>
        <v>0</v>
      </c>
      <c r="BG268" s="230">
        <f>IF(N268="zákl. přenesená",J268,0)</f>
        <v>0</v>
      </c>
      <c r="BH268" s="230">
        <f>IF(N268="sníž. přenesená",J268,0)</f>
        <v>0</v>
      </c>
      <c r="BI268" s="230">
        <f>IF(N268="nulová",J268,0)</f>
        <v>0</v>
      </c>
      <c r="BJ268" s="17" t="s">
        <v>85</v>
      </c>
      <c r="BK268" s="230">
        <f>ROUND(I268*H268,2)</f>
        <v>0</v>
      </c>
      <c r="BL268" s="17" t="s">
        <v>230</v>
      </c>
      <c r="BM268" s="229" t="s">
        <v>524</v>
      </c>
    </row>
    <row r="269" s="12" customFormat="1" ht="22.8" customHeight="1">
      <c r="A269" s="12"/>
      <c r="B269" s="202"/>
      <c r="C269" s="203"/>
      <c r="D269" s="204" t="s">
        <v>76</v>
      </c>
      <c r="E269" s="216" t="s">
        <v>525</v>
      </c>
      <c r="F269" s="216" t="s">
        <v>526</v>
      </c>
      <c r="G269" s="203"/>
      <c r="H269" s="203"/>
      <c r="I269" s="206"/>
      <c r="J269" s="217">
        <f>BK269</f>
        <v>0</v>
      </c>
      <c r="K269" s="203"/>
      <c r="L269" s="208"/>
      <c r="M269" s="209"/>
      <c r="N269" s="210"/>
      <c r="O269" s="210"/>
      <c r="P269" s="211">
        <f>SUM(P270:P282)</f>
        <v>0</v>
      </c>
      <c r="Q269" s="210"/>
      <c r="R269" s="211">
        <f>SUM(R270:R282)</f>
        <v>0</v>
      </c>
      <c r="S269" s="210"/>
      <c r="T269" s="212">
        <f>SUM(T270:T282)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13" t="s">
        <v>87</v>
      </c>
      <c r="AT269" s="214" t="s">
        <v>76</v>
      </c>
      <c r="AU269" s="214" t="s">
        <v>85</v>
      </c>
      <c r="AY269" s="213" t="s">
        <v>143</v>
      </c>
      <c r="BK269" s="215">
        <f>SUM(BK270:BK282)</f>
        <v>0</v>
      </c>
    </row>
    <row r="270" s="2" customFormat="1" ht="24.15" customHeight="1">
      <c r="A270" s="38"/>
      <c r="B270" s="39"/>
      <c r="C270" s="218" t="s">
        <v>527</v>
      </c>
      <c r="D270" s="218" t="s">
        <v>146</v>
      </c>
      <c r="E270" s="219" t="s">
        <v>528</v>
      </c>
      <c r="F270" s="220" t="s">
        <v>529</v>
      </c>
      <c r="G270" s="221" t="s">
        <v>221</v>
      </c>
      <c r="H270" s="222">
        <v>600</v>
      </c>
      <c r="I270" s="223"/>
      <c r="J270" s="224">
        <f>ROUND(I270*H270,2)</f>
        <v>0</v>
      </c>
      <c r="K270" s="220" t="s">
        <v>1</v>
      </c>
      <c r="L270" s="44"/>
      <c r="M270" s="225" t="s">
        <v>1</v>
      </c>
      <c r="N270" s="226" t="s">
        <v>42</v>
      </c>
      <c r="O270" s="91"/>
      <c r="P270" s="227">
        <f>O270*H270</f>
        <v>0</v>
      </c>
      <c r="Q270" s="227">
        <v>0</v>
      </c>
      <c r="R270" s="227">
        <f>Q270*H270</f>
        <v>0</v>
      </c>
      <c r="S270" s="227">
        <v>0</v>
      </c>
      <c r="T270" s="228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9" t="s">
        <v>230</v>
      </c>
      <c r="AT270" s="229" t="s">
        <v>146</v>
      </c>
      <c r="AU270" s="229" t="s">
        <v>87</v>
      </c>
      <c r="AY270" s="17" t="s">
        <v>143</v>
      </c>
      <c r="BE270" s="230">
        <f>IF(N270="základní",J270,0)</f>
        <v>0</v>
      </c>
      <c r="BF270" s="230">
        <f>IF(N270="snížená",J270,0)</f>
        <v>0</v>
      </c>
      <c r="BG270" s="230">
        <f>IF(N270="zákl. přenesená",J270,0)</f>
        <v>0</v>
      </c>
      <c r="BH270" s="230">
        <f>IF(N270="sníž. přenesená",J270,0)</f>
        <v>0</v>
      </c>
      <c r="BI270" s="230">
        <f>IF(N270="nulová",J270,0)</f>
        <v>0</v>
      </c>
      <c r="BJ270" s="17" t="s">
        <v>85</v>
      </c>
      <c r="BK270" s="230">
        <f>ROUND(I270*H270,2)</f>
        <v>0</v>
      </c>
      <c r="BL270" s="17" t="s">
        <v>230</v>
      </c>
      <c r="BM270" s="229" t="s">
        <v>530</v>
      </c>
    </row>
    <row r="271" s="2" customFormat="1" ht="16.5" customHeight="1">
      <c r="A271" s="38"/>
      <c r="B271" s="39"/>
      <c r="C271" s="264" t="s">
        <v>531</v>
      </c>
      <c r="D271" s="264" t="s">
        <v>189</v>
      </c>
      <c r="E271" s="265" t="s">
        <v>532</v>
      </c>
      <c r="F271" s="266" t="s">
        <v>533</v>
      </c>
      <c r="G271" s="267" t="s">
        <v>221</v>
      </c>
      <c r="H271" s="268">
        <v>600</v>
      </c>
      <c r="I271" s="269"/>
      <c r="J271" s="270">
        <f>ROUND(I271*H271,2)</f>
        <v>0</v>
      </c>
      <c r="K271" s="266" t="s">
        <v>1</v>
      </c>
      <c r="L271" s="271"/>
      <c r="M271" s="272" t="s">
        <v>1</v>
      </c>
      <c r="N271" s="273" t="s">
        <v>42</v>
      </c>
      <c r="O271" s="91"/>
      <c r="P271" s="227">
        <f>O271*H271</f>
        <v>0</v>
      </c>
      <c r="Q271" s="227">
        <v>0</v>
      </c>
      <c r="R271" s="227">
        <f>Q271*H271</f>
        <v>0</v>
      </c>
      <c r="S271" s="227">
        <v>0</v>
      </c>
      <c r="T271" s="228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9" t="s">
        <v>308</v>
      </c>
      <c r="AT271" s="229" t="s">
        <v>189</v>
      </c>
      <c r="AU271" s="229" t="s">
        <v>87</v>
      </c>
      <c r="AY271" s="17" t="s">
        <v>143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17" t="s">
        <v>85</v>
      </c>
      <c r="BK271" s="230">
        <f>ROUND(I271*H271,2)</f>
        <v>0</v>
      </c>
      <c r="BL271" s="17" t="s">
        <v>230</v>
      </c>
      <c r="BM271" s="229" t="s">
        <v>534</v>
      </c>
    </row>
    <row r="272" s="2" customFormat="1" ht="21.75" customHeight="1">
      <c r="A272" s="38"/>
      <c r="B272" s="39"/>
      <c r="C272" s="218" t="s">
        <v>535</v>
      </c>
      <c r="D272" s="218" t="s">
        <v>146</v>
      </c>
      <c r="E272" s="219" t="s">
        <v>536</v>
      </c>
      <c r="F272" s="220" t="s">
        <v>537</v>
      </c>
      <c r="G272" s="221" t="s">
        <v>221</v>
      </c>
      <c r="H272" s="222">
        <v>690</v>
      </c>
      <c r="I272" s="223"/>
      <c r="J272" s="224">
        <f>ROUND(I272*H272,2)</f>
        <v>0</v>
      </c>
      <c r="K272" s="220" t="s">
        <v>1</v>
      </c>
      <c r="L272" s="44"/>
      <c r="M272" s="225" t="s">
        <v>1</v>
      </c>
      <c r="N272" s="226" t="s">
        <v>42</v>
      </c>
      <c r="O272" s="91"/>
      <c r="P272" s="227">
        <f>O272*H272</f>
        <v>0</v>
      </c>
      <c r="Q272" s="227">
        <v>0</v>
      </c>
      <c r="R272" s="227">
        <f>Q272*H272</f>
        <v>0</v>
      </c>
      <c r="S272" s="227">
        <v>0</v>
      </c>
      <c r="T272" s="228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9" t="s">
        <v>230</v>
      </c>
      <c r="AT272" s="229" t="s">
        <v>146</v>
      </c>
      <c r="AU272" s="229" t="s">
        <v>87</v>
      </c>
      <c r="AY272" s="17" t="s">
        <v>143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17" t="s">
        <v>85</v>
      </c>
      <c r="BK272" s="230">
        <f>ROUND(I272*H272,2)</f>
        <v>0</v>
      </c>
      <c r="BL272" s="17" t="s">
        <v>230</v>
      </c>
      <c r="BM272" s="229" t="s">
        <v>538</v>
      </c>
    </row>
    <row r="273" s="2" customFormat="1" ht="16.5" customHeight="1">
      <c r="A273" s="38"/>
      <c r="B273" s="39"/>
      <c r="C273" s="264" t="s">
        <v>539</v>
      </c>
      <c r="D273" s="264" t="s">
        <v>189</v>
      </c>
      <c r="E273" s="265" t="s">
        <v>540</v>
      </c>
      <c r="F273" s="266" t="s">
        <v>541</v>
      </c>
      <c r="G273" s="267" t="s">
        <v>221</v>
      </c>
      <c r="H273" s="268">
        <v>690</v>
      </c>
      <c r="I273" s="269"/>
      <c r="J273" s="270">
        <f>ROUND(I273*H273,2)</f>
        <v>0</v>
      </c>
      <c r="K273" s="266" t="s">
        <v>1</v>
      </c>
      <c r="L273" s="271"/>
      <c r="M273" s="272" t="s">
        <v>1</v>
      </c>
      <c r="N273" s="273" t="s">
        <v>42</v>
      </c>
      <c r="O273" s="91"/>
      <c r="P273" s="227">
        <f>O273*H273</f>
        <v>0</v>
      </c>
      <c r="Q273" s="227">
        <v>0</v>
      </c>
      <c r="R273" s="227">
        <f>Q273*H273</f>
        <v>0</v>
      </c>
      <c r="S273" s="227">
        <v>0</v>
      </c>
      <c r="T273" s="228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9" t="s">
        <v>308</v>
      </c>
      <c r="AT273" s="229" t="s">
        <v>189</v>
      </c>
      <c r="AU273" s="229" t="s">
        <v>87</v>
      </c>
      <c r="AY273" s="17" t="s">
        <v>143</v>
      </c>
      <c r="BE273" s="230">
        <f>IF(N273="základní",J273,0)</f>
        <v>0</v>
      </c>
      <c r="BF273" s="230">
        <f>IF(N273="snížená",J273,0)</f>
        <v>0</v>
      </c>
      <c r="BG273" s="230">
        <f>IF(N273="zákl. přenesená",J273,0)</f>
        <v>0</v>
      </c>
      <c r="BH273" s="230">
        <f>IF(N273="sníž. přenesená",J273,0)</f>
        <v>0</v>
      </c>
      <c r="BI273" s="230">
        <f>IF(N273="nulová",J273,0)</f>
        <v>0</v>
      </c>
      <c r="BJ273" s="17" t="s">
        <v>85</v>
      </c>
      <c r="BK273" s="230">
        <f>ROUND(I273*H273,2)</f>
        <v>0</v>
      </c>
      <c r="BL273" s="17" t="s">
        <v>230</v>
      </c>
      <c r="BM273" s="229" t="s">
        <v>542</v>
      </c>
    </row>
    <row r="274" s="2" customFormat="1" ht="16.5" customHeight="1">
      <c r="A274" s="38"/>
      <c r="B274" s="39"/>
      <c r="C274" s="218" t="s">
        <v>543</v>
      </c>
      <c r="D274" s="218" t="s">
        <v>146</v>
      </c>
      <c r="E274" s="219" t="s">
        <v>544</v>
      </c>
      <c r="F274" s="220" t="s">
        <v>545</v>
      </c>
      <c r="G274" s="221" t="s">
        <v>186</v>
      </c>
      <c r="H274" s="222">
        <v>10</v>
      </c>
      <c r="I274" s="223"/>
      <c r="J274" s="224">
        <f>ROUND(I274*H274,2)</f>
        <v>0</v>
      </c>
      <c r="K274" s="220" t="s">
        <v>1</v>
      </c>
      <c r="L274" s="44"/>
      <c r="M274" s="225" t="s">
        <v>1</v>
      </c>
      <c r="N274" s="226" t="s">
        <v>42</v>
      </c>
      <c r="O274" s="91"/>
      <c r="P274" s="227">
        <f>O274*H274</f>
        <v>0</v>
      </c>
      <c r="Q274" s="227">
        <v>0</v>
      </c>
      <c r="R274" s="227">
        <f>Q274*H274</f>
        <v>0</v>
      </c>
      <c r="S274" s="227">
        <v>0</v>
      </c>
      <c r="T274" s="228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9" t="s">
        <v>230</v>
      </c>
      <c r="AT274" s="229" t="s">
        <v>146</v>
      </c>
      <c r="AU274" s="229" t="s">
        <v>87</v>
      </c>
      <c r="AY274" s="17" t="s">
        <v>143</v>
      </c>
      <c r="BE274" s="230">
        <f>IF(N274="základní",J274,0)</f>
        <v>0</v>
      </c>
      <c r="BF274" s="230">
        <f>IF(N274="snížená",J274,0)</f>
        <v>0</v>
      </c>
      <c r="BG274" s="230">
        <f>IF(N274="zákl. přenesená",J274,0)</f>
        <v>0</v>
      </c>
      <c r="BH274" s="230">
        <f>IF(N274="sníž. přenesená",J274,0)</f>
        <v>0</v>
      </c>
      <c r="BI274" s="230">
        <f>IF(N274="nulová",J274,0)</f>
        <v>0</v>
      </c>
      <c r="BJ274" s="17" t="s">
        <v>85</v>
      </c>
      <c r="BK274" s="230">
        <f>ROUND(I274*H274,2)</f>
        <v>0</v>
      </c>
      <c r="BL274" s="17" t="s">
        <v>230</v>
      </c>
      <c r="BM274" s="229" t="s">
        <v>546</v>
      </c>
    </row>
    <row r="275" s="2" customFormat="1" ht="16.5" customHeight="1">
      <c r="A275" s="38"/>
      <c r="B275" s="39"/>
      <c r="C275" s="264" t="s">
        <v>547</v>
      </c>
      <c r="D275" s="264" t="s">
        <v>189</v>
      </c>
      <c r="E275" s="265" t="s">
        <v>548</v>
      </c>
      <c r="F275" s="266" t="s">
        <v>549</v>
      </c>
      <c r="G275" s="267" t="s">
        <v>186</v>
      </c>
      <c r="H275" s="268">
        <v>10</v>
      </c>
      <c r="I275" s="269"/>
      <c r="J275" s="270">
        <f>ROUND(I275*H275,2)</f>
        <v>0</v>
      </c>
      <c r="K275" s="266" t="s">
        <v>1</v>
      </c>
      <c r="L275" s="271"/>
      <c r="M275" s="272" t="s">
        <v>1</v>
      </c>
      <c r="N275" s="273" t="s">
        <v>42</v>
      </c>
      <c r="O275" s="91"/>
      <c r="P275" s="227">
        <f>O275*H275</f>
        <v>0</v>
      </c>
      <c r="Q275" s="227">
        <v>0</v>
      </c>
      <c r="R275" s="227">
        <f>Q275*H275</f>
        <v>0</v>
      </c>
      <c r="S275" s="227">
        <v>0</v>
      </c>
      <c r="T275" s="228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9" t="s">
        <v>308</v>
      </c>
      <c r="AT275" s="229" t="s">
        <v>189</v>
      </c>
      <c r="AU275" s="229" t="s">
        <v>87</v>
      </c>
      <c r="AY275" s="17" t="s">
        <v>143</v>
      </c>
      <c r="BE275" s="230">
        <f>IF(N275="základní",J275,0)</f>
        <v>0</v>
      </c>
      <c r="BF275" s="230">
        <f>IF(N275="snížená",J275,0)</f>
        <v>0</v>
      </c>
      <c r="BG275" s="230">
        <f>IF(N275="zákl. přenesená",J275,0)</f>
        <v>0</v>
      </c>
      <c r="BH275" s="230">
        <f>IF(N275="sníž. přenesená",J275,0)</f>
        <v>0</v>
      </c>
      <c r="BI275" s="230">
        <f>IF(N275="nulová",J275,0)</f>
        <v>0</v>
      </c>
      <c r="BJ275" s="17" t="s">
        <v>85</v>
      </c>
      <c r="BK275" s="230">
        <f>ROUND(I275*H275,2)</f>
        <v>0</v>
      </c>
      <c r="BL275" s="17" t="s">
        <v>230</v>
      </c>
      <c r="BM275" s="229" t="s">
        <v>550</v>
      </c>
    </row>
    <row r="276" s="2" customFormat="1" ht="16.5" customHeight="1">
      <c r="A276" s="38"/>
      <c r="B276" s="39"/>
      <c r="C276" s="264" t="s">
        <v>551</v>
      </c>
      <c r="D276" s="264" t="s">
        <v>189</v>
      </c>
      <c r="E276" s="265" t="s">
        <v>552</v>
      </c>
      <c r="F276" s="266" t="s">
        <v>553</v>
      </c>
      <c r="G276" s="267" t="s">
        <v>186</v>
      </c>
      <c r="H276" s="268">
        <v>10</v>
      </c>
      <c r="I276" s="269"/>
      <c r="J276" s="270">
        <f>ROUND(I276*H276,2)</f>
        <v>0</v>
      </c>
      <c r="K276" s="266" t="s">
        <v>1</v>
      </c>
      <c r="L276" s="271"/>
      <c r="M276" s="272" t="s">
        <v>1</v>
      </c>
      <c r="N276" s="273" t="s">
        <v>42</v>
      </c>
      <c r="O276" s="91"/>
      <c r="P276" s="227">
        <f>O276*H276</f>
        <v>0</v>
      </c>
      <c r="Q276" s="227">
        <v>0</v>
      </c>
      <c r="R276" s="227">
        <f>Q276*H276</f>
        <v>0</v>
      </c>
      <c r="S276" s="227">
        <v>0</v>
      </c>
      <c r="T276" s="228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9" t="s">
        <v>308</v>
      </c>
      <c r="AT276" s="229" t="s">
        <v>189</v>
      </c>
      <c r="AU276" s="229" t="s">
        <v>87</v>
      </c>
      <c r="AY276" s="17" t="s">
        <v>143</v>
      </c>
      <c r="BE276" s="230">
        <f>IF(N276="základní",J276,0)</f>
        <v>0</v>
      </c>
      <c r="BF276" s="230">
        <f>IF(N276="snížená",J276,0)</f>
        <v>0</v>
      </c>
      <c r="BG276" s="230">
        <f>IF(N276="zákl. přenesená",J276,0)</f>
        <v>0</v>
      </c>
      <c r="BH276" s="230">
        <f>IF(N276="sníž. přenesená",J276,0)</f>
        <v>0</v>
      </c>
      <c r="BI276" s="230">
        <f>IF(N276="nulová",J276,0)</f>
        <v>0</v>
      </c>
      <c r="BJ276" s="17" t="s">
        <v>85</v>
      </c>
      <c r="BK276" s="230">
        <f>ROUND(I276*H276,2)</f>
        <v>0</v>
      </c>
      <c r="BL276" s="17" t="s">
        <v>230</v>
      </c>
      <c r="BM276" s="229" t="s">
        <v>554</v>
      </c>
    </row>
    <row r="277" s="2" customFormat="1" ht="16.5" customHeight="1">
      <c r="A277" s="38"/>
      <c r="B277" s="39"/>
      <c r="C277" s="264" t="s">
        <v>555</v>
      </c>
      <c r="D277" s="264" t="s">
        <v>189</v>
      </c>
      <c r="E277" s="265" t="s">
        <v>556</v>
      </c>
      <c r="F277" s="266" t="s">
        <v>557</v>
      </c>
      <c r="G277" s="267" t="s">
        <v>186</v>
      </c>
      <c r="H277" s="268">
        <v>44</v>
      </c>
      <c r="I277" s="269"/>
      <c r="J277" s="270">
        <f>ROUND(I277*H277,2)</f>
        <v>0</v>
      </c>
      <c r="K277" s="266" t="s">
        <v>1</v>
      </c>
      <c r="L277" s="271"/>
      <c r="M277" s="272" t="s">
        <v>1</v>
      </c>
      <c r="N277" s="273" t="s">
        <v>42</v>
      </c>
      <c r="O277" s="91"/>
      <c r="P277" s="227">
        <f>O277*H277</f>
        <v>0</v>
      </c>
      <c r="Q277" s="227">
        <v>0</v>
      </c>
      <c r="R277" s="227">
        <f>Q277*H277</f>
        <v>0</v>
      </c>
      <c r="S277" s="227">
        <v>0</v>
      </c>
      <c r="T277" s="228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9" t="s">
        <v>308</v>
      </c>
      <c r="AT277" s="229" t="s">
        <v>189</v>
      </c>
      <c r="AU277" s="229" t="s">
        <v>87</v>
      </c>
      <c r="AY277" s="17" t="s">
        <v>143</v>
      </c>
      <c r="BE277" s="230">
        <f>IF(N277="základní",J277,0)</f>
        <v>0</v>
      </c>
      <c r="BF277" s="230">
        <f>IF(N277="snížená",J277,0)</f>
        <v>0</v>
      </c>
      <c r="BG277" s="230">
        <f>IF(N277="zákl. přenesená",J277,0)</f>
        <v>0</v>
      </c>
      <c r="BH277" s="230">
        <f>IF(N277="sníž. přenesená",J277,0)</f>
        <v>0</v>
      </c>
      <c r="BI277" s="230">
        <f>IF(N277="nulová",J277,0)</f>
        <v>0</v>
      </c>
      <c r="BJ277" s="17" t="s">
        <v>85</v>
      </c>
      <c r="BK277" s="230">
        <f>ROUND(I277*H277,2)</f>
        <v>0</v>
      </c>
      <c r="BL277" s="17" t="s">
        <v>230</v>
      </c>
      <c r="BM277" s="229" t="s">
        <v>558</v>
      </c>
    </row>
    <row r="278" s="2" customFormat="1" ht="16.5" customHeight="1">
      <c r="A278" s="38"/>
      <c r="B278" s="39"/>
      <c r="C278" s="218" t="s">
        <v>559</v>
      </c>
      <c r="D278" s="218" t="s">
        <v>146</v>
      </c>
      <c r="E278" s="219" t="s">
        <v>560</v>
      </c>
      <c r="F278" s="220" t="s">
        <v>561</v>
      </c>
      <c r="G278" s="221" t="s">
        <v>186</v>
      </c>
      <c r="H278" s="222">
        <v>1</v>
      </c>
      <c r="I278" s="223"/>
      <c r="J278" s="224">
        <f>ROUND(I278*H278,2)</f>
        <v>0</v>
      </c>
      <c r="K278" s="220" t="s">
        <v>1</v>
      </c>
      <c r="L278" s="44"/>
      <c r="M278" s="225" t="s">
        <v>1</v>
      </c>
      <c r="N278" s="226" t="s">
        <v>42</v>
      </c>
      <c r="O278" s="91"/>
      <c r="P278" s="227">
        <f>O278*H278</f>
        <v>0</v>
      </c>
      <c r="Q278" s="227">
        <v>0</v>
      </c>
      <c r="R278" s="227">
        <f>Q278*H278</f>
        <v>0</v>
      </c>
      <c r="S278" s="227">
        <v>0</v>
      </c>
      <c r="T278" s="228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9" t="s">
        <v>230</v>
      </c>
      <c r="AT278" s="229" t="s">
        <v>146</v>
      </c>
      <c r="AU278" s="229" t="s">
        <v>87</v>
      </c>
      <c r="AY278" s="17" t="s">
        <v>143</v>
      </c>
      <c r="BE278" s="230">
        <f>IF(N278="základní",J278,0)</f>
        <v>0</v>
      </c>
      <c r="BF278" s="230">
        <f>IF(N278="snížená",J278,0)</f>
        <v>0</v>
      </c>
      <c r="BG278" s="230">
        <f>IF(N278="zákl. přenesená",J278,0)</f>
        <v>0</v>
      </c>
      <c r="BH278" s="230">
        <f>IF(N278="sníž. přenesená",J278,0)</f>
        <v>0</v>
      </c>
      <c r="BI278" s="230">
        <f>IF(N278="nulová",J278,0)</f>
        <v>0</v>
      </c>
      <c r="BJ278" s="17" t="s">
        <v>85</v>
      </c>
      <c r="BK278" s="230">
        <f>ROUND(I278*H278,2)</f>
        <v>0</v>
      </c>
      <c r="BL278" s="17" t="s">
        <v>230</v>
      </c>
      <c r="BM278" s="229" t="s">
        <v>562</v>
      </c>
    </row>
    <row r="279" s="2" customFormat="1" ht="16.5" customHeight="1">
      <c r="A279" s="38"/>
      <c r="B279" s="39"/>
      <c r="C279" s="218" t="s">
        <v>563</v>
      </c>
      <c r="D279" s="218" t="s">
        <v>146</v>
      </c>
      <c r="E279" s="219" t="s">
        <v>564</v>
      </c>
      <c r="F279" s="220" t="s">
        <v>565</v>
      </c>
      <c r="G279" s="221" t="s">
        <v>186</v>
      </c>
      <c r="H279" s="222">
        <v>4</v>
      </c>
      <c r="I279" s="223"/>
      <c r="J279" s="224">
        <f>ROUND(I279*H279,2)</f>
        <v>0</v>
      </c>
      <c r="K279" s="220" t="s">
        <v>1</v>
      </c>
      <c r="L279" s="44"/>
      <c r="M279" s="225" t="s">
        <v>1</v>
      </c>
      <c r="N279" s="226" t="s">
        <v>42</v>
      </c>
      <c r="O279" s="91"/>
      <c r="P279" s="227">
        <f>O279*H279</f>
        <v>0</v>
      </c>
      <c r="Q279" s="227">
        <v>0</v>
      </c>
      <c r="R279" s="227">
        <f>Q279*H279</f>
        <v>0</v>
      </c>
      <c r="S279" s="227">
        <v>0</v>
      </c>
      <c r="T279" s="228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9" t="s">
        <v>230</v>
      </c>
      <c r="AT279" s="229" t="s">
        <v>146</v>
      </c>
      <c r="AU279" s="229" t="s">
        <v>87</v>
      </c>
      <c r="AY279" s="17" t="s">
        <v>143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17" t="s">
        <v>85</v>
      </c>
      <c r="BK279" s="230">
        <f>ROUND(I279*H279,2)</f>
        <v>0</v>
      </c>
      <c r="BL279" s="17" t="s">
        <v>230</v>
      </c>
      <c r="BM279" s="229" t="s">
        <v>566</v>
      </c>
    </row>
    <row r="280" s="2" customFormat="1" ht="16.5" customHeight="1">
      <c r="A280" s="38"/>
      <c r="B280" s="39"/>
      <c r="C280" s="218" t="s">
        <v>567</v>
      </c>
      <c r="D280" s="218" t="s">
        <v>146</v>
      </c>
      <c r="E280" s="219" t="s">
        <v>568</v>
      </c>
      <c r="F280" s="220" t="s">
        <v>569</v>
      </c>
      <c r="G280" s="221" t="s">
        <v>186</v>
      </c>
      <c r="H280" s="222">
        <v>1</v>
      </c>
      <c r="I280" s="223"/>
      <c r="J280" s="224">
        <f>ROUND(I280*H280,2)</f>
        <v>0</v>
      </c>
      <c r="K280" s="220" t="s">
        <v>1</v>
      </c>
      <c r="L280" s="44"/>
      <c r="M280" s="225" t="s">
        <v>1</v>
      </c>
      <c r="N280" s="226" t="s">
        <v>42</v>
      </c>
      <c r="O280" s="91"/>
      <c r="P280" s="227">
        <f>O280*H280</f>
        <v>0</v>
      </c>
      <c r="Q280" s="227">
        <v>0</v>
      </c>
      <c r="R280" s="227">
        <f>Q280*H280</f>
        <v>0</v>
      </c>
      <c r="S280" s="227">
        <v>0</v>
      </c>
      <c r="T280" s="228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9" t="s">
        <v>230</v>
      </c>
      <c r="AT280" s="229" t="s">
        <v>146</v>
      </c>
      <c r="AU280" s="229" t="s">
        <v>87</v>
      </c>
      <c r="AY280" s="17" t="s">
        <v>143</v>
      </c>
      <c r="BE280" s="230">
        <f>IF(N280="základní",J280,0)</f>
        <v>0</v>
      </c>
      <c r="BF280" s="230">
        <f>IF(N280="snížená",J280,0)</f>
        <v>0</v>
      </c>
      <c r="BG280" s="230">
        <f>IF(N280="zákl. přenesená",J280,0)</f>
        <v>0</v>
      </c>
      <c r="BH280" s="230">
        <f>IF(N280="sníž. přenesená",J280,0)</f>
        <v>0</v>
      </c>
      <c r="BI280" s="230">
        <f>IF(N280="nulová",J280,0)</f>
        <v>0</v>
      </c>
      <c r="BJ280" s="17" t="s">
        <v>85</v>
      </c>
      <c r="BK280" s="230">
        <f>ROUND(I280*H280,2)</f>
        <v>0</v>
      </c>
      <c r="BL280" s="17" t="s">
        <v>230</v>
      </c>
      <c r="BM280" s="229" t="s">
        <v>570</v>
      </c>
    </row>
    <row r="281" s="2" customFormat="1" ht="16.5" customHeight="1">
      <c r="A281" s="38"/>
      <c r="B281" s="39"/>
      <c r="C281" s="218" t="s">
        <v>571</v>
      </c>
      <c r="D281" s="218" t="s">
        <v>146</v>
      </c>
      <c r="E281" s="219" t="s">
        <v>572</v>
      </c>
      <c r="F281" s="220" t="s">
        <v>573</v>
      </c>
      <c r="G281" s="221" t="s">
        <v>186</v>
      </c>
      <c r="H281" s="222">
        <v>4</v>
      </c>
      <c r="I281" s="223"/>
      <c r="J281" s="224">
        <f>ROUND(I281*H281,2)</f>
        <v>0</v>
      </c>
      <c r="K281" s="220" t="s">
        <v>1</v>
      </c>
      <c r="L281" s="44"/>
      <c r="M281" s="225" t="s">
        <v>1</v>
      </c>
      <c r="N281" s="226" t="s">
        <v>42</v>
      </c>
      <c r="O281" s="91"/>
      <c r="P281" s="227">
        <f>O281*H281</f>
        <v>0</v>
      </c>
      <c r="Q281" s="227">
        <v>0</v>
      </c>
      <c r="R281" s="227">
        <f>Q281*H281</f>
        <v>0</v>
      </c>
      <c r="S281" s="227">
        <v>0</v>
      </c>
      <c r="T281" s="228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9" t="s">
        <v>230</v>
      </c>
      <c r="AT281" s="229" t="s">
        <v>146</v>
      </c>
      <c r="AU281" s="229" t="s">
        <v>87</v>
      </c>
      <c r="AY281" s="17" t="s">
        <v>143</v>
      </c>
      <c r="BE281" s="230">
        <f>IF(N281="základní",J281,0)</f>
        <v>0</v>
      </c>
      <c r="BF281" s="230">
        <f>IF(N281="snížená",J281,0)</f>
        <v>0</v>
      </c>
      <c r="BG281" s="230">
        <f>IF(N281="zákl. přenesená",J281,0)</f>
        <v>0</v>
      </c>
      <c r="BH281" s="230">
        <f>IF(N281="sníž. přenesená",J281,0)</f>
        <v>0</v>
      </c>
      <c r="BI281" s="230">
        <f>IF(N281="nulová",J281,0)</f>
        <v>0</v>
      </c>
      <c r="BJ281" s="17" t="s">
        <v>85</v>
      </c>
      <c r="BK281" s="230">
        <f>ROUND(I281*H281,2)</f>
        <v>0</v>
      </c>
      <c r="BL281" s="17" t="s">
        <v>230</v>
      </c>
      <c r="BM281" s="229" t="s">
        <v>574</v>
      </c>
    </row>
    <row r="282" s="2" customFormat="1" ht="16.5" customHeight="1">
      <c r="A282" s="38"/>
      <c r="B282" s="39"/>
      <c r="C282" s="218" t="s">
        <v>575</v>
      </c>
      <c r="D282" s="218" t="s">
        <v>146</v>
      </c>
      <c r="E282" s="219" t="s">
        <v>576</v>
      </c>
      <c r="F282" s="220" t="s">
        <v>577</v>
      </c>
      <c r="G282" s="221" t="s">
        <v>186</v>
      </c>
      <c r="H282" s="222">
        <v>25</v>
      </c>
      <c r="I282" s="223"/>
      <c r="J282" s="224">
        <f>ROUND(I282*H282,2)</f>
        <v>0</v>
      </c>
      <c r="K282" s="220" t="s">
        <v>1</v>
      </c>
      <c r="L282" s="44"/>
      <c r="M282" s="225" t="s">
        <v>1</v>
      </c>
      <c r="N282" s="226" t="s">
        <v>42</v>
      </c>
      <c r="O282" s="91"/>
      <c r="P282" s="227">
        <f>O282*H282</f>
        <v>0</v>
      </c>
      <c r="Q282" s="227">
        <v>0</v>
      </c>
      <c r="R282" s="227">
        <f>Q282*H282</f>
        <v>0</v>
      </c>
      <c r="S282" s="227">
        <v>0</v>
      </c>
      <c r="T282" s="228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9" t="s">
        <v>230</v>
      </c>
      <c r="AT282" s="229" t="s">
        <v>146</v>
      </c>
      <c r="AU282" s="229" t="s">
        <v>87</v>
      </c>
      <c r="AY282" s="17" t="s">
        <v>143</v>
      </c>
      <c r="BE282" s="230">
        <f>IF(N282="základní",J282,0)</f>
        <v>0</v>
      </c>
      <c r="BF282" s="230">
        <f>IF(N282="snížená",J282,0)</f>
        <v>0</v>
      </c>
      <c r="BG282" s="230">
        <f>IF(N282="zákl. přenesená",J282,0)</f>
        <v>0</v>
      </c>
      <c r="BH282" s="230">
        <f>IF(N282="sníž. přenesená",J282,0)</f>
        <v>0</v>
      </c>
      <c r="BI282" s="230">
        <f>IF(N282="nulová",J282,0)</f>
        <v>0</v>
      </c>
      <c r="BJ282" s="17" t="s">
        <v>85</v>
      </c>
      <c r="BK282" s="230">
        <f>ROUND(I282*H282,2)</f>
        <v>0</v>
      </c>
      <c r="BL282" s="17" t="s">
        <v>230</v>
      </c>
      <c r="BM282" s="229" t="s">
        <v>578</v>
      </c>
    </row>
    <row r="283" s="12" customFormat="1" ht="22.8" customHeight="1">
      <c r="A283" s="12"/>
      <c r="B283" s="202"/>
      <c r="C283" s="203"/>
      <c r="D283" s="204" t="s">
        <v>76</v>
      </c>
      <c r="E283" s="216" t="s">
        <v>579</v>
      </c>
      <c r="F283" s="216" t="s">
        <v>580</v>
      </c>
      <c r="G283" s="203"/>
      <c r="H283" s="203"/>
      <c r="I283" s="206"/>
      <c r="J283" s="217">
        <f>BK283</f>
        <v>0</v>
      </c>
      <c r="K283" s="203"/>
      <c r="L283" s="208"/>
      <c r="M283" s="209"/>
      <c r="N283" s="210"/>
      <c r="O283" s="210"/>
      <c r="P283" s="211">
        <f>SUM(P284:P288)</f>
        <v>0</v>
      </c>
      <c r="Q283" s="210"/>
      <c r="R283" s="211">
        <f>SUM(R284:R288)</f>
        <v>0</v>
      </c>
      <c r="S283" s="210"/>
      <c r="T283" s="212">
        <f>SUM(T284:T288)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13" t="s">
        <v>87</v>
      </c>
      <c r="AT283" s="214" t="s">
        <v>76</v>
      </c>
      <c r="AU283" s="214" t="s">
        <v>85</v>
      </c>
      <c r="AY283" s="213" t="s">
        <v>143</v>
      </c>
      <c r="BK283" s="215">
        <f>SUM(BK284:BK288)</f>
        <v>0</v>
      </c>
    </row>
    <row r="284" s="2" customFormat="1" ht="16.5" customHeight="1">
      <c r="A284" s="38"/>
      <c r="B284" s="39"/>
      <c r="C284" s="218" t="s">
        <v>581</v>
      </c>
      <c r="D284" s="218" t="s">
        <v>146</v>
      </c>
      <c r="E284" s="219" t="s">
        <v>582</v>
      </c>
      <c r="F284" s="220" t="s">
        <v>583</v>
      </c>
      <c r="G284" s="221" t="s">
        <v>491</v>
      </c>
      <c r="H284" s="222">
        <v>1</v>
      </c>
      <c r="I284" s="223"/>
      <c r="J284" s="224">
        <f>ROUND(I284*H284,2)</f>
        <v>0</v>
      </c>
      <c r="K284" s="220" t="s">
        <v>1</v>
      </c>
      <c r="L284" s="44"/>
      <c r="M284" s="225" t="s">
        <v>1</v>
      </c>
      <c r="N284" s="226" t="s">
        <v>42</v>
      </c>
      <c r="O284" s="91"/>
      <c r="P284" s="227">
        <f>O284*H284</f>
        <v>0</v>
      </c>
      <c r="Q284" s="227">
        <v>0</v>
      </c>
      <c r="R284" s="227">
        <f>Q284*H284</f>
        <v>0</v>
      </c>
      <c r="S284" s="227">
        <v>0</v>
      </c>
      <c r="T284" s="228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9" t="s">
        <v>150</v>
      </c>
      <c r="AT284" s="229" t="s">
        <v>146</v>
      </c>
      <c r="AU284" s="229" t="s">
        <v>87</v>
      </c>
      <c r="AY284" s="17" t="s">
        <v>143</v>
      </c>
      <c r="BE284" s="230">
        <f>IF(N284="základní",J284,0)</f>
        <v>0</v>
      </c>
      <c r="BF284" s="230">
        <f>IF(N284="snížená",J284,0)</f>
        <v>0</v>
      </c>
      <c r="BG284" s="230">
        <f>IF(N284="zákl. přenesená",J284,0)</f>
        <v>0</v>
      </c>
      <c r="BH284" s="230">
        <f>IF(N284="sníž. přenesená",J284,0)</f>
        <v>0</v>
      </c>
      <c r="BI284" s="230">
        <f>IF(N284="nulová",J284,0)</f>
        <v>0</v>
      </c>
      <c r="BJ284" s="17" t="s">
        <v>85</v>
      </c>
      <c r="BK284" s="230">
        <f>ROUND(I284*H284,2)</f>
        <v>0</v>
      </c>
      <c r="BL284" s="17" t="s">
        <v>150</v>
      </c>
      <c r="BM284" s="229" t="s">
        <v>584</v>
      </c>
    </row>
    <row r="285" s="2" customFormat="1" ht="16.5" customHeight="1">
      <c r="A285" s="38"/>
      <c r="B285" s="39"/>
      <c r="C285" s="218" t="s">
        <v>585</v>
      </c>
      <c r="D285" s="218" t="s">
        <v>146</v>
      </c>
      <c r="E285" s="219" t="s">
        <v>586</v>
      </c>
      <c r="F285" s="220" t="s">
        <v>587</v>
      </c>
      <c r="G285" s="221" t="s">
        <v>491</v>
      </c>
      <c r="H285" s="222">
        <v>1</v>
      </c>
      <c r="I285" s="223"/>
      <c r="J285" s="224">
        <f>ROUND(I285*H285,2)</f>
        <v>0</v>
      </c>
      <c r="K285" s="220" t="s">
        <v>1</v>
      </c>
      <c r="L285" s="44"/>
      <c r="M285" s="225" t="s">
        <v>1</v>
      </c>
      <c r="N285" s="226" t="s">
        <v>42</v>
      </c>
      <c r="O285" s="91"/>
      <c r="P285" s="227">
        <f>O285*H285</f>
        <v>0</v>
      </c>
      <c r="Q285" s="227">
        <v>0</v>
      </c>
      <c r="R285" s="227">
        <f>Q285*H285</f>
        <v>0</v>
      </c>
      <c r="S285" s="227">
        <v>0</v>
      </c>
      <c r="T285" s="228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9" t="s">
        <v>150</v>
      </c>
      <c r="AT285" s="229" t="s">
        <v>146</v>
      </c>
      <c r="AU285" s="229" t="s">
        <v>87</v>
      </c>
      <c r="AY285" s="17" t="s">
        <v>143</v>
      </c>
      <c r="BE285" s="230">
        <f>IF(N285="základní",J285,0)</f>
        <v>0</v>
      </c>
      <c r="BF285" s="230">
        <f>IF(N285="snížená",J285,0)</f>
        <v>0</v>
      </c>
      <c r="BG285" s="230">
        <f>IF(N285="zákl. přenesená",J285,0)</f>
        <v>0</v>
      </c>
      <c r="BH285" s="230">
        <f>IF(N285="sníž. přenesená",J285,0)</f>
        <v>0</v>
      </c>
      <c r="BI285" s="230">
        <f>IF(N285="nulová",J285,0)</f>
        <v>0</v>
      </c>
      <c r="BJ285" s="17" t="s">
        <v>85</v>
      </c>
      <c r="BK285" s="230">
        <f>ROUND(I285*H285,2)</f>
        <v>0</v>
      </c>
      <c r="BL285" s="17" t="s">
        <v>150</v>
      </c>
      <c r="BM285" s="229" t="s">
        <v>588</v>
      </c>
    </row>
    <row r="286" s="2" customFormat="1" ht="16.5" customHeight="1">
      <c r="A286" s="38"/>
      <c r="B286" s="39"/>
      <c r="C286" s="218" t="s">
        <v>589</v>
      </c>
      <c r="D286" s="218" t="s">
        <v>146</v>
      </c>
      <c r="E286" s="219" t="s">
        <v>590</v>
      </c>
      <c r="F286" s="220" t="s">
        <v>591</v>
      </c>
      <c r="G286" s="221" t="s">
        <v>491</v>
      </c>
      <c r="H286" s="222">
        <v>1</v>
      </c>
      <c r="I286" s="223"/>
      <c r="J286" s="224">
        <f>ROUND(I286*H286,2)</f>
        <v>0</v>
      </c>
      <c r="K286" s="220" t="s">
        <v>1</v>
      </c>
      <c r="L286" s="44"/>
      <c r="M286" s="225" t="s">
        <v>1</v>
      </c>
      <c r="N286" s="226" t="s">
        <v>42</v>
      </c>
      <c r="O286" s="91"/>
      <c r="P286" s="227">
        <f>O286*H286</f>
        <v>0</v>
      </c>
      <c r="Q286" s="227">
        <v>0</v>
      </c>
      <c r="R286" s="227">
        <f>Q286*H286</f>
        <v>0</v>
      </c>
      <c r="S286" s="227">
        <v>0</v>
      </c>
      <c r="T286" s="228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9" t="s">
        <v>150</v>
      </c>
      <c r="AT286" s="229" t="s">
        <v>146</v>
      </c>
      <c r="AU286" s="229" t="s">
        <v>87</v>
      </c>
      <c r="AY286" s="17" t="s">
        <v>143</v>
      </c>
      <c r="BE286" s="230">
        <f>IF(N286="základní",J286,0)</f>
        <v>0</v>
      </c>
      <c r="BF286" s="230">
        <f>IF(N286="snížená",J286,0)</f>
        <v>0</v>
      </c>
      <c r="BG286" s="230">
        <f>IF(N286="zákl. přenesená",J286,0)</f>
        <v>0</v>
      </c>
      <c r="BH286" s="230">
        <f>IF(N286="sníž. přenesená",J286,0)</f>
        <v>0</v>
      </c>
      <c r="BI286" s="230">
        <f>IF(N286="nulová",J286,0)</f>
        <v>0</v>
      </c>
      <c r="BJ286" s="17" t="s">
        <v>85</v>
      </c>
      <c r="BK286" s="230">
        <f>ROUND(I286*H286,2)</f>
        <v>0</v>
      </c>
      <c r="BL286" s="17" t="s">
        <v>150</v>
      </c>
      <c r="BM286" s="229" t="s">
        <v>592</v>
      </c>
    </row>
    <row r="287" s="2" customFormat="1" ht="33" customHeight="1">
      <c r="A287" s="38"/>
      <c r="B287" s="39"/>
      <c r="C287" s="218" t="s">
        <v>593</v>
      </c>
      <c r="D287" s="218" t="s">
        <v>146</v>
      </c>
      <c r="E287" s="219" t="s">
        <v>594</v>
      </c>
      <c r="F287" s="220" t="s">
        <v>595</v>
      </c>
      <c r="G287" s="221" t="s">
        <v>491</v>
      </c>
      <c r="H287" s="222">
        <v>1</v>
      </c>
      <c r="I287" s="223"/>
      <c r="J287" s="224">
        <f>ROUND(I287*H287,2)</f>
        <v>0</v>
      </c>
      <c r="K287" s="220" t="s">
        <v>1</v>
      </c>
      <c r="L287" s="44"/>
      <c r="M287" s="225" t="s">
        <v>1</v>
      </c>
      <c r="N287" s="226" t="s">
        <v>42</v>
      </c>
      <c r="O287" s="91"/>
      <c r="P287" s="227">
        <f>O287*H287</f>
        <v>0</v>
      </c>
      <c r="Q287" s="227">
        <v>0</v>
      </c>
      <c r="R287" s="227">
        <f>Q287*H287</f>
        <v>0</v>
      </c>
      <c r="S287" s="227">
        <v>0</v>
      </c>
      <c r="T287" s="228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9" t="s">
        <v>150</v>
      </c>
      <c r="AT287" s="229" t="s">
        <v>146</v>
      </c>
      <c r="AU287" s="229" t="s">
        <v>87</v>
      </c>
      <c r="AY287" s="17" t="s">
        <v>143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17" t="s">
        <v>85</v>
      </c>
      <c r="BK287" s="230">
        <f>ROUND(I287*H287,2)</f>
        <v>0</v>
      </c>
      <c r="BL287" s="17" t="s">
        <v>150</v>
      </c>
      <c r="BM287" s="229" t="s">
        <v>596</v>
      </c>
    </row>
    <row r="288" s="2" customFormat="1" ht="37.8" customHeight="1">
      <c r="A288" s="38"/>
      <c r="B288" s="39"/>
      <c r="C288" s="218" t="s">
        <v>597</v>
      </c>
      <c r="D288" s="218" t="s">
        <v>146</v>
      </c>
      <c r="E288" s="219" t="s">
        <v>598</v>
      </c>
      <c r="F288" s="220" t="s">
        <v>599</v>
      </c>
      <c r="G288" s="221" t="s">
        <v>491</v>
      </c>
      <c r="H288" s="222">
        <v>1</v>
      </c>
      <c r="I288" s="223"/>
      <c r="J288" s="224">
        <f>ROUND(I288*H288,2)</f>
        <v>0</v>
      </c>
      <c r="K288" s="220" t="s">
        <v>1</v>
      </c>
      <c r="L288" s="44"/>
      <c r="M288" s="225" t="s">
        <v>1</v>
      </c>
      <c r="N288" s="226" t="s">
        <v>42</v>
      </c>
      <c r="O288" s="91"/>
      <c r="P288" s="227">
        <f>O288*H288</f>
        <v>0</v>
      </c>
      <c r="Q288" s="227">
        <v>0</v>
      </c>
      <c r="R288" s="227">
        <f>Q288*H288</f>
        <v>0</v>
      </c>
      <c r="S288" s="227">
        <v>0</v>
      </c>
      <c r="T288" s="228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9" t="s">
        <v>150</v>
      </c>
      <c r="AT288" s="229" t="s">
        <v>146</v>
      </c>
      <c r="AU288" s="229" t="s">
        <v>87</v>
      </c>
      <c r="AY288" s="17" t="s">
        <v>143</v>
      </c>
      <c r="BE288" s="230">
        <f>IF(N288="základní",J288,0)</f>
        <v>0</v>
      </c>
      <c r="BF288" s="230">
        <f>IF(N288="snížená",J288,0)</f>
        <v>0</v>
      </c>
      <c r="BG288" s="230">
        <f>IF(N288="zákl. přenesená",J288,0)</f>
        <v>0</v>
      </c>
      <c r="BH288" s="230">
        <f>IF(N288="sníž. přenesená",J288,0)</f>
        <v>0</v>
      </c>
      <c r="BI288" s="230">
        <f>IF(N288="nulová",J288,0)</f>
        <v>0</v>
      </c>
      <c r="BJ288" s="17" t="s">
        <v>85</v>
      </c>
      <c r="BK288" s="230">
        <f>ROUND(I288*H288,2)</f>
        <v>0</v>
      </c>
      <c r="BL288" s="17" t="s">
        <v>150</v>
      </c>
      <c r="BM288" s="229" t="s">
        <v>600</v>
      </c>
    </row>
    <row r="289" s="12" customFormat="1" ht="22.8" customHeight="1">
      <c r="A289" s="12"/>
      <c r="B289" s="202"/>
      <c r="C289" s="203"/>
      <c r="D289" s="204" t="s">
        <v>76</v>
      </c>
      <c r="E289" s="216" t="s">
        <v>601</v>
      </c>
      <c r="F289" s="216" t="s">
        <v>602</v>
      </c>
      <c r="G289" s="203"/>
      <c r="H289" s="203"/>
      <c r="I289" s="206"/>
      <c r="J289" s="217">
        <f>BK289</f>
        <v>0</v>
      </c>
      <c r="K289" s="203"/>
      <c r="L289" s="208"/>
      <c r="M289" s="209"/>
      <c r="N289" s="210"/>
      <c r="O289" s="210"/>
      <c r="P289" s="211">
        <f>SUM(P290:P295)</f>
        <v>0</v>
      </c>
      <c r="Q289" s="210"/>
      <c r="R289" s="211">
        <f>SUM(R290:R295)</f>
        <v>0</v>
      </c>
      <c r="S289" s="210"/>
      <c r="T289" s="212">
        <f>SUM(T290:T295)</f>
        <v>1.9652964000000002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13" t="s">
        <v>87</v>
      </c>
      <c r="AT289" s="214" t="s">
        <v>76</v>
      </c>
      <c r="AU289" s="214" t="s">
        <v>85</v>
      </c>
      <c r="AY289" s="213" t="s">
        <v>143</v>
      </c>
      <c r="BK289" s="215">
        <f>SUM(BK290:BK295)</f>
        <v>0</v>
      </c>
    </row>
    <row r="290" s="2" customFormat="1" ht="33" customHeight="1">
      <c r="A290" s="38"/>
      <c r="B290" s="39"/>
      <c r="C290" s="218" t="s">
        <v>603</v>
      </c>
      <c r="D290" s="218" t="s">
        <v>146</v>
      </c>
      <c r="E290" s="219" t="s">
        <v>604</v>
      </c>
      <c r="F290" s="220" t="s">
        <v>605</v>
      </c>
      <c r="G290" s="221" t="s">
        <v>149</v>
      </c>
      <c r="H290" s="222">
        <v>124.86</v>
      </c>
      <c r="I290" s="223"/>
      <c r="J290" s="224">
        <f>ROUND(I290*H290,2)</f>
        <v>0</v>
      </c>
      <c r="K290" s="220" t="s">
        <v>1</v>
      </c>
      <c r="L290" s="44"/>
      <c r="M290" s="225" t="s">
        <v>1</v>
      </c>
      <c r="N290" s="226" t="s">
        <v>42</v>
      </c>
      <c r="O290" s="91"/>
      <c r="P290" s="227">
        <f>O290*H290</f>
        <v>0</v>
      </c>
      <c r="Q290" s="227">
        <v>0</v>
      </c>
      <c r="R290" s="227">
        <f>Q290*H290</f>
        <v>0</v>
      </c>
      <c r="S290" s="227">
        <v>0.015740000000000001</v>
      </c>
      <c r="T290" s="228">
        <f>S290*H290</f>
        <v>1.9652964000000002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9" t="s">
        <v>230</v>
      </c>
      <c r="AT290" s="229" t="s">
        <v>146</v>
      </c>
      <c r="AU290" s="229" t="s">
        <v>87</v>
      </c>
      <c r="AY290" s="17" t="s">
        <v>143</v>
      </c>
      <c r="BE290" s="230">
        <f>IF(N290="základní",J290,0)</f>
        <v>0</v>
      </c>
      <c r="BF290" s="230">
        <f>IF(N290="snížená",J290,0)</f>
        <v>0</v>
      </c>
      <c r="BG290" s="230">
        <f>IF(N290="zákl. přenesená",J290,0)</f>
        <v>0</v>
      </c>
      <c r="BH290" s="230">
        <f>IF(N290="sníž. přenesená",J290,0)</f>
        <v>0</v>
      </c>
      <c r="BI290" s="230">
        <f>IF(N290="nulová",J290,0)</f>
        <v>0</v>
      </c>
      <c r="BJ290" s="17" t="s">
        <v>85</v>
      </c>
      <c r="BK290" s="230">
        <f>ROUND(I290*H290,2)</f>
        <v>0</v>
      </c>
      <c r="BL290" s="17" t="s">
        <v>230</v>
      </c>
      <c r="BM290" s="229" t="s">
        <v>606</v>
      </c>
    </row>
    <row r="291" s="13" customFormat="1">
      <c r="A291" s="13"/>
      <c r="B291" s="231"/>
      <c r="C291" s="232"/>
      <c r="D291" s="233" t="s">
        <v>152</v>
      </c>
      <c r="E291" s="234" t="s">
        <v>1</v>
      </c>
      <c r="F291" s="235" t="s">
        <v>607</v>
      </c>
      <c r="G291" s="232"/>
      <c r="H291" s="234" t="s">
        <v>1</v>
      </c>
      <c r="I291" s="236"/>
      <c r="J291" s="232"/>
      <c r="K291" s="232"/>
      <c r="L291" s="237"/>
      <c r="M291" s="238"/>
      <c r="N291" s="239"/>
      <c r="O291" s="239"/>
      <c r="P291" s="239"/>
      <c r="Q291" s="239"/>
      <c r="R291" s="239"/>
      <c r="S291" s="239"/>
      <c r="T291" s="24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1" t="s">
        <v>152</v>
      </c>
      <c r="AU291" s="241" t="s">
        <v>87</v>
      </c>
      <c r="AV291" s="13" t="s">
        <v>85</v>
      </c>
      <c r="AW291" s="13" t="s">
        <v>32</v>
      </c>
      <c r="AX291" s="13" t="s">
        <v>77</v>
      </c>
      <c r="AY291" s="241" t="s">
        <v>143</v>
      </c>
    </row>
    <row r="292" s="14" customFormat="1">
      <c r="A292" s="14"/>
      <c r="B292" s="242"/>
      <c r="C292" s="243"/>
      <c r="D292" s="233" t="s">
        <v>152</v>
      </c>
      <c r="E292" s="244" t="s">
        <v>1</v>
      </c>
      <c r="F292" s="245" t="s">
        <v>608</v>
      </c>
      <c r="G292" s="243"/>
      <c r="H292" s="246">
        <v>82.959999999999994</v>
      </c>
      <c r="I292" s="247"/>
      <c r="J292" s="243"/>
      <c r="K292" s="243"/>
      <c r="L292" s="248"/>
      <c r="M292" s="249"/>
      <c r="N292" s="250"/>
      <c r="O292" s="250"/>
      <c r="P292" s="250"/>
      <c r="Q292" s="250"/>
      <c r="R292" s="250"/>
      <c r="S292" s="250"/>
      <c r="T292" s="251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2" t="s">
        <v>152</v>
      </c>
      <c r="AU292" s="252" t="s">
        <v>87</v>
      </c>
      <c r="AV292" s="14" t="s">
        <v>87</v>
      </c>
      <c r="AW292" s="14" t="s">
        <v>32</v>
      </c>
      <c r="AX292" s="14" t="s">
        <v>77</v>
      </c>
      <c r="AY292" s="252" t="s">
        <v>143</v>
      </c>
    </row>
    <row r="293" s="13" customFormat="1">
      <c r="A293" s="13"/>
      <c r="B293" s="231"/>
      <c r="C293" s="232"/>
      <c r="D293" s="233" t="s">
        <v>152</v>
      </c>
      <c r="E293" s="234" t="s">
        <v>1</v>
      </c>
      <c r="F293" s="235" t="s">
        <v>180</v>
      </c>
      <c r="G293" s="232"/>
      <c r="H293" s="234" t="s">
        <v>1</v>
      </c>
      <c r="I293" s="236"/>
      <c r="J293" s="232"/>
      <c r="K293" s="232"/>
      <c r="L293" s="237"/>
      <c r="M293" s="238"/>
      <c r="N293" s="239"/>
      <c r="O293" s="239"/>
      <c r="P293" s="239"/>
      <c r="Q293" s="239"/>
      <c r="R293" s="239"/>
      <c r="S293" s="239"/>
      <c r="T293" s="240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1" t="s">
        <v>152</v>
      </c>
      <c r="AU293" s="241" t="s">
        <v>87</v>
      </c>
      <c r="AV293" s="13" t="s">
        <v>85</v>
      </c>
      <c r="AW293" s="13" t="s">
        <v>32</v>
      </c>
      <c r="AX293" s="13" t="s">
        <v>77</v>
      </c>
      <c r="AY293" s="241" t="s">
        <v>143</v>
      </c>
    </row>
    <row r="294" s="14" customFormat="1">
      <c r="A294" s="14"/>
      <c r="B294" s="242"/>
      <c r="C294" s="243"/>
      <c r="D294" s="233" t="s">
        <v>152</v>
      </c>
      <c r="E294" s="244" t="s">
        <v>1</v>
      </c>
      <c r="F294" s="245" t="s">
        <v>609</v>
      </c>
      <c r="G294" s="243"/>
      <c r="H294" s="246">
        <v>41.899999999999999</v>
      </c>
      <c r="I294" s="247"/>
      <c r="J294" s="243"/>
      <c r="K294" s="243"/>
      <c r="L294" s="248"/>
      <c r="M294" s="249"/>
      <c r="N294" s="250"/>
      <c r="O294" s="250"/>
      <c r="P294" s="250"/>
      <c r="Q294" s="250"/>
      <c r="R294" s="250"/>
      <c r="S294" s="250"/>
      <c r="T294" s="251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2" t="s">
        <v>152</v>
      </c>
      <c r="AU294" s="252" t="s">
        <v>87</v>
      </c>
      <c r="AV294" s="14" t="s">
        <v>87</v>
      </c>
      <c r="AW294" s="14" t="s">
        <v>32</v>
      </c>
      <c r="AX294" s="14" t="s">
        <v>77</v>
      </c>
      <c r="AY294" s="252" t="s">
        <v>143</v>
      </c>
    </row>
    <row r="295" s="15" customFormat="1">
      <c r="A295" s="15"/>
      <c r="B295" s="253"/>
      <c r="C295" s="254"/>
      <c r="D295" s="233" t="s">
        <v>152</v>
      </c>
      <c r="E295" s="255" t="s">
        <v>1</v>
      </c>
      <c r="F295" s="256" t="s">
        <v>182</v>
      </c>
      <c r="G295" s="254"/>
      <c r="H295" s="257">
        <v>124.85999999999999</v>
      </c>
      <c r="I295" s="258"/>
      <c r="J295" s="254"/>
      <c r="K295" s="254"/>
      <c r="L295" s="259"/>
      <c r="M295" s="260"/>
      <c r="N295" s="261"/>
      <c r="O295" s="261"/>
      <c r="P295" s="261"/>
      <c r="Q295" s="261"/>
      <c r="R295" s="261"/>
      <c r="S295" s="261"/>
      <c r="T295" s="262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3" t="s">
        <v>152</v>
      </c>
      <c r="AU295" s="263" t="s">
        <v>87</v>
      </c>
      <c r="AV295" s="15" t="s">
        <v>150</v>
      </c>
      <c r="AW295" s="15" t="s">
        <v>32</v>
      </c>
      <c r="AX295" s="15" t="s">
        <v>85</v>
      </c>
      <c r="AY295" s="263" t="s">
        <v>143</v>
      </c>
    </row>
    <row r="296" s="12" customFormat="1" ht="22.8" customHeight="1">
      <c r="A296" s="12"/>
      <c r="B296" s="202"/>
      <c r="C296" s="203"/>
      <c r="D296" s="204" t="s">
        <v>76</v>
      </c>
      <c r="E296" s="216" t="s">
        <v>610</v>
      </c>
      <c r="F296" s="216" t="s">
        <v>611</v>
      </c>
      <c r="G296" s="203"/>
      <c r="H296" s="203"/>
      <c r="I296" s="206"/>
      <c r="J296" s="217">
        <f>BK296</f>
        <v>0</v>
      </c>
      <c r="K296" s="203"/>
      <c r="L296" s="208"/>
      <c r="M296" s="209"/>
      <c r="N296" s="210"/>
      <c r="O296" s="210"/>
      <c r="P296" s="211">
        <f>SUM(P297:P305)</f>
        <v>0</v>
      </c>
      <c r="Q296" s="210"/>
      <c r="R296" s="211">
        <f>SUM(R297:R305)</f>
        <v>0.34339695000000003</v>
      </c>
      <c r="S296" s="210"/>
      <c r="T296" s="212">
        <f>SUM(T297:T305)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13" t="s">
        <v>87</v>
      </c>
      <c r="AT296" s="214" t="s">
        <v>76</v>
      </c>
      <c r="AU296" s="214" t="s">
        <v>85</v>
      </c>
      <c r="AY296" s="213" t="s">
        <v>143</v>
      </c>
      <c r="BK296" s="215">
        <f>SUM(BK297:BK305)</f>
        <v>0</v>
      </c>
    </row>
    <row r="297" s="2" customFormat="1" ht="33" customHeight="1">
      <c r="A297" s="38"/>
      <c r="B297" s="39"/>
      <c r="C297" s="218" t="s">
        <v>612</v>
      </c>
      <c r="D297" s="218" t="s">
        <v>146</v>
      </c>
      <c r="E297" s="219" t="s">
        <v>613</v>
      </c>
      <c r="F297" s="220" t="s">
        <v>614</v>
      </c>
      <c r="G297" s="221" t="s">
        <v>186</v>
      </c>
      <c r="H297" s="222">
        <v>2</v>
      </c>
      <c r="I297" s="223"/>
      <c r="J297" s="224">
        <f>ROUND(I297*H297,2)</f>
        <v>0</v>
      </c>
      <c r="K297" s="220" t="s">
        <v>1</v>
      </c>
      <c r="L297" s="44"/>
      <c r="M297" s="225" t="s">
        <v>1</v>
      </c>
      <c r="N297" s="226" t="s">
        <v>42</v>
      </c>
      <c r="O297" s="91"/>
      <c r="P297" s="227">
        <f>O297*H297</f>
        <v>0</v>
      </c>
      <c r="Q297" s="227">
        <v>3.0000000000000001E-05</v>
      </c>
      <c r="R297" s="227">
        <f>Q297*H297</f>
        <v>6.0000000000000002E-05</v>
      </c>
      <c r="S297" s="227">
        <v>0</v>
      </c>
      <c r="T297" s="228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9" t="s">
        <v>230</v>
      </c>
      <c r="AT297" s="229" t="s">
        <v>146</v>
      </c>
      <c r="AU297" s="229" t="s">
        <v>87</v>
      </c>
      <c r="AY297" s="17" t="s">
        <v>143</v>
      </c>
      <c r="BE297" s="230">
        <f>IF(N297="základní",J297,0)</f>
        <v>0</v>
      </c>
      <c r="BF297" s="230">
        <f>IF(N297="snížená",J297,0)</f>
        <v>0</v>
      </c>
      <c r="BG297" s="230">
        <f>IF(N297="zákl. přenesená",J297,0)</f>
        <v>0</v>
      </c>
      <c r="BH297" s="230">
        <f>IF(N297="sníž. přenesená",J297,0)</f>
        <v>0</v>
      </c>
      <c r="BI297" s="230">
        <f>IF(N297="nulová",J297,0)</f>
        <v>0</v>
      </c>
      <c r="BJ297" s="17" t="s">
        <v>85</v>
      </c>
      <c r="BK297" s="230">
        <f>ROUND(I297*H297,2)</f>
        <v>0</v>
      </c>
      <c r="BL297" s="17" t="s">
        <v>230</v>
      </c>
      <c r="BM297" s="229" t="s">
        <v>615</v>
      </c>
    </row>
    <row r="298" s="13" customFormat="1">
      <c r="A298" s="13"/>
      <c r="B298" s="231"/>
      <c r="C298" s="232"/>
      <c r="D298" s="233" t="s">
        <v>152</v>
      </c>
      <c r="E298" s="234" t="s">
        <v>1</v>
      </c>
      <c r="F298" s="235" t="s">
        <v>616</v>
      </c>
      <c r="G298" s="232"/>
      <c r="H298" s="234" t="s">
        <v>1</v>
      </c>
      <c r="I298" s="236"/>
      <c r="J298" s="232"/>
      <c r="K298" s="232"/>
      <c r="L298" s="237"/>
      <c r="M298" s="238"/>
      <c r="N298" s="239"/>
      <c r="O298" s="239"/>
      <c r="P298" s="239"/>
      <c r="Q298" s="239"/>
      <c r="R298" s="239"/>
      <c r="S298" s="239"/>
      <c r="T298" s="240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1" t="s">
        <v>152</v>
      </c>
      <c r="AU298" s="241" t="s">
        <v>87</v>
      </c>
      <c r="AV298" s="13" t="s">
        <v>85</v>
      </c>
      <c r="AW298" s="13" t="s">
        <v>32</v>
      </c>
      <c r="AX298" s="13" t="s">
        <v>77</v>
      </c>
      <c r="AY298" s="241" t="s">
        <v>143</v>
      </c>
    </row>
    <row r="299" s="14" customFormat="1">
      <c r="A299" s="14"/>
      <c r="B299" s="242"/>
      <c r="C299" s="243"/>
      <c r="D299" s="233" t="s">
        <v>152</v>
      </c>
      <c r="E299" s="244" t="s">
        <v>1</v>
      </c>
      <c r="F299" s="245" t="s">
        <v>87</v>
      </c>
      <c r="G299" s="243"/>
      <c r="H299" s="246">
        <v>2</v>
      </c>
      <c r="I299" s="247"/>
      <c r="J299" s="243"/>
      <c r="K299" s="243"/>
      <c r="L299" s="248"/>
      <c r="M299" s="249"/>
      <c r="N299" s="250"/>
      <c r="O299" s="250"/>
      <c r="P299" s="250"/>
      <c r="Q299" s="250"/>
      <c r="R299" s="250"/>
      <c r="S299" s="250"/>
      <c r="T299" s="251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2" t="s">
        <v>152</v>
      </c>
      <c r="AU299" s="252" t="s">
        <v>87</v>
      </c>
      <c r="AV299" s="14" t="s">
        <v>87</v>
      </c>
      <c r="AW299" s="14" t="s">
        <v>32</v>
      </c>
      <c r="AX299" s="14" t="s">
        <v>85</v>
      </c>
      <c r="AY299" s="252" t="s">
        <v>143</v>
      </c>
    </row>
    <row r="300" s="2" customFormat="1" ht="24.15" customHeight="1">
      <c r="A300" s="38"/>
      <c r="B300" s="39"/>
      <c r="C300" s="264" t="s">
        <v>617</v>
      </c>
      <c r="D300" s="264" t="s">
        <v>189</v>
      </c>
      <c r="E300" s="265" t="s">
        <v>618</v>
      </c>
      <c r="F300" s="266" t="s">
        <v>619</v>
      </c>
      <c r="G300" s="267" t="s">
        <v>186</v>
      </c>
      <c r="H300" s="268">
        <v>2</v>
      </c>
      <c r="I300" s="269"/>
      <c r="J300" s="270">
        <f>ROUND(I300*H300,2)</f>
        <v>0</v>
      </c>
      <c r="K300" s="266" t="s">
        <v>1</v>
      </c>
      <c r="L300" s="271"/>
      <c r="M300" s="272" t="s">
        <v>1</v>
      </c>
      <c r="N300" s="273" t="s">
        <v>42</v>
      </c>
      <c r="O300" s="91"/>
      <c r="P300" s="227">
        <f>O300*H300</f>
        <v>0</v>
      </c>
      <c r="Q300" s="227">
        <v>0.0041999999999999997</v>
      </c>
      <c r="R300" s="227">
        <f>Q300*H300</f>
        <v>0.0083999999999999995</v>
      </c>
      <c r="S300" s="227">
        <v>0</v>
      </c>
      <c r="T300" s="228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9" t="s">
        <v>308</v>
      </c>
      <c r="AT300" s="229" t="s">
        <v>189</v>
      </c>
      <c r="AU300" s="229" t="s">
        <v>87</v>
      </c>
      <c r="AY300" s="17" t="s">
        <v>143</v>
      </c>
      <c r="BE300" s="230">
        <f>IF(N300="základní",J300,0)</f>
        <v>0</v>
      </c>
      <c r="BF300" s="230">
        <f>IF(N300="snížená",J300,0)</f>
        <v>0</v>
      </c>
      <c r="BG300" s="230">
        <f>IF(N300="zákl. přenesená",J300,0)</f>
        <v>0</v>
      </c>
      <c r="BH300" s="230">
        <f>IF(N300="sníž. přenesená",J300,0)</f>
        <v>0</v>
      </c>
      <c r="BI300" s="230">
        <f>IF(N300="nulová",J300,0)</f>
        <v>0</v>
      </c>
      <c r="BJ300" s="17" t="s">
        <v>85</v>
      </c>
      <c r="BK300" s="230">
        <f>ROUND(I300*H300,2)</f>
        <v>0</v>
      </c>
      <c r="BL300" s="17" t="s">
        <v>230</v>
      </c>
      <c r="BM300" s="229" t="s">
        <v>620</v>
      </c>
    </row>
    <row r="301" s="2" customFormat="1" ht="37.8" customHeight="1">
      <c r="A301" s="38"/>
      <c r="B301" s="39"/>
      <c r="C301" s="218" t="s">
        <v>621</v>
      </c>
      <c r="D301" s="218" t="s">
        <v>146</v>
      </c>
      <c r="E301" s="219" t="s">
        <v>622</v>
      </c>
      <c r="F301" s="220" t="s">
        <v>623</v>
      </c>
      <c r="G301" s="221" t="s">
        <v>149</v>
      </c>
      <c r="H301" s="222">
        <v>124.86</v>
      </c>
      <c r="I301" s="223"/>
      <c r="J301" s="224">
        <f>ROUND(I301*H301,2)</f>
        <v>0</v>
      </c>
      <c r="K301" s="220" t="s">
        <v>1</v>
      </c>
      <c r="L301" s="44"/>
      <c r="M301" s="225" t="s">
        <v>1</v>
      </c>
      <c r="N301" s="226" t="s">
        <v>42</v>
      </c>
      <c r="O301" s="91"/>
      <c r="P301" s="227">
        <f>O301*H301</f>
        <v>0</v>
      </c>
      <c r="Q301" s="227">
        <v>0.00095</v>
      </c>
      <c r="R301" s="227">
        <f>Q301*H301</f>
        <v>0.118617</v>
      </c>
      <c r="S301" s="227">
        <v>0</v>
      </c>
      <c r="T301" s="228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9" t="s">
        <v>230</v>
      </c>
      <c r="AT301" s="229" t="s">
        <v>146</v>
      </c>
      <c r="AU301" s="229" t="s">
        <v>87</v>
      </c>
      <c r="AY301" s="17" t="s">
        <v>143</v>
      </c>
      <c r="BE301" s="230">
        <f>IF(N301="základní",J301,0)</f>
        <v>0</v>
      </c>
      <c r="BF301" s="230">
        <f>IF(N301="snížená",J301,0)</f>
        <v>0</v>
      </c>
      <c r="BG301" s="230">
        <f>IF(N301="zákl. přenesená",J301,0)</f>
        <v>0</v>
      </c>
      <c r="BH301" s="230">
        <f>IF(N301="sníž. přenesená",J301,0)</f>
        <v>0</v>
      </c>
      <c r="BI301" s="230">
        <f>IF(N301="nulová",J301,0)</f>
        <v>0</v>
      </c>
      <c r="BJ301" s="17" t="s">
        <v>85</v>
      </c>
      <c r="BK301" s="230">
        <f>ROUND(I301*H301,2)</f>
        <v>0</v>
      </c>
      <c r="BL301" s="17" t="s">
        <v>230</v>
      </c>
      <c r="BM301" s="229" t="s">
        <v>624</v>
      </c>
    </row>
    <row r="302" s="14" customFormat="1">
      <c r="A302" s="14"/>
      <c r="B302" s="242"/>
      <c r="C302" s="243"/>
      <c r="D302" s="233" t="s">
        <v>152</v>
      </c>
      <c r="E302" s="244" t="s">
        <v>1</v>
      </c>
      <c r="F302" s="245" t="s">
        <v>202</v>
      </c>
      <c r="G302" s="243"/>
      <c r="H302" s="246">
        <v>124.86</v>
      </c>
      <c r="I302" s="247"/>
      <c r="J302" s="243"/>
      <c r="K302" s="243"/>
      <c r="L302" s="248"/>
      <c r="M302" s="249"/>
      <c r="N302" s="250"/>
      <c r="O302" s="250"/>
      <c r="P302" s="250"/>
      <c r="Q302" s="250"/>
      <c r="R302" s="250"/>
      <c r="S302" s="250"/>
      <c r="T302" s="251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2" t="s">
        <v>152</v>
      </c>
      <c r="AU302" s="252" t="s">
        <v>87</v>
      </c>
      <c r="AV302" s="14" t="s">
        <v>87</v>
      </c>
      <c r="AW302" s="14" t="s">
        <v>32</v>
      </c>
      <c r="AX302" s="14" t="s">
        <v>85</v>
      </c>
      <c r="AY302" s="252" t="s">
        <v>143</v>
      </c>
    </row>
    <row r="303" s="2" customFormat="1" ht="24.15" customHeight="1">
      <c r="A303" s="38"/>
      <c r="B303" s="39"/>
      <c r="C303" s="264" t="s">
        <v>625</v>
      </c>
      <c r="D303" s="264" t="s">
        <v>189</v>
      </c>
      <c r="E303" s="265" t="s">
        <v>626</v>
      </c>
      <c r="F303" s="266" t="s">
        <v>627</v>
      </c>
      <c r="G303" s="267" t="s">
        <v>149</v>
      </c>
      <c r="H303" s="268">
        <v>131.10300000000001</v>
      </c>
      <c r="I303" s="269"/>
      <c r="J303" s="270">
        <f>ROUND(I303*H303,2)</f>
        <v>0</v>
      </c>
      <c r="K303" s="266" t="s">
        <v>1</v>
      </c>
      <c r="L303" s="271"/>
      <c r="M303" s="272" t="s">
        <v>1</v>
      </c>
      <c r="N303" s="273" t="s">
        <v>42</v>
      </c>
      <c r="O303" s="91"/>
      <c r="P303" s="227">
        <f>O303*H303</f>
        <v>0</v>
      </c>
      <c r="Q303" s="227">
        <v>0.00165</v>
      </c>
      <c r="R303" s="227">
        <f>Q303*H303</f>
        <v>0.21631995000000001</v>
      </c>
      <c r="S303" s="227">
        <v>0</v>
      </c>
      <c r="T303" s="228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9" t="s">
        <v>308</v>
      </c>
      <c r="AT303" s="229" t="s">
        <v>189</v>
      </c>
      <c r="AU303" s="229" t="s">
        <v>87</v>
      </c>
      <c r="AY303" s="17" t="s">
        <v>143</v>
      </c>
      <c r="BE303" s="230">
        <f>IF(N303="základní",J303,0)</f>
        <v>0</v>
      </c>
      <c r="BF303" s="230">
        <f>IF(N303="snížená",J303,0)</f>
        <v>0</v>
      </c>
      <c r="BG303" s="230">
        <f>IF(N303="zákl. přenesená",J303,0)</f>
        <v>0</v>
      </c>
      <c r="BH303" s="230">
        <f>IF(N303="sníž. přenesená",J303,0)</f>
        <v>0</v>
      </c>
      <c r="BI303" s="230">
        <f>IF(N303="nulová",J303,0)</f>
        <v>0</v>
      </c>
      <c r="BJ303" s="17" t="s">
        <v>85</v>
      </c>
      <c r="BK303" s="230">
        <f>ROUND(I303*H303,2)</f>
        <v>0</v>
      </c>
      <c r="BL303" s="17" t="s">
        <v>230</v>
      </c>
      <c r="BM303" s="229" t="s">
        <v>628</v>
      </c>
    </row>
    <row r="304" s="14" customFormat="1">
      <c r="A304" s="14"/>
      <c r="B304" s="242"/>
      <c r="C304" s="243"/>
      <c r="D304" s="233" t="s">
        <v>152</v>
      </c>
      <c r="E304" s="244" t="s">
        <v>1</v>
      </c>
      <c r="F304" s="245" t="s">
        <v>629</v>
      </c>
      <c r="G304" s="243"/>
      <c r="H304" s="246">
        <v>131.10300000000001</v>
      </c>
      <c r="I304" s="247"/>
      <c r="J304" s="243"/>
      <c r="K304" s="243"/>
      <c r="L304" s="248"/>
      <c r="M304" s="249"/>
      <c r="N304" s="250"/>
      <c r="O304" s="250"/>
      <c r="P304" s="250"/>
      <c r="Q304" s="250"/>
      <c r="R304" s="250"/>
      <c r="S304" s="250"/>
      <c r="T304" s="251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2" t="s">
        <v>152</v>
      </c>
      <c r="AU304" s="252" t="s">
        <v>87</v>
      </c>
      <c r="AV304" s="14" t="s">
        <v>87</v>
      </c>
      <c r="AW304" s="14" t="s">
        <v>32</v>
      </c>
      <c r="AX304" s="14" t="s">
        <v>85</v>
      </c>
      <c r="AY304" s="252" t="s">
        <v>143</v>
      </c>
    </row>
    <row r="305" s="2" customFormat="1" ht="24.15" customHeight="1">
      <c r="A305" s="38"/>
      <c r="B305" s="39"/>
      <c r="C305" s="218" t="s">
        <v>630</v>
      </c>
      <c r="D305" s="218" t="s">
        <v>146</v>
      </c>
      <c r="E305" s="219" t="s">
        <v>631</v>
      </c>
      <c r="F305" s="220" t="s">
        <v>632</v>
      </c>
      <c r="G305" s="221" t="s">
        <v>246</v>
      </c>
      <c r="H305" s="222">
        <v>0.34300000000000003</v>
      </c>
      <c r="I305" s="223"/>
      <c r="J305" s="224">
        <f>ROUND(I305*H305,2)</f>
        <v>0</v>
      </c>
      <c r="K305" s="220" t="s">
        <v>1</v>
      </c>
      <c r="L305" s="44"/>
      <c r="M305" s="225" t="s">
        <v>1</v>
      </c>
      <c r="N305" s="226" t="s">
        <v>42</v>
      </c>
      <c r="O305" s="91"/>
      <c r="P305" s="227">
        <f>O305*H305</f>
        <v>0</v>
      </c>
      <c r="Q305" s="227">
        <v>0</v>
      </c>
      <c r="R305" s="227">
        <f>Q305*H305</f>
        <v>0</v>
      </c>
      <c r="S305" s="227">
        <v>0</v>
      </c>
      <c r="T305" s="228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9" t="s">
        <v>230</v>
      </c>
      <c r="AT305" s="229" t="s">
        <v>146</v>
      </c>
      <c r="AU305" s="229" t="s">
        <v>87</v>
      </c>
      <c r="AY305" s="17" t="s">
        <v>143</v>
      </c>
      <c r="BE305" s="230">
        <f>IF(N305="základní",J305,0)</f>
        <v>0</v>
      </c>
      <c r="BF305" s="230">
        <f>IF(N305="snížená",J305,0)</f>
        <v>0</v>
      </c>
      <c r="BG305" s="230">
        <f>IF(N305="zákl. přenesená",J305,0)</f>
        <v>0</v>
      </c>
      <c r="BH305" s="230">
        <f>IF(N305="sníž. přenesená",J305,0)</f>
        <v>0</v>
      </c>
      <c r="BI305" s="230">
        <f>IF(N305="nulová",J305,0)</f>
        <v>0</v>
      </c>
      <c r="BJ305" s="17" t="s">
        <v>85</v>
      </c>
      <c r="BK305" s="230">
        <f>ROUND(I305*H305,2)</f>
        <v>0</v>
      </c>
      <c r="BL305" s="17" t="s">
        <v>230</v>
      </c>
      <c r="BM305" s="229" t="s">
        <v>633</v>
      </c>
    </row>
    <row r="306" s="12" customFormat="1" ht="22.8" customHeight="1">
      <c r="A306" s="12"/>
      <c r="B306" s="202"/>
      <c r="C306" s="203"/>
      <c r="D306" s="204" t="s">
        <v>76</v>
      </c>
      <c r="E306" s="216" t="s">
        <v>634</v>
      </c>
      <c r="F306" s="216" t="s">
        <v>635</v>
      </c>
      <c r="G306" s="203"/>
      <c r="H306" s="203"/>
      <c r="I306" s="206"/>
      <c r="J306" s="217">
        <f>BK306</f>
        <v>0</v>
      </c>
      <c r="K306" s="203"/>
      <c r="L306" s="208"/>
      <c r="M306" s="209"/>
      <c r="N306" s="210"/>
      <c r="O306" s="210"/>
      <c r="P306" s="211">
        <f>SUM(P307:P316)</f>
        <v>0</v>
      </c>
      <c r="Q306" s="210"/>
      <c r="R306" s="211">
        <f>SUM(R307:R316)</f>
        <v>0.064100000000000004</v>
      </c>
      <c r="S306" s="210"/>
      <c r="T306" s="212">
        <f>SUM(T307:T316)</f>
        <v>0.10800000000000001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13" t="s">
        <v>87</v>
      </c>
      <c r="AT306" s="214" t="s">
        <v>76</v>
      </c>
      <c r="AU306" s="214" t="s">
        <v>85</v>
      </c>
      <c r="AY306" s="213" t="s">
        <v>143</v>
      </c>
      <c r="BK306" s="215">
        <f>SUM(BK307:BK316)</f>
        <v>0</v>
      </c>
    </row>
    <row r="307" s="2" customFormat="1" ht="24.15" customHeight="1">
      <c r="A307" s="38"/>
      <c r="B307" s="39"/>
      <c r="C307" s="218" t="s">
        <v>636</v>
      </c>
      <c r="D307" s="218" t="s">
        <v>146</v>
      </c>
      <c r="E307" s="219" t="s">
        <v>637</v>
      </c>
      <c r="F307" s="220" t="s">
        <v>638</v>
      </c>
      <c r="G307" s="221" t="s">
        <v>186</v>
      </c>
      <c r="H307" s="222">
        <v>6</v>
      </c>
      <c r="I307" s="223"/>
      <c r="J307" s="224">
        <f>ROUND(I307*H307,2)</f>
        <v>0</v>
      </c>
      <c r="K307" s="220" t="s">
        <v>1</v>
      </c>
      <c r="L307" s="44"/>
      <c r="M307" s="225" t="s">
        <v>1</v>
      </c>
      <c r="N307" s="226" t="s">
        <v>42</v>
      </c>
      <c r="O307" s="91"/>
      <c r="P307" s="227">
        <f>O307*H307</f>
        <v>0</v>
      </c>
      <c r="Q307" s="227">
        <v>0</v>
      </c>
      <c r="R307" s="227">
        <f>Q307*H307</f>
        <v>0</v>
      </c>
      <c r="S307" s="227">
        <v>0.0060000000000000001</v>
      </c>
      <c r="T307" s="228">
        <f>S307*H307</f>
        <v>0.036000000000000004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9" t="s">
        <v>230</v>
      </c>
      <c r="AT307" s="229" t="s">
        <v>146</v>
      </c>
      <c r="AU307" s="229" t="s">
        <v>87</v>
      </c>
      <c r="AY307" s="17" t="s">
        <v>143</v>
      </c>
      <c r="BE307" s="230">
        <f>IF(N307="základní",J307,0)</f>
        <v>0</v>
      </c>
      <c r="BF307" s="230">
        <f>IF(N307="snížená",J307,0)</f>
        <v>0</v>
      </c>
      <c r="BG307" s="230">
        <f>IF(N307="zákl. přenesená",J307,0)</f>
        <v>0</v>
      </c>
      <c r="BH307" s="230">
        <f>IF(N307="sníž. přenesená",J307,0)</f>
        <v>0</v>
      </c>
      <c r="BI307" s="230">
        <f>IF(N307="nulová",J307,0)</f>
        <v>0</v>
      </c>
      <c r="BJ307" s="17" t="s">
        <v>85</v>
      </c>
      <c r="BK307" s="230">
        <f>ROUND(I307*H307,2)</f>
        <v>0</v>
      </c>
      <c r="BL307" s="17" t="s">
        <v>230</v>
      </c>
      <c r="BM307" s="229" t="s">
        <v>639</v>
      </c>
    </row>
    <row r="308" s="2" customFormat="1" ht="24.15" customHeight="1">
      <c r="A308" s="38"/>
      <c r="B308" s="39"/>
      <c r="C308" s="218" t="s">
        <v>640</v>
      </c>
      <c r="D308" s="218" t="s">
        <v>146</v>
      </c>
      <c r="E308" s="219" t="s">
        <v>641</v>
      </c>
      <c r="F308" s="220" t="s">
        <v>642</v>
      </c>
      <c r="G308" s="221" t="s">
        <v>186</v>
      </c>
      <c r="H308" s="222">
        <v>1</v>
      </c>
      <c r="I308" s="223"/>
      <c r="J308" s="224">
        <f>ROUND(I308*H308,2)</f>
        <v>0</v>
      </c>
      <c r="K308" s="220" t="s">
        <v>1</v>
      </c>
      <c r="L308" s="44"/>
      <c r="M308" s="225" t="s">
        <v>1</v>
      </c>
      <c r="N308" s="226" t="s">
        <v>42</v>
      </c>
      <c r="O308" s="91"/>
      <c r="P308" s="227">
        <f>O308*H308</f>
        <v>0</v>
      </c>
      <c r="Q308" s="227">
        <v>0</v>
      </c>
      <c r="R308" s="227">
        <f>Q308*H308</f>
        <v>0</v>
      </c>
      <c r="S308" s="227">
        <v>0</v>
      </c>
      <c r="T308" s="228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9" t="s">
        <v>230</v>
      </c>
      <c r="AT308" s="229" t="s">
        <v>146</v>
      </c>
      <c r="AU308" s="229" t="s">
        <v>87</v>
      </c>
      <c r="AY308" s="17" t="s">
        <v>143</v>
      </c>
      <c r="BE308" s="230">
        <f>IF(N308="základní",J308,0)</f>
        <v>0</v>
      </c>
      <c r="BF308" s="230">
        <f>IF(N308="snížená",J308,0)</f>
        <v>0</v>
      </c>
      <c r="BG308" s="230">
        <f>IF(N308="zákl. přenesená",J308,0)</f>
        <v>0</v>
      </c>
      <c r="BH308" s="230">
        <f>IF(N308="sníž. přenesená",J308,0)</f>
        <v>0</v>
      </c>
      <c r="BI308" s="230">
        <f>IF(N308="nulová",J308,0)</f>
        <v>0</v>
      </c>
      <c r="BJ308" s="17" t="s">
        <v>85</v>
      </c>
      <c r="BK308" s="230">
        <f>ROUND(I308*H308,2)</f>
        <v>0</v>
      </c>
      <c r="BL308" s="17" t="s">
        <v>230</v>
      </c>
      <c r="BM308" s="229" t="s">
        <v>643</v>
      </c>
    </row>
    <row r="309" s="2" customFormat="1" ht="24.15" customHeight="1">
      <c r="A309" s="38"/>
      <c r="B309" s="39"/>
      <c r="C309" s="264" t="s">
        <v>644</v>
      </c>
      <c r="D309" s="264" t="s">
        <v>189</v>
      </c>
      <c r="E309" s="265" t="s">
        <v>645</v>
      </c>
      <c r="F309" s="266" t="s">
        <v>646</v>
      </c>
      <c r="G309" s="267" t="s">
        <v>186</v>
      </c>
      <c r="H309" s="268">
        <v>1</v>
      </c>
      <c r="I309" s="269"/>
      <c r="J309" s="270">
        <f>ROUND(I309*H309,2)</f>
        <v>0</v>
      </c>
      <c r="K309" s="266" t="s">
        <v>1</v>
      </c>
      <c r="L309" s="271"/>
      <c r="M309" s="272" t="s">
        <v>1</v>
      </c>
      <c r="N309" s="273" t="s">
        <v>42</v>
      </c>
      <c r="O309" s="91"/>
      <c r="P309" s="227">
        <f>O309*H309</f>
        <v>0</v>
      </c>
      <c r="Q309" s="227">
        <v>0.0195</v>
      </c>
      <c r="R309" s="227">
        <f>Q309*H309</f>
        <v>0.0195</v>
      </c>
      <c r="S309" s="227">
        <v>0</v>
      </c>
      <c r="T309" s="228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9" t="s">
        <v>308</v>
      </c>
      <c r="AT309" s="229" t="s">
        <v>189</v>
      </c>
      <c r="AU309" s="229" t="s">
        <v>87</v>
      </c>
      <c r="AY309" s="17" t="s">
        <v>143</v>
      </c>
      <c r="BE309" s="230">
        <f>IF(N309="základní",J309,0)</f>
        <v>0</v>
      </c>
      <c r="BF309" s="230">
        <f>IF(N309="snížená",J309,0)</f>
        <v>0</v>
      </c>
      <c r="BG309" s="230">
        <f>IF(N309="zákl. přenesená",J309,0)</f>
        <v>0</v>
      </c>
      <c r="BH309" s="230">
        <f>IF(N309="sníž. přenesená",J309,0)</f>
        <v>0</v>
      </c>
      <c r="BI309" s="230">
        <f>IF(N309="nulová",J309,0)</f>
        <v>0</v>
      </c>
      <c r="BJ309" s="17" t="s">
        <v>85</v>
      </c>
      <c r="BK309" s="230">
        <f>ROUND(I309*H309,2)</f>
        <v>0</v>
      </c>
      <c r="BL309" s="17" t="s">
        <v>230</v>
      </c>
      <c r="BM309" s="229" t="s">
        <v>647</v>
      </c>
    </row>
    <row r="310" s="2" customFormat="1" ht="24.15" customHeight="1">
      <c r="A310" s="38"/>
      <c r="B310" s="39"/>
      <c r="C310" s="218" t="s">
        <v>648</v>
      </c>
      <c r="D310" s="218" t="s">
        <v>146</v>
      </c>
      <c r="E310" s="219" t="s">
        <v>649</v>
      </c>
      <c r="F310" s="220" t="s">
        <v>650</v>
      </c>
      <c r="G310" s="221" t="s">
        <v>186</v>
      </c>
      <c r="H310" s="222">
        <v>2</v>
      </c>
      <c r="I310" s="223"/>
      <c r="J310" s="224">
        <f>ROUND(I310*H310,2)</f>
        <v>0</v>
      </c>
      <c r="K310" s="220" t="s">
        <v>1</v>
      </c>
      <c r="L310" s="44"/>
      <c r="M310" s="225" t="s">
        <v>1</v>
      </c>
      <c r="N310" s="226" t="s">
        <v>42</v>
      </c>
      <c r="O310" s="91"/>
      <c r="P310" s="227">
        <f>O310*H310</f>
        <v>0</v>
      </c>
      <c r="Q310" s="227">
        <v>0</v>
      </c>
      <c r="R310" s="227">
        <f>Q310*H310</f>
        <v>0</v>
      </c>
      <c r="S310" s="227">
        <v>0</v>
      </c>
      <c r="T310" s="228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9" t="s">
        <v>230</v>
      </c>
      <c r="AT310" s="229" t="s">
        <v>146</v>
      </c>
      <c r="AU310" s="229" t="s">
        <v>87</v>
      </c>
      <c r="AY310" s="17" t="s">
        <v>143</v>
      </c>
      <c r="BE310" s="230">
        <f>IF(N310="základní",J310,0)</f>
        <v>0</v>
      </c>
      <c r="BF310" s="230">
        <f>IF(N310="snížená",J310,0)</f>
        <v>0</v>
      </c>
      <c r="BG310" s="230">
        <f>IF(N310="zákl. přenesená",J310,0)</f>
        <v>0</v>
      </c>
      <c r="BH310" s="230">
        <f>IF(N310="sníž. přenesená",J310,0)</f>
        <v>0</v>
      </c>
      <c r="BI310" s="230">
        <f>IF(N310="nulová",J310,0)</f>
        <v>0</v>
      </c>
      <c r="BJ310" s="17" t="s">
        <v>85</v>
      </c>
      <c r="BK310" s="230">
        <f>ROUND(I310*H310,2)</f>
        <v>0</v>
      </c>
      <c r="BL310" s="17" t="s">
        <v>230</v>
      </c>
      <c r="BM310" s="229" t="s">
        <v>651</v>
      </c>
    </row>
    <row r="311" s="2" customFormat="1" ht="24.15" customHeight="1">
      <c r="A311" s="38"/>
      <c r="B311" s="39"/>
      <c r="C311" s="264" t="s">
        <v>652</v>
      </c>
      <c r="D311" s="264" t="s">
        <v>189</v>
      </c>
      <c r="E311" s="265" t="s">
        <v>653</v>
      </c>
      <c r="F311" s="266" t="s">
        <v>654</v>
      </c>
      <c r="G311" s="267" t="s">
        <v>186</v>
      </c>
      <c r="H311" s="268">
        <v>2</v>
      </c>
      <c r="I311" s="269"/>
      <c r="J311" s="270">
        <f>ROUND(I311*H311,2)</f>
        <v>0</v>
      </c>
      <c r="K311" s="266" t="s">
        <v>1</v>
      </c>
      <c r="L311" s="271"/>
      <c r="M311" s="272" t="s">
        <v>1</v>
      </c>
      <c r="N311" s="273" t="s">
        <v>42</v>
      </c>
      <c r="O311" s="91"/>
      <c r="P311" s="227">
        <f>O311*H311</f>
        <v>0</v>
      </c>
      <c r="Q311" s="227">
        <v>0.020500000000000001</v>
      </c>
      <c r="R311" s="227">
        <f>Q311*H311</f>
        <v>0.041000000000000002</v>
      </c>
      <c r="S311" s="227">
        <v>0</v>
      </c>
      <c r="T311" s="228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9" t="s">
        <v>308</v>
      </c>
      <c r="AT311" s="229" t="s">
        <v>189</v>
      </c>
      <c r="AU311" s="229" t="s">
        <v>87</v>
      </c>
      <c r="AY311" s="17" t="s">
        <v>143</v>
      </c>
      <c r="BE311" s="230">
        <f>IF(N311="základní",J311,0)</f>
        <v>0</v>
      </c>
      <c r="BF311" s="230">
        <f>IF(N311="snížená",J311,0)</f>
        <v>0</v>
      </c>
      <c r="BG311" s="230">
        <f>IF(N311="zákl. přenesená",J311,0)</f>
        <v>0</v>
      </c>
      <c r="BH311" s="230">
        <f>IF(N311="sníž. přenesená",J311,0)</f>
        <v>0</v>
      </c>
      <c r="BI311" s="230">
        <f>IF(N311="nulová",J311,0)</f>
        <v>0</v>
      </c>
      <c r="BJ311" s="17" t="s">
        <v>85</v>
      </c>
      <c r="BK311" s="230">
        <f>ROUND(I311*H311,2)</f>
        <v>0</v>
      </c>
      <c r="BL311" s="17" t="s">
        <v>230</v>
      </c>
      <c r="BM311" s="229" t="s">
        <v>655</v>
      </c>
    </row>
    <row r="312" s="2" customFormat="1" ht="21.75" customHeight="1">
      <c r="A312" s="38"/>
      <c r="B312" s="39"/>
      <c r="C312" s="218" t="s">
        <v>656</v>
      </c>
      <c r="D312" s="218" t="s">
        <v>146</v>
      </c>
      <c r="E312" s="219" t="s">
        <v>657</v>
      </c>
      <c r="F312" s="220" t="s">
        <v>658</v>
      </c>
      <c r="G312" s="221" t="s">
        <v>186</v>
      </c>
      <c r="H312" s="222">
        <v>3</v>
      </c>
      <c r="I312" s="223"/>
      <c r="J312" s="224">
        <f>ROUND(I312*H312,2)</f>
        <v>0</v>
      </c>
      <c r="K312" s="220" t="s">
        <v>1</v>
      </c>
      <c r="L312" s="44"/>
      <c r="M312" s="225" t="s">
        <v>1</v>
      </c>
      <c r="N312" s="226" t="s">
        <v>42</v>
      </c>
      <c r="O312" s="91"/>
      <c r="P312" s="227">
        <f>O312*H312</f>
        <v>0</v>
      </c>
      <c r="Q312" s="227">
        <v>0</v>
      </c>
      <c r="R312" s="227">
        <f>Q312*H312</f>
        <v>0</v>
      </c>
      <c r="S312" s="227">
        <v>0</v>
      </c>
      <c r="T312" s="228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9" t="s">
        <v>230</v>
      </c>
      <c r="AT312" s="229" t="s">
        <v>146</v>
      </c>
      <c r="AU312" s="229" t="s">
        <v>87</v>
      </c>
      <c r="AY312" s="17" t="s">
        <v>143</v>
      </c>
      <c r="BE312" s="230">
        <f>IF(N312="základní",J312,0)</f>
        <v>0</v>
      </c>
      <c r="BF312" s="230">
        <f>IF(N312="snížená",J312,0)</f>
        <v>0</v>
      </c>
      <c r="BG312" s="230">
        <f>IF(N312="zákl. přenesená",J312,0)</f>
        <v>0</v>
      </c>
      <c r="BH312" s="230">
        <f>IF(N312="sníž. přenesená",J312,0)</f>
        <v>0</v>
      </c>
      <c r="BI312" s="230">
        <f>IF(N312="nulová",J312,0)</f>
        <v>0</v>
      </c>
      <c r="BJ312" s="17" t="s">
        <v>85</v>
      </c>
      <c r="BK312" s="230">
        <f>ROUND(I312*H312,2)</f>
        <v>0</v>
      </c>
      <c r="BL312" s="17" t="s">
        <v>230</v>
      </c>
      <c r="BM312" s="229" t="s">
        <v>659</v>
      </c>
    </row>
    <row r="313" s="2" customFormat="1" ht="24.15" customHeight="1">
      <c r="A313" s="38"/>
      <c r="B313" s="39"/>
      <c r="C313" s="264" t="s">
        <v>660</v>
      </c>
      <c r="D313" s="264" t="s">
        <v>189</v>
      </c>
      <c r="E313" s="265" t="s">
        <v>661</v>
      </c>
      <c r="F313" s="266" t="s">
        <v>662</v>
      </c>
      <c r="G313" s="267" t="s">
        <v>186</v>
      </c>
      <c r="H313" s="268">
        <v>3</v>
      </c>
      <c r="I313" s="269"/>
      <c r="J313" s="270">
        <f>ROUND(I313*H313,2)</f>
        <v>0</v>
      </c>
      <c r="K313" s="266" t="s">
        <v>1</v>
      </c>
      <c r="L313" s="271"/>
      <c r="M313" s="272" t="s">
        <v>1</v>
      </c>
      <c r="N313" s="273" t="s">
        <v>42</v>
      </c>
      <c r="O313" s="91"/>
      <c r="P313" s="227">
        <f>O313*H313</f>
        <v>0</v>
      </c>
      <c r="Q313" s="227">
        <v>0.0011999999999999999</v>
      </c>
      <c r="R313" s="227">
        <f>Q313*H313</f>
        <v>0.0035999999999999999</v>
      </c>
      <c r="S313" s="227">
        <v>0</v>
      </c>
      <c r="T313" s="228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9" t="s">
        <v>308</v>
      </c>
      <c r="AT313" s="229" t="s">
        <v>189</v>
      </c>
      <c r="AU313" s="229" t="s">
        <v>87</v>
      </c>
      <c r="AY313" s="17" t="s">
        <v>143</v>
      </c>
      <c r="BE313" s="230">
        <f>IF(N313="základní",J313,0)</f>
        <v>0</v>
      </c>
      <c r="BF313" s="230">
        <f>IF(N313="snížená",J313,0)</f>
        <v>0</v>
      </c>
      <c r="BG313" s="230">
        <f>IF(N313="zákl. přenesená",J313,0)</f>
        <v>0</v>
      </c>
      <c r="BH313" s="230">
        <f>IF(N313="sníž. přenesená",J313,0)</f>
        <v>0</v>
      </c>
      <c r="BI313" s="230">
        <f>IF(N313="nulová",J313,0)</f>
        <v>0</v>
      </c>
      <c r="BJ313" s="17" t="s">
        <v>85</v>
      </c>
      <c r="BK313" s="230">
        <f>ROUND(I313*H313,2)</f>
        <v>0</v>
      </c>
      <c r="BL313" s="17" t="s">
        <v>230</v>
      </c>
      <c r="BM313" s="229" t="s">
        <v>663</v>
      </c>
    </row>
    <row r="314" s="2" customFormat="1" ht="24.15" customHeight="1">
      <c r="A314" s="38"/>
      <c r="B314" s="39"/>
      <c r="C314" s="218" t="s">
        <v>664</v>
      </c>
      <c r="D314" s="218" t="s">
        <v>146</v>
      </c>
      <c r="E314" s="219" t="s">
        <v>665</v>
      </c>
      <c r="F314" s="220" t="s">
        <v>666</v>
      </c>
      <c r="G314" s="221" t="s">
        <v>186</v>
      </c>
      <c r="H314" s="222">
        <v>3</v>
      </c>
      <c r="I314" s="223"/>
      <c r="J314" s="224">
        <f>ROUND(I314*H314,2)</f>
        <v>0</v>
      </c>
      <c r="K314" s="220" t="s">
        <v>1</v>
      </c>
      <c r="L314" s="44"/>
      <c r="M314" s="225" t="s">
        <v>1</v>
      </c>
      <c r="N314" s="226" t="s">
        <v>42</v>
      </c>
      <c r="O314" s="91"/>
      <c r="P314" s="227">
        <f>O314*H314</f>
        <v>0</v>
      </c>
      <c r="Q314" s="227">
        <v>0</v>
      </c>
      <c r="R314" s="227">
        <f>Q314*H314</f>
        <v>0</v>
      </c>
      <c r="S314" s="227">
        <v>0.024</v>
      </c>
      <c r="T314" s="228">
        <f>S314*H314</f>
        <v>0.072000000000000008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9" t="s">
        <v>230</v>
      </c>
      <c r="AT314" s="229" t="s">
        <v>146</v>
      </c>
      <c r="AU314" s="229" t="s">
        <v>87</v>
      </c>
      <c r="AY314" s="17" t="s">
        <v>143</v>
      </c>
      <c r="BE314" s="230">
        <f>IF(N314="základní",J314,0)</f>
        <v>0</v>
      </c>
      <c r="BF314" s="230">
        <f>IF(N314="snížená",J314,0)</f>
        <v>0</v>
      </c>
      <c r="BG314" s="230">
        <f>IF(N314="zákl. přenesená",J314,0)</f>
        <v>0</v>
      </c>
      <c r="BH314" s="230">
        <f>IF(N314="sníž. přenesená",J314,0)</f>
        <v>0</v>
      </c>
      <c r="BI314" s="230">
        <f>IF(N314="nulová",J314,0)</f>
        <v>0</v>
      </c>
      <c r="BJ314" s="17" t="s">
        <v>85</v>
      </c>
      <c r="BK314" s="230">
        <f>ROUND(I314*H314,2)</f>
        <v>0</v>
      </c>
      <c r="BL314" s="17" t="s">
        <v>230</v>
      </c>
      <c r="BM314" s="229" t="s">
        <v>667</v>
      </c>
    </row>
    <row r="315" s="2" customFormat="1" ht="24.15" customHeight="1">
      <c r="A315" s="38"/>
      <c r="B315" s="39"/>
      <c r="C315" s="218" t="s">
        <v>668</v>
      </c>
      <c r="D315" s="218" t="s">
        <v>146</v>
      </c>
      <c r="E315" s="219" t="s">
        <v>669</v>
      </c>
      <c r="F315" s="220" t="s">
        <v>670</v>
      </c>
      <c r="G315" s="221" t="s">
        <v>186</v>
      </c>
      <c r="H315" s="222">
        <v>6</v>
      </c>
      <c r="I315" s="223"/>
      <c r="J315" s="224">
        <f>ROUND(I315*H315,2)</f>
        <v>0</v>
      </c>
      <c r="K315" s="220" t="s">
        <v>1</v>
      </c>
      <c r="L315" s="44"/>
      <c r="M315" s="225" t="s">
        <v>1</v>
      </c>
      <c r="N315" s="226" t="s">
        <v>42</v>
      </c>
      <c r="O315" s="91"/>
      <c r="P315" s="227">
        <f>O315*H315</f>
        <v>0</v>
      </c>
      <c r="Q315" s="227">
        <v>0</v>
      </c>
      <c r="R315" s="227">
        <f>Q315*H315</f>
        <v>0</v>
      </c>
      <c r="S315" s="227">
        <v>0</v>
      </c>
      <c r="T315" s="228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9" t="s">
        <v>230</v>
      </c>
      <c r="AT315" s="229" t="s">
        <v>146</v>
      </c>
      <c r="AU315" s="229" t="s">
        <v>87</v>
      </c>
      <c r="AY315" s="17" t="s">
        <v>143</v>
      </c>
      <c r="BE315" s="230">
        <f>IF(N315="základní",J315,0)</f>
        <v>0</v>
      </c>
      <c r="BF315" s="230">
        <f>IF(N315="snížená",J315,0)</f>
        <v>0</v>
      </c>
      <c r="BG315" s="230">
        <f>IF(N315="zákl. přenesená",J315,0)</f>
        <v>0</v>
      </c>
      <c r="BH315" s="230">
        <f>IF(N315="sníž. přenesená",J315,0)</f>
        <v>0</v>
      </c>
      <c r="BI315" s="230">
        <f>IF(N315="nulová",J315,0)</f>
        <v>0</v>
      </c>
      <c r="BJ315" s="17" t="s">
        <v>85</v>
      </c>
      <c r="BK315" s="230">
        <f>ROUND(I315*H315,2)</f>
        <v>0</v>
      </c>
      <c r="BL315" s="17" t="s">
        <v>230</v>
      </c>
      <c r="BM315" s="229" t="s">
        <v>671</v>
      </c>
    </row>
    <row r="316" s="2" customFormat="1" ht="24.15" customHeight="1">
      <c r="A316" s="38"/>
      <c r="B316" s="39"/>
      <c r="C316" s="218" t="s">
        <v>672</v>
      </c>
      <c r="D316" s="218" t="s">
        <v>146</v>
      </c>
      <c r="E316" s="219" t="s">
        <v>673</v>
      </c>
      <c r="F316" s="220" t="s">
        <v>674</v>
      </c>
      <c r="G316" s="221" t="s">
        <v>246</v>
      </c>
      <c r="H316" s="222">
        <v>0.064000000000000001</v>
      </c>
      <c r="I316" s="223"/>
      <c r="J316" s="224">
        <f>ROUND(I316*H316,2)</f>
        <v>0</v>
      </c>
      <c r="K316" s="220" t="s">
        <v>1</v>
      </c>
      <c r="L316" s="44"/>
      <c r="M316" s="225" t="s">
        <v>1</v>
      </c>
      <c r="N316" s="226" t="s">
        <v>42</v>
      </c>
      <c r="O316" s="91"/>
      <c r="P316" s="227">
        <f>O316*H316</f>
        <v>0</v>
      </c>
      <c r="Q316" s="227">
        <v>0</v>
      </c>
      <c r="R316" s="227">
        <f>Q316*H316</f>
        <v>0</v>
      </c>
      <c r="S316" s="227">
        <v>0</v>
      </c>
      <c r="T316" s="228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9" t="s">
        <v>230</v>
      </c>
      <c r="AT316" s="229" t="s">
        <v>146</v>
      </c>
      <c r="AU316" s="229" t="s">
        <v>87</v>
      </c>
      <c r="AY316" s="17" t="s">
        <v>143</v>
      </c>
      <c r="BE316" s="230">
        <f>IF(N316="základní",J316,0)</f>
        <v>0</v>
      </c>
      <c r="BF316" s="230">
        <f>IF(N316="snížená",J316,0)</f>
        <v>0</v>
      </c>
      <c r="BG316" s="230">
        <f>IF(N316="zákl. přenesená",J316,0)</f>
        <v>0</v>
      </c>
      <c r="BH316" s="230">
        <f>IF(N316="sníž. přenesená",J316,0)</f>
        <v>0</v>
      </c>
      <c r="BI316" s="230">
        <f>IF(N316="nulová",J316,0)</f>
        <v>0</v>
      </c>
      <c r="BJ316" s="17" t="s">
        <v>85</v>
      </c>
      <c r="BK316" s="230">
        <f>ROUND(I316*H316,2)</f>
        <v>0</v>
      </c>
      <c r="BL316" s="17" t="s">
        <v>230</v>
      </c>
      <c r="BM316" s="229" t="s">
        <v>675</v>
      </c>
    </row>
    <row r="317" s="12" customFormat="1" ht="22.8" customHeight="1">
      <c r="A317" s="12"/>
      <c r="B317" s="202"/>
      <c r="C317" s="203"/>
      <c r="D317" s="204" t="s">
        <v>76</v>
      </c>
      <c r="E317" s="216" t="s">
        <v>676</v>
      </c>
      <c r="F317" s="216" t="s">
        <v>677</v>
      </c>
      <c r="G317" s="203"/>
      <c r="H317" s="203"/>
      <c r="I317" s="206"/>
      <c r="J317" s="217">
        <f>BK317</f>
        <v>0</v>
      </c>
      <c r="K317" s="203"/>
      <c r="L317" s="208"/>
      <c r="M317" s="209"/>
      <c r="N317" s="210"/>
      <c r="O317" s="210"/>
      <c r="P317" s="211">
        <f>P318</f>
        <v>0</v>
      </c>
      <c r="Q317" s="210"/>
      <c r="R317" s="211">
        <f>R318</f>
        <v>0</v>
      </c>
      <c r="S317" s="210"/>
      <c r="T317" s="212">
        <f>T318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13" t="s">
        <v>87</v>
      </c>
      <c r="AT317" s="214" t="s">
        <v>76</v>
      </c>
      <c r="AU317" s="214" t="s">
        <v>85</v>
      </c>
      <c r="AY317" s="213" t="s">
        <v>143</v>
      </c>
      <c r="BK317" s="215">
        <f>BK318</f>
        <v>0</v>
      </c>
    </row>
    <row r="318" s="2" customFormat="1" ht="24.15" customHeight="1">
      <c r="A318" s="38"/>
      <c r="B318" s="39"/>
      <c r="C318" s="218" t="s">
        <v>678</v>
      </c>
      <c r="D318" s="218" t="s">
        <v>146</v>
      </c>
      <c r="E318" s="219" t="s">
        <v>679</v>
      </c>
      <c r="F318" s="220" t="s">
        <v>680</v>
      </c>
      <c r="G318" s="221" t="s">
        <v>186</v>
      </c>
      <c r="H318" s="222">
        <v>24</v>
      </c>
      <c r="I318" s="223"/>
      <c r="J318" s="224">
        <f>ROUND(I318*H318,2)</f>
        <v>0</v>
      </c>
      <c r="K318" s="220" t="s">
        <v>1</v>
      </c>
      <c r="L318" s="44"/>
      <c r="M318" s="225" t="s">
        <v>1</v>
      </c>
      <c r="N318" s="226" t="s">
        <v>42</v>
      </c>
      <c r="O318" s="91"/>
      <c r="P318" s="227">
        <f>O318*H318</f>
        <v>0</v>
      </c>
      <c r="Q318" s="227">
        <v>0</v>
      </c>
      <c r="R318" s="227">
        <f>Q318*H318</f>
        <v>0</v>
      </c>
      <c r="S318" s="227">
        <v>0</v>
      </c>
      <c r="T318" s="228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9" t="s">
        <v>230</v>
      </c>
      <c r="AT318" s="229" t="s">
        <v>146</v>
      </c>
      <c r="AU318" s="229" t="s">
        <v>87</v>
      </c>
      <c r="AY318" s="17" t="s">
        <v>143</v>
      </c>
      <c r="BE318" s="230">
        <f>IF(N318="základní",J318,0)</f>
        <v>0</v>
      </c>
      <c r="BF318" s="230">
        <f>IF(N318="snížená",J318,0)</f>
        <v>0</v>
      </c>
      <c r="BG318" s="230">
        <f>IF(N318="zákl. přenesená",J318,0)</f>
        <v>0</v>
      </c>
      <c r="BH318" s="230">
        <f>IF(N318="sníž. přenesená",J318,0)</f>
        <v>0</v>
      </c>
      <c r="BI318" s="230">
        <f>IF(N318="nulová",J318,0)</f>
        <v>0</v>
      </c>
      <c r="BJ318" s="17" t="s">
        <v>85</v>
      </c>
      <c r="BK318" s="230">
        <f>ROUND(I318*H318,2)</f>
        <v>0</v>
      </c>
      <c r="BL318" s="17" t="s">
        <v>230</v>
      </c>
      <c r="BM318" s="229" t="s">
        <v>681</v>
      </c>
    </row>
    <row r="319" s="12" customFormat="1" ht="22.8" customHeight="1">
      <c r="A319" s="12"/>
      <c r="B319" s="202"/>
      <c r="C319" s="203"/>
      <c r="D319" s="204" t="s">
        <v>76</v>
      </c>
      <c r="E319" s="216" t="s">
        <v>682</v>
      </c>
      <c r="F319" s="216" t="s">
        <v>683</v>
      </c>
      <c r="G319" s="203"/>
      <c r="H319" s="203"/>
      <c r="I319" s="206"/>
      <c r="J319" s="217">
        <f>BK319</f>
        <v>0</v>
      </c>
      <c r="K319" s="203"/>
      <c r="L319" s="208"/>
      <c r="M319" s="209"/>
      <c r="N319" s="210"/>
      <c r="O319" s="210"/>
      <c r="P319" s="211">
        <f>SUM(P320:P341)</f>
        <v>0</v>
      </c>
      <c r="Q319" s="210"/>
      <c r="R319" s="211">
        <f>SUM(R320:R341)</f>
        <v>0.99878010000000006</v>
      </c>
      <c r="S319" s="210"/>
      <c r="T319" s="212">
        <f>SUM(T320:T341)</f>
        <v>0.31214999999999998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13" t="s">
        <v>87</v>
      </c>
      <c r="AT319" s="214" t="s">
        <v>76</v>
      </c>
      <c r="AU319" s="214" t="s">
        <v>85</v>
      </c>
      <c r="AY319" s="213" t="s">
        <v>143</v>
      </c>
      <c r="BK319" s="215">
        <f>SUM(BK320:BK341)</f>
        <v>0</v>
      </c>
    </row>
    <row r="320" s="2" customFormat="1" ht="16.5" customHeight="1">
      <c r="A320" s="38"/>
      <c r="B320" s="39"/>
      <c r="C320" s="218" t="s">
        <v>684</v>
      </c>
      <c r="D320" s="218" t="s">
        <v>146</v>
      </c>
      <c r="E320" s="219" t="s">
        <v>685</v>
      </c>
      <c r="F320" s="220" t="s">
        <v>686</v>
      </c>
      <c r="G320" s="221" t="s">
        <v>149</v>
      </c>
      <c r="H320" s="222">
        <v>124.86</v>
      </c>
      <c r="I320" s="223"/>
      <c r="J320" s="224">
        <f>ROUND(I320*H320,2)</f>
        <v>0</v>
      </c>
      <c r="K320" s="220" t="s">
        <v>1</v>
      </c>
      <c r="L320" s="44"/>
      <c r="M320" s="225" t="s">
        <v>1</v>
      </c>
      <c r="N320" s="226" t="s">
        <v>42</v>
      </c>
      <c r="O320" s="91"/>
      <c r="P320" s="227">
        <f>O320*H320</f>
        <v>0</v>
      </c>
      <c r="Q320" s="227">
        <v>0</v>
      </c>
      <c r="R320" s="227">
        <f>Q320*H320</f>
        <v>0</v>
      </c>
      <c r="S320" s="227">
        <v>0</v>
      </c>
      <c r="T320" s="228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9" t="s">
        <v>230</v>
      </c>
      <c r="AT320" s="229" t="s">
        <v>146</v>
      </c>
      <c r="AU320" s="229" t="s">
        <v>87</v>
      </c>
      <c r="AY320" s="17" t="s">
        <v>143</v>
      </c>
      <c r="BE320" s="230">
        <f>IF(N320="základní",J320,0)</f>
        <v>0</v>
      </c>
      <c r="BF320" s="230">
        <f>IF(N320="snížená",J320,0)</f>
        <v>0</v>
      </c>
      <c r="BG320" s="230">
        <f>IF(N320="zákl. přenesená",J320,0)</f>
        <v>0</v>
      </c>
      <c r="BH320" s="230">
        <f>IF(N320="sníž. přenesená",J320,0)</f>
        <v>0</v>
      </c>
      <c r="BI320" s="230">
        <f>IF(N320="nulová",J320,0)</f>
        <v>0</v>
      </c>
      <c r="BJ320" s="17" t="s">
        <v>85</v>
      </c>
      <c r="BK320" s="230">
        <f>ROUND(I320*H320,2)</f>
        <v>0</v>
      </c>
      <c r="BL320" s="17" t="s">
        <v>230</v>
      </c>
      <c r="BM320" s="229" t="s">
        <v>687</v>
      </c>
    </row>
    <row r="321" s="13" customFormat="1">
      <c r="A321" s="13"/>
      <c r="B321" s="231"/>
      <c r="C321" s="232"/>
      <c r="D321" s="233" t="s">
        <v>152</v>
      </c>
      <c r="E321" s="234" t="s">
        <v>1</v>
      </c>
      <c r="F321" s="235" t="s">
        <v>688</v>
      </c>
      <c r="G321" s="232"/>
      <c r="H321" s="234" t="s">
        <v>1</v>
      </c>
      <c r="I321" s="236"/>
      <c r="J321" s="232"/>
      <c r="K321" s="232"/>
      <c r="L321" s="237"/>
      <c r="M321" s="238"/>
      <c r="N321" s="239"/>
      <c r="O321" s="239"/>
      <c r="P321" s="239"/>
      <c r="Q321" s="239"/>
      <c r="R321" s="239"/>
      <c r="S321" s="239"/>
      <c r="T321" s="240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1" t="s">
        <v>152</v>
      </c>
      <c r="AU321" s="241" t="s">
        <v>87</v>
      </c>
      <c r="AV321" s="13" t="s">
        <v>85</v>
      </c>
      <c r="AW321" s="13" t="s">
        <v>32</v>
      </c>
      <c r="AX321" s="13" t="s">
        <v>77</v>
      </c>
      <c r="AY321" s="241" t="s">
        <v>143</v>
      </c>
    </row>
    <row r="322" s="14" customFormat="1">
      <c r="A322" s="14"/>
      <c r="B322" s="242"/>
      <c r="C322" s="243"/>
      <c r="D322" s="233" t="s">
        <v>152</v>
      </c>
      <c r="E322" s="244" t="s">
        <v>1</v>
      </c>
      <c r="F322" s="245" t="s">
        <v>202</v>
      </c>
      <c r="G322" s="243"/>
      <c r="H322" s="246">
        <v>124.86</v>
      </c>
      <c r="I322" s="247"/>
      <c r="J322" s="243"/>
      <c r="K322" s="243"/>
      <c r="L322" s="248"/>
      <c r="M322" s="249"/>
      <c r="N322" s="250"/>
      <c r="O322" s="250"/>
      <c r="P322" s="250"/>
      <c r="Q322" s="250"/>
      <c r="R322" s="250"/>
      <c r="S322" s="250"/>
      <c r="T322" s="251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2" t="s">
        <v>152</v>
      </c>
      <c r="AU322" s="252" t="s">
        <v>87</v>
      </c>
      <c r="AV322" s="14" t="s">
        <v>87</v>
      </c>
      <c r="AW322" s="14" t="s">
        <v>32</v>
      </c>
      <c r="AX322" s="14" t="s">
        <v>85</v>
      </c>
      <c r="AY322" s="252" t="s">
        <v>143</v>
      </c>
    </row>
    <row r="323" s="2" customFormat="1" ht="24.15" customHeight="1">
      <c r="A323" s="38"/>
      <c r="B323" s="39"/>
      <c r="C323" s="218" t="s">
        <v>689</v>
      </c>
      <c r="D323" s="218" t="s">
        <v>146</v>
      </c>
      <c r="E323" s="219" t="s">
        <v>690</v>
      </c>
      <c r="F323" s="220" t="s">
        <v>691</v>
      </c>
      <c r="G323" s="221" t="s">
        <v>149</v>
      </c>
      <c r="H323" s="222">
        <v>124.86</v>
      </c>
      <c r="I323" s="223"/>
      <c r="J323" s="224">
        <f>ROUND(I323*H323,2)</f>
        <v>0</v>
      </c>
      <c r="K323" s="220" t="s">
        <v>1</v>
      </c>
      <c r="L323" s="44"/>
      <c r="M323" s="225" t="s">
        <v>1</v>
      </c>
      <c r="N323" s="226" t="s">
        <v>42</v>
      </c>
      <c r="O323" s="91"/>
      <c r="P323" s="227">
        <f>O323*H323</f>
        <v>0</v>
      </c>
      <c r="Q323" s="227">
        <v>3.0000000000000001E-05</v>
      </c>
      <c r="R323" s="227">
        <f>Q323*H323</f>
        <v>0.0037458000000000001</v>
      </c>
      <c r="S323" s="227">
        <v>0</v>
      </c>
      <c r="T323" s="228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9" t="s">
        <v>230</v>
      </c>
      <c r="AT323" s="229" t="s">
        <v>146</v>
      </c>
      <c r="AU323" s="229" t="s">
        <v>87</v>
      </c>
      <c r="AY323" s="17" t="s">
        <v>143</v>
      </c>
      <c r="BE323" s="230">
        <f>IF(N323="základní",J323,0)</f>
        <v>0</v>
      </c>
      <c r="BF323" s="230">
        <f>IF(N323="snížená",J323,0)</f>
        <v>0</v>
      </c>
      <c r="BG323" s="230">
        <f>IF(N323="zákl. přenesená",J323,0)</f>
        <v>0</v>
      </c>
      <c r="BH323" s="230">
        <f>IF(N323="sníž. přenesená",J323,0)</f>
        <v>0</v>
      </c>
      <c r="BI323" s="230">
        <f>IF(N323="nulová",J323,0)</f>
        <v>0</v>
      </c>
      <c r="BJ323" s="17" t="s">
        <v>85</v>
      </c>
      <c r="BK323" s="230">
        <f>ROUND(I323*H323,2)</f>
        <v>0</v>
      </c>
      <c r="BL323" s="17" t="s">
        <v>230</v>
      </c>
      <c r="BM323" s="229" t="s">
        <v>692</v>
      </c>
    </row>
    <row r="324" s="2" customFormat="1" ht="24.15" customHeight="1">
      <c r="A324" s="38"/>
      <c r="B324" s="39"/>
      <c r="C324" s="218" t="s">
        <v>693</v>
      </c>
      <c r="D324" s="218" t="s">
        <v>146</v>
      </c>
      <c r="E324" s="219" t="s">
        <v>694</v>
      </c>
      <c r="F324" s="220" t="s">
        <v>695</v>
      </c>
      <c r="G324" s="221" t="s">
        <v>149</v>
      </c>
      <c r="H324" s="222">
        <v>124.86</v>
      </c>
      <c r="I324" s="223"/>
      <c r="J324" s="224">
        <f>ROUND(I324*H324,2)</f>
        <v>0</v>
      </c>
      <c r="K324" s="220" t="s">
        <v>1</v>
      </c>
      <c r="L324" s="44"/>
      <c r="M324" s="225" t="s">
        <v>1</v>
      </c>
      <c r="N324" s="226" t="s">
        <v>42</v>
      </c>
      <c r="O324" s="91"/>
      <c r="P324" s="227">
        <f>O324*H324</f>
        <v>0</v>
      </c>
      <c r="Q324" s="227">
        <v>0.0045500000000000002</v>
      </c>
      <c r="R324" s="227">
        <f>Q324*H324</f>
        <v>0.56811299999999998</v>
      </c>
      <c r="S324" s="227">
        <v>0</v>
      </c>
      <c r="T324" s="228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9" t="s">
        <v>230</v>
      </c>
      <c r="AT324" s="229" t="s">
        <v>146</v>
      </c>
      <c r="AU324" s="229" t="s">
        <v>87</v>
      </c>
      <c r="AY324" s="17" t="s">
        <v>143</v>
      </c>
      <c r="BE324" s="230">
        <f>IF(N324="základní",J324,0)</f>
        <v>0</v>
      </c>
      <c r="BF324" s="230">
        <f>IF(N324="snížená",J324,0)</f>
        <v>0</v>
      </c>
      <c r="BG324" s="230">
        <f>IF(N324="zákl. přenesená",J324,0)</f>
        <v>0</v>
      </c>
      <c r="BH324" s="230">
        <f>IF(N324="sníž. přenesená",J324,0)</f>
        <v>0</v>
      </c>
      <c r="BI324" s="230">
        <f>IF(N324="nulová",J324,0)</f>
        <v>0</v>
      </c>
      <c r="BJ324" s="17" t="s">
        <v>85</v>
      </c>
      <c r="BK324" s="230">
        <f>ROUND(I324*H324,2)</f>
        <v>0</v>
      </c>
      <c r="BL324" s="17" t="s">
        <v>230</v>
      </c>
      <c r="BM324" s="229" t="s">
        <v>696</v>
      </c>
    </row>
    <row r="325" s="13" customFormat="1">
      <c r="A325" s="13"/>
      <c r="B325" s="231"/>
      <c r="C325" s="232"/>
      <c r="D325" s="233" t="s">
        <v>152</v>
      </c>
      <c r="E325" s="234" t="s">
        <v>1</v>
      </c>
      <c r="F325" s="235" t="s">
        <v>688</v>
      </c>
      <c r="G325" s="232"/>
      <c r="H325" s="234" t="s">
        <v>1</v>
      </c>
      <c r="I325" s="236"/>
      <c r="J325" s="232"/>
      <c r="K325" s="232"/>
      <c r="L325" s="237"/>
      <c r="M325" s="238"/>
      <c r="N325" s="239"/>
      <c r="O325" s="239"/>
      <c r="P325" s="239"/>
      <c r="Q325" s="239"/>
      <c r="R325" s="239"/>
      <c r="S325" s="239"/>
      <c r="T325" s="240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1" t="s">
        <v>152</v>
      </c>
      <c r="AU325" s="241" t="s">
        <v>87</v>
      </c>
      <c r="AV325" s="13" t="s">
        <v>85</v>
      </c>
      <c r="AW325" s="13" t="s">
        <v>32</v>
      </c>
      <c r="AX325" s="13" t="s">
        <v>77</v>
      </c>
      <c r="AY325" s="241" t="s">
        <v>143</v>
      </c>
    </row>
    <row r="326" s="14" customFormat="1">
      <c r="A326" s="14"/>
      <c r="B326" s="242"/>
      <c r="C326" s="243"/>
      <c r="D326" s="233" t="s">
        <v>152</v>
      </c>
      <c r="E326" s="244" t="s">
        <v>1</v>
      </c>
      <c r="F326" s="245" t="s">
        <v>202</v>
      </c>
      <c r="G326" s="243"/>
      <c r="H326" s="246">
        <v>124.86</v>
      </c>
      <c r="I326" s="247"/>
      <c r="J326" s="243"/>
      <c r="K326" s="243"/>
      <c r="L326" s="248"/>
      <c r="M326" s="249"/>
      <c r="N326" s="250"/>
      <c r="O326" s="250"/>
      <c r="P326" s="250"/>
      <c r="Q326" s="250"/>
      <c r="R326" s="250"/>
      <c r="S326" s="250"/>
      <c r="T326" s="251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2" t="s">
        <v>152</v>
      </c>
      <c r="AU326" s="252" t="s">
        <v>87</v>
      </c>
      <c r="AV326" s="14" t="s">
        <v>87</v>
      </c>
      <c r="AW326" s="14" t="s">
        <v>32</v>
      </c>
      <c r="AX326" s="14" t="s">
        <v>85</v>
      </c>
      <c r="AY326" s="252" t="s">
        <v>143</v>
      </c>
    </row>
    <row r="327" s="2" customFormat="1" ht="24.15" customHeight="1">
      <c r="A327" s="38"/>
      <c r="B327" s="39"/>
      <c r="C327" s="218" t="s">
        <v>697</v>
      </c>
      <c r="D327" s="218" t="s">
        <v>146</v>
      </c>
      <c r="E327" s="219" t="s">
        <v>698</v>
      </c>
      <c r="F327" s="220" t="s">
        <v>699</v>
      </c>
      <c r="G327" s="221" t="s">
        <v>149</v>
      </c>
      <c r="H327" s="222">
        <v>124.86</v>
      </c>
      <c r="I327" s="223"/>
      <c r="J327" s="224">
        <f>ROUND(I327*H327,2)</f>
        <v>0</v>
      </c>
      <c r="K327" s="220" t="s">
        <v>1</v>
      </c>
      <c r="L327" s="44"/>
      <c r="M327" s="225" t="s">
        <v>1</v>
      </c>
      <c r="N327" s="226" t="s">
        <v>42</v>
      </c>
      <c r="O327" s="91"/>
      <c r="P327" s="227">
        <f>O327*H327</f>
        <v>0</v>
      </c>
      <c r="Q327" s="227">
        <v>0</v>
      </c>
      <c r="R327" s="227">
        <f>Q327*H327</f>
        <v>0</v>
      </c>
      <c r="S327" s="227">
        <v>0.0025000000000000001</v>
      </c>
      <c r="T327" s="228">
        <f>S327*H327</f>
        <v>0.31214999999999998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9" t="s">
        <v>230</v>
      </c>
      <c r="AT327" s="229" t="s">
        <v>146</v>
      </c>
      <c r="AU327" s="229" t="s">
        <v>87</v>
      </c>
      <c r="AY327" s="17" t="s">
        <v>143</v>
      </c>
      <c r="BE327" s="230">
        <f>IF(N327="základní",J327,0)</f>
        <v>0</v>
      </c>
      <c r="BF327" s="230">
        <f>IF(N327="snížená",J327,0)</f>
        <v>0</v>
      </c>
      <c r="BG327" s="230">
        <f>IF(N327="zákl. přenesená",J327,0)</f>
        <v>0</v>
      </c>
      <c r="BH327" s="230">
        <f>IF(N327="sníž. přenesená",J327,0)</f>
        <v>0</v>
      </c>
      <c r="BI327" s="230">
        <f>IF(N327="nulová",J327,0)</f>
        <v>0</v>
      </c>
      <c r="BJ327" s="17" t="s">
        <v>85</v>
      </c>
      <c r="BK327" s="230">
        <f>ROUND(I327*H327,2)</f>
        <v>0</v>
      </c>
      <c r="BL327" s="17" t="s">
        <v>230</v>
      </c>
      <c r="BM327" s="229" t="s">
        <v>700</v>
      </c>
    </row>
    <row r="328" s="13" customFormat="1">
      <c r="A328" s="13"/>
      <c r="B328" s="231"/>
      <c r="C328" s="232"/>
      <c r="D328" s="233" t="s">
        <v>152</v>
      </c>
      <c r="E328" s="234" t="s">
        <v>1</v>
      </c>
      <c r="F328" s="235" t="s">
        <v>701</v>
      </c>
      <c r="G328" s="232"/>
      <c r="H328" s="234" t="s">
        <v>1</v>
      </c>
      <c r="I328" s="236"/>
      <c r="J328" s="232"/>
      <c r="K328" s="232"/>
      <c r="L328" s="237"/>
      <c r="M328" s="238"/>
      <c r="N328" s="239"/>
      <c r="O328" s="239"/>
      <c r="P328" s="239"/>
      <c r="Q328" s="239"/>
      <c r="R328" s="239"/>
      <c r="S328" s="239"/>
      <c r="T328" s="240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1" t="s">
        <v>152</v>
      </c>
      <c r="AU328" s="241" t="s">
        <v>87</v>
      </c>
      <c r="AV328" s="13" t="s">
        <v>85</v>
      </c>
      <c r="AW328" s="13" t="s">
        <v>32</v>
      </c>
      <c r="AX328" s="13" t="s">
        <v>77</v>
      </c>
      <c r="AY328" s="241" t="s">
        <v>143</v>
      </c>
    </row>
    <row r="329" s="14" customFormat="1">
      <c r="A329" s="14"/>
      <c r="B329" s="242"/>
      <c r="C329" s="243"/>
      <c r="D329" s="233" t="s">
        <v>152</v>
      </c>
      <c r="E329" s="244" t="s">
        <v>1</v>
      </c>
      <c r="F329" s="245" t="s">
        <v>202</v>
      </c>
      <c r="G329" s="243"/>
      <c r="H329" s="246">
        <v>124.86</v>
      </c>
      <c r="I329" s="247"/>
      <c r="J329" s="243"/>
      <c r="K329" s="243"/>
      <c r="L329" s="248"/>
      <c r="M329" s="249"/>
      <c r="N329" s="250"/>
      <c r="O329" s="250"/>
      <c r="P329" s="250"/>
      <c r="Q329" s="250"/>
      <c r="R329" s="250"/>
      <c r="S329" s="250"/>
      <c r="T329" s="251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2" t="s">
        <v>152</v>
      </c>
      <c r="AU329" s="252" t="s">
        <v>87</v>
      </c>
      <c r="AV329" s="14" t="s">
        <v>87</v>
      </c>
      <c r="AW329" s="14" t="s">
        <v>32</v>
      </c>
      <c r="AX329" s="14" t="s">
        <v>85</v>
      </c>
      <c r="AY329" s="252" t="s">
        <v>143</v>
      </c>
    </row>
    <row r="330" s="2" customFormat="1" ht="24.15" customHeight="1">
      <c r="A330" s="38"/>
      <c r="B330" s="39"/>
      <c r="C330" s="218" t="s">
        <v>702</v>
      </c>
      <c r="D330" s="218" t="s">
        <v>146</v>
      </c>
      <c r="E330" s="219" t="s">
        <v>703</v>
      </c>
      <c r="F330" s="220" t="s">
        <v>704</v>
      </c>
      <c r="G330" s="221" t="s">
        <v>149</v>
      </c>
      <c r="H330" s="222">
        <v>124.86</v>
      </c>
      <c r="I330" s="223"/>
      <c r="J330" s="224">
        <f>ROUND(I330*H330,2)</f>
        <v>0</v>
      </c>
      <c r="K330" s="220" t="s">
        <v>1</v>
      </c>
      <c r="L330" s="44"/>
      <c r="M330" s="225" t="s">
        <v>1</v>
      </c>
      <c r="N330" s="226" t="s">
        <v>42</v>
      </c>
      <c r="O330" s="91"/>
      <c r="P330" s="227">
        <f>O330*H330</f>
        <v>0</v>
      </c>
      <c r="Q330" s="227">
        <v>0.00040000000000000002</v>
      </c>
      <c r="R330" s="227">
        <f>Q330*H330</f>
        <v>0.049944000000000002</v>
      </c>
      <c r="S330" s="227">
        <v>0</v>
      </c>
      <c r="T330" s="228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29" t="s">
        <v>230</v>
      </c>
      <c r="AT330" s="229" t="s">
        <v>146</v>
      </c>
      <c r="AU330" s="229" t="s">
        <v>87</v>
      </c>
      <c r="AY330" s="17" t="s">
        <v>143</v>
      </c>
      <c r="BE330" s="230">
        <f>IF(N330="základní",J330,0)</f>
        <v>0</v>
      </c>
      <c r="BF330" s="230">
        <f>IF(N330="snížená",J330,0)</f>
        <v>0</v>
      </c>
      <c r="BG330" s="230">
        <f>IF(N330="zákl. přenesená",J330,0)</f>
        <v>0</v>
      </c>
      <c r="BH330" s="230">
        <f>IF(N330="sníž. přenesená",J330,0)</f>
        <v>0</v>
      </c>
      <c r="BI330" s="230">
        <f>IF(N330="nulová",J330,0)</f>
        <v>0</v>
      </c>
      <c r="BJ330" s="17" t="s">
        <v>85</v>
      </c>
      <c r="BK330" s="230">
        <f>ROUND(I330*H330,2)</f>
        <v>0</v>
      </c>
      <c r="BL330" s="17" t="s">
        <v>230</v>
      </c>
      <c r="BM330" s="229" t="s">
        <v>705</v>
      </c>
    </row>
    <row r="331" s="2" customFormat="1" ht="24.15" customHeight="1">
      <c r="A331" s="38"/>
      <c r="B331" s="39"/>
      <c r="C331" s="264" t="s">
        <v>706</v>
      </c>
      <c r="D331" s="264" t="s">
        <v>189</v>
      </c>
      <c r="E331" s="265" t="s">
        <v>707</v>
      </c>
      <c r="F331" s="266" t="s">
        <v>708</v>
      </c>
      <c r="G331" s="267" t="s">
        <v>149</v>
      </c>
      <c r="H331" s="268">
        <v>137.346</v>
      </c>
      <c r="I331" s="269"/>
      <c r="J331" s="270">
        <f>ROUND(I331*H331,2)</f>
        <v>0</v>
      </c>
      <c r="K331" s="266" t="s">
        <v>1</v>
      </c>
      <c r="L331" s="271"/>
      <c r="M331" s="272" t="s">
        <v>1</v>
      </c>
      <c r="N331" s="273" t="s">
        <v>42</v>
      </c>
      <c r="O331" s="91"/>
      <c r="P331" s="227">
        <f>O331*H331</f>
        <v>0</v>
      </c>
      <c r="Q331" s="227">
        <v>0.0025999999999999999</v>
      </c>
      <c r="R331" s="227">
        <f>Q331*H331</f>
        <v>0.35709960000000002</v>
      </c>
      <c r="S331" s="227">
        <v>0</v>
      </c>
      <c r="T331" s="228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29" t="s">
        <v>308</v>
      </c>
      <c r="AT331" s="229" t="s">
        <v>189</v>
      </c>
      <c r="AU331" s="229" t="s">
        <v>87</v>
      </c>
      <c r="AY331" s="17" t="s">
        <v>143</v>
      </c>
      <c r="BE331" s="230">
        <f>IF(N331="základní",J331,0)</f>
        <v>0</v>
      </c>
      <c r="BF331" s="230">
        <f>IF(N331="snížená",J331,0)</f>
        <v>0</v>
      </c>
      <c r="BG331" s="230">
        <f>IF(N331="zákl. přenesená",J331,0)</f>
        <v>0</v>
      </c>
      <c r="BH331" s="230">
        <f>IF(N331="sníž. přenesená",J331,0)</f>
        <v>0</v>
      </c>
      <c r="BI331" s="230">
        <f>IF(N331="nulová",J331,0)</f>
        <v>0</v>
      </c>
      <c r="BJ331" s="17" t="s">
        <v>85</v>
      </c>
      <c r="BK331" s="230">
        <f>ROUND(I331*H331,2)</f>
        <v>0</v>
      </c>
      <c r="BL331" s="17" t="s">
        <v>230</v>
      </c>
      <c r="BM331" s="229" t="s">
        <v>709</v>
      </c>
    </row>
    <row r="332" s="14" customFormat="1">
      <c r="A332" s="14"/>
      <c r="B332" s="242"/>
      <c r="C332" s="243"/>
      <c r="D332" s="233" t="s">
        <v>152</v>
      </c>
      <c r="E332" s="244" t="s">
        <v>1</v>
      </c>
      <c r="F332" s="245" t="s">
        <v>710</v>
      </c>
      <c r="G332" s="243"/>
      <c r="H332" s="246">
        <v>137.346</v>
      </c>
      <c r="I332" s="247"/>
      <c r="J332" s="243"/>
      <c r="K332" s="243"/>
      <c r="L332" s="248"/>
      <c r="M332" s="249"/>
      <c r="N332" s="250"/>
      <c r="O332" s="250"/>
      <c r="P332" s="250"/>
      <c r="Q332" s="250"/>
      <c r="R332" s="250"/>
      <c r="S332" s="250"/>
      <c r="T332" s="251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2" t="s">
        <v>152</v>
      </c>
      <c r="AU332" s="252" t="s">
        <v>87</v>
      </c>
      <c r="AV332" s="14" t="s">
        <v>87</v>
      </c>
      <c r="AW332" s="14" t="s">
        <v>32</v>
      </c>
      <c r="AX332" s="14" t="s">
        <v>85</v>
      </c>
      <c r="AY332" s="252" t="s">
        <v>143</v>
      </c>
    </row>
    <row r="333" s="2" customFormat="1" ht="16.5" customHeight="1">
      <c r="A333" s="38"/>
      <c r="B333" s="39"/>
      <c r="C333" s="218" t="s">
        <v>711</v>
      </c>
      <c r="D333" s="218" t="s">
        <v>146</v>
      </c>
      <c r="E333" s="219" t="s">
        <v>712</v>
      </c>
      <c r="F333" s="220" t="s">
        <v>713</v>
      </c>
      <c r="G333" s="221" t="s">
        <v>221</v>
      </c>
      <c r="H333" s="222">
        <v>65.810000000000002</v>
      </c>
      <c r="I333" s="223"/>
      <c r="J333" s="224">
        <f>ROUND(I333*H333,2)</f>
        <v>0</v>
      </c>
      <c r="K333" s="220" t="s">
        <v>1</v>
      </c>
      <c r="L333" s="44"/>
      <c r="M333" s="225" t="s">
        <v>1</v>
      </c>
      <c r="N333" s="226" t="s">
        <v>42</v>
      </c>
      <c r="O333" s="91"/>
      <c r="P333" s="227">
        <f>O333*H333</f>
        <v>0</v>
      </c>
      <c r="Q333" s="227">
        <v>1.0000000000000001E-05</v>
      </c>
      <c r="R333" s="227">
        <f>Q333*H333</f>
        <v>0.00065810000000000011</v>
      </c>
      <c r="S333" s="227">
        <v>0</v>
      </c>
      <c r="T333" s="228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29" t="s">
        <v>230</v>
      </c>
      <c r="AT333" s="229" t="s">
        <v>146</v>
      </c>
      <c r="AU333" s="229" t="s">
        <v>87</v>
      </c>
      <c r="AY333" s="17" t="s">
        <v>143</v>
      </c>
      <c r="BE333" s="230">
        <f>IF(N333="základní",J333,0)</f>
        <v>0</v>
      </c>
      <c r="BF333" s="230">
        <f>IF(N333="snížená",J333,0)</f>
        <v>0</v>
      </c>
      <c r="BG333" s="230">
        <f>IF(N333="zákl. přenesená",J333,0)</f>
        <v>0</v>
      </c>
      <c r="BH333" s="230">
        <f>IF(N333="sníž. přenesená",J333,0)</f>
        <v>0</v>
      </c>
      <c r="BI333" s="230">
        <f>IF(N333="nulová",J333,0)</f>
        <v>0</v>
      </c>
      <c r="BJ333" s="17" t="s">
        <v>85</v>
      </c>
      <c r="BK333" s="230">
        <f>ROUND(I333*H333,2)</f>
        <v>0</v>
      </c>
      <c r="BL333" s="17" t="s">
        <v>230</v>
      </c>
      <c r="BM333" s="229" t="s">
        <v>714</v>
      </c>
    </row>
    <row r="334" s="14" customFormat="1">
      <c r="A334" s="14"/>
      <c r="B334" s="242"/>
      <c r="C334" s="243"/>
      <c r="D334" s="233" t="s">
        <v>152</v>
      </c>
      <c r="E334" s="244" t="s">
        <v>1</v>
      </c>
      <c r="F334" s="245" t="s">
        <v>715</v>
      </c>
      <c r="G334" s="243"/>
      <c r="H334" s="246">
        <v>65.810000000000002</v>
      </c>
      <c r="I334" s="247"/>
      <c r="J334" s="243"/>
      <c r="K334" s="243"/>
      <c r="L334" s="248"/>
      <c r="M334" s="249"/>
      <c r="N334" s="250"/>
      <c r="O334" s="250"/>
      <c r="P334" s="250"/>
      <c r="Q334" s="250"/>
      <c r="R334" s="250"/>
      <c r="S334" s="250"/>
      <c r="T334" s="251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2" t="s">
        <v>152</v>
      </c>
      <c r="AU334" s="252" t="s">
        <v>87</v>
      </c>
      <c r="AV334" s="14" t="s">
        <v>87</v>
      </c>
      <c r="AW334" s="14" t="s">
        <v>32</v>
      </c>
      <c r="AX334" s="14" t="s">
        <v>85</v>
      </c>
      <c r="AY334" s="252" t="s">
        <v>143</v>
      </c>
    </row>
    <row r="335" s="2" customFormat="1" ht="16.5" customHeight="1">
      <c r="A335" s="38"/>
      <c r="B335" s="39"/>
      <c r="C335" s="264" t="s">
        <v>716</v>
      </c>
      <c r="D335" s="264" t="s">
        <v>189</v>
      </c>
      <c r="E335" s="265" t="s">
        <v>717</v>
      </c>
      <c r="F335" s="266" t="s">
        <v>718</v>
      </c>
      <c r="G335" s="267" t="s">
        <v>221</v>
      </c>
      <c r="H335" s="268">
        <v>67.126000000000005</v>
      </c>
      <c r="I335" s="269"/>
      <c r="J335" s="270">
        <f>ROUND(I335*H335,2)</f>
        <v>0</v>
      </c>
      <c r="K335" s="266" t="s">
        <v>1</v>
      </c>
      <c r="L335" s="271"/>
      <c r="M335" s="272" t="s">
        <v>1</v>
      </c>
      <c r="N335" s="273" t="s">
        <v>42</v>
      </c>
      <c r="O335" s="91"/>
      <c r="P335" s="227">
        <f>O335*H335</f>
        <v>0</v>
      </c>
      <c r="Q335" s="227">
        <v>0.00027999999999999998</v>
      </c>
      <c r="R335" s="227">
        <f>Q335*H335</f>
        <v>0.018795280000000001</v>
      </c>
      <c r="S335" s="227">
        <v>0</v>
      </c>
      <c r="T335" s="228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29" t="s">
        <v>308</v>
      </c>
      <c r="AT335" s="229" t="s">
        <v>189</v>
      </c>
      <c r="AU335" s="229" t="s">
        <v>87</v>
      </c>
      <c r="AY335" s="17" t="s">
        <v>143</v>
      </c>
      <c r="BE335" s="230">
        <f>IF(N335="základní",J335,0)</f>
        <v>0</v>
      </c>
      <c r="BF335" s="230">
        <f>IF(N335="snížená",J335,0)</f>
        <v>0</v>
      </c>
      <c r="BG335" s="230">
        <f>IF(N335="zákl. přenesená",J335,0)</f>
        <v>0</v>
      </c>
      <c r="BH335" s="230">
        <f>IF(N335="sníž. přenesená",J335,0)</f>
        <v>0</v>
      </c>
      <c r="BI335" s="230">
        <f>IF(N335="nulová",J335,0)</f>
        <v>0</v>
      </c>
      <c r="BJ335" s="17" t="s">
        <v>85</v>
      </c>
      <c r="BK335" s="230">
        <f>ROUND(I335*H335,2)</f>
        <v>0</v>
      </c>
      <c r="BL335" s="17" t="s">
        <v>230</v>
      </c>
      <c r="BM335" s="229" t="s">
        <v>719</v>
      </c>
    </row>
    <row r="336" s="14" customFormat="1">
      <c r="A336" s="14"/>
      <c r="B336" s="242"/>
      <c r="C336" s="243"/>
      <c r="D336" s="233" t="s">
        <v>152</v>
      </c>
      <c r="E336" s="244" t="s">
        <v>1</v>
      </c>
      <c r="F336" s="245" t="s">
        <v>720</v>
      </c>
      <c r="G336" s="243"/>
      <c r="H336" s="246">
        <v>67.126000000000005</v>
      </c>
      <c r="I336" s="247"/>
      <c r="J336" s="243"/>
      <c r="K336" s="243"/>
      <c r="L336" s="248"/>
      <c r="M336" s="249"/>
      <c r="N336" s="250"/>
      <c r="O336" s="250"/>
      <c r="P336" s="250"/>
      <c r="Q336" s="250"/>
      <c r="R336" s="250"/>
      <c r="S336" s="250"/>
      <c r="T336" s="251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2" t="s">
        <v>152</v>
      </c>
      <c r="AU336" s="252" t="s">
        <v>87</v>
      </c>
      <c r="AV336" s="14" t="s">
        <v>87</v>
      </c>
      <c r="AW336" s="14" t="s">
        <v>32</v>
      </c>
      <c r="AX336" s="14" t="s">
        <v>85</v>
      </c>
      <c r="AY336" s="252" t="s">
        <v>143</v>
      </c>
    </row>
    <row r="337" s="2" customFormat="1" ht="16.5" customHeight="1">
      <c r="A337" s="38"/>
      <c r="B337" s="39"/>
      <c r="C337" s="218" t="s">
        <v>721</v>
      </c>
      <c r="D337" s="218" t="s">
        <v>146</v>
      </c>
      <c r="E337" s="219" t="s">
        <v>722</v>
      </c>
      <c r="F337" s="220" t="s">
        <v>723</v>
      </c>
      <c r="G337" s="221" t="s">
        <v>221</v>
      </c>
      <c r="H337" s="222">
        <v>2.6000000000000001</v>
      </c>
      <c r="I337" s="223"/>
      <c r="J337" s="224">
        <f>ROUND(I337*H337,2)</f>
        <v>0</v>
      </c>
      <c r="K337" s="220" t="s">
        <v>1</v>
      </c>
      <c r="L337" s="44"/>
      <c r="M337" s="225" t="s">
        <v>1</v>
      </c>
      <c r="N337" s="226" t="s">
        <v>42</v>
      </c>
      <c r="O337" s="91"/>
      <c r="P337" s="227">
        <f>O337*H337</f>
        <v>0</v>
      </c>
      <c r="Q337" s="227">
        <v>0</v>
      </c>
      <c r="R337" s="227">
        <f>Q337*H337</f>
        <v>0</v>
      </c>
      <c r="S337" s="227">
        <v>0</v>
      </c>
      <c r="T337" s="228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29" t="s">
        <v>230</v>
      </c>
      <c r="AT337" s="229" t="s">
        <v>146</v>
      </c>
      <c r="AU337" s="229" t="s">
        <v>87</v>
      </c>
      <c r="AY337" s="17" t="s">
        <v>143</v>
      </c>
      <c r="BE337" s="230">
        <f>IF(N337="základní",J337,0)</f>
        <v>0</v>
      </c>
      <c r="BF337" s="230">
        <f>IF(N337="snížená",J337,0)</f>
        <v>0</v>
      </c>
      <c r="BG337" s="230">
        <f>IF(N337="zákl. přenesená",J337,0)</f>
        <v>0</v>
      </c>
      <c r="BH337" s="230">
        <f>IF(N337="sníž. přenesená",J337,0)</f>
        <v>0</v>
      </c>
      <c r="BI337" s="230">
        <f>IF(N337="nulová",J337,0)</f>
        <v>0</v>
      </c>
      <c r="BJ337" s="17" t="s">
        <v>85</v>
      </c>
      <c r="BK337" s="230">
        <f>ROUND(I337*H337,2)</f>
        <v>0</v>
      </c>
      <c r="BL337" s="17" t="s">
        <v>230</v>
      </c>
      <c r="BM337" s="229" t="s">
        <v>724</v>
      </c>
    </row>
    <row r="338" s="14" customFormat="1">
      <c r="A338" s="14"/>
      <c r="B338" s="242"/>
      <c r="C338" s="243"/>
      <c r="D338" s="233" t="s">
        <v>152</v>
      </c>
      <c r="E338" s="244" t="s">
        <v>1</v>
      </c>
      <c r="F338" s="245" t="s">
        <v>725</v>
      </c>
      <c r="G338" s="243"/>
      <c r="H338" s="246">
        <v>2.6000000000000001</v>
      </c>
      <c r="I338" s="247"/>
      <c r="J338" s="243"/>
      <c r="K338" s="243"/>
      <c r="L338" s="248"/>
      <c r="M338" s="249"/>
      <c r="N338" s="250"/>
      <c r="O338" s="250"/>
      <c r="P338" s="250"/>
      <c r="Q338" s="250"/>
      <c r="R338" s="250"/>
      <c r="S338" s="250"/>
      <c r="T338" s="251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2" t="s">
        <v>152</v>
      </c>
      <c r="AU338" s="252" t="s">
        <v>87</v>
      </c>
      <c r="AV338" s="14" t="s">
        <v>87</v>
      </c>
      <c r="AW338" s="14" t="s">
        <v>32</v>
      </c>
      <c r="AX338" s="14" t="s">
        <v>85</v>
      </c>
      <c r="AY338" s="252" t="s">
        <v>143</v>
      </c>
    </row>
    <row r="339" s="2" customFormat="1" ht="16.5" customHeight="1">
      <c r="A339" s="38"/>
      <c r="B339" s="39"/>
      <c r="C339" s="264" t="s">
        <v>726</v>
      </c>
      <c r="D339" s="264" t="s">
        <v>189</v>
      </c>
      <c r="E339" s="265" t="s">
        <v>727</v>
      </c>
      <c r="F339" s="266" t="s">
        <v>728</v>
      </c>
      <c r="G339" s="267" t="s">
        <v>221</v>
      </c>
      <c r="H339" s="268">
        <v>2.6520000000000001</v>
      </c>
      <c r="I339" s="269"/>
      <c r="J339" s="270">
        <f>ROUND(I339*H339,2)</f>
        <v>0</v>
      </c>
      <c r="K339" s="266" t="s">
        <v>1</v>
      </c>
      <c r="L339" s="271"/>
      <c r="M339" s="272" t="s">
        <v>1</v>
      </c>
      <c r="N339" s="273" t="s">
        <v>42</v>
      </c>
      <c r="O339" s="91"/>
      <c r="P339" s="227">
        <f>O339*H339</f>
        <v>0</v>
      </c>
      <c r="Q339" s="227">
        <v>0.00016000000000000001</v>
      </c>
      <c r="R339" s="227">
        <f>Q339*H339</f>
        <v>0.00042432000000000006</v>
      </c>
      <c r="S339" s="227">
        <v>0</v>
      </c>
      <c r="T339" s="228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29" t="s">
        <v>308</v>
      </c>
      <c r="AT339" s="229" t="s">
        <v>189</v>
      </c>
      <c r="AU339" s="229" t="s">
        <v>87</v>
      </c>
      <c r="AY339" s="17" t="s">
        <v>143</v>
      </c>
      <c r="BE339" s="230">
        <f>IF(N339="základní",J339,0)</f>
        <v>0</v>
      </c>
      <c r="BF339" s="230">
        <f>IF(N339="snížená",J339,0)</f>
        <v>0</v>
      </c>
      <c r="BG339" s="230">
        <f>IF(N339="zákl. přenesená",J339,0)</f>
        <v>0</v>
      </c>
      <c r="BH339" s="230">
        <f>IF(N339="sníž. přenesená",J339,0)</f>
        <v>0</v>
      </c>
      <c r="BI339" s="230">
        <f>IF(N339="nulová",J339,0)</f>
        <v>0</v>
      </c>
      <c r="BJ339" s="17" t="s">
        <v>85</v>
      </c>
      <c r="BK339" s="230">
        <f>ROUND(I339*H339,2)</f>
        <v>0</v>
      </c>
      <c r="BL339" s="17" t="s">
        <v>230</v>
      </c>
      <c r="BM339" s="229" t="s">
        <v>729</v>
      </c>
    </row>
    <row r="340" s="14" customFormat="1">
      <c r="A340" s="14"/>
      <c r="B340" s="242"/>
      <c r="C340" s="243"/>
      <c r="D340" s="233" t="s">
        <v>152</v>
      </c>
      <c r="E340" s="244" t="s">
        <v>1</v>
      </c>
      <c r="F340" s="245" t="s">
        <v>730</v>
      </c>
      <c r="G340" s="243"/>
      <c r="H340" s="246">
        <v>2.6520000000000001</v>
      </c>
      <c r="I340" s="247"/>
      <c r="J340" s="243"/>
      <c r="K340" s="243"/>
      <c r="L340" s="248"/>
      <c r="M340" s="249"/>
      <c r="N340" s="250"/>
      <c r="O340" s="250"/>
      <c r="P340" s="250"/>
      <c r="Q340" s="250"/>
      <c r="R340" s="250"/>
      <c r="S340" s="250"/>
      <c r="T340" s="251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2" t="s">
        <v>152</v>
      </c>
      <c r="AU340" s="252" t="s">
        <v>87</v>
      </c>
      <c r="AV340" s="14" t="s">
        <v>87</v>
      </c>
      <c r="AW340" s="14" t="s">
        <v>32</v>
      </c>
      <c r="AX340" s="14" t="s">
        <v>85</v>
      </c>
      <c r="AY340" s="252" t="s">
        <v>143</v>
      </c>
    </row>
    <row r="341" s="2" customFormat="1" ht="24.15" customHeight="1">
      <c r="A341" s="38"/>
      <c r="B341" s="39"/>
      <c r="C341" s="218" t="s">
        <v>731</v>
      </c>
      <c r="D341" s="218" t="s">
        <v>146</v>
      </c>
      <c r="E341" s="219" t="s">
        <v>732</v>
      </c>
      <c r="F341" s="220" t="s">
        <v>733</v>
      </c>
      <c r="G341" s="221" t="s">
        <v>246</v>
      </c>
      <c r="H341" s="222">
        <v>0.999</v>
      </c>
      <c r="I341" s="223"/>
      <c r="J341" s="224">
        <f>ROUND(I341*H341,2)</f>
        <v>0</v>
      </c>
      <c r="K341" s="220" t="s">
        <v>1</v>
      </c>
      <c r="L341" s="44"/>
      <c r="M341" s="225" t="s">
        <v>1</v>
      </c>
      <c r="N341" s="226" t="s">
        <v>42</v>
      </c>
      <c r="O341" s="91"/>
      <c r="P341" s="227">
        <f>O341*H341</f>
        <v>0</v>
      </c>
      <c r="Q341" s="227">
        <v>0</v>
      </c>
      <c r="R341" s="227">
        <f>Q341*H341</f>
        <v>0</v>
      </c>
      <c r="S341" s="227">
        <v>0</v>
      </c>
      <c r="T341" s="228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29" t="s">
        <v>230</v>
      </c>
      <c r="AT341" s="229" t="s">
        <v>146</v>
      </c>
      <c r="AU341" s="229" t="s">
        <v>87</v>
      </c>
      <c r="AY341" s="17" t="s">
        <v>143</v>
      </c>
      <c r="BE341" s="230">
        <f>IF(N341="základní",J341,0)</f>
        <v>0</v>
      </c>
      <c r="BF341" s="230">
        <f>IF(N341="snížená",J341,0)</f>
        <v>0</v>
      </c>
      <c r="BG341" s="230">
        <f>IF(N341="zákl. přenesená",J341,0)</f>
        <v>0</v>
      </c>
      <c r="BH341" s="230">
        <f>IF(N341="sníž. přenesená",J341,0)</f>
        <v>0</v>
      </c>
      <c r="BI341" s="230">
        <f>IF(N341="nulová",J341,0)</f>
        <v>0</v>
      </c>
      <c r="BJ341" s="17" t="s">
        <v>85</v>
      </c>
      <c r="BK341" s="230">
        <f>ROUND(I341*H341,2)</f>
        <v>0</v>
      </c>
      <c r="BL341" s="17" t="s">
        <v>230</v>
      </c>
      <c r="BM341" s="229" t="s">
        <v>734</v>
      </c>
    </row>
    <row r="342" s="12" customFormat="1" ht="22.8" customHeight="1">
      <c r="A342" s="12"/>
      <c r="B342" s="202"/>
      <c r="C342" s="203"/>
      <c r="D342" s="204" t="s">
        <v>76</v>
      </c>
      <c r="E342" s="216" t="s">
        <v>735</v>
      </c>
      <c r="F342" s="216" t="s">
        <v>736</v>
      </c>
      <c r="G342" s="203"/>
      <c r="H342" s="203"/>
      <c r="I342" s="206"/>
      <c r="J342" s="217">
        <f>BK342</f>
        <v>0</v>
      </c>
      <c r="K342" s="203"/>
      <c r="L342" s="208"/>
      <c r="M342" s="209"/>
      <c r="N342" s="210"/>
      <c r="O342" s="210"/>
      <c r="P342" s="211">
        <f>SUM(P343:P361)</f>
        <v>0</v>
      </c>
      <c r="Q342" s="210"/>
      <c r="R342" s="211">
        <f>SUM(R343:R361)</f>
        <v>0.33097900000000002</v>
      </c>
      <c r="S342" s="210"/>
      <c r="T342" s="212">
        <f>SUM(T343:T361)</f>
        <v>0.43519999999999998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13" t="s">
        <v>87</v>
      </c>
      <c r="AT342" s="214" t="s">
        <v>76</v>
      </c>
      <c r="AU342" s="214" t="s">
        <v>85</v>
      </c>
      <c r="AY342" s="213" t="s">
        <v>143</v>
      </c>
      <c r="BK342" s="215">
        <f>SUM(BK343:BK361)</f>
        <v>0</v>
      </c>
    </row>
    <row r="343" s="2" customFormat="1" ht="16.5" customHeight="1">
      <c r="A343" s="38"/>
      <c r="B343" s="39"/>
      <c r="C343" s="218" t="s">
        <v>737</v>
      </c>
      <c r="D343" s="218" t="s">
        <v>146</v>
      </c>
      <c r="E343" s="219" t="s">
        <v>738</v>
      </c>
      <c r="F343" s="220" t="s">
        <v>739</v>
      </c>
      <c r="G343" s="221" t="s">
        <v>149</v>
      </c>
      <c r="H343" s="222">
        <v>13.4</v>
      </c>
      <c r="I343" s="223"/>
      <c r="J343" s="224">
        <f>ROUND(I343*H343,2)</f>
        <v>0</v>
      </c>
      <c r="K343" s="220" t="s">
        <v>1</v>
      </c>
      <c r="L343" s="44"/>
      <c r="M343" s="225" t="s">
        <v>1</v>
      </c>
      <c r="N343" s="226" t="s">
        <v>42</v>
      </c>
      <c r="O343" s="91"/>
      <c r="P343" s="227">
        <f>O343*H343</f>
        <v>0</v>
      </c>
      <c r="Q343" s="227">
        <v>0</v>
      </c>
      <c r="R343" s="227">
        <f>Q343*H343</f>
        <v>0</v>
      </c>
      <c r="S343" s="227">
        <v>0</v>
      </c>
      <c r="T343" s="228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9" t="s">
        <v>230</v>
      </c>
      <c r="AT343" s="229" t="s">
        <v>146</v>
      </c>
      <c r="AU343" s="229" t="s">
        <v>87</v>
      </c>
      <c r="AY343" s="17" t="s">
        <v>143</v>
      </c>
      <c r="BE343" s="230">
        <f>IF(N343="základní",J343,0)</f>
        <v>0</v>
      </c>
      <c r="BF343" s="230">
        <f>IF(N343="snížená",J343,0)</f>
        <v>0</v>
      </c>
      <c r="BG343" s="230">
        <f>IF(N343="zákl. přenesená",J343,0)</f>
        <v>0</v>
      </c>
      <c r="BH343" s="230">
        <f>IF(N343="sníž. přenesená",J343,0)</f>
        <v>0</v>
      </c>
      <c r="BI343" s="230">
        <f>IF(N343="nulová",J343,0)</f>
        <v>0</v>
      </c>
      <c r="BJ343" s="17" t="s">
        <v>85</v>
      </c>
      <c r="BK343" s="230">
        <f>ROUND(I343*H343,2)</f>
        <v>0</v>
      </c>
      <c r="BL343" s="17" t="s">
        <v>230</v>
      </c>
      <c r="BM343" s="229" t="s">
        <v>740</v>
      </c>
    </row>
    <row r="344" s="14" customFormat="1">
      <c r="A344" s="14"/>
      <c r="B344" s="242"/>
      <c r="C344" s="243"/>
      <c r="D344" s="233" t="s">
        <v>152</v>
      </c>
      <c r="E344" s="244" t="s">
        <v>1</v>
      </c>
      <c r="F344" s="245" t="s">
        <v>741</v>
      </c>
      <c r="G344" s="243"/>
      <c r="H344" s="246">
        <v>13.4</v>
      </c>
      <c r="I344" s="247"/>
      <c r="J344" s="243"/>
      <c r="K344" s="243"/>
      <c r="L344" s="248"/>
      <c r="M344" s="249"/>
      <c r="N344" s="250"/>
      <c r="O344" s="250"/>
      <c r="P344" s="250"/>
      <c r="Q344" s="250"/>
      <c r="R344" s="250"/>
      <c r="S344" s="250"/>
      <c r="T344" s="251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2" t="s">
        <v>152</v>
      </c>
      <c r="AU344" s="252" t="s">
        <v>87</v>
      </c>
      <c r="AV344" s="14" t="s">
        <v>87</v>
      </c>
      <c r="AW344" s="14" t="s">
        <v>32</v>
      </c>
      <c r="AX344" s="14" t="s">
        <v>85</v>
      </c>
      <c r="AY344" s="252" t="s">
        <v>143</v>
      </c>
    </row>
    <row r="345" s="2" customFormat="1" ht="16.5" customHeight="1">
      <c r="A345" s="38"/>
      <c r="B345" s="39"/>
      <c r="C345" s="218" t="s">
        <v>742</v>
      </c>
      <c r="D345" s="218" t="s">
        <v>146</v>
      </c>
      <c r="E345" s="219" t="s">
        <v>743</v>
      </c>
      <c r="F345" s="220" t="s">
        <v>744</v>
      </c>
      <c r="G345" s="221" t="s">
        <v>149</v>
      </c>
      <c r="H345" s="222">
        <v>13.4</v>
      </c>
      <c r="I345" s="223"/>
      <c r="J345" s="224">
        <f>ROUND(I345*H345,2)</f>
        <v>0</v>
      </c>
      <c r="K345" s="220" t="s">
        <v>1</v>
      </c>
      <c r="L345" s="44"/>
      <c r="M345" s="225" t="s">
        <v>1</v>
      </c>
      <c r="N345" s="226" t="s">
        <v>42</v>
      </c>
      <c r="O345" s="91"/>
      <c r="P345" s="227">
        <f>O345*H345</f>
        <v>0</v>
      </c>
      <c r="Q345" s="227">
        <v>0.00029999999999999997</v>
      </c>
      <c r="R345" s="227">
        <f>Q345*H345</f>
        <v>0.0040200000000000001</v>
      </c>
      <c r="S345" s="227">
        <v>0</v>
      </c>
      <c r="T345" s="228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29" t="s">
        <v>230</v>
      </c>
      <c r="AT345" s="229" t="s">
        <v>146</v>
      </c>
      <c r="AU345" s="229" t="s">
        <v>87</v>
      </c>
      <c r="AY345" s="17" t="s">
        <v>143</v>
      </c>
      <c r="BE345" s="230">
        <f>IF(N345="základní",J345,0)</f>
        <v>0</v>
      </c>
      <c r="BF345" s="230">
        <f>IF(N345="snížená",J345,0)</f>
        <v>0</v>
      </c>
      <c r="BG345" s="230">
        <f>IF(N345="zákl. přenesená",J345,0)</f>
        <v>0</v>
      </c>
      <c r="BH345" s="230">
        <f>IF(N345="sníž. přenesená",J345,0)</f>
        <v>0</v>
      </c>
      <c r="BI345" s="230">
        <f>IF(N345="nulová",J345,0)</f>
        <v>0</v>
      </c>
      <c r="BJ345" s="17" t="s">
        <v>85</v>
      </c>
      <c r="BK345" s="230">
        <f>ROUND(I345*H345,2)</f>
        <v>0</v>
      </c>
      <c r="BL345" s="17" t="s">
        <v>230</v>
      </c>
      <c r="BM345" s="229" t="s">
        <v>745</v>
      </c>
    </row>
    <row r="346" s="2" customFormat="1" ht="16.5" customHeight="1">
      <c r="A346" s="38"/>
      <c r="B346" s="39"/>
      <c r="C346" s="218" t="s">
        <v>746</v>
      </c>
      <c r="D346" s="218" t="s">
        <v>146</v>
      </c>
      <c r="E346" s="219" t="s">
        <v>747</v>
      </c>
      <c r="F346" s="220" t="s">
        <v>748</v>
      </c>
      <c r="G346" s="221" t="s">
        <v>149</v>
      </c>
      <c r="H346" s="222">
        <v>13.4</v>
      </c>
      <c r="I346" s="223"/>
      <c r="J346" s="224">
        <f>ROUND(I346*H346,2)</f>
        <v>0</v>
      </c>
      <c r="K346" s="220" t="s">
        <v>1</v>
      </c>
      <c r="L346" s="44"/>
      <c r="M346" s="225" t="s">
        <v>1</v>
      </c>
      <c r="N346" s="226" t="s">
        <v>42</v>
      </c>
      <c r="O346" s="91"/>
      <c r="P346" s="227">
        <f>O346*H346</f>
        <v>0</v>
      </c>
      <c r="Q346" s="227">
        <v>0.0044999999999999997</v>
      </c>
      <c r="R346" s="227">
        <f>Q346*H346</f>
        <v>0.060299999999999999</v>
      </c>
      <c r="S346" s="227">
        <v>0</v>
      </c>
      <c r="T346" s="228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29" t="s">
        <v>230</v>
      </c>
      <c r="AT346" s="229" t="s">
        <v>146</v>
      </c>
      <c r="AU346" s="229" t="s">
        <v>87</v>
      </c>
      <c r="AY346" s="17" t="s">
        <v>143</v>
      </c>
      <c r="BE346" s="230">
        <f>IF(N346="základní",J346,0)</f>
        <v>0</v>
      </c>
      <c r="BF346" s="230">
        <f>IF(N346="snížená",J346,0)</f>
        <v>0</v>
      </c>
      <c r="BG346" s="230">
        <f>IF(N346="zákl. přenesená",J346,0)</f>
        <v>0</v>
      </c>
      <c r="BH346" s="230">
        <f>IF(N346="sníž. přenesená",J346,0)</f>
        <v>0</v>
      </c>
      <c r="BI346" s="230">
        <f>IF(N346="nulová",J346,0)</f>
        <v>0</v>
      </c>
      <c r="BJ346" s="17" t="s">
        <v>85</v>
      </c>
      <c r="BK346" s="230">
        <f>ROUND(I346*H346,2)</f>
        <v>0</v>
      </c>
      <c r="BL346" s="17" t="s">
        <v>230</v>
      </c>
      <c r="BM346" s="229" t="s">
        <v>749</v>
      </c>
    </row>
    <row r="347" s="2" customFormat="1" ht="24.15" customHeight="1">
      <c r="A347" s="38"/>
      <c r="B347" s="39"/>
      <c r="C347" s="218" t="s">
        <v>750</v>
      </c>
      <c r="D347" s="218" t="s">
        <v>146</v>
      </c>
      <c r="E347" s="219" t="s">
        <v>751</v>
      </c>
      <c r="F347" s="220" t="s">
        <v>752</v>
      </c>
      <c r="G347" s="221" t="s">
        <v>149</v>
      </c>
      <c r="H347" s="222">
        <v>16</v>
      </c>
      <c r="I347" s="223"/>
      <c r="J347" s="224">
        <f>ROUND(I347*H347,2)</f>
        <v>0</v>
      </c>
      <c r="K347" s="220" t="s">
        <v>1</v>
      </c>
      <c r="L347" s="44"/>
      <c r="M347" s="225" t="s">
        <v>1</v>
      </c>
      <c r="N347" s="226" t="s">
        <v>42</v>
      </c>
      <c r="O347" s="91"/>
      <c r="P347" s="227">
        <f>O347*H347</f>
        <v>0</v>
      </c>
      <c r="Q347" s="227">
        <v>0</v>
      </c>
      <c r="R347" s="227">
        <f>Q347*H347</f>
        <v>0</v>
      </c>
      <c r="S347" s="227">
        <v>0.027199999999999998</v>
      </c>
      <c r="T347" s="228">
        <f>S347*H347</f>
        <v>0.43519999999999998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9" t="s">
        <v>230</v>
      </c>
      <c r="AT347" s="229" t="s">
        <v>146</v>
      </c>
      <c r="AU347" s="229" t="s">
        <v>87</v>
      </c>
      <c r="AY347" s="17" t="s">
        <v>143</v>
      </c>
      <c r="BE347" s="230">
        <f>IF(N347="základní",J347,0)</f>
        <v>0</v>
      </c>
      <c r="BF347" s="230">
        <f>IF(N347="snížená",J347,0)</f>
        <v>0</v>
      </c>
      <c r="BG347" s="230">
        <f>IF(N347="zákl. přenesená",J347,0)</f>
        <v>0</v>
      </c>
      <c r="BH347" s="230">
        <f>IF(N347="sníž. přenesená",J347,0)</f>
        <v>0</v>
      </c>
      <c r="BI347" s="230">
        <f>IF(N347="nulová",J347,0)</f>
        <v>0</v>
      </c>
      <c r="BJ347" s="17" t="s">
        <v>85</v>
      </c>
      <c r="BK347" s="230">
        <f>ROUND(I347*H347,2)</f>
        <v>0</v>
      </c>
      <c r="BL347" s="17" t="s">
        <v>230</v>
      </c>
      <c r="BM347" s="229" t="s">
        <v>753</v>
      </c>
    </row>
    <row r="348" s="14" customFormat="1">
      <c r="A348" s="14"/>
      <c r="B348" s="242"/>
      <c r="C348" s="243"/>
      <c r="D348" s="233" t="s">
        <v>152</v>
      </c>
      <c r="E348" s="244" t="s">
        <v>1</v>
      </c>
      <c r="F348" s="245" t="s">
        <v>754</v>
      </c>
      <c r="G348" s="243"/>
      <c r="H348" s="246">
        <v>16</v>
      </c>
      <c r="I348" s="247"/>
      <c r="J348" s="243"/>
      <c r="K348" s="243"/>
      <c r="L348" s="248"/>
      <c r="M348" s="249"/>
      <c r="N348" s="250"/>
      <c r="O348" s="250"/>
      <c r="P348" s="250"/>
      <c r="Q348" s="250"/>
      <c r="R348" s="250"/>
      <c r="S348" s="250"/>
      <c r="T348" s="251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2" t="s">
        <v>152</v>
      </c>
      <c r="AU348" s="252" t="s">
        <v>87</v>
      </c>
      <c r="AV348" s="14" t="s">
        <v>87</v>
      </c>
      <c r="AW348" s="14" t="s">
        <v>32</v>
      </c>
      <c r="AX348" s="14" t="s">
        <v>85</v>
      </c>
      <c r="AY348" s="252" t="s">
        <v>143</v>
      </c>
    </row>
    <row r="349" s="2" customFormat="1" ht="33" customHeight="1">
      <c r="A349" s="38"/>
      <c r="B349" s="39"/>
      <c r="C349" s="218" t="s">
        <v>755</v>
      </c>
      <c r="D349" s="218" t="s">
        <v>146</v>
      </c>
      <c r="E349" s="219" t="s">
        <v>756</v>
      </c>
      <c r="F349" s="220" t="s">
        <v>757</v>
      </c>
      <c r="G349" s="221" t="s">
        <v>149</v>
      </c>
      <c r="H349" s="222">
        <v>13.4</v>
      </c>
      <c r="I349" s="223"/>
      <c r="J349" s="224">
        <f>ROUND(I349*H349,2)</f>
        <v>0</v>
      </c>
      <c r="K349" s="220" t="s">
        <v>1</v>
      </c>
      <c r="L349" s="44"/>
      <c r="M349" s="225" t="s">
        <v>1</v>
      </c>
      <c r="N349" s="226" t="s">
        <v>42</v>
      </c>
      <c r="O349" s="91"/>
      <c r="P349" s="227">
        <f>O349*H349</f>
        <v>0</v>
      </c>
      <c r="Q349" s="227">
        <v>0.0053</v>
      </c>
      <c r="R349" s="227">
        <f>Q349*H349</f>
        <v>0.07102</v>
      </c>
      <c r="S349" s="227">
        <v>0</v>
      </c>
      <c r="T349" s="228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29" t="s">
        <v>230</v>
      </c>
      <c r="AT349" s="229" t="s">
        <v>146</v>
      </c>
      <c r="AU349" s="229" t="s">
        <v>87</v>
      </c>
      <c r="AY349" s="17" t="s">
        <v>143</v>
      </c>
      <c r="BE349" s="230">
        <f>IF(N349="základní",J349,0)</f>
        <v>0</v>
      </c>
      <c r="BF349" s="230">
        <f>IF(N349="snížená",J349,0)</f>
        <v>0</v>
      </c>
      <c r="BG349" s="230">
        <f>IF(N349="zákl. přenesená",J349,0)</f>
        <v>0</v>
      </c>
      <c r="BH349" s="230">
        <f>IF(N349="sníž. přenesená",J349,0)</f>
        <v>0</v>
      </c>
      <c r="BI349" s="230">
        <f>IF(N349="nulová",J349,0)</f>
        <v>0</v>
      </c>
      <c r="BJ349" s="17" t="s">
        <v>85</v>
      </c>
      <c r="BK349" s="230">
        <f>ROUND(I349*H349,2)</f>
        <v>0</v>
      </c>
      <c r="BL349" s="17" t="s">
        <v>230</v>
      </c>
      <c r="BM349" s="229" t="s">
        <v>758</v>
      </c>
    </row>
    <row r="350" s="14" customFormat="1">
      <c r="A350" s="14"/>
      <c r="B350" s="242"/>
      <c r="C350" s="243"/>
      <c r="D350" s="233" t="s">
        <v>152</v>
      </c>
      <c r="E350" s="244" t="s">
        <v>1</v>
      </c>
      <c r="F350" s="245" t="s">
        <v>759</v>
      </c>
      <c r="G350" s="243"/>
      <c r="H350" s="246">
        <v>13.4</v>
      </c>
      <c r="I350" s="247"/>
      <c r="J350" s="243"/>
      <c r="K350" s="243"/>
      <c r="L350" s="248"/>
      <c r="M350" s="249"/>
      <c r="N350" s="250"/>
      <c r="O350" s="250"/>
      <c r="P350" s="250"/>
      <c r="Q350" s="250"/>
      <c r="R350" s="250"/>
      <c r="S350" s="250"/>
      <c r="T350" s="251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2" t="s">
        <v>152</v>
      </c>
      <c r="AU350" s="252" t="s">
        <v>87</v>
      </c>
      <c r="AV350" s="14" t="s">
        <v>87</v>
      </c>
      <c r="AW350" s="14" t="s">
        <v>32</v>
      </c>
      <c r="AX350" s="14" t="s">
        <v>85</v>
      </c>
      <c r="AY350" s="252" t="s">
        <v>143</v>
      </c>
    </row>
    <row r="351" s="2" customFormat="1" ht="16.5" customHeight="1">
      <c r="A351" s="38"/>
      <c r="B351" s="39"/>
      <c r="C351" s="264" t="s">
        <v>760</v>
      </c>
      <c r="D351" s="264" t="s">
        <v>189</v>
      </c>
      <c r="E351" s="265" t="s">
        <v>761</v>
      </c>
      <c r="F351" s="266" t="s">
        <v>762</v>
      </c>
      <c r="G351" s="267" t="s">
        <v>149</v>
      </c>
      <c r="H351" s="268">
        <v>14.74</v>
      </c>
      <c r="I351" s="269"/>
      <c r="J351" s="270">
        <f>ROUND(I351*H351,2)</f>
        <v>0</v>
      </c>
      <c r="K351" s="266" t="s">
        <v>1</v>
      </c>
      <c r="L351" s="271"/>
      <c r="M351" s="272" t="s">
        <v>1</v>
      </c>
      <c r="N351" s="273" t="s">
        <v>42</v>
      </c>
      <c r="O351" s="91"/>
      <c r="P351" s="227">
        <f>O351*H351</f>
        <v>0</v>
      </c>
      <c r="Q351" s="227">
        <v>0.0126</v>
      </c>
      <c r="R351" s="227">
        <f>Q351*H351</f>
        <v>0.185724</v>
      </c>
      <c r="S351" s="227">
        <v>0</v>
      </c>
      <c r="T351" s="228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29" t="s">
        <v>308</v>
      </c>
      <c r="AT351" s="229" t="s">
        <v>189</v>
      </c>
      <c r="AU351" s="229" t="s">
        <v>87</v>
      </c>
      <c r="AY351" s="17" t="s">
        <v>143</v>
      </c>
      <c r="BE351" s="230">
        <f>IF(N351="základní",J351,0)</f>
        <v>0</v>
      </c>
      <c r="BF351" s="230">
        <f>IF(N351="snížená",J351,0)</f>
        <v>0</v>
      </c>
      <c r="BG351" s="230">
        <f>IF(N351="zákl. přenesená",J351,0)</f>
        <v>0</v>
      </c>
      <c r="BH351" s="230">
        <f>IF(N351="sníž. přenesená",J351,0)</f>
        <v>0</v>
      </c>
      <c r="BI351" s="230">
        <f>IF(N351="nulová",J351,0)</f>
        <v>0</v>
      </c>
      <c r="BJ351" s="17" t="s">
        <v>85</v>
      </c>
      <c r="BK351" s="230">
        <f>ROUND(I351*H351,2)</f>
        <v>0</v>
      </c>
      <c r="BL351" s="17" t="s">
        <v>230</v>
      </c>
      <c r="BM351" s="229" t="s">
        <v>763</v>
      </c>
    </row>
    <row r="352" s="14" customFormat="1">
      <c r="A352" s="14"/>
      <c r="B352" s="242"/>
      <c r="C352" s="243"/>
      <c r="D352" s="233" t="s">
        <v>152</v>
      </c>
      <c r="E352" s="244" t="s">
        <v>1</v>
      </c>
      <c r="F352" s="245" t="s">
        <v>764</v>
      </c>
      <c r="G352" s="243"/>
      <c r="H352" s="246">
        <v>14.74</v>
      </c>
      <c r="I352" s="247"/>
      <c r="J352" s="243"/>
      <c r="K352" s="243"/>
      <c r="L352" s="248"/>
      <c r="M352" s="249"/>
      <c r="N352" s="250"/>
      <c r="O352" s="250"/>
      <c r="P352" s="250"/>
      <c r="Q352" s="250"/>
      <c r="R352" s="250"/>
      <c r="S352" s="250"/>
      <c r="T352" s="251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2" t="s">
        <v>152</v>
      </c>
      <c r="AU352" s="252" t="s">
        <v>87</v>
      </c>
      <c r="AV352" s="14" t="s">
        <v>87</v>
      </c>
      <c r="AW352" s="14" t="s">
        <v>32</v>
      </c>
      <c r="AX352" s="14" t="s">
        <v>85</v>
      </c>
      <c r="AY352" s="252" t="s">
        <v>143</v>
      </c>
    </row>
    <row r="353" s="2" customFormat="1" ht="21.75" customHeight="1">
      <c r="A353" s="38"/>
      <c r="B353" s="39"/>
      <c r="C353" s="218" t="s">
        <v>765</v>
      </c>
      <c r="D353" s="218" t="s">
        <v>146</v>
      </c>
      <c r="E353" s="219" t="s">
        <v>766</v>
      </c>
      <c r="F353" s="220" t="s">
        <v>767</v>
      </c>
      <c r="G353" s="221" t="s">
        <v>186</v>
      </c>
      <c r="H353" s="222">
        <v>1</v>
      </c>
      <c r="I353" s="223"/>
      <c r="J353" s="224">
        <f>ROUND(I353*H353,2)</f>
        <v>0</v>
      </c>
      <c r="K353" s="220" t="s">
        <v>1</v>
      </c>
      <c r="L353" s="44"/>
      <c r="M353" s="225" t="s">
        <v>1</v>
      </c>
      <c r="N353" s="226" t="s">
        <v>42</v>
      </c>
      <c r="O353" s="91"/>
      <c r="P353" s="227">
        <f>O353*H353</f>
        <v>0</v>
      </c>
      <c r="Q353" s="227">
        <v>0.00020000000000000001</v>
      </c>
      <c r="R353" s="227">
        <f>Q353*H353</f>
        <v>0.00020000000000000001</v>
      </c>
      <c r="S353" s="227">
        <v>0</v>
      </c>
      <c r="T353" s="228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9" t="s">
        <v>230</v>
      </c>
      <c r="AT353" s="229" t="s">
        <v>146</v>
      </c>
      <c r="AU353" s="229" t="s">
        <v>87</v>
      </c>
      <c r="AY353" s="17" t="s">
        <v>143</v>
      </c>
      <c r="BE353" s="230">
        <f>IF(N353="základní",J353,0)</f>
        <v>0</v>
      </c>
      <c r="BF353" s="230">
        <f>IF(N353="snížená",J353,0)</f>
        <v>0</v>
      </c>
      <c r="BG353" s="230">
        <f>IF(N353="zákl. přenesená",J353,0)</f>
        <v>0</v>
      </c>
      <c r="BH353" s="230">
        <f>IF(N353="sníž. přenesená",J353,0)</f>
        <v>0</v>
      </c>
      <c r="BI353" s="230">
        <f>IF(N353="nulová",J353,0)</f>
        <v>0</v>
      </c>
      <c r="BJ353" s="17" t="s">
        <v>85</v>
      </c>
      <c r="BK353" s="230">
        <f>ROUND(I353*H353,2)</f>
        <v>0</v>
      </c>
      <c r="BL353" s="17" t="s">
        <v>230</v>
      </c>
      <c r="BM353" s="229" t="s">
        <v>768</v>
      </c>
    </row>
    <row r="354" s="2" customFormat="1" ht="16.5" customHeight="1">
      <c r="A354" s="38"/>
      <c r="B354" s="39"/>
      <c r="C354" s="264" t="s">
        <v>769</v>
      </c>
      <c r="D354" s="264" t="s">
        <v>189</v>
      </c>
      <c r="E354" s="265" t="s">
        <v>770</v>
      </c>
      <c r="F354" s="266" t="s">
        <v>771</v>
      </c>
      <c r="G354" s="267" t="s">
        <v>186</v>
      </c>
      <c r="H354" s="268">
        <v>1</v>
      </c>
      <c r="I354" s="269"/>
      <c r="J354" s="270">
        <f>ROUND(I354*H354,2)</f>
        <v>0</v>
      </c>
      <c r="K354" s="266" t="s">
        <v>1</v>
      </c>
      <c r="L354" s="271"/>
      <c r="M354" s="272" t="s">
        <v>1</v>
      </c>
      <c r="N354" s="273" t="s">
        <v>42</v>
      </c>
      <c r="O354" s="91"/>
      <c r="P354" s="227">
        <f>O354*H354</f>
        <v>0</v>
      </c>
      <c r="Q354" s="227">
        <v>0.00013999999999999999</v>
      </c>
      <c r="R354" s="227">
        <f>Q354*H354</f>
        <v>0.00013999999999999999</v>
      </c>
      <c r="S354" s="227">
        <v>0</v>
      </c>
      <c r="T354" s="228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29" t="s">
        <v>308</v>
      </c>
      <c r="AT354" s="229" t="s">
        <v>189</v>
      </c>
      <c r="AU354" s="229" t="s">
        <v>87</v>
      </c>
      <c r="AY354" s="17" t="s">
        <v>143</v>
      </c>
      <c r="BE354" s="230">
        <f>IF(N354="základní",J354,0)</f>
        <v>0</v>
      </c>
      <c r="BF354" s="230">
        <f>IF(N354="snížená",J354,0)</f>
        <v>0</v>
      </c>
      <c r="BG354" s="230">
        <f>IF(N354="zákl. přenesená",J354,0)</f>
        <v>0</v>
      </c>
      <c r="BH354" s="230">
        <f>IF(N354="sníž. přenesená",J354,0)</f>
        <v>0</v>
      </c>
      <c r="BI354" s="230">
        <f>IF(N354="nulová",J354,0)</f>
        <v>0</v>
      </c>
      <c r="BJ354" s="17" t="s">
        <v>85</v>
      </c>
      <c r="BK354" s="230">
        <f>ROUND(I354*H354,2)</f>
        <v>0</v>
      </c>
      <c r="BL354" s="17" t="s">
        <v>230</v>
      </c>
      <c r="BM354" s="229" t="s">
        <v>772</v>
      </c>
    </row>
    <row r="355" s="2" customFormat="1" ht="21.75" customHeight="1">
      <c r="A355" s="38"/>
      <c r="B355" s="39"/>
      <c r="C355" s="218" t="s">
        <v>773</v>
      </c>
      <c r="D355" s="218" t="s">
        <v>146</v>
      </c>
      <c r="E355" s="219" t="s">
        <v>774</v>
      </c>
      <c r="F355" s="220" t="s">
        <v>775</v>
      </c>
      <c r="G355" s="221" t="s">
        <v>221</v>
      </c>
      <c r="H355" s="222">
        <v>18.699999999999999</v>
      </c>
      <c r="I355" s="223"/>
      <c r="J355" s="224">
        <f>ROUND(I355*H355,2)</f>
        <v>0</v>
      </c>
      <c r="K355" s="220" t="s">
        <v>1</v>
      </c>
      <c r="L355" s="44"/>
      <c r="M355" s="225" t="s">
        <v>1</v>
      </c>
      <c r="N355" s="226" t="s">
        <v>42</v>
      </c>
      <c r="O355" s="91"/>
      <c r="P355" s="227">
        <f>O355*H355</f>
        <v>0</v>
      </c>
      <c r="Q355" s="227">
        <v>0.00050000000000000001</v>
      </c>
      <c r="R355" s="227">
        <f>Q355*H355</f>
        <v>0.0093500000000000007</v>
      </c>
      <c r="S355" s="227">
        <v>0</v>
      </c>
      <c r="T355" s="228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9" t="s">
        <v>230</v>
      </c>
      <c r="AT355" s="229" t="s">
        <v>146</v>
      </c>
      <c r="AU355" s="229" t="s">
        <v>87</v>
      </c>
      <c r="AY355" s="17" t="s">
        <v>143</v>
      </c>
      <c r="BE355" s="230">
        <f>IF(N355="základní",J355,0)</f>
        <v>0</v>
      </c>
      <c r="BF355" s="230">
        <f>IF(N355="snížená",J355,0)</f>
        <v>0</v>
      </c>
      <c r="BG355" s="230">
        <f>IF(N355="zákl. přenesená",J355,0)</f>
        <v>0</v>
      </c>
      <c r="BH355" s="230">
        <f>IF(N355="sníž. přenesená",J355,0)</f>
        <v>0</v>
      </c>
      <c r="BI355" s="230">
        <f>IF(N355="nulová",J355,0)</f>
        <v>0</v>
      </c>
      <c r="BJ355" s="17" t="s">
        <v>85</v>
      </c>
      <c r="BK355" s="230">
        <f>ROUND(I355*H355,2)</f>
        <v>0</v>
      </c>
      <c r="BL355" s="17" t="s">
        <v>230</v>
      </c>
      <c r="BM355" s="229" t="s">
        <v>776</v>
      </c>
    </row>
    <row r="356" s="14" customFormat="1">
      <c r="A356" s="14"/>
      <c r="B356" s="242"/>
      <c r="C356" s="243"/>
      <c r="D356" s="233" t="s">
        <v>152</v>
      </c>
      <c r="E356" s="244" t="s">
        <v>1</v>
      </c>
      <c r="F356" s="245" t="s">
        <v>777</v>
      </c>
      <c r="G356" s="243"/>
      <c r="H356" s="246">
        <v>18.699999999999999</v>
      </c>
      <c r="I356" s="247"/>
      <c r="J356" s="243"/>
      <c r="K356" s="243"/>
      <c r="L356" s="248"/>
      <c r="M356" s="249"/>
      <c r="N356" s="250"/>
      <c r="O356" s="250"/>
      <c r="P356" s="250"/>
      <c r="Q356" s="250"/>
      <c r="R356" s="250"/>
      <c r="S356" s="250"/>
      <c r="T356" s="251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2" t="s">
        <v>152</v>
      </c>
      <c r="AU356" s="252" t="s">
        <v>87</v>
      </c>
      <c r="AV356" s="14" t="s">
        <v>87</v>
      </c>
      <c r="AW356" s="14" t="s">
        <v>32</v>
      </c>
      <c r="AX356" s="14" t="s">
        <v>85</v>
      </c>
      <c r="AY356" s="252" t="s">
        <v>143</v>
      </c>
    </row>
    <row r="357" s="2" customFormat="1" ht="16.5" customHeight="1">
      <c r="A357" s="38"/>
      <c r="B357" s="39"/>
      <c r="C357" s="218" t="s">
        <v>778</v>
      </c>
      <c r="D357" s="218" t="s">
        <v>146</v>
      </c>
      <c r="E357" s="219" t="s">
        <v>779</v>
      </c>
      <c r="F357" s="220" t="s">
        <v>780</v>
      </c>
      <c r="G357" s="221" t="s">
        <v>221</v>
      </c>
      <c r="H357" s="222">
        <v>7.5</v>
      </c>
      <c r="I357" s="223"/>
      <c r="J357" s="224">
        <f>ROUND(I357*H357,2)</f>
        <v>0</v>
      </c>
      <c r="K357" s="220" t="s">
        <v>1</v>
      </c>
      <c r="L357" s="44"/>
      <c r="M357" s="225" t="s">
        <v>1</v>
      </c>
      <c r="N357" s="226" t="s">
        <v>42</v>
      </c>
      <c r="O357" s="91"/>
      <c r="P357" s="227">
        <f>O357*H357</f>
        <v>0</v>
      </c>
      <c r="Q357" s="227">
        <v>3.0000000000000001E-05</v>
      </c>
      <c r="R357" s="227">
        <f>Q357*H357</f>
        <v>0.00022499999999999999</v>
      </c>
      <c r="S357" s="227">
        <v>0</v>
      </c>
      <c r="T357" s="228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29" t="s">
        <v>230</v>
      </c>
      <c r="AT357" s="229" t="s">
        <v>146</v>
      </c>
      <c r="AU357" s="229" t="s">
        <v>87</v>
      </c>
      <c r="AY357" s="17" t="s">
        <v>143</v>
      </c>
      <c r="BE357" s="230">
        <f>IF(N357="základní",J357,0)</f>
        <v>0</v>
      </c>
      <c r="BF357" s="230">
        <f>IF(N357="snížená",J357,0)</f>
        <v>0</v>
      </c>
      <c r="BG357" s="230">
        <f>IF(N357="zákl. přenesená",J357,0)</f>
        <v>0</v>
      </c>
      <c r="BH357" s="230">
        <f>IF(N357="sníž. přenesená",J357,0)</f>
        <v>0</v>
      </c>
      <c r="BI357" s="230">
        <f>IF(N357="nulová",J357,0)</f>
        <v>0</v>
      </c>
      <c r="BJ357" s="17" t="s">
        <v>85</v>
      </c>
      <c r="BK357" s="230">
        <f>ROUND(I357*H357,2)</f>
        <v>0</v>
      </c>
      <c r="BL357" s="17" t="s">
        <v>230</v>
      </c>
      <c r="BM357" s="229" t="s">
        <v>781</v>
      </c>
    </row>
    <row r="358" s="14" customFormat="1">
      <c r="A358" s="14"/>
      <c r="B358" s="242"/>
      <c r="C358" s="243"/>
      <c r="D358" s="233" t="s">
        <v>152</v>
      </c>
      <c r="E358" s="244" t="s">
        <v>1</v>
      </c>
      <c r="F358" s="245" t="s">
        <v>782</v>
      </c>
      <c r="G358" s="243"/>
      <c r="H358" s="246">
        <v>7.5</v>
      </c>
      <c r="I358" s="247"/>
      <c r="J358" s="243"/>
      <c r="K358" s="243"/>
      <c r="L358" s="248"/>
      <c r="M358" s="249"/>
      <c r="N358" s="250"/>
      <c r="O358" s="250"/>
      <c r="P358" s="250"/>
      <c r="Q358" s="250"/>
      <c r="R358" s="250"/>
      <c r="S358" s="250"/>
      <c r="T358" s="251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2" t="s">
        <v>152</v>
      </c>
      <c r="AU358" s="252" t="s">
        <v>87</v>
      </c>
      <c r="AV358" s="14" t="s">
        <v>87</v>
      </c>
      <c r="AW358" s="14" t="s">
        <v>32</v>
      </c>
      <c r="AX358" s="14" t="s">
        <v>85</v>
      </c>
      <c r="AY358" s="252" t="s">
        <v>143</v>
      </c>
    </row>
    <row r="359" s="2" customFormat="1" ht="16.5" customHeight="1">
      <c r="A359" s="38"/>
      <c r="B359" s="39"/>
      <c r="C359" s="218" t="s">
        <v>783</v>
      </c>
      <c r="D359" s="218" t="s">
        <v>146</v>
      </c>
      <c r="E359" s="219" t="s">
        <v>784</v>
      </c>
      <c r="F359" s="220" t="s">
        <v>785</v>
      </c>
      <c r="G359" s="221" t="s">
        <v>186</v>
      </c>
      <c r="H359" s="222">
        <v>9</v>
      </c>
      <c r="I359" s="223"/>
      <c r="J359" s="224">
        <f>ROUND(I359*H359,2)</f>
        <v>0</v>
      </c>
      <c r="K359" s="220" t="s">
        <v>1</v>
      </c>
      <c r="L359" s="44"/>
      <c r="M359" s="225" t="s">
        <v>1</v>
      </c>
      <c r="N359" s="226" t="s">
        <v>42</v>
      </c>
      <c r="O359" s="91"/>
      <c r="P359" s="227">
        <f>O359*H359</f>
        <v>0</v>
      </c>
      <c r="Q359" s="227">
        <v>0</v>
      </c>
      <c r="R359" s="227">
        <f>Q359*H359</f>
        <v>0</v>
      </c>
      <c r="S359" s="227">
        <v>0</v>
      </c>
      <c r="T359" s="228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9" t="s">
        <v>230</v>
      </c>
      <c r="AT359" s="229" t="s">
        <v>146</v>
      </c>
      <c r="AU359" s="229" t="s">
        <v>87</v>
      </c>
      <c r="AY359" s="17" t="s">
        <v>143</v>
      </c>
      <c r="BE359" s="230">
        <f>IF(N359="základní",J359,0)</f>
        <v>0</v>
      </c>
      <c r="BF359" s="230">
        <f>IF(N359="snížená",J359,0)</f>
        <v>0</v>
      </c>
      <c r="BG359" s="230">
        <f>IF(N359="zákl. přenesená",J359,0)</f>
        <v>0</v>
      </c>
      <c r="BH359" s="230">
        <f>IF(N359="sníž. přenesená",J359,0)</f>
        <v>0</v>
      </c>
      <c r="BI359" s="230">
        <f>IF(N359="nulová",J359,0)</f>
        <v>0</v>
      </c>
      <c r="BJ359" s="17" t="s">
        <v>85</v>
      </c>
      <c r="BK359" s="230">
        <f>ROUND(I359*H359,2)</f>
        <v>0</v>
      </c>
      <c r="BL359" s="17" t="s">
        <v>230</v>
      </c>
      <c r="BM359" s="229" t="s">
        <v>786</v>
      </c>
    </row>
    <row r="360" s="2" customFormat="1" ht="21.75" customHeight="1">
      <c r="A360" s="38"/>
      <c r="B360" s="39"/>
      <c r="C360" s="218" t="s">
        <v>787</v>
      </c>
      <c r="D360" s="218" t="s">
        <v>146</v>
      </c>
      <c r="E360" s="219" t="s">
        <v>788</v>
      </c>
      <c r="F360" s="220" t="s">
        <v>789</v>
      </c>
      <c r="G360" s="221" t="s">
        <v>186</v>
      </c>
      <c r="H360" s="222">
        <v>4</v>
      </c>
      <c r="I360" s="223"/>
      <c r="J360" s="224">
        <f>ROUND(I360*H360,2)</f>
        <v>0</v>
      </c>
      <c r="K360" s="220" t="s">
        <v>1</v>
      </c>
      <c r="L360" s="44"/>
      <c r="M360" s="225" t="s">
        <v>1</v>
      </c>
      <c r="N360" s="226" t="s">
        <v>42</v>
      </c>
      <c r="O360" s="91"/>
      <c r="P360" s="227">
        <f>O360*H360</f>
        <v>0</v>
      </c>
      <c r="Q360" s="227">
        <v>0</v>
      </c>
      <c r="R360" s="227">
        <f>Q360*H360</f>
        <v>0</v>
      </c>
      <c r="S360" s="227">
        <v>0</v>
      </c>
      <c r="T360" s="228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29" t="s">
        <v>230</v>
      </c>
      <c r="AT360" s="229" t="s">
        <v>146</v>
      </c>
      <c r="AU360" s="229" t="s">
        <v>87</v>
      </c>
      <c r="AY360" s="17" t="s">
        <v>143</v>
      </c>
      <c r="BE360" s="230">
        <f>IF(N360="základní",J360,0)</f>
        <v>0</v>
      </c>
      <c r="BF360" s="230">
        <f>IF(N360="snížená",J360,0)</f>
        <v>0</v>
      </c>
      <c r="BG360" s="230">
        <f>IF(N360="zákl. přenesená",J360,0)</f>
        <v>0</v>
      </c>
      <c r="BH360" s="230">
        <f>IF(N360="sníž. přenesená",J360,0)</f>
        <v>0</v>
      </c>
      <c r="BI360" s="230">
        <f>IF(N360="nulová",J360,0)</f>
        <v>0</v>
      </c>
      <c r="BJ360" s="17" t="s">
        <v>85</v>
      </c>
      <c r="BK360" s="230">
        <f>ROUND(I360*H360,2)</f>
        <v>0</v>
      </c>
      <c r="BL360" s="17" t="s">
        <v>230</v>
      </c>
      <c r="BM360" s="229" t="s">
        <v>790</v>
      </c>
    </row>
    <row r="361" s="2" customFormat="1" ht="24.15" customHeight="1">
      <c r="A361" s="38"/>
      <c r="B361" s="39"/>
      <c r="C361" s="218" t="s">
        <v>791</v>
      </c>
      <c r="D361" s="218" t="s">
        <v>146</v>
      </c>
      <c r="E361" s="219" t="s">
        <v>792</v>
      </c>
      <c r="F361" s="220" t="s">
        <v>793</v>
      </c>
      <c r="G361" s="221" t="s">
        <v>246</v>
      </c>
      <c r="H361" s="222">
        <v>0.33100000000000002</v>
      </c>
      <c r="I361" s="223"/>
      <c r="J361" s="224">
        <f>ROUND(I361*H361,2)</f>
        <v>0</v>
      </c>
      <c r="K361" s="220" t="s">
        <v>1</v>
      </c>
      <c r="L361" s="44"/>
      <c r="M361" s="225" t="s">
        <v>1</v>
      </c>
      <c r="N361" s="226" t="s">
        <v>42</v>
      </c>
      <c r="O361" s="91"/>
      <c r="P361" s="227">
        <f>O361*H361</f>
        <v>0</v>
      </c>
      <c r="Q361" s="227">
        <v>0</v>
      </c>
      <c r="R361" s="227">
        <f>Q361*H361</f>
        <v>0</v>
      </c>
      <c r="S361" s="227">
        <v>0</v>
      </c>
      <c r="T361" s="228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29" t="s">
        <v>230</v>
      </c>
      <c r="AT361" s="229" t="s">
        <v>146</v>
      </c>
      <c r="AU361" s="229" t="s">
        <v>87</v>
      </c>
      <c r="AY361" s="17" t="s">
        <v>143</v>
      </c>
      <c r="BE361" s="230">
        <f>IF(N361="základní",J361,0)</f>
        <v>0</v>
      </c>
      <c r="BF361" s="230">
        <f>IF(N361="snížená",J361,0)</f>
        <v>0</v>
      </c>
      <c r="BG361" s="230">
        <f>IF(N361="zákl. přenesená",J361,0)</f>
        <v>0</v>
      </c>
      <c r="BH361" s="230">
        <f>IF(N361="sníž. přenesená",J361,0)</f>
        <v>0</v>
      </c>
      <c r="BI361" s="230">
        <f>IF(N361="nulová",J361,0)</f>
        <v>0</v>
      </c>
      <c r="BJ361" s="17" t="s">
        <v>85</v>
      </c>
      <c r="BK361" s="230">
        <f>ROUND(I361*H361,2)</f>
        <v>0</v>
      </c>
      <c r="BL361" s="17" t="s">
        <v>230</v>
      </c>
      <c r="BM361" s="229" t="s">
        <v>794</v>
      </c>
    </row>
    <row r="362" s="12" customFormat="1" ht="22.8" customHeight="1">
      <c r="A362" s="12"/>
      <c r="B362" s="202"/>
      <c r="C362" s="203"/>
      <c r="D362" s="204" t="s">
        <v>76</v>
      </c>
      <c r="E362" s="216" t="s">
        <v>795</v>
      </c>
      <c r="F362" s="216" t="s">
        <v>796</v>
      </c>
      <c r="G362" s="203"/>
      <c r="H362" s="203"/>
      <c r="I362" s="206"/>
      <c r="J362" s="217">
        <f>BK362</f>
        <v>0</v>
      </c>
      <c r="K362" s="203"/>
      <c r="L362" s="208"/>
      <c r="M362" s="209"/>
      <c r="N362" s="210"/>
      <c r="O362" s="210"/>
      <c r="P362" s="211">
        <f>SUM(P363:P385)</f>
        <v>0</v>
      </c>
      <c r="Q362" s="210"/>
      <c r="R362" s="211">
        <f>SUM(R363:R385)</f>
        <v>0.085433309999999998</v>
      </c>
      <c r="S362" s="210"/>
      <c r="T362" s="212">
        <f>SUM(T363:T385)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13" t="s">
        <v>87</v>
      </c>
      <c r="AT362" s="214" t="s">
        <v>76</v>
      </c>
      <c r="AU362" s="214" t="s">
        <v>85</v>
      </c>
      <c r="AY362" s="213" t="s">
        <v>143</v>
      </c>
      <c r="BK362" s="215">
        <f>SUM(BK363:BK385)</f>
        <v>0</v>
      </c>
    </row>
    <row r="363" s="2" customFormat="1" ht="16.5" customHeight="1">
      <c r="A363" s="38"/>
      <c r="B363" s="39"/>
      <c r="C363" s="218" t="s">
        <v>797</v>
      </c>
      <c r="D363" s="218" t="s">
        <v>146</v>
      </c>
      <c r="E363" s="219" t="s">
        <v>798</v>
      </c>
      <c r="F363" s="220" t="s">
        <v>799</v>
      </c>
      <c r="G363" s="221" t="s">
        <v>149</v>
      </c>
      <c r="H363" s="222">
        <v>8.532</v>
      </c>
      <c r="I363" s="223"/>
      <c r="J363" s="224">
        <f>ROUND(I363*H363,2)</f>
        <v>0</v>
      </c>
      <c r="K363" s="220" t="s">
        <v>1</v>
      </c>
      <c r="L363" s="44"/>
      <c r="M363" s="225" t="s">
        <v>1</v>
      </c>
      <c r="N363" s="226" t="s">
        <v>42</v>
      </c>
      <c r="O363" s="91"/>
      <c r="P363" s="227">
        <f>O363*H363</f>
        <v>0</v>
      </c>
      <c r="Q363" s="227">
        <v>0</v>
      </c>
      <c r="R363" s="227">
        <f>Q363*H363</f>
        <v>0</v>
      </c>
      <c r="S363" s="227">
        <v>0</v>
      </c>
      <c r="T363" s="228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29" t="s">
        <v>230</v>
      </c>
      <c r="AT363" s="229" t="s">
        <v>146</v>
      </c>
      <c r="AU363" s="229" t="s">
        <v>87</v>
      </c>
      <c r="AY363" s="17" t="s">
        <v>143</v>
      </c>
      <c r="BE363" s="230">
        <f>IF(N363="základní",J363,0)</f>
        <v>0</v>
      </c>
      <c r="BF363" s="230">
        <f>IF(N363="snížená",J363,0)</f>
        <v>0</v>
      </c>
      <c r="BG363" s="230">
        <f>IF(N363="zákl. přenesená",J363,0)</f>
        <v>0</v>
      </c>
      <c r="BH363" s="230">
        <f>IF(N363="sníž. přenesená",J363,0)</f>
        <v>0</v>
      </c>
      <c r="BI363" s="230">
        <f>IF(N363="nulová",J363,0)</f>
        <v>0</v>
      </c>
      <c r="BJ363" s="17" t="s">
        <v>85</v>
      </c>
      <c r="BK363" s="230">
        <f>ROUND(I363*H363,2)</f>
        <v>0</v>
      </c>
      <c r="BL363" s="17" t="s">
        <v>230</v>
      </c>
      <c r="BM363" s="229" t="s">
        <v>800</v>
      </c>
    </row>
    <row r="364" s="13" customFormat="1">
      <c r="A364" s="13"/>
      <c r="B364" s="231"/>
      <c r="C364" s="232"/>
      <c r="D364" s="233" t="s">
        <v>152</v>
      </c>
      <c r="E364" s="234" t="s">
        <v>1</v>
      </c>
      <c r="F364" s="235" t="s">
        <v>801</v>
      </c>
      <c r="G364" s="232"/>
      <c r="H364" s="234" t="s">
        <v>1</v>
      </c>
      <c r="I364" s="236"/>
      <c r="J364" s="232"/>
      <c r="K364" s="232"/>
      <c r="L364" s="237"/>
      <c r="M364" s="238"/>
      <c r="N364" s="239"/>
      <c r="O364" s="239"/>
      <c r="P364" s="239"/>
      <c r="Q364" s="239"/>
      <c r="R364" s="239"/>
      <c r="S364" s="239"/>
      <c r="T364" s="240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1" t="s">
        <v>152</v>
      </c>
      <c r="AU364" s="241" t="s">
        <v>87</v>
      </c>
      <c r="AV364" s="13" t="s">
        <v>85</v>
      </c>
      <c r="AW364" s="13" t="s">
        <v>32</v>
      </c>
      <c r="AX364" s="13" t="s">
        <v>77</v>
      </c>
      <c r="AY364" s="241" t="s">
        <v>143</v>
      </c>
    </row>
    <row r="365" s="14" customFormat="1">
      <c r="A365" s="14"/>
      <c r="B365" s="242"/>
      <c r="C365" s="243"/>
      <c r="D365" s="233" t="s">
        <v>152</v>
      </c>
      <c r="E365" s="244" t="s">
        <v>1</v>
      </c>
      <c r="F365" s="245" t="s">
        <v>802</v>
      </c>
      <c r="G365" s="243"/>
      <c r="H365" s="246">
        <v>4.5</v>
      </c>
      <c r="I365" s="247"/>
      <c r="J365" s="243"/>
      <c r="K365" s="243"/>
      <c r="L365" s="248"/>
      <c r="M365" s="249"/>
      <c r="N365" s="250"/>
      <c r="O365" s="250"/>
      <c r="P365" s="250"/>
      <c r="Q365" s="250"/>
      <c r="R365" s="250"/>
      <c r="S365" s="250"/>
      <c r="T365" s="251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2" t="s">
        <v>152</v>
      </c>
      <c r="AU365" s="252" t="s">
        <v>87</v>
      </c>
      <c r="AV365" s="14" t="s">
        <v>87</v>
      </c>
      <c r="AW365" s="14" t="s">
        <v>32</v>
      </c>
      <c r="AX365" s="14" t="s">
        <v>77</v>
      </c>
      <c r="AY365" s="252" t="s">
        <v>143</v>
      </c>
    </row>
    <row r="366" s="13" customFormat="1">
      <c r="A366" s="13"/>
      <c r="B366" s="231"/>
      <c r="C366" s="232"/>
      <c r="D366" s="233" t="s">
        <v>152</v>
      </c>
      <c r="E366" s="234" t="s">
        <v>1</v>
      </c>
      <c r="F366" s="235" t="s">
        <v>803</v>
      </c>
      <c r="G366" s="232"/>
      <c r="H366" s="234" t="s">
        <v>1</v>
      </c>
      <c r="I366" s="236"/>
      <c r="J366" s="232"/>
      <c r="K366" s="232"/>
      <c r="L366" s="237"/>
      <c r="M366" s="238"/>
      <c r="N366" s="239"/>
      <c r="O366" s="239"/>
      <c r="P366" s="239"/>
      <c r="Q366" s="239"/>
      <c r="R366" s="239"/>
      <c r="S366" s="239"/>
      <c r="T366" s="240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1" t="s">
        <v>152</v>
      </c>
      <c r="AU366" s="241" t="s">
        <v>87</v>
      </c>
      <c r="AV366" s="13" t="s">
        <v>85</v>
      </c>
      <c r="AW366" s="13" t="s">
        <v>32</v>
      </c>
      <c r="AX366" s="13" t="s">
        <v>77</v>
      </c>
      <c r="AY366" s="241" t="s">
        <v>143</v>
      </c>
    </row>
    <row r="367" s="14" customFormat="1">
      <c r="A367" s="14"/>
      <c r="B367" s="242"/>
      <c r="C367" s="243"/>
      <c r="D367" s="233" t="s">
        <v>152</v>
      </c>
      <c r="E367" s="244" t="s">
        <v>1</v>
      </c>
      <c r="F367" s="245" t="s">
        <v>804</v>
      </c>
      <c r="G367" s="243"/>
      <c r="H367" s="246">
        <v>4.032</v>
      </c>
      <c r="I367" s="247"/>
      <c r="J367" s="243"/>
      <c r="K367" s="243"/>
      <c r="L367" s="248"/>
      <c r="M367" s="249"/>
      <c r="N367" s="250"/>
      <c r="O367" s="250"/>
      <c r="P367" s="250"/>
      <c r="Q367" s="250"/>
      <c r="R367" s="250"/>
      <c r="S367" s="250"/>
      <c r="T367" s="251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2" t="s">
        <v>152</v>
      </c>
      <c r="AU367" s="252" t="s">
        <v>87</v>
      </c>
      <c r="AV367" s="14" t="s">
        <v>87</v>
      </c>
      <c r="AW367" s="14" t="s">
        <v>32</v>
      </c>
      <c r="AX367" s="14" t="s">
        <v>77</v>
      </c>
      <c r="AY367" s="252" t="s">
        <v>143</v>
      </c>
    </row>
    <row r="368" s="15" customFormat="1">
      <c r="A368" s="15"/>
      <c r="B368" s="253"/>
      <c r="C368" s="254"/>
      <c r="D368" s="233" t="s">
        <v>152</v>
      </c>
      <c r="E368" s="255" t="s">
        <v>1</v>
      </c>
      <c r="F368" s="256" t="s">
        <v>182</v>
      </c>
      <c r="G368" s="254"/>
      <c r="H368" s="257">
        <v>8.532</v>
      </c>
      <c r="I368" s="258"/>
      <c r="J368" s="254"/>
      <c r="K368" s="254"/>
      <c r="L368" s="259"/>
      <c r="M368" s="260"/>
      <c r="N368" s="261"/>
      <c r="O368" s="261"/>
      <c r="P368" s="261"/>
      <c r="Q368" s="261"/>
      <c r="R368" s="261"/>
      <c r="S368" s="261"/>
      <c r="T368" s="262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3" t="s">
        <v>152</v>
      </c>
      <c r="AU368" s="263" t="s">
        <v>87</v>
      </c>
      <c r="AV368" s="15" t="s">
        <v>150</v>
      </c>
      <c r="AW368" s="15" t="s">
        <v>32</v>
      </c>
      <c r="AX368" s="15" t="s">
        <v>85</v>
      </c>
      <c r="AY368" s="263" t="s">
        <v>143</v>
      </c>
    </row>
    <row r="369" s="2" customFormat="1" ht="24.15" customHeight="1">
      <c r="A369" s="38"/>
      <c r="B369" s="39"/>
      <c r="C369" s="218" t="s">
        <v>805</v>
      </c>
      <c r="D369" s="218" t="s">
        <v>146</v>
      </c>
      <c r="E369" s="219" t="s">
        <v>806</v>
      </c>
      <c r="F369" s="220" t="s">
        <v>807</v>
      </c>
      <c r="G369" s="221" t="s">
        <v>149</v>
      </c>
      <c r="H369" s="222">
        <v>8.532</v>
      </c>
      <c r="I369" s="223"/>
      <c r="J369" s="224">
        <f>ROUND(I369*H369,2)</f>
        <v>0</v>
      </c>
      <c r="K369" s="220" t="s">
        <v>1</v>
      </c>
      <c r="L369" s="44"/>
      <c r="M369" s="225" t="s">
        <v>1</v>
      </c>
      <c r="N369" s="226" t="s">
        <v>42</v>
      </c>
      <c r="O369" s="91"/>
      <c r="P369" s="227">
        <f>O369*H369</f>
        <v>0</v>
      </c>
      <c r="Q369" s="227">
        <v>0.00013999999999999999</v>
      </c>
      <c r="R369" s="227">
        <f>Q369*H369</f>
        <v>0.0011944799999999999</v>
      </c>
      <c r="S369" s="227">
        <v>0</v>
      </c>
      <c r="T369" s="228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29" t="s">
        <v>230</v>
      </c>
      <c r="AT369" s="229" t="s">
        <v>146</v>
      </c>
      <c r="AU369" s="229" t="s">
        <v>87</v>
      </c>
      <c r="AY369" s="17" t="s">
        <v>143</v>
      </c>
      <c r="BE369" s="230">
        <f>IF(N369="základní",J369,0)</f>
        <v>0</v>
      </c>
      <c r="BF369" s="230">
        <f>IF(N369="snížená",J369,0)</f>
        <v>0</v>
      </c>
      <c r="BG369" s="230">
        <f>IF(N369="zákl. přenesená",J369,0)</f>
        <v>0</v>
      </c>
      <c r="BH369" s="230">
        <f>IF(N369="sníž. přenesená",J369,0)</f>
        <v>0</v>
      </c>
      <c r="BI369" s="230">
        <f>IF(N369="nulová",J369,0)</f>
        <v>0</v>
      </c>
      <c r="BJ369" s="17" t="s">
        <v>85</v>
      </c>
      <c r="BK369" s="230">
        <f>ROUND(I369*H369,2)</f>
        <v>0</v>
      </c>
      <c r="BL369" s="17" t="s">
        <v>230</v>
      </c>
      <c r="BM369" s="229" t="s">
        <v>808</v>
      </c>
    </row>
    <row r="370" s="2" customFormat="1" ht="24.15" customHeight="1">
      <c r="A370" s="38"/>
      <c r="B370" s="39"/>
      <c r="C370" s="218" t="s">
        <v>809</v>
      </c>
      <c r="D370" s="218" t="s">
        <v>146</v>
      </c>
      <c r="E370" s="219" t="s">
        <v>810</v>
      </c>
      <c r="F370" s="220" t="s">
        <v>811</v>
      </c>
      <c r="G370" s="221" t="s">
        <v>149</v>
      </c>
      <c r="H370" s="222">
        <v>8.532</v>
      </c>
      <c r="I370" s="223"/>
      <c r="J370" s="224">
        <f>ROUND(I370*H370,2)</f>
        <v>0</v>
      </c>
      <c r="K370" s="220" t="s">
        <v>1</v>
      </c>
      <c r="L370" s="44"/>
      <c r="M370" s="225" t="s">
        <v>1</v>
      </c>
      <c r="N370" s="226" t="s">
        <v>42</v>
      </c>
      <c r="O370" s="91"/>
      <c r="P370" s="227">
        <f>O370*H370</f>
        <v>0</v>
      </c>
      <c r="Q370" s="227">
        <v>0.00012</v>
      </c>
      <c r="R370" s="227">
        <f>Q370*H370</f>
        <v>0.00102384</v>
      </c>
      <c r="S370" s="227">
        <v>0</v>
      </c>
      <c r="T370" s="228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29" t="s">
        <v>230</v>
      </c>
      <c r="AT370" s="229" t="s">
        <v>146</v>
      </c>
      <c r="AU370" s="229" t="s">
        <v>87</v>
      </c>
      <c r="AY370" s="17" t="s">
        <v>143</v>
      </c>
      <c r="BE370" s="230">
        <f>IF(N370="základní",J370,0)</f>
        <v>0</v>
      </c>
      <c r="BF370" s="230">
        <f>IF(N370="snížená",J370,0)</f>
        <v>0</v>
      </c>
      <c r="BG370" s="230">
        <f>IF(N370="zákl. přenesená",J370,0)</f>
        <v>0</v>
      </c>
      <c r="BH370" s="230">
        <f>IF(N370="sníž. přenesená",J370,0)</f>
        <v>0</v>
      </c>
      <c r="BI370" s="230">
        <f>IF(N370="nulová",J370,0)</f>
        <v>0</v>
      </c>
      <c r="BJ370" s="17" t="s">
        <v>85</v>
      </c>
      <c r="BK370" s="230">
        <f>ROUND(I370*H370,2)</f>
        <v>0</v>
      </c>
      <c r="BL370" s="17" t="s">
        <v>230</v>
      </c>
      <c r="BM370" s="229" t="s">
        <v>812</v>
      </c>
    </row>
    <row r="371" s="2" customFormat="1" ht="24.15" customHeight="1">
      <c r="A371" s="38"/>
      <c r="B371" s="39"/>
      <c r="C371" s="218" t="s">
        <v>813</v>
      </c>
      <c r="D371" s="218" t="s">
        <v>146</v>
      </c>
      <c r="E371" s="219" t="s">
        <v>814</v>
      </c>
      <c r="F371" s="220" t="s">
        <v>815</v>
      </c>
      <c r="G371" s="221" t="s">
        <v>149</v>
      </c>
      <c r="H371" s="222">
        <v>8.532</v>
      </c>
      <c r="I371" s="223"/>
      <c r="J371" s="224">
        <f>ROUND(I371*H371,2)</f>
        <v>0</v>
      </c>
      <c r="K371" s="220" t="s">
        <v>1</v>
      </c>
      <c r="L371" s="44"/>
      <c r="M371" s="225" t="s">
        <v>1</v>
      </c>
      <c r="N371" s="226" t="s">
        <v>42</v>
      </c>
      <c r="O371" s="91"/>
      <c r="P371" s="227">
        <f>O371*H371</f>
        <v>0</v>
      </c>
      <c r="Q371" s="227">
        <v>0.00012</v>
      </c>
      <c r="R371" s="227">
        <f>Q371*H371</f>
        <v>0.00102384</v>
      </c>
      <c r="S371" s="227">
        <v>0</v>
      </c>
      <c r="T371" s="228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29" t="s">
        <v>230</v>
      </c>
      <c r="AT371" s="229" t="s">
        <v>146</v>
      </c>
      <c r="AU371" s="229" t="s">
        <v>87</v>
      </c>
      <c r="AY371" s="17" t="s">
        <v>143</v>
      </c>
      <c r="BE371" s="230">
        <f>IF(N371="základní",J371,0)</f>
        <v>0</v>
      </c>
      <c r="BF371" s="230">
        <f>IF(N371="snížená",J371,0)</f>
        <v>0</v>
      </c>
      <c r="BG371" s="230">
        <f>IF(N371="zákl. přenesená",J371,0)</f>
        <v>0</v>
      </c>
      <c r="BH371" s="230">
        <f>IF(N371="sníž. přenesená",J371,0)</f>
        <v>0</v>
      </c>
      <c r="BI371" s="230">
        <f>IF(N371="nulová",J371,0)</f>
        <v>0</v>
      </c>
      <c r="BJ371" s="17" t="s">
        <v>85</v>
      </c>
      <c r="BK371" s="230">
        <f>ROUND(I371*H371,2)</f>
        <v>0</v>
      </c>
      <c r="BL371" s="17" t="s">
        <v>230</v>
      </c>
      <c r="BM371" s="229" t="s">
        <v>816</v>
      </c>
    </row>
    <row r="372" s="2" customFormat="1" ht="33" customHeight="1">
      <c r="A372" s="38"/>
      <c r="B372" s="39"/>
      <c r="C372" s="218" t="s">
        <v>817</v>
      </c>
      <c r="D372" s="218" t="s">
        <v>146</v>
      </c>
      <c r="E372" s="219" t="s">
        <v>818</v>
      </c>
      <c r="F372" s="220" t="s">
        <v>819</v>
      </c>
      <c r="G372" s="221" t="s">
        <v>149</v>
      </c>
      <c r="H372" s="222">
        <v>21.600000000000001</v>
      </c>
      <c r="I372" s="223"/>
      <c r="J372" s="224">
        <f>ROUND(I372*H372,2)</f>
        <v>0</v>
      </c>
      <c r="K372" s="220" t="s">
        <v>1</v>
      </c>
      <c r="L372" s="44"/>
      <c r="M372" s="225" t="s">
        <v>1</v>
      </c>
      <c r="N372" s="226" t="s">
        <v>42</v>
      </c>
      <c r="O372" s="91"/>
      <c r="P372" s="227">
        <f>O372*H372</f>
        <v>0</v>
      </c>
      <c r="Q372" s="227">
        <v>0.00023000000000000001</v>
      </c>
      <c r="R372" s="227">
        <f>Q372*H372</f>
        <v>0.0049680000000000002</v>
      </c>
      <c r="S372" s="227">
        <v>0</v>
      </c>
      <c r="T372" s="228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29" t="s">
        <v>230</v>
      </c>
      <c r="AT372" s="229" t="s">
        <v>146</v>
      </c>
      <c r="AU372" s="229" t="s">
        <v>87</v>
      </c>
      <c r="AY372" s="17" t="s">
        <v>143</v>
      </c>
      <c r="BE372" s="230">
        <f>IF(N372="základní",J372,0)</f>
        <v>0</v>
      </c>
      <c r="BF372" s="230">
        <f>IF(N372="snížená",J372,0)</f>
        <v>0</v>
      </c>
      <c r="BG372" s="230">
        <f>IF(N372="zákl. přenesená",J372,0)</f>
        <v>0</v>
      </c>
      <c r="BH372" s="230">
        <f>IF(N372="sníž. přenesená",J372,0)</f>
        <v>0</v>
      </c>
      <c r="BI372" s="230">
        <f>IF(N372="nulová",J372,0)</f>
        <v>0</v>
      </c>
      <c r="BJ372" s="17" t="s">
        <v>85</v>
      </c>
      <c r="BK372" s="230">
        <f>ROUND(I372*H372,2)</f>
        <v>0</v>
      </c>
      <c r="BL372" s="17" t="s">
        <v>230</v>
      </c>
      <c r="BM372" s="229" t="s">
        <v>820</v>
      </c>
    </row>
    <row r="373" s="14" customFormat="1">
      <c r="A373" s="14"/>
      <c r="B373" s="242"/>
      <c r="C373" s="243"/>
      <c r="D373" s="233" t="s">
        <v>152</v>
      </c>
      <c r="E373" s="244" t="s">
        <v>1</v>
      </c>
      <c r="F373" s="245" t="s">
        <v>821</v>
      </c>
      <c r="G373" s="243"/>
      <c r="H373" s="246">
        <v>21.600000000000001</v>
      </c>
      <c r="I373" s="247"/>
      <c r="J373" s="243"/>
      <c r="K373" s="243"/>
      <c r="L373" s="248"/>
      <c r="M373" s="249"/>
      <c r="N373" s="250"/>
      <c r="O373" s="250"/>
      <c r="P373" s="250"/>
      <c r="Q373" s="250"/>
      <c r="R373" s="250"/>
      <c r="S373" s="250"/>
      <c r="T373" s="251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2" t="s">
        <v>152</v>
      </c>
      <c r="AU373" s="252" t="s">
        <v>87</v>
      </c>
      <c r="AV373" s="14" t="s">
        <v>87</v>
      </c>
      <c r="AW373" s="14" t="s">
        <v>32</v>
      </c>
      <c r="AX373" s="14" t="s">
        <v>85</v>
      </c>
      <c r="AY373" s="252" t="s">
        <v>143</v>
      </c>
    </row>
    <row r="374" s="2" customFormat="1" ht="24.15" customHeight="1">
      <c r="A374" s="38"/>
      <c r="B374" s="39"/>
      <c r="C374" s="218" t="s">
        <v>822</v>
      </c>
      <c r="D374" s="218" t="s">
        <v>146</v>
      </c>
      <c r="E374" s="219" t="s">
        <v>823</v>
      </c>
      <c r="F374" s="220" t="s">
        <v>824</v>
      </c>
      <c r="G374" s="221" t="s">
        <v>221</v>
      </c>
      <c r="H374" s="222">
        <v>24</v>
      </c>
      <c r="I374" s="223"/>
      <c r="J374" s="224">
        <f>ROUND(I374*H374,2)</f>
        <v>0</v>
      </c>
      <c r="K374" s="220" t="s">
        <v>1</v>
      </c>
      <c r="L374" s="44"/>
      <c r="M374" s="225" t="s">
        <v>1</v>
      </c>
      <c r="N374" s="226" t="s">
        <v>42</v>
      </c>
      <c r="O374" s="91"/>
      <c r="P374" s="227">
        <f>O374*H374</f>
        <v>0</v>
      </c>
      <c r="Q374" s="227">
        <v>2.0000000000000002E-05</v>
      </c>
      <c r="R374" s="227">
        <f>Q374*H374</f>
        <v>0.00048000000000000007</v>
      </c>
      <c r="S374" s="227">
        <v>0</v>
      </c>
      <c r="T374" s="228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9" t="s">
        <v>230</v>
      </c>
      <c r="AT374" s="229" t="s">
        <v>146</v>
      </c>
      <c r="AU374" s="229" t="s">
        <v>87</v>
      </c>
      <c r="AY374" s="17" t="s">
        <v>143</v>
      </c>
      <c r="BE374" s="230">
        <f>IF(N374="základní",J374,0)</f>
        <v>0</v>
      </c>
      <c r="BF374" s="230">
        <f>IF(N374="snížená",J374,0)</f>
        <v>0</v>
      </c>
      <c r="BG374" s="230">
        <f>IF(N374="zákl. přenesená",J374,0)</f>
        <v>0</v>
      </c>
      <c r="BH374" s="230">
        <f>IF(N374="sníž. přenesená",J374,0)</f>
        <v>0</v>
      </c>
      <c r="BI374" s="230">
        <f>IF(N374="nulová",J374,0)</f>
        <v>0</v>
      </c>
      <c r="BJ374" s="17" t="s">
        <v>85</v>
      </c>
      <c r="BK374" s="230">
        <f>ROUND(I374*H374,2)</f>
        <v>0</v>
      </c>
      <c r="BL374" s="17" t="s">
        <v>230</v>
      </c>
      <c r="BM374" s="229" t="s">
        <v>825</v>
      </c>
    </row>
    <row r="375" s="14" customFormat="1">
      <c r="A375" s="14"/>
      <c r="B375" s="242"/>
      <c r="C375" s="243"/>
      <c r="D375" s="233" t="s">
        <v>152</v>
      </c>
      <c r="E375" s="244" t="s">
        <v>1</v>
      </c>
      <c r="F375" s="245" t="s">
        <v>826</v>
      </c>
      <c r="G375" s="243"/>
      <c r="H375" s="246">
        <v>24</v>
      </c>
      <c r="I375" s="247"/>
      <c r="J375" s="243"/>
      <c r="K375" s="243"/>
      <c r="L375" s="248"/>
      <c r="M375" s="249"/>
      <c r="N375" s="250"/>
      <c r="O375" s="250"/>
      <c r="P375" s="250"/>
      <c r="Q375" s="250"/>
      <c r="R375" s="250"/>
      <c r="S375" s="250"/>
      <c r="T375" s="251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2" t="s">
        <v>152</v>
      </c>
      <c r="AU375" s="252" t="s">
        <v>87</v>
      </c>
      <c r="AV375" s="14" t="s">
        <v>87</v>
      </c>
      <c r="AW375" s="14" t="s">
        <v>32</v>
      </c>
      <c r="AX375" s="14" t="s">
        <v>85</v>
      </c>
      <c r="AY375" s="252" t="s">
        <v>143</v>
      </c>
    </row>
    <row r="376" s="2" customFormat="1" ht="24.15" customHeight="1">
      <c r="A376" s="38"/>
      <c r="B376" s="39"/>
      <c r="C376" s="218" t="s">
        <v>827</v>
      </c>
      <c r="D376" s="218" t="s">
        <v>146</v>
      </c>
      <c r="E376" s="219" t="s">
        <v>828</v>
      </c>
      <c r="F376" s="220" t="s">
        <v>829</v>
      </c>
      <c r="G376" s="221" t="s">
        <v>149</v>
      </c>
      <c r="H376" s="222">
        <v>21.600000000000001</v>
      </c>
      <c r="I376" s="223"/>
      <c r="J376" s="224">
        <f>ROUND(I376*H376,2)</f>
        <v>0</v>
      </c>
      <c r="K376" s="220" t="s">
        <v>1</v>
      </c>
      <c r="L376" s="44"/>
      <c r="M376" s="225" t="s">
        <v>1</v>
      </c>
      <c r="N376" s="226" t="s">
        <v>42</v>
      </c>
      <c r="O376" s="91"/>
      <c r="P376" s="227">
        <f>O376*H376</f>
        <v>0</v>
      </c>
      <c r="Q376" s="227">
        <v>0.00016000000000000001</v>
      </c>
      <c r="R376" s="227">
        <f>Q376*H376</f>
        <v>0.0034560000000000003</v>
      </c>
      <c r="S376" s="227">
        <v>0</v>
      </c>
      <c r="T376" s="228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29" t="s">
        <v>230</v>
      </c>
      <c r="AT376" s="229" t="s">
        <v>146</v>
      </c>
      <c r="AU376" s="229" t="s">
        <v>87</v>
      </c>
      <c r="AY376" s="17" t="s">
        <v>143</v>
      </c>
      <c r="BE376" s="230">
        <f>IF(N376="základní",J376,0)</f>
        <v>0</v>
      </c>
      <c r="BF376" s="230">
        <f>IF(N376="snížená",J376,0)</f>
        <v>0</v>
      </c>
      <c r="BG376" s="230">
        <f>IF(N376="zákl. přenesená",J376,0)</f>
        <v>0</v>
      </c>
      <c r="BH376" s="230">
        <f>IF(N376="sníž. přenesená",J376,0)</f>
        <v>0</v>
      </c>
      <c r="BI376" s="230">
        <f>IF(N376="nulová",J376,0)</f>
        <v>0</v>
      </c>
      <c r="BJ376" s="17" t="s">
        <v>85</v>
      </c>
      <c r="BK376" s="230">
        <f>ROUND(I376*H376,2)</f>
        <v>0</v>
      </c>
      <c r="BL376" s="17" t="s">
        <v>230</v>
      </c>
      <c r="BM376" s="229" t="s">
        <v>830</v>
      </c>
    </row>
    <row r="377" s="2" customFormat="1" ht="24.15" customHeight="1">
      <c r="A377" s="38"/>
      <c r="B377" s="39"/>
      <c r="C377" s="218" t="s">
        <v>831</v>
      </c>
      <c r="D377" s="218" t="s">
        <v>146</v>
      </c>
      <c r="E377" s="219" t="s">
        <v>832</v>
      </c>
      <c r="F377" s="220" t="s">
        <v>833</v>
      </c>
      <c r="G377" s="221" t="s">
        <v>221</v>
      </c>
      <c r="H377" s="222">
        <v>24</v>
      </c>
      <c r="I377" s="223"/>
      <c r="J377" s="224">
        <f>ROUND(I377*H377,2)</f>
        <v>0</v>
      </c>
      <c r="K377" s="220" t="s">
        <v>1</v>
      </c>
      <c r="L377" s="44"/>
      <c r="M377" s="225" t="s">
        <v>1</v>
      </c>
      <c r="N377" s="226" t="s">
        <v>42</v>
      </c>
      <c r="O377" s="91"/>
      <c r="P377" s="227">
        <f>O377*H377</f>
        <v>0</v>
      </c>
      <c r="Q377" s="227">
        <v>2.0000000000000002E-05</v>
      </c>
      <c r="R377" s="227">
        <f>Q377*H377</f>
        <v>0.00048000000000000007</v>
      </c>
      <c r="S377" s="227">
        <v>0</v>
      </c>
      <c r="T377" s="228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29" t="s">
        <v>230</v>
      </c>
      <c r="AT377" s="229" t="s">
        <v>146</v>
      </c>
      <c r="AU377" s="229" t="s">
        <v>87</v>
      </c>
      <c r="AY377" s="17" t="s">
        <v>143</v>
      </c>
      <c r="BE377" s="230">
        <f>IF(N377="základní",J377,0)</f>
        <v>0</v>
      </c>
      <c r="BF377" s="230">
        <f>IF(N377="snížená",J377,0)</f>
        <v>0</v>
      </c>
      <c r="BG377" s="230">
        <f>IF(N377="zákl. přenesená",J377,0)</f>
        <v>0</v>
      </c>
      <c r="BH377" s="230">
        <f>IF(N377="sníž. přenesená",J377,0)</f>
        <v>0</v>
      </c>
      <c r="BI377" s="230">
        <f>IF(N377="nulová",J377,0)</f>
        <v>0</v>
      </c>
      <c r="BJ377" s="17" t="s">
        <v>85</v>
      </c>
      <c r="BK377" s="230">
        <f>ROUND(I377*H377,2)</f>
        <v>0</v>
      </c>
      <c r="BL377" s="17" t="s">
        <v>230</v>
      </c>
      <c r="BM377" s="229" t="s">
        <v>834</v>
      </c>
    </row>
    <row r="378" s="2" customFormat="1" ht="24.15" customHeight="1">
      <c r="A378" s="38"/>
      <c r="B378" s="39"/>
      <c r="C378" s="218" t="s">
        <v>835</v>
      </c>
      <c r="D378" s="218" t="s">
        <v>146</v>
      </c>
      <c r="E378" s="219" t="s">
        <v>836</v>
      </c>
      <c r="F378" s="220" t="s">
        <v>837</v>
      </c>
      <c r="G378" s="221" t="s">
        <v>221</v>
      </c>
      <c r="H378" s="222">
        <v>24</v>
      </c>
      <c r="I378" s="223"/>
      <c r="J378" s="224">
        <f>ROUND(I378*H378,2)</f>
        <v>0</v>
      </c>
      <c r="K378" s="220" t="s">
        <v>1</v>
      </c>
      <c r="L378" s="44"/>
      <c r="M378" s="225" t="s">
        <v>1</v>
      </c>
      <c r="N378" s="226" t="s">
        <v>42</v>
      </c>
      <c r="O378" s="91"/>
      <c r="P378" s="227">
        <f>O378*H378</f>
        <v>0</v>
      </c>
      <c r="Q378" s="227">
        <v>6.0000000000000002E-05</v>
      </c>
      <c r="R378" s="227">
        <f>Q378*H378</f>
        <v>0.0014400000000000001</v>
      </c>
      <c r="S378" s="227">
        <v>0</v>
      </c>
      <c r="T378" s="228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29" t="s">
        <v>230</v>
      </c>
      <c r="AT378" s="229" t="s">
        <v>146</v>
      </c>
      <c r="AU378" s="229" t="s">
        <v>87</v>
      </c>
      <c r="AY378" s="17" t="s">
        <v>143</v>
      </c>
      <c r="BE378" s="230">
        <f>IF(N378="základní",J378,0)</f>
        <v>0</v>
      </c>
      <c r="BF378" s="230">
        <f>IF(N378="snížená",J378,0)</f>
        <v>0</v>
      </c>
      <c r="BG378" s="230">
        <f>IF(N378="zákl. přenesená",J378,0)</f>
        <v>0</v>
      </c>
      <c r="BH378" s="230">
        <f>IF(N378="sníž. přenesená",J378,0)</f>
        <v>0</v>
      </c>
      <c r="BI378" s="230">
        <f>IF(N378="nulová",J378,0)</f>
        <v>0</v>
      </c>
      <c r="BJ378" s="17" t="s">
        <v>85</v>
      </c>
      <c r="BK378" s="230">
        <f>ROUND(I378*H378,2)</f>
        <v>0</v>
      </c>
      <c r="BL378" s="17" t="s">
        <v>230</v>
      </c>
      <c r="BM378" s="229" t="s">
        <v>838</v>
      </c>
    </row>
    <row r="379" s="2" customFormat="1" ht="24.15" customHeight="1">
      <c r="A379" s="38"/>
      <c r="B379" s="39"/>
      <c r="C379" s="218" t="s">
        <v>839</v>
      </c>
      <c r="D379" s="218" t="s">
        <v>146</v>
      </c>
      <c r="E379" s="219" t="s">
        <v>840</v>
      </c>
      <c r="F379" s="220" t="s">
        <v>841</v>
      </c>
      <c r="G379" s="221" t="s">
        <v>149</v>
      </c>
      <c r="H379" s="222">
        <v>21.600000000000001</v>
      </c>
      <c r="I379" s="223"/>
      <c r="J379" s="224">
        <f>ROUND(I379*H379,2)</f>
        <v>0</v>
      </c>
      <c r="K379" s="220" t="s">
        <v>1</v>
      </c>
      <c r="L379" s="44"/>
      <c r="M379" s="225" t="s">
        <v>1</v>
      </c>
      <c r="N379" s="226" t="s">
        <v>42</v>
      </c>
      <c r="O379" s="91"/>
      <c r="P379" s="227">
        <f>O379*H379</f>
        <v>0</v>
      </c>
      <c r="Q379" s="227">
        <v>0.00031</v>
      </c>
      <c r="R379" s="227">
        <f>Q379*H379</f>
        <v>0.0066960000000000006</v>
      </c>
      <c r="S379" s="227">
        <v>0</v>
      </c>
      <c r="T379" s="228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9" t="s">
        <v>230</v>
      </c>
      <c r="AT379" s="229" t="s">
        <v>146</v>
      </c>
      <c r="AU379" s="229" t="s">
        <v>87</v>
      </c>
      <c r="AY379" s="17" t="s">
        <v>143</v>
      </c>
      <c r="BE379" s="230">
        <f>IF(N379="základní",J379,0)</f>
        <v>0</v>
      </c>
      <c r="BF379" s="230">
        <f>IF(N379="snížená",J379,0)</f>
        <v>0</v>
      </c>
      <c r="BG379" s="230">
        <f>IF(N379="zákl. přenesená",J379,0)</f>
        <v>0</v>
      </c>
      <c r="BH379" s="230">
        <f>IF(N379="sníž. přenesená",J379,0)</f>
        <v>0</v>
      </c>
      <c r="BI379" s="230">
        <f>IF(N379="nulová",J379,0)</f>
        <v>0</v>
      </c>
      <c r="BJ379" s="17" t="s">
        <v>85</v>
      </c>
      <c r="BK379" s="230">
        <f>ROUND(I379*H379,2)</f>
        <v>0</v>
      </c>
      <c r="BL379" s="17" t="s">
        <v>230</v>
      </c>
      <c r="BM379" s="229" t="s">
        <v>842</v>
      </c>
    </row>
    <row r="380" s="2" customFormat="1" ht="24.15" customHeight="1">
      <c r="A380" s="38"/>
      <c r="B380" s="39"/>
      <c r="C380" s="218" t="s">
        <v>843</v>
      </c>
      <c r="D380" s="218" t="s">
        <v>146</v>
      </c>
      <c r="E380" s="219" t="s">
        <v>844</v>
      </c>
      <c r="F380" s="220" t="s">
        <v>845</v>
      </c>
      <c r="G380" s="221" t="s">
        <v>221</v>
      </c>
      <c r="H380" s="222">
        <v>24</v>
      </c>
      <c r="I380" s="223"/>
      <c r="J380" s="224">
        <f>ROUND(I380*H380,2)</f>
        <v>0</v>
      </c>
      <c r="K380" s="220" t="s">
        <v>1</v>
      </c>
      <c r="L380" s="44"/>
      <c r="M380" s="225" t="s">
        <v>1</v>
      </c>
      <c r="N380" s="226" t="s">
        <v>42</v>
      </c>
      <c r="O380" s="91"/>
      <c r="P380" s="227">
        <f>O380*H380</f>
        <v>0</v>
      </c>
      <c r="Q380" s="227">
        <v>2.0000000000000002E-05</v>
      </c>
      <c r="R380" s="227">
        <f>Q380*H380</f>
        <v>0.00048000000000000007</v>
      </c>
      <c r="S380" s="227">
        <v>0</v>
      </c>
      <c r="T380" s="228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29" t="s">
        <v>230</v>
      </c>
      <c r="AT380" s="229" t="s">
        <v>146</v>
      </c>
      <c r="AU380" s="229" t="s">
        <v>87</v>
      </c>
      <c r="AY380" s="17" t="s">
        <v>143</v>
      </c>
      <c r="BE380" s="230">
        <f>IF(N380="základní",J380,0)</f>
        <v>0</v>
      </c>
      <c r="BF380" s="230">
        <f>IF(N380="snížená",J380,0)</f>
        <v>0</v>
      </c>
      <c r="BG380" s="230">
        <f>IF(N380="zákl. přenesená",J380,0)</f>
        <v>0</v>
      </c>
      <c r="BH380" s="230">
        <f>IF(N380="sníž. přenesená",J380,0)</f>
        <v>0</v>
      </c>
      <c r="BI380" s="230">
        <f>IF(N380="nulová",J380,0)</f>
        <v>0</v>
      </c>
      <c r="BJ380" s="17" t="s">
        <v>85</v>
      </c>
      <c r="BK380" s="230">
        <f>ROUND(I380*H380,2)</f>
        <v>0</v>
      </c>
      <c r="BL380" s="17" t="s">
        <v>230</v>
      </c>
      <c r="BM380" s="229" t="s">
        <v>846</v>
      </c>
    </row>
    <row r="381" s="2" customFormat="1" ht="21.75" customHeight="1">
      <c r="A381" s="38"/>
      <c r="B381" s="39"/>
      <c r="C381" s="218" t="s">
        <v>847</v>
      </c>
      <c r="D381" s="218" t="s">
        <v>146</v>
      </c>
      <c r="E381" s="219" t="s">
        <v>848</v>
      </c>
      <c r="F381" s="220" t="s">
        <v>849</v>
      </c>
      <c r="G381" s="221" t="s">
        <v>149</v>
      </c>
      <c r="H381" s="222">
        <v>21.600000000000001</v>
      </c>
      <c r="I381" s="223"/>
      <c r="J381" s="224">
        <f>ROUND(I381*H381,2)</f>
        <v>0</v>
      </c>
      <c r="K381" s="220" t="s">
        <v>1</v>
      </c>
      <c r="L381" s="44"/>
      <c r="M381" s="225" t="s">
        <v>1</v>
      </c>
      <c r="N381" s="226" t="s">
        <v>42</v>
      </c>
      <c r="O381" s="91"/>
      <c r="P381" s="227">
        <f>O381*H381</f>
        <v>0</v>
      </c>
      <c r="Q381" s="227">
        <v>4.0000000000000003E-05</v>
      </c>
      <c r="R381" s="227">
        <f>Q381*H381</f>
        <v>0.00086400000000000008</v>
      </c>
      <c r="S381" s="227">
        <v>0</v>
      </c>
      <c r="T381" s="228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29" t="s">
        <v>230</v>
      </c>
      <c r="AT381" s="229" t="s">
        <v>146</v>
      </c>
      <c r="AU381" s="229" t="s">
        <v>87</v>
      </c>
      <c r="AY381" s="17" t="s">
        <v>143</v>
      </c>
      <c r="BE381" s="230">
        <f>IF(N381="základní",J381,0)</f>
        <v>0</v>
      </c>
      <c r="BF381" s="230">
        <f>IF(N381="snížená",J381,0)</f>
        <v>0</v>
      </c>
      <c r="BG381" s="230">
        <f>IF(N381="zákl. přenesená",J381,0)</f>
        <v>0</v>
      </c>
      <c r="BH381" s="230">
        <f>IF(N381="sníž. přenesená",J381,0)</f>
        <v>0</v>
      </c>
      <c r="BI381" s="230">
        <f>IF(N381="nulová",J381,0)</f>
        <v>0</v>
      </c>
      <c r="BJ381" s="17" t="s">
        <v>85</v>
      </c>
      <c r="BK381" s="230">
        <f>ROUND(I381*H381,2)</f>
        <v>0</v>
      </c>
      <c r="BL381" s="17" t="s">
        <v>230</v>
      </c>
      <c r="BM381" s="229" t="s">
        <v>850</v>
      </c>
    </row>
    <row r="382" s="2" customFormat="1" ht="24.15" customHeight="1">
      <c r="A382" s="38"/>
      <c r="B382" s="39"/>
      <c r="C382" s="218" t="s">
        <v>851</v>
      </c>
      <c r="D382" s="218" t="s">
        <v>146</v>
      </c>
      <c r="E382" s="219" t="s">
        <v>852</v>
      </c>
      <c r="F382" s="220" t="s">
        <v>853</v>
      </c>
      <c r="G382" s="221" t="s">
        <v>149</v>
      </c>
      <c r="H382" s="222">
        <v>103.815</v>
      </c>
      <c r="I382" s="223"/>
      <c r="J382" s="224">
        <f>ROUND(I382*H382,2)</f>
        <v>0</v>
      </c>
      <c r="K382" s="220" t="s">
        <v>1</v>
      </c>
      <c r="L382" s="44"/>
      <c r="M382" s="225" t="s">
        <v>1</v>
      </c>
      <c r="N382" s="226" t="s">
        <v>42</v>
      </c>
      <c r="O382" s="91"/>
      <c r="P382" s="227">
        <f>O382*H382</f>
        <v>0</v>
      </c>
      <c r="Q382" s="227">
        <v>0.00020000000000000001</v>
      </c>
      <c r="R382" s="227">
        <f>Q382*H382</f>
        <v>0.020763</v>
      </c>
      <c r="S382" s="227">
        <v>0</v>
      </c>
      <c r="T382" s="228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29" t="s">
        <v>230</v>
      </c>
      <c r="AT382" s="229" t="s">
        <v>146</v>
      </c>
      <c r="AU382" s="229" t="s">
        <v>87</v>
      </c>
      <c r="AY382" s="17" t="s">
        <v>143</v>
      </c>
      <c r="BE382" s="230">
        <f>IF(N382="základní",J382,0)</f>
        <v>0</v>
      </c>
      <c r="BF382" s="230">
        <f>IF(N382="snížená",J382,0)</f>
        <v>0</v>
      </c>
      <c r="BG382" s="230">
        <f>IF(N382="zákl. přenesená",J382,0)</f>
        <v>0</v>
      </c>
      <c r="BH382" s="230">
        <f>IF(N382="sníž. přenesená",J382,0)</f>
        <v>0</v>
      </c>
      <c r="BI382" s="230">
        <f>IF(N382="nulová",J382,0)</f>
        <v>0</v>
      </c>
      <c r="BJ382" s="17" t="s">
        <v>85</v>
      </c>
      <c r="BK382" s="230">
        <f>ROUND(I382*H382,2)</f>
        <v>0</v>
      </c>
      <c r="BL382" s="17" t="s">
        <v>230</v>
      </c>
      <c r="BM382" s="229" t="s">
        <v>854</v>
      </c>
    </row>
    <row r="383" s="13" customFormat="1">
      <c r="A383" s="13"/>
      <c r="B383" s="231"/>
      <c r="C383" s="232"/>
      <c r="D383" s="233" t="s">
        <v>152</v>
      </c>
      <c r="E383" s="234" t="s">
        <v>1</v>
      </c>
      <c r="F383" s="235" t="s">
        <v>160</v>
      </c>
      <c r="G383" s="232"/>
      <c r="H383" s="234" t="s">
        <v>1</v>
      </c>
      <c r="I383" s="236"/>
      <c r="J383" s="232"/>
      <c r="K383" s="232"/>
      <c r="L383" s="237"/>
      <c r="M383" s="238"/>
      <c r="N383" s="239"/>
      <c r="O383" s="239"/>
      <c r="P383" s="239"/>
      <c r="Q383" s="239"/>
      <c r="R383" s="239"/>
      <c r="S383" s="239"/>
      <c r="T383" s="240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1" t="s">
        <v>152</v>
      </c>
      <c r="AU383" s="241" t="s">
        <v>87</v>
      </c>
      <c r="AV383" s="13" t="s">
        <v>85</v>
      </c>
      <c r="AW383" s="13" t="s">
        <v>32</v>
      </c>
      <c r="AX383" s="13" t="s">
        <v>77</v>
      </c>
      <c r="AY383" s="241" t="s">
        <v>143</v>
      </c>
    </row>
    <row r="384" s="14" customFormat="1">
      <c r="A384" s="14"/>
      <c r="B384" s="242"/>
      <c r="C384" s="243"/>
      <c r="D384" s="233" t="s">
        <v>152</v>
      </c>
      <c r="E384" s="244" t="s">
        <v>1</v>
      </c>
      <c r="F384" s="245" t="s">
        <v>855</v>
      </c>
      <c r="G384" s="243"/>
      <c r="H384" s="246">
        <v>103.815</v>
      </c>
      <c r="I384" s="247"/>
      <c r="J384" s="243"/>
      <c r="K384" s="243"/>
      <c r="L384" s="248"/>
      <c r="M384" s="249"/>
      <c r="N384" s="250"/>
      <c r="O384" s="250"/>
      <c r="P384" s="250"/>
      <c r="Q384" s="250"/>
      <c r="R384" s="250"/>
      <c r="S384" s="250"/>
      <c r="T384" s="251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2" t="s">
        <v>152</v>
      </c>
      <c r="AU384" s="252" t="s">
        <v>87</v>
      </c>
      <c r="AV384" s="14" t="s">
        <v>87</v>
      </c>
      <c r="AW384" s="14" t="s">
        <v>32</v>
      </c>
      <c r="AX384" s="14" t="s">
        <v>85</v>
      </c>
      <c r="AY384" s="252" t="s">
        <v>143</v>
      </c>
    </row>
    <row r="385" s="2" customFormat="1" ht="24.15" customHeight="1">
      <c r="A385" s="38"/>
      <c r="B385" s="39"/>
      <c r="C385" s="218" t="s">
        <v>856</v>
      </c>
      <c r="D385" s="218" t="s">
        <v>146</v>
      </c>
      <c r="E385" s="219" t="s">
        <v>857</v>
      </c>
      <c r="F385" s="220" t="s">
        <v>858</v>
      </c>
      <c r="G385" s="221" t="s">
        <v>149</v>
      </c>
      <c r="H385" s="222">
        <v>103.815</v>
      </c>
      <c r="I385" s="223"/>
      <c r="J385" s="224">
        <f>ROUND(I385*H385,2)</f>
        <v>0</v>
      </c>
      <c r="K385" s="220" t="s">
        <v>1</v>
      </c>
      <c r="L385" s="44"/>
      <c r="M385" s="225" t="s">
        <v>1</v>
      </c>
      <c r="N385" s="226" t="s">
        <v>42</v>
      </c>
      <c r="O385" s="91"/>
      <c r="P385" s="227">
        <f>O385*H385</f>
        <v>0</v>
      </c>
      <c r="Q385" s="227">
        <v>0.00040999999999999999</v>
      </c>
      <c r="R385" s="227">
        <f>Q385*H385</f>
        <v>0.042564149999999995</v>
      </c>
      <c r="S385" s="227">
        <v>0</v>
      </c>
      <c r="T385" s="228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29" t="s">
        <v>230</v>
      </c>
      <c r="AT385" s="229" t="s">
        <v>146</v>
      </c>
      <c r="AU385" s="229" t="s">
        <v>87</v>
      </c>
      <c r="AY385" s="17" t="s">
        <v>143</v>
      </c>
      <c r="BE385" s="230">
        <f>IF(N385="základní",J385,0)</f>
        <v>0</v>
      </c>
      <c r="BF385" s="230">
        <f>IF(N385="snížená",J385,0)</f>
        <v>0</v>
      </c>
      <c r="BG385" s="230">
        <f>IF(N385="zákl. přenesená",J385,0)</f>
        <v>0</v>
      </c>
      <c r="BH385" s="230">
        <f>IF(N385="sníž. přenesená",J385,0)</f>
        <v>0</v>
      </c>
      <c r="BI385" s="230">
        <f>IF(N385="nulová",J385,0)</f>
        <v>0</v>
      </c>
      <c r="BJ385" s="17" t="s">
        <v>85</v>
      </c>
      <c r="BK385" s="230">
        <f>ROUND(I385*H385,2)</f>
        <v>0</v>
      </c>
      <c r="BL385" s="17" t="s">
        <v>230</v>
      </c>
      <c r="BM385" s="229" t="s">
        <v>859</v>
      </c>
    </row>
    <row r="386" s="12" customFormat="1" ht="22.8" customHeight="1">
      <c r="A386" s="12"/>
      <c r="B386" s="202"/>
      <c r="C386" s="203"/>
      <c r="D386" s="204" t="s">
        <v>76</v>
      </c>
      <c r="E386" s="216" t="s">
        <v>860</v>
      </c>
      <c r="F386" s="216" t="s">
        <v>861</v>
      </c>
      <c r="G386" s="203"/>
      <c r="H386" s="203"/>
      <c r="I386" s="206"/>
      <c r="J386" s="217">
        <f>BK386</f>
        <v>0</v>
      </c>
      <c r="K386" s="203"/>
      <c r="L386" s="208"/>
      <c r="M386" s="209"/>
      <c r="N386" s="210"/>
      <c r="O386" s="210"/>
      <c r="P386" s="211">
        <f>SUM(P387:P407)</f>
        <v>0</v>
      </c>
      <c r="Q386" s="210"/>
      <c r="R386" s="211">
        <f>SUM(R387:R407)</f>
        <v>0.34562604000000002</v>
      </c>
      <c r="S386" s="210"/>
      <c r="T386" s="212">
        <f>SUM(T387:T407)</f>
        <v>0.070801829999999996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13" t="s">
        <v>87</v>
      </c>
      <c r="AT386" s="214" t="s">
        <v>76</v>
      </c>
      <c r="AU386" s="214" t="s">
        <v>85</v>
      </c>
      <c r="AY386" s="213" t="s">
        <v>143</v>
      </c>
      <c r="BK386" s="215">
        <f>SUM(BK387:BK407)</f>
        <v>0</v>
      </c>
    </row>
    <row r="387" s="2" customFormat="1" ht="24.15" customHeight="1">
      <c r="A387" s="38"/>
      <c r="B387" s="39"/>
      <c r="C387" s="218" t="s">
        <v>862</v>
      </c>
      <c r="D387" s="218" t="s">
        <v>146</v>
      </c>
      <c r="E387" s="219" t="s">
        <v>863</v>
      </c>
      <c r="F387" s="220" t="s">
        <v>864</v>
      </c>
      <c r="G387" s="221" t="s">
        <v>149</v>
      </c>
      <c r="H387" s="222">
        <v>124.86</v>
      </c>
      <c r="I387" s="223"/>
      <c r="J387" s="224">
        <f>ROUND(I387*H387,2)</f>
        <v>0</v>
      </c>
      <c r="K387" s="220" t="s">
        <v>1</v>
      </c>
      <c r="L387" s="44"/>
      <c r="M387" s="225" t="s">
        <v>1</v>
      </c>
      <c r="N387" s="226" t="s">
        <v>42</v>
      </c>
      <c r="O387" s="91"/>
      <c r="P387" s="227">
        <f>O387*H387</f>
        <v>0</v>
      </c>
      <c r="Q387" s="227">
        <v>0</v>
      </c>
      <c r="R387" s="227">
        <f>Q387*H387</f>
        <v>0</v>
      </c>
      <c r="S387" s="227">
        <v>0</v>
      </c>
      <c r="T387" s="228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9" t="s">
        <v>230</v>
      </c>
      <c r="AT387" s="229" t="s">
        <v>146</v>
      </c>
      <c r="AU387" s="229" t="s">
        <v>87</v>
      </c>
      <c r="AY387" s="17" t="s">
        <v>143</v>
      </c>
      <c r="BE387" s="230">
        <f>IF(N387="základní",J387,0)</f>
        <v>0</v>
      </c>
      <c r="BF387" s="230">
        <f>IF(N387="snížená",J387,0)</f>
        <v>0</v>
      </c>
      <c r="BG387" s="230">
        <f>IF(N387="zákl. přenesená",J387,0)</f>
        <v>0</v>
      </c>
      <c r="BH387" s="230">
        <f>IF(N387="sníž. přenesená",J387,0)</f>
        <v>0</v>
      </c>
      <c r="BI387" s="230">
        <f>IF(N387="nulová",J387,0)</f>
        <v>0</v>
      </c>
      <c r="BJ387" s="17" t="s">
        <v>85</v>
      </c>
      <c r="BK387" s="230">
        <f>ROUND(I387*H387,2)</f>
        <v>0</v>
      </c>
      <c r="BL387" s="17" t="s">
        <v>230</v>
      </c>
      <c r="BM387" s="229" t="s">
        <v>865</v>
      </c>
    </row>
    <row r="388" s="13" customFormat="1">
      <c r="A388" s="13"/>
      <c r="B388" s="231"/>
      <c r="C388" s="232"/>
      <c r="D388" s="233" t="s">
        <v>152</v>
      </c>
      <c r="E388" s="234" t="s">
        <v>1</v>
      </c>
      <c r="F388" s="235" t="s">
        <v>866</v>
      </c>
      <c r="G388" s="232"/>
      <c r="H388" s="234" t="s">
        <v>1</v>
      </c>
      <c r="I388" s="236"/>
      <c r="J388" s="232"/>
      <c r="K388" s="232"/>
      <c r="L388" s="237"/>
      <c r="M388" s="238"/>
      <c r="N388" s="239"/>
      <c r="O388" s="239"/>
      <c r="P388" s="239"/>
      <c r="Q388" s="239"/>
      <c r="R388" s="239"/>
      <c r="S388" s="239"/>
      <c r="T388" s="240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1" t="s">
        <v>152</v>
      </c>
      <c r="AU388" s="241" t="s">
        <v>87</v>
      </c>
      <c r="AV388" s="13" t="s">
        <v>85</v>
      </c>
      <c r="AW388" s="13" t="s">
        <v>32</v>
      </c>
      <c r="AX388" s="13" t="s">
        <v>77</v>
      </c>
      <c r="AY388" s="241" t="s">
        <v>143</v>
      </c>
    </row>
    <row r="389" s="14" customFormat="1">
      <c r="A389" s="14"/>
      <c r="B389" s="242"/>
      <c r="C389" s="243"/>
      <c r="D389" s="233" t="s">
        <v>152</v>
      </c>
      <c r="E389" s="244" t="s">
        <v>1</v>
      </c>
      <c r="F389" s="245" t="s">
        <v>867</v>
      </c>
      <c r="G389" s="243"/>
      <c r="H389" s="246">
        <v>124.86</v>
      </c>
      <c r="I389" s="247"/>
      <c r="J389" s="243"/>
      <c r="K389" s="243"/>
      <c r="L389" s="248"/>
      <c r="M389" s="249"/>
      <c r="N389" s="250"/>
      <c r="O389" s="250"/>
      <c r="P389" s="250"/>
      <c r="Q389" s="250"/>
      <c r="R389" s="250"/>
      <c r="S389" s="250"/>
      <c r="T389" s="251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2" t="s">
        <v>152</v>
      </c>
      <c r="AU389" s="252" t="s">
        <v>87</v>
      </c>
      <c r="AV389" s="14" t="s">
        <v>87</v>
      </c>
      <c r="AW389" s="14" t="s">
        <v>32</v>
      </c>
      <c r="AX389" s="14" t="s">
        <v>85</v>
      </c>
      <c r="AY389" s="252" t="s">
        <v>143</v>
      </c>
    </row>
    <row r="390" s="2" customFormat="1" ht="16.5" customHeight="1">
      <c r="A390" s="38"/>
      <c r="B390" s="39"/>
      <c r="C390" s="218" t="s">
        <v>868</v>
      </c>
      <c r="D390" s="218" t="s">
        <v>146</v>
      </c>
      <c r="E390" s="219" t="s">
        <v>869</v>
      </c>
      <c r="F390" s="220" t="s">
        <v>870</v>
      </c>
      <c r="G390" s="221" t="s">
        <v>149</v>
      </c>
      <c r="H390" s="222">
        <v>228.393</v>
      </c>
      <c r="I390" s="223"/>
      <c r="J390" s="224">
        <f>ROUND(I390*H390,2)</f>
        <v>0</v>
      </c>
      <c r="K390" s="220" t="s">
        <v>1</v>
      </c>
      <c r="L390" s="44"/>
      <c r="M390" s="225" t="s">
        <v>1</v>
      </c>
      <c r="N390" s="226" t="s">
        <v>42</v>
      </c>
      <c r="O390" s="91"/>
      <c r="P390" s="227">
        <f>O390*H390</f>
        <v>0</v>
      </c>
      <c r="Q390" s="227">
        <v>0.001</v>
      </c>
      <c r="R390" s="227">
        <f>Q390*H390</f>
        <v>0.22839300000000001</v>
      </c>
      <c r="S390" s="227">
        <v>0.00031</v>
      </c>
      <c r="T390" s="228">
        <f>S390*H390</f>
        <v>0.070801829999999996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29" t="s">
        <v>230</v>
      </c>
      <c r="AT390" s="229" t="s">
        <v>146</v>
      </c>
      <c r="AU390" s="229" t="s">
        <v>87</v>
      </c>
      <c r="AY390" s="17" t="s">
        <v>143</v>
      </c>
      <c r="BE390" s="230">
        <f>IF(N390="základní",J390,0)</f>
        <v>0</v>
      </c>
      <c r="BF390" s="230">
        <f>IF(N390="snížená",J390,0)</f>
        <v>0</v>
      </c>
      <c r="BG390" s="230">
        <f>IF(N390="zákl. přenesená",J390,0)</f>
        <v>0</v>
      </c>
      <c r="BH390" s="230">
        <f>IF(N390="sníž. přenesená",J390,0)</f>
        <v>0</v>
      </c>
      <c r="BI390" s="230">
        <f>IF(N390="nulová",J390,0)</f>
        <v>0</v>
      </c>
      <c r="BJ390" s="17" t="s">
        <v>85</v>
      </c>
      <c r="BK390" s="230">
        <f>ROUND(I390*H390,2)</f>
        <v>0</v>
      </c>
      <c r="BL390" s="17" t="s">
        <v>230</v>
      </c>
      <c r="BM390" s="229" t="s">
        <v>871</v>
      </c>
    </row>
    <row r="391" s="13" customFormat="1">
      <c r="A391" s="13"/>
      <c r="B391" s="231"/>
      <c r="C391" s="232"/>
      <c r="D391" s="233" t="s">
        <v>152</v>
      </c>
      <c r="E391" s="234" t="s">
        <v>1</v>
      </c>
      <c r="F391" s="235" t="s">
        <v>160</v>
      </c>
      <c r="G391" s="232"/>
      <c r="H391" s="234" t="s">
        <v>1</v>
      </c>
      <c r="I391" s="236"/>
      <c r="J391" s="232"/>
      <c r="K391" s="232"/>
      <c r="L391" s="237"/>
      <c r="M391" s="238"/>
      <c r="N391" s="239"/>
      <c r="O391" s="239"/>
      <c r="P391" s="239"/>
      <c r="Q391" s="239"/>
      <c r="R391" s="239"/>
      <c r="S391" s="239"/>
      <c r="T391" s="240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1" t="s">
        <v>152</v>
      </c>
      <c r="AU391" s="241" t="s">
        <v>87</v>
      </c>
      <c r="AV391" s="13" t="s">
        <v>85</v>
      </c>
      <c r="AW391" s="13" t="s">
        <v>32</v>
      </c>
      <c r="AX391" s="13" t="s">
        <v>77</v>
      </c>
      <c r="AY391" s="241" t="s">
        <v>143</v>
      </c>
    </row>
    <row r="392" s="14" customFormat="1">
      <c r="A392" s="14"/>
      <c r="B392" s="242"/>
      <c r="C392" s="243"/>
      <c r="D392" s="233" t="s">
        <v>152</v>
      </c>
      <c r="E392" s="244" t="s">
        <v>1</v>
      </c>
      <c r="F392" s="245" t="s">
        <v>161</v>
      </c>
      <c r="G392" s="243"/>
      <c r="H392" s="246">
        <v>228.393</v>
      </c>
      <c r="I392" s="247"/>
      <c r="J392" s="243"/>
      <c r="K392" s="243"/>
      <c r="L392" s="248"/>
      <c r="M392" s="249"/>
      <c r="N392" s="250"/>
      <c r="O392" s="250"/>
      <c r="P392" s="250"/>
      <c r="Q392" s="250"/>
      <c r="R392" s="250"/>
      <c r="S392" s="250"/>
      <c r="T392" s="251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2" t="s">
        <v>152</v>
      </c>
      <c r="AU392" s="252" t="s">
        <v>87</v>
      </c>
      <c r="AV392" s="14" t="s">
        <v>87</v>
      </c>
      <c r="AW392" s="14" t="s">
        <v>32</v>
      </c>
      <c r="AX392" s="14" t="s">
        <v>85</v>
      </c>
      <c r="AY392" s="252" t="s">
        <v>143</v>
      </c>
    </row>
    <row r="393" s="2" customFormat="1" ht="24.15" customHeight="1">
      <c r="A393" s="38"/>
      <c r="B393" s="39"/>
      <c r="C393" s="218" t="s">
        <v>872</v>
      </c>
      <c r="D393" s="218" t="s">
        <v>146</v>
      </c>
      <c r="E393" s="219" t="s">
        <v>873</v>
      </c>
      <c r="F393" s="220" t="s">
        <v>874</v>
      </c>
      <c r="G393" s="221" t="s">
        <v>149</v>
      </c>
      <c r="H393" s="222">
        <v>249.43799999999999</v>
      </c>
      <c r="I393" s="223"/>
      <c r="J393" s="224">
        <f>ROUND(I393*H393,2)</f>
        <v>0</v>
      </c>
      <c r="K393" s="220" t="s">
        <v>1</v>
      </c>
      <c r="L393" s="44"/>
      <c r="M393" s="225" t="s">
        <v>1</v>
      </c>
      <c r="N393" s="226" t="s">
        <v>42</v>
      </c>
      <c r="O393" s="91"/>
      <c r="P393" s="227">
        <f>O393*H393</f>
        <v>0</v>
      </c>
      <c r="Q393" s="227">
        <v>0.00020000000000000001</v>
      </c>
      <c r="R393" s="227">
        <f>Q393*H393</f>
        <v>0.049887599999999997</v>
      </c>
      <c r="S393" s="227">
        <v>0</v>
      </c>
      <c r="T393" s="228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9" t="s">
        <v>230</v>
      </c>
      <c r="AT393" s="229" t="s">
        <v>146</v>
      </c>
      <c r="AU393" s="229" t="s">
        <v>87</v>
      </c>
      <c r="AY393" s="17" t="s">
        <v>143</v>
      </c>
      <c r="BE393" s="230">
        <f>IF(N393="základní",J393,0)</f>
        <v>0</v>
      </c>
      <c r="BF393" s="230">
        <f>IF(N393="snížená",J393,0)</f>
        <v>0</v>
      </c>
      <c r="BG393" s="230">
        <f>IF(N393="zákl. přenesená",J393,0)</f>
        <v>0</v>
      </c>
      <c r="BH393" s="230">
        <f>IF(N393="sníž. přenesená",J393,0)</f>
        <v>0</v>
      </c>
      <c r="BI393" s="230">
        <f>IF(N393="nulová",J393,0)</f>
        <v>0</v>
      </c>
      <c r="BJ393" s="17" t="s">
        <v>85</v>
      </c>
      <c r="BK393" s="230">
        <f>ROUND(I393*H393,2)</f>
        <v>0</v>
      </c>
      <c r="BL393" s="17" t="s">
        <v>230</v>
      </c>
      <c r="BM393" s="229" t="s">
        <v>875</v>
      </c>
    </row>
    <row r="394" s="13" customFormat="1">
      <c r="A394" s="13"/>
      <c r="B394" s="231"/>
      <c r="C394" s="232"/>
      <c r="D394" s="233" t="s">
        <v>152</v>
      </c>
      <c r="E394" s="234" t="s">
        <v>1</v>
      </c>
      <c r="F394" s="235" t="s">
        <v>866</v>
      </c>
      <c r="G394" s="232"/>
      <c r="H394" s="234" t="s">
        <v>1</v>
      </c>
      <c r="I394" s="236"/>
      <c r="J394" s="232"/>
      <c r="K394" s="232"/>
      <c r="L394" s="237"/>
      <c r="M394" s="238"/>
      <c r="N394" s="239"/>
      <c r="O394" s="239"/>
      <c r="P394" s="239"/>
      <c r="Q394" s="239"/>
      <c r="R394" s="239"/>
      <c r="S394" s="239"/>
      <c r="T394" s="240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1" t="s">
        <v>152</v>
      </c>
      <c r="AU394" s="241" t="s">
        <v>87</v>
      </c>
      <c r="AV394" s="13" t="s">
        <v>85</v>
      </c>
      <c r="AW394" s="13" t="s">
        <v>32</v>
      </c>
      <c r="AX394" s="13" t="s">
        <v>77</v>
      </c>
      <c r="AY394" s="241" t="s">
        <v>143</v>
      </c>
    </row>
    <row r="395" s="14" customFormat="1">
      <c r="A395" s="14"/>
      <c r="B395" s="242"/>
      <c r="C395" s="243"/>
      <c r="D395" s="233" t="s">
        <v>152</v>
      </c>
      <c r="E395" s="244" t="s">
        <v>1</v>
      </c>
      <c r="F395" s="245" t="s">
        <v>867</v>
      </c>
      <c r="G395" s="243"/>
      <c r="H395" s="246">
        <v>124.86</v>
      </c>
      <c r="I395" s="247"/>
      <c r="J395" s="243"/>
      <c r="K395" s="243"/>
      <c r="L395" s="248"/>
      <c r="M395" s="249"/>
      <c r="N395" s="250"/>
      <c r="O395" s="250"/>
      <c r="P395" s="250"/>
      <c r="Q395" s="250"/>
      <c r="R395" s="250"/>
      <c r="S395" s="250"/>
      <c r="T395" s="251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2" t="s">
        <v>152</v>
      </c>
      <c r="AU395" s="252" t="s">
        <v>87</v>
      </c>
      <c r="AV395" s="14" t="s">
        <v>87</v>
      </c>
      <c r="AW395" s="14" t="s">
        <v>32</v>
      </c>
      <c r="AX395" s="14" t="s">
        <v>77</v>
      </c>
      <c r="AY395" s="252" t="s">
        <v>143</v>
      </c>
    </row>
    <row r="396" s="13" customFormat="1">
      <c r="A396" s="13"/>
      <c r="B396" s="231"/>
      <c r="C396" s="232"/>
      <c r="D396" s="233" t="s">
        <v>152</v>
      </c>
      <c r="E396" s="234" t="s">
        <v>1</v>
      </c>
      <c r="F396" s="235" t="s">
        <v>160</v>
      </c>
      <c r="G396" s="232"/>
      <c r="H396" s="234" t="s">
        <v>1</v>
      </c>
      <c r="I396" s="236"/>
      <c r="J396" s="232"/>
      <c r="K396" s="232"/>
      <c r="L396" s="237"/>
      <c r="M396" s="238"/>
      <c r="N396" s="239"/>
      <c r="O396" s="239"/>
      <c r="P396" s="239"/>
      <c r="Q396" s="239"/>
      <c r="R396" s="239"/>
      <c r="S396" s="239"/>
      <c r="T396" s="240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1" t="s">
        <v>152</v>
      </c>
      <c r="AU396" s="241" t="s">
        <v>87</v>
      </c>
      <c r="AV396" s="13" t="s">
        <v>85</v>
      </c>
      <c r="AW396" s="13" t="s">
        <v>32</v>
      </c>
      <c r="AX396" s="13" t="s">
        <v>77</v>
      </c>
      <c r="AY396" s="241" t="s">
        <v>143</v>
      </c>
    </row>
    <row r="397" s="14" customFormat="1">
      <c r="A397" s="14"/>
      <c r="B397" s="242"/>
      <c r="C397" s="243"/>
      <c r="D397" s="233" t="s">
        <v>152</v>
      </c>
      <c r="E397" s="244" t="s">
        <v>1</v>
      </c>
      <c r="F397" s="245" t="s">
        <v>876</v>
      </c>
      <c r="G397" s="243"/>
      <c r="H397" s="246">
        <v>124.578</v>
      </c>
      <c r="I397" s="247"/>
      <c r="J397" s="243"/>
      <c r="K397" s="243"/>
      <c r="L397" s="248"/>
      <c r="M397" s="249"/>
      <c r="N397" s="250"/>
      <c r="O397" s="250"/>
      <c r="P397" s="250"/>
      <c r="Q397" s="250"/>
      <c r="R397" s="250"/>
      <c r="S397" s="250"/>
      <c r="T397" s="251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2" t="s">
        <v>152</v>
      </c>
      <c r="AU397" s="252" t="s">
        <v>87</v>
      </c>
      <c r="AV397" s="14" t="s">
        <v>87</v>
      </c>
      <c r="AW397" s="14" t="s">
        <v>32</v>
      </c>
      <c r="AX397" s="14" t="s">
        <v>77</v>
      </c>
      <c r="AY397" s="252" t="s">
        <v>143</v>
      </c>
    </row>
    <row r="398" s="15" customFormat="1">
      <c r="A398" s="15"/>
      <c r="B398" s="253"/>
      <c r="C398" s="254"/>
      <c r="D398" s="233" t="s">
        <v>152</v>
      </c>
      <c r="E398" s="255" t="s">
        <v>1</v>
      </c>
      <c r="F398" s="256" t="s">
        <v>182</v>
      </c>
      <c r="G398" s="254"/>
      <c r="H398" s="257">
        <v>249.43799999999999</v>
      </c>
      <c r="I398" s="258"/>
      <c r="J398" s="254"/>
      <c r="K398" s="254"/>
      <c r="L398" s="259"/>
      <c r="M398" s="260"/>
      <c r="N398" s="261"/>
      <c r="O398" s="261"/>
      <c r="P398" s="261"/>
      <c r="Q398" s="261"/>
      <c r="R398" s="261"/>
      <c r="S398" s="261"/>
      <c r="T398" s="262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63" t="s">
        <v>152</v>
      </c>
      <c r="AU398" s="263" t="s">
        <v>87</v>
      </c>
      <c r="AV398" s="15" t="s">
        <v>150</v>
      </c>
      <c r="AW398" s="15" t="s">
        <v>32</v>
      </c>
      <c r="AX398" s="15" t="s">
        <v>85</v>
      </c>
      <c r="AY398" s="263" t="s">
        <v>143</v>
      </c>
    </row>
    <row r="399" s="2" customFormat="1" ht="33" customHeight="1">
      <c r="A399" s="38"/>
      <c r="B399" s="39"/>
      <c r="C399" s="218" t="s">
        <v>877</v>
      </c>
      <c r="D399" s="218" t="s">
        <v>146</v>
      </c>
      <c r="E399" s="219" t="s">
        <v>878</v>
      </c>
      <c r="F399" s="220" t="s">
        <v>879</v>
      </c>
      <c r="G399" s="221" t="s">
        <v>149</v>
      </c>
      <c r="H399" s="222">
        <v>249.43799999999999</v>
      </c>
      <c r="I399" s="223"/>
      <c r="J399" s="224">
        <f>ROUND(I399*H399,2)</f>
        <v>0</v>
      </c>
      <c r="K399" s="220" t="s">
        <v>1</v>
      </c>
      <c r="L399" s="44"/>
      <c r="M399" s="225" t="s">
        <v>1</v>
      </c>
      <c r="N399" s="226" t="s">
        <v>42</v>
      </c>
      <c r="O399" s="91"/>
      <c r="P399" s="227">
        <f>O399*H399</f>
        <v>0</v>
      </c>
      <c r="Q399" s="227">
        <v>0.00025999999999999998</v>
      </c>
      <c r="R399" s="227">
        <f>Q399*H399</f>
        <v>0.064853879999999989</v>
      </c>
      <c r="S399" s="227">
        <v>0</v>
      </c>
      <c r="T399" s="228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9" t="s">
        <v>230</v>
      </c>
      <c r="AT399" s="229" t="s">
        <v>146</v>
      </c>
      <c r="AU399" s="229" t="s">
        <v>87</v>
      </c>
      <c r="AY399" s="17" t="s">
        <v>143</v>
      </c>
      <c r="BE399" s="230">
        <f>IF(N399="základní",J399,0)</f>
        <v>0</v>
      </c>
      <c r="BF399" s="230">
        <f>IF(N399="snížená",J399,0)</f>
        <v>0</v>
      </c>
      <c r="BG399" s="230">
        <f>IF(N399="zákl. přenesená",J399,0)</f>
        <v>0</v>
      </c>
      <c r="BH399" s="230">
        <f>IF(N399="sníž. přenesená",J399,0)</f>
        <v>0</v>
      </c>
      <c r="BI399" s="230">
        <f>IF(N399="nulová",J399,0)</f>
        <v>0</v>
      </c>
      <c r="BJ399" s="17" t="s">
        <v>85</v>
      </c>
      <c r="BK399" s="230">
        <f>ROUND(I399*H399,2)</f>
        <v>0</v>
      </c>
      <c r="BL399" s="17" t="s">
        <v>230</v>
      </c>
      <c r="BM399" s="229" t="s">
        <v>880</v>
      </c>
    </row>
    <row r="400" s="13" customFormat="1">
      <c r="A400" s="13"/>
      <c r="B400" s="231"/>
      <c r="C400" s="232"/>
      <c r="D400" s="233" t="s">
        <v>152</v>
      </c>
      <c r="E400" s="234" t="s">
        <v>1</v>
      </c>
      <c r="F400" s="235" t="s">
        <v>866</v>
      </c>
      <c r="G400" s="232"/>
      <c r="H400" s="234" t="s">
        <v>1</v>
      </c>
      <c r="I400" s="236"/>
      <c r="J400" s="232"/>
      <c r="K400" s="232"/>
      <c r="L400" s="237"/>
      <c r="M400" s="238"/>
      <c r="N400" s="239"/>
      <c r="O400" s="239"/>
      <c r="P400" s="239"/>
      <c r="Q400" s="239"/>
      <c r="R400" s="239"/>
      <c r="S400" s="239"/>
      <c r="T400" s="240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1" t="s">
        <v>152</v>
      </c>
      <c r="AU400" s="241" t="s">
        <v>87</v>
      </c>
      <c r="AV400" s="13" t="s">
        <v>85</v>
      </c>
      <c r="AW400" s="13" t="s">
        <v>32</v>
      </c>
      <c r="AX400" s="13" t="s">
        <v>77</v>
      </c>
      <c r="AY400" s="241" t="s">
        <v>143</v>
      </c>
    </row>
    <row r="401" s="14" customFormat="1">
      <c r="A401" s="14"/>
      <c r="B401" s="242"/>
      <c r="C401" s="243"/>
      <c r="D401" s="233" t="s">
        <v>152</v>
      </c>
      <c r="E401" s="244" t="s">
        <v>1</v>
      </c>
      <c r="F401" s="245" t="s">
        <v>867</v>
      </c>
      <c r="G401" s="243"/>
      <c r="H401" s="246">
        <v>124.86</v>
      </c>
      <c r="I401" s="247"/>
      <c r="J401" s="243"/>
      <c r="K401" s="243"/>
      <c r="L401" s="248"/>
      <c r="M401" s="249"/>
      <c r="N401" s="250"/>
      <c r="O401" s="250"/>
      <c r="P401" s="250"/>
      <c r="Q401" s="250"/>
      <c r="R401" s="250"/>
      <c r="S401" s="250"/>
      <c r="T401" s="251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2" t="s">
        <v>152</v>
      </c>
      <c r="AU401" s="252" t="s">
        <v>87</v>
      </c>
      <c r="AV401" s="14" t="s">
        <v>87</v>
      </c>
      <c r="AW401" s="14" t="s">
        <v>32</v>
      </c>
      <c r="AX401" s="14" t="s">
        <v>77</v>
      </c>
      <c r="AY401" s="252" t="s">
        <v>143</v>
      </c>
    </row>
    <row r="402" s="13" customFormat="1">
      <c r="A402" s="13"/>
      <c r="B402" s="231"/>
      <c r="C402" s="232"/>
      <c r="D402" s="233" t="s">
        <v>152</v>
      </c>
      <c r="E402" s="234" t="s">
        <v>1</v>
      </c>
      <c r="F402" s="235" t="s">
        <v>160</v>
      </c>
      <c r="G402" s="232"/>
      <c r="H402" s="234" t="s">
        <v>1</v>
      </c>
      <c r="I402" s="236"/>
      <c r="J402" s="232"/>
      <c r="K402" s="232"/>
      <c r="L402" s="237"/>
      <c r="M402" s="238"/>
      <c r="N402" s="239"/>
      <c r="O402" s="239"/>
      <c r="P402" s="239"/>
      <c r="Q402" s="239"/>
      <c r="R402" s="239"/>
      <c r="S402" s="239"/>
      <c r="T402" s="240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1" t="s">
        <v>152</v>
      </c>
      <c r="AU402" s="241" t="s">
        <v>87</v>
      </c>
      <c r="AV402" s="13" t="s">
        <v>85</v>
      </c>
      <c r="AW402" s="13" t="s">
        <v>32</v>
      </c>
      <c r="AX402" s="13" t="s">
        <v>77</v>
      </c>
      <c r="AY402" s="241" t="s">
        <v>143</v>
      </c>
    </row>
    <row r="403" s="14" customFormat="1">
      <c r="A403" s="14"/>
      <c r="B403" s="242"/>
      <c r="C403" s="243"/>
      <c r="D403" s="233" t="s">
        <v>152</v>
      </c>
      <c r="E403" s="244" t="s">
        <v>1</v>
      </c>
      <c r="F403" s="245" t="s">
        <v>876</v>
      </c>
      <c r="G403" s="243"/>
      <c r="H403" s="246">
        <v>124.578</v>
      </c>
      <c r="I403" s="247"/>
      <c r="J403" s="243"/>
      <c r="K403" s="243"/>
      <c r="L403" s="248"/>
      <c r="M403" s="249"/>
      <c r="N403" s="250"/>
      <c r="O403" s="250"/>
      <c r="P403" s="250"/>
      <c r="Q403" s="250"/>
      <c r="R403" s="250"/>
      <c r="S403" s="250"/>
      <c r="T403" s="251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2" t="s">
        <v>152</v>
      </c>
      <c r="AU403" s="252" t="s">
        <v>87</v>
      </c>
      <c r="AV403" s="14" t="s">
        <v>87</v>
      </c>
      <c r="AW403" s="14" t="s">
        <v>32</v>
      </c>
      <c r="AX403" s="14" t="s">
        <v>77</v>
      </c>
      <c r="AY403" s="252" t="s">
        <v>143</v>
      </c>
    </row>
    <row r="404" s="15" customFormat="1">
      <c r="A404" s="15"/>
      <c r="B404" s="253"/>
      <c r="C404" s="254"/>
      <c r="D404" s="233" t="s">
        <v>152</v>
      </c>
      <c r="E404" s="255" t="s">
        <v>1</v>
      </c>
      <c r="F404" s="256" t="s">
        <v>182</v>
      </c>
      <c r="G404" s="254"/>
      <c r="H404" s="257">
        <v>249.43799999999999</v>
      </c>
      <c r="I404" s="258"/>
      <c r="J404" s="254"/>
      <c r="K404" s="254"/>
      <c r="L404" s="259"/>
      <c r="M404" s="260"/>
      <c r="N404" s="261"/>
      <c r="O404" s="261"/>
      <c r="P404" s="261"/>
      <c r="Q404" s="261"/>
      <c r="R404" s="261"/>
      <c r="S404" s="261"/>
      <c r="T404" s="262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3" t="s">
        <v>152</v>
      </c>
      <c r="AU404" s="263" t="s">
        <v>87</v>
      </c>
      <c r="AV404" s="15" t="s">
        <v>150</v>
      </c>
      <c r="AW404" s="15" t="s">
        <v>32</v>
      </c>
      <c r="AX404" s="15" t="s">
        <v>85</v>
      </c>
      <c r="AY404" s="263" t="s">
        <v>143</v>
      </c>
    </row>
    <row r="405" s="2" customFormat="1" ht="37.8" customHeight="1">
      <c r="A405" s="38"/>
      <c r="B405" s="39"/>
      <c r="C405" s="218" t="s">
        <v>881</v>
      </c>
      <c r="D405" s="218" t="s">
        <v>146</v>
      </c>
      <c r="E405" s="219" t="s">
        <v>882</v>
      </c>
      <c r="F405" s="220" t="s">
        <v>883</v>
      </c>
      <c r="G405" s="221" t="s">
        <v>149</v>
      </c>
      <c r="H405" s="222">
        <v>124.578</v>
      </c>
      <c r="I405" s="223"/>
      <c r="J405" s="224">
        <f>ROUND(I405*H405,2)</f>
        <v>0</v>
      </c>
      <c r="K405" s="220" t="s">
        <v>1</v>
      </c>
      <c r="L405" s="44"/>
      <c r="M405" s="225" t="s">
        <v>1</v>
      </c>
      <c r="N405" s="226" t="s">
        <v>42</v>
      </c>
      <c r="O405" s="91"/>
      <c r="P405" s="227">
        <f>O405*H405</f>
        <v>0</v>
      </c>
      <c r="Q405" s="227">
        <v>2.0000000000000002E-05</v>
      </c>
      <c r="R405" s="227">
        <f>Q405*H405</f>
        <v>0.0024915600000000003</v>
      </c>
      <c r="S405" s="227">
        <v>0</v>
      </c>
      <c r="T405" s="228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9" t="s">
        <v>230</v>
      </c>
      <c r="AT405" s="229" t="s">
        <v>146</v>
      </c>
      <c r="AU405" s="229" t="s">
        <v>87</v>
      </c>
      <c r="AY405" s="17" t="s">
        <v>143</v>
      </c>
      <c r="BE405" s="230">
        <f>IF(N405="základní",J405,0)</f>
        <v>0</v>
      </c>
      <c r="BF405" s="230">
        <f>IF(N405="snížená",J405,0)</f>
        <v>0</v>
      </c>
      <c r="BG405" s="230">
        <f>IF(N405="zákl. přenesená",J405,0)</f>
        <v>0</v>
      </c>
      <c r="BH405" s="230">
        <f>IF(N405="sníž. přenesená",J405,0)</f>
        <v>0</v>
      </c>
      <c r="BI405" s="230">
        <f>IF(N405="nulová",J405,0)</f>
        <v>0</v>
      </c>
      <c r="BJ405" s="17" t="s">
        <v>85</v>
      </c>
      <c r="BK405" s="230">
        <f>ROUND(I405*H405,2)</f>
        <v>0</v>
      </c>
      <c r="BL405" s="17" t="s">
        <v>230</v>
      </c>
      <c r="BM405" s="229" t="s">
        <v>884</v>
      </c>
    </row>
    <row r="406" s="13" customFormat="1">
      <c r="A406" s="13"/>
      <c r="B406" s="231"/>
      <c r="C406" s="232"/>
      <c r="D406" s="233" t="s">
        <v>152</v>
      </c>
      <c r="E406" s="234" t="s">
        <v>1</v>
      </c>
      <c r="F406" s="235" t="s">
        <v>160</v>
      </c>
      <c r="G406" s="232"/>
      <c r="H406" s="234" t="s">
        <v>1</v>
      </c>
      <c r="I406" s="236"/>
      <c r="J406" s="232"/>
      <c r="K406" s="232"/>
      <c r="L406" s="237"/>
      <c r="M406" s="238"/>
      <c r="N406" s="239"/>
      <c r="O406" s="239"/>
      <c r="P406" s="239"/>
      <c r="Q406" s="239"/>
      <c r="R406" s="239"/>
      <c r="S406" s="239"/>
      <c r="T406" s="240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1" t="s">
        <v>152</v>
      </c>
      <c r="AU406" s="241" t="s">
        <v>87</v>
      </c>
      <c r="AV406" s="13" t="s">
        <v>85</v>
      </c>
      <c r="AW406" s="13" t="s">
        <v>32</v>
      </c>
      <c r="AX406" s="13" t="s">
        <v>77</v>
      </c>
      <c r="AY406" s="241" t="s">
        <v>143</v>
      </c>
    </row>
    <row r="407" s="14" customFormat="1">
      <c r="A407" s="14"/>
      <c r="B407" s="242"/>
      <c r="C407" s="243"/>
      <c r="D407" s="233" t="s">
        <v>152</v>
      </c>
      <c r="E407" s="244" t="s">
        <v>1</v>
      </c>
      <c r="F407" s="245" t="s">
        <v>876</v>
      </c>
      <c r="G407" s="243"/>
      <c r="H407" s="246">
        <v>124.578</v>
      </c>
      <c r="I407" s="247"/>
      <c r="J407" s="243"/>
      <c r="K407" s="243"/>
      <c r="L407" s="248"/>
      <c r="M407" s="249"/>
      <c r="N407" s="250"/>
      <c r="O407" s="250"/>
      <c r="P407" s="250"/>
      <c r="Q407" s="250"/>
      <c r="R407" s="250"/>
      <c r="S407" s="250"/>
      <c r="T407" s="251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2" t="s">
        <v>152</v>
      </c>
      <c r="AU407" s="252" t="s">
        <v>87</v>
      </c>
      <c r="AV407" s="14" t="s">
        <v>87</v>
      </c>
      <c r="AW407" s="14" t="s">
        <v>32</v>
      </c>
      <c r="AX407" s="14" t="s">
        <v>85</v>
      </c>
      <c r="AY407" s="252" t="s">
        <v>143</v>
      </c>
    </row>
    <row r="408" s="12" customFormat="1" ht="25.92" customHeight="1">
      <c r="A408" s="12"/>
      <c r="B408" s="202"/>
      <c r="C408" s="203"/>
      <c r="D408" s="204" t="s">
        <v>76</v>
      </c>
      <c r="E408" s="205" t="s">
        <v>885</v>
      </c>
      <c r="F408" s="205" t="s">
        <v>886</v>
      </c>
      <c r="G408" s="203"/>
      <c r="H408" s="203"/>
      <c r="I408" s="206"/>
      <c r="J408" s="207">
        <f>BK408</f>
        <v>0</v>
      </c>
      <c r="K408" s="203"/>
      <c r="L408" s="208"/>
      <c r="M408" s="209"/>
      <c r="N408" s="210"/>
      <c r="O408" s="210"/>
      <c r="P408" s="211">
        <f>P409+P410+P412</f>
        <v>0</v>
      </c>
      <c r="Q408" s="210"/>
      <c r="R408" s="211">
        <f>R409+R410+R412</f>
        <v>0</v>
      </c>
      <c r="S408" s="210"/>
      <c r="T408" s="212">
        <f>T409+T410+T412</f>
        <v>0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213" t="s">
        <v>168</v>
      </c>
      <c r="AT408" s="214" t="s">
        <v>76</v>
      </c>
      <c r="AU408" s="214" t="s">
        <v>77</v>
      </c>
      <c r="AY408" s="213" t="s">
        <v>143</v>
      </c>
      <c r="BK408" s="215">
        <f>BK409+BK410+BK412</f>
        <v>0</v>
      </c>
    </row>
    <row r="409" s="2" customFormat="1" ht="16.5" customHeight="1">
      <c r="A409" s="38"/>
      <c r="B409" s="39"/>
      <c r="C409" s="218" t="s">
        <v>887</v>
      </c>
      <c r="D409" s="218" t="s">
        <v>146</v>
      </c>
      <c r="E409" s="219" t="s">
        <v>888</v>
      </c>
      <c r="F409" s="220" t="s">
        <v>889</v>
      </c>
      <c r="G409" s="221" t="s">
        <v>890</v>
      </c>
      <c r="H409" s="274"/>
      <c r="I409" s="223"/>
      <c r="J409" s="224">
        <f>ROUND(I409*H409,2)</f>
        <v>0</v>
      </c>
      <c r="K409" s="220" t="s">
        <v>1</v>
      </c>
      <c r="L409" s="44"/>
      <c r="M409" s="225" t="s">
        <v>1</v>
      </c>
      <c r="N409" s="226" t="s">
        <v>42</v>
      </c>
      <c r="O409" s="91"/>
      <c r="P409" s="227">
        <f>O409*H409</f>
        <v>0</v>
      </c>
      <c r="Q409" s="227">
        <v>0</v>
      </c>
      <c r="R409" s="227">
        <f>Q409*H409</f>
        <v>0</v>
      </c>
      <c r="S409" s="227">
        <v>0</v>
      </c>
      <c r="T409" s="228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9" t="s">
        <v>891</v>
      </c>
      <c r="AT409" s="229" t="s">
        <v>146</v>
      </c>
      <c r="AU409" s="229" t="s">
        <v>85</v>
      </c>
      <c r="AY409" s="17" t="s">
        <v>143</v>
      </c>
      <c r="BE409" s="230">
        <f>IF(N409="základní",J409,0)</f>
        <v>0</v>
      </c>
      <c r="BF409" s="230">
        <f>IF(N409="snížená",J409,0)</f>
        <v>0</v>
      </c>
      <c r="BG409" s="230">
        <f>IF(N409="zákl. přenesená",J409,0)</f>
        <v>0</v>
      </c>
      <c r="BH409" s="230">
        <f>IF(N409="sníž. přenesená",J409,0)</f>
        <v>0</v>
      </c>
      <c r="BI409" s="230">
        <f>IF(N409="nulová",J409,0)</f>
        <v>0</v>
      </c>
      <c r="BJ409" s="17" t="s">
        <v>85</v>
      </c>
      <c r="BK409" s="230">
        <f>ROUND(I409*H409,2)</f>
        <v>0</v>
      </c>
      <c r="BL409" s="17" t="s">
        <v>891</v>
      </c>
      <c r="BM409" s="229" t="s">
        <v>892</v>
      </c>
    </row>
    <row r="410" s="12" customFormat="1" ht="22.8" customHeight="1">
      <c r="A410" s="12"/>
      <c r="B410" s="202"/>
      <c r="C410" s="203"/>
      <c r="D410" s="204" t="s">
        <v>76</v>
      </c>
      <c r="E410" s="216" t="s">
        <v>893</v>
      </c>
      <c r="F410" s="216" t="s">
        <v>894</v>
      </c>
      <c r="G410" s="203"/>
      <c r="H410" s="203"/>
      <c r="I410" s="206"/>
      <c r="J410" s="217">
        <f>BK410</f>
        <v>0</v>
      </c>
      <c r="K410" s="203"/>
      <c r="L410" s="208"/>
      <c r="M410" s="209"/>
      <c r="N410" s="210"/>
      <c r="O410" s="210"/>
      <c r="P410" s="211">
        <f>P411</f>
        <v>0</v>
      </c>
      <c r="Q410" s="210"/>
      <c r="R410" s="211">
        <f>R411</f>
        <v>0</v>
      </c>
      <c r="S410" s="210"/>
      <c r="T410" s="212">
        <f>T411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13" t="s">
        <v>168</v>
      </c>
      <c r="AT410" s="214" t="s">
        <v>76</v>
      </c>
      <c r="AU410" s="214" t="s">
        <v>85</v>
      </c>
      <c r="AY410" s="213" t="s">
        <v>143</v>
      </c>
      <c r="BK410" s="215">
        <f>BK411</f>
        <v>0</v>
      </c>
    </row>
    <row r="411" s="2" customFormat="1" ht="16.5" customHeight="1">
      <c r="A411" s="38"/>
      <c r="B411" s="39"/>
      <c r="C411" s="218" t="s">
        <v>895</v>
      </c>
      <c r="D411" s="218" t="s">
        <v>146</v>
      </c>
      <c r="E411" s="219" t="s">
        <v>896</v>
      </c>
      <c r="F411" s="220" t="s">
        <v>897</v>
      </c>
      <c r="G411" s="221" t="s">
        <v>325</v>
      </c>
      <c r="H411" s="222">
        <v>1</v>
      </c>
      <c r="I411" s="223"/>
      <c r="J411" s="224">
        <f>ROUND(I411*H411,2)</f>
        <v>0</v>
      </c>
      <c r="K411" s="220" t="s">
        <v>1</v>
      </c>
      <c r="L411" s="44"/>
      <c r="M411" s="225" t="s">
        <v>1</v>
      </c>
      <c r="N411" s="226" t="s">
        <v>42</v>
      </c>
      <c r="O411" s="91"/>
      <c r="P411" s="227">
        <f>O411*H411</f>
        <v>0</v>
      </c>
      <c r="Q411" s="227">
        <v>0</v>
      </c>
      <c r="R411" s="227">
        <f>Q411*H411</f>
        <v>0</v>
      </c>
      <c r="S411" s="227">
        <v>0</v>
      </c>
      <c r="T411" s="228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9" t="s">
        <v>891</v>
      </c>
      <c r="AT411" s="229" t="s">
        <v>146</v>
      </c>
      <c r="AU411" s="229" t="s">
        <v>87</v>
      </c>
      <c r="AY411" s="17" t="s">
        <v>143</v>
      </c>
      <c r="BE411" s="230">
        <f>IF(N411="základní",J411,0)</f>
        <v>0</v>
      </c>
      <c r="BF411" s="230">
        <f>IF(N411="snížená",J411,0)</f>
        <v>0</v>
      </c>
      <c r="BG411" s="230">
        <f>IF(N411="zákl. přenesená",J411,0)</f>
        <v>0</v>
      </c>
      <c r="BH411" s="230">
        <f>IF(N411="sníž. přenesená",J411,0)</f>
        <v>0</v>
      </c>
      <c r="BI411" s="230">
        <f>IF(N411="nulová",J411,0)</f>
        <v>0</v>
      </c>
      <c r="BJ411" s="17" t="s">
        <v>85</v>
      </c>
      <c r="BK411" s="230">
        <f>ROUND(I411*H411,2)</f>
        <v>0</v>
      </c>
      <c r="BL411" s="17" t="s">
        <v>891</v>
      </c>
      <c r="BM411" s="229" t="s">
        <v>898</v>
      </c>
    </row>
    <row r="412" s="12" customFormat="1" ht="22.8" customHeight="1">
      <c r="A412" s="12"/>
      <c r="B412" s="202"/>
      <c r="C412" s="203"/>
      <c r="D412" s="204" t="s">
        <v>76</v>
      </c>
      <c r="E412" s="216" t="s">
        <v>899</v>
      </c>
      <c r="F412" s="216" t="s">
        <v>900</v>
      </c>
      <c r="G412" s="203"/>
      <c r="H412" s="203"/>
      <c r="I412" s="206"/>
      <c r="J412" s="217">
        <f>BK412</f>
        <v>0</v>
      </c>
      <c r="K412" s="203"/>
      <c r="L412" s="208"/>
      <c r="M412" s="209"/>
      <c r="N412" s="210"/>
      <c r="O412" s="210"/>
      <c r="P412" s="211">
        <f>P413</f>
        <v>0</v>
      </c>
      <c r="Q412" s="210"/>
      <c r="R412" s="211">
        <f>R413</f>
        <v>0</v>
      </c>
      <c r="S412" s="210"/>
      <c r="T412" s="212">
        <f>T413</f>
        <v>0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213" t="s">
        <v>168</v>
      </c>
      <c r="AT412" s="214" t="s">
        <v>76</v>
      </c>
      <c r="AU412" s="214" t="s">
        <v>85</v>
      </c>
      <c r="AY412" s="213" t="s">
        <v>143</v>
      </c>
      <c r="BK412" s="215">
        <f>BK413</f>
        <v>0</v>
      </c>
    </row>
    <row r="413" s="2" customFormat="1" ht="24.15" customHeight="1">
      <c r="A413" s="38"/>
      <c r="B413" s="39"/>
      <c r="C413" s="218" t="s">
        <v>901</v>
      </c>
      <c r="D413" s="218" t="s">
        <v>146</v>
      </c>
      <c r="E413" s="219" t="s">
        <v>902</v>
      </c>
      <c r="F413" s="220" t="s">
        <v>903</v>
      </c>
      <c r="G413" s="221" t="s">
        <v>325</v>
      </c>
      <c r="H413" s="222">
        <v>1</v>
      </c>
      <c r="I413" s="223"/>
      <c r="J413" s="224">
        <f>ROUND(I413*H413,2)</f>
        <v>0</v>
      </c>
      <c r="K413" s="220" t="s">
        <v>1</v>
      </c>
      <c r="L413" s="44"/>
      <c r="M413" s="275" t="s">
        <v>1</v>
      </c>
      <c r="N413" s="276" t="s">
        <v>42</v>
      </c>
      <c r="O413" s="277"/>
      <c r="P413" s="278">
        <f>O413*H413</f>
        <v>0</v>
      </c>
      <c r="Q413" s="278">
        <v>0</v>
      </c>
      <c r="R413" s="278">
        <f>Q413*H413</f>
        <v>0</v>
      </c>
      <c r="S413" s="278">
        <v>0</v>
      </c>
      <c r="T413" s="279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9" t="s">
        <v>891</v>
      </c>
      <c r="AT413" s="229" t="s">
        <v>146</v>
      </c>
      <c r="AU413" s="229" t="s">
        <v>87</v>
      </c>
      <c r="AY413" s="17" t="s">
        <v>143</v>
      </c>
      <c r="BE413" s="230">
        <f>IF(N413="základní",J413,0)</f>
        <v>0</v>
      </c>
      <c r="BF413" s="230">
        <f>IF(N413="snížená",J413,0)</f>
        <v>0</v>
      </c>
      <c r="BG413" s="230">
        <f>IF(N413="zákl. přenesená",J413,0)</f>
        <v>0</v>
      </c>
      <c r="BH413" s="230">
        <f>IF(N413="sníž. přenesená",J413,0)</f>
        <v>0</v>
      </c>
      <c r="BI413" s="230">
        <f>IF(N413="nulová",J413,0)</f>
        <v>0</v>
      </c>
      <c r="BJ413" s="17" t="s">
        <v>85</v>
      </c>
      <c r="BK413" s="230">
        <f>ROUND(I413*H413,2)</f>
        <v>0</v>
      </c>
      <c r="BL413" s="17" t="s">
        <v>891</v>
      </c>
      <c r="BM413" s="229" t="s">
        <v>904</v>
      </c>
    </row>
    <row r="414" s="2" customFormat="1" ht="6.96" customHeight="1">
      <c r="A414" s="38"/>
      <c r="B414" s="66"/>
      <c r="C414" s="67"/>
      <c r="D414" s="67"/>
      <c r="E414" s="67"/>
      <c r="F414" s="67"/>
      <c r="G414" s="67"/>
      <c r="H414" s="67"/>
      <c r="I414" s="67"/>
      <c r="J414" s="67"/>
      <c r="K414" s="67"/>
      <c r="L414" s="44"/>
      <c r="M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</row>
  </sheetData>
  <sheetProtection sheet="1" autoFilter="0" formatColumns="0" formatRows="0" objects="1" scenarios="1" spinCount="100000" saltValue="cA9Ciy/Rr9l+lJOs72IMmM3GDsrgrKuOoe5rzOhXGGlQiwzKr9QjjqPKR+rETUWp/QFgAdAZNr2rtweHDSr8+w==" hashValue="0VUElMc1FGhJOSsafoMY1rdzHny+2B1lJmoerDw4Srf/SpwqrEWaK7ag7Y/lfkzVVDqMz1clJ+wXUcnLFZSlxw==" algorithmName="SHA-512" password="E2D8"/>
  <autoFilter ref="C141:K413"/>
  <mergeCells count="9">
    <mergeCell ref="E7:H7"/>
    <mergeCell ref="E9:H9"/>
    <mergeCell ref="E18:H18"/>
    <mergeCell ref="E27:H27"/>
    <mergeCell ref="E85:H85"/>
    <mergeCell ref="E87:H87"/>
    <mergeCell ref="E132:H132"/>
    <mergeCell ref="E134:H13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87</v>
      </c>
    </row>
    <row r="4" s="1" customFormat="1" ht="24.96" customHeight="1">
      <c r="B4" s="20"/>
      <c r="D4" s="138" t="s">
        <v>94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ZŠ Švabinského Sokolov - Odborná učebna přírodovědných předmětů včetně kabinetu a ZOO koutku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905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906</v>
      </c>
      <c r="G12" s="38"/>
      <c r="H12" s="38"/>
      <c r="I12" s="140" t="s">
        <v>22</v>
      </c>
      <c r="J12" s="144" t="str">
        <f>'Rekapitulace stavby'!AN8</f>
        <v>24. 10. 2023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34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35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37</v>
      </c>
      <c r="E30" s="38"/>
      <c r="F30" s="38"/>
      <c r="G30" s="38"/>
      <c r="H30" s="38"/>
      <c r="I30" s="38"/>
      <c r="J30" s="151">
        <f>ROUND(J117,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39</v>
      </c>
      <c r="G32" s="38"/>
      <c r="H32" s="38"/>
      <c r="I32" s="152" t="s">
        <v>38</v>
      </c>
      <c r="J32" s="152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41</v>
      </c>
      <c r="E33" s="140" t="s">
        <v>42</v>
      </c>
      <c r="F33" s="154">
        <f>ROUND((SUM(BE117:BE132)),  2)</f>
        <v>0</v>
      </c>
      <c r="G33" s="38"/>
      <c r="H33" s="38"/>
      <c r="I33" s="155">
        <v>0.20999999999999999</v>
      </c>
      <c r="J33" s="154">
        <f>ROUND(((SUM(BE117:BE132))*I33),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43</v>
      </c>
      <c r="F34" s="154">
        <f>ROUND((SUM(BF117:BF132)),  2)</f>
        <v>0</v>
      </c>
      <c r="G34" s="38"/>
      <c r="H34" s="38"/>
      <c r="I34" s="155">
        <v>0.14999999999999999</v>
      </c>
      <c r="J34" s="154">
        <f>ROUND(((SUM(BF117:BF132))*I34),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44</v>
      </c>
      <c r="F35" s="154">
        <f>ROUND((SUM(BG117:BG132)),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45</v>
      </c>
      <c r="F36" s="154">
        <f>ROUND((SUM(BH117:BH132)),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46</v>
      </c>
      <c r="F37" s="154">
        <f>ROUND((SUM(BI117:BI132)),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47</v>
      </c>
      <c r="E39" s="158"/>
      <c r="F39" s="158"/>
      <c r="G39" s="159" t="s">
        <v>48</v>
      </c>
      <c r="H39" s="160" t="s">
        <v>49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50</v>
      </c>
      <c r="E50" s="164"/>
      <c r="F50" s="164"/>
      <c r="G50" s="163" t="s">
        <v>51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52</v>
      </c>
      <c r="E61" s="166"/>
      <c r="F61" s="167" t="s">
        <v>53</v>
      </c>
      <c r="G61" s="165" t="s">
        <v>52</v>
      </c>
      <c r="H61" s="166"/>
      <c r="I61" s="166"/>
      <c r="J61" s="168" t="s">
        <v>53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54</v>
      </c>
      <c r="E65" s="169"/>
      <c r="F65" s="169"/>
      <c r="G65" s="163" t="s">
        <v>55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52</v>
      </c>
      <c r="E76" s="166"/>
      <c r="F76" s="167" t="s">
        <v>53</v>
      </c>
      <c r="G76" s="165" t="s">
        <v>52</v>
      </c>
      <c r="H76" s="166"/>
      <c r="I76" s="166"/>
      <c r="J76" s="168" t="s">
        <v>53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ZŠ Švabinského Sokolov - Odborná učebna přírodovědných předmětů včetně kabinetu a ZOO koutku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002 - Zookoutek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24. 10. 2023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Městský úřad Sokolov</v>
      </c>
      <c r="G91" s="40"/>
      <c r="H91" s="40"/>
      <c r="I91" s="32" t="s">
        <v>30</v>
      </c>
      <c r="J91" s="36" t="str">
        <f>E21</f>
        <v>MgA.Hana Fischerová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Sadílek Ladislav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98</v>
      </c>
      <c r="D94" s="176"/>
      <c r="E94" s="176"/>
      <c r="F94" s="176"/>
      <c r="G94" s="176"/>
      <c r="H94" s="176"/>
      <c r="I94" s="176"/>
      <c r="J94" s="177" t="s">
        <v>99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100</v>
      </c>
      <c r="D96" s="40"/>
      <c r="E96" s="40"/>
      <c r="F96" s="40"/>
      <c r="G96" s="40"/>
      <c r="H96" s="40"/>
      <c r="I96" s="40"/>
      <c r="J96" s="110">
        <f>J117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101</v>
      </c>
    </row>
    <row r="97" s="9" customFormat="1" ht="24.96" customHeight="1">
      <c r="A97" s="9"/>
      <c r="B97" s="179"/>
      <c r="C97" s="180"/>
      <c r="D97" s="181" t="s">
        <v>907</v>
      </c>
      <c r="E97" s="182"/>
      <c r="F97" s="182"/>
      <c r="G97" s="182"/>
      <c r="H97" s="182"/>
      <c r="I97" s="182"/>
      <c r="J97" s="183">
        <f>J131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3" s="2" customFormat="1" ht="6.96" customHeight="1">
      <c r="A103" s="38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24.96" customHeight="1">
      <c r="A104" s="38"/>
      <c r="B104" s="39"/>
      <c r="C104" s="23" t="s">
        <v>128</v>
      </c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2" customHeight="1">
      <c r="A106" s="38"/>
      <c r="B106" s="39"/>
      <c r="C106" s="32" t="s">
        <v>16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6.25" customHeight="1">
      <c r="A107" s="38"/>
      <c r="B107" s="39"/>
      <c r="C107" s="40"/>
      <c r="D107" s="40"/>
      <c r="E107" s="174" t="str">
        <f>E7</f>
        <v>ZŠ Švabinského Sokolov - Odborná učebna přírodovědných předmětů včetně kabinetu a ZOO koutku</v>
      </c>
      <c r="F107" s="32"/>
      <c r="G107" s="32"/>
      <c r="H107" s="32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95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76" t="str">
        <f>E9</f>
        <v>002 - Zookoutek</v>
      </c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20</v>
      </c>
      <c r="D111" s="40"/>
      <c r="E111" s="40"/>
      <c r="F111" s="27" t="str">
        <f>F12</f>
        <v xml:space="preserve"> </v>
      </c>
      <c r="G111" s="40"/>
      <c r="H111" s="40"/>
      <c r="I111" s="32" t="s">
        <v>22</v>
      </c>
      <c r="J111" s="79" t="str">
        <f>IF(J12="","",J12)</f>
        <v>24. 10. 2023</v>
      </c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5.15" customHeight="1">
      <c r="A113" s="38"/>
      <c r="B113" s="39"/>
      <c r="C113" s="32" t="s">
        <v>24</v>
      </c>
      <c r="D113" s="40"/>
      <c r="E113" s="40"/>
      <c r="F113" s="27" t="str">
        <f>E15</f>
        <v>Městský úřad Sokolov</v>
      </c>
      <c r="G113" s="40"/>
      <c r="H113" s="40"/>
      <c r="I113" s="32" t="s">
        <v>30</v>
      </c>
      <c r="J113" s="36" t="str">
        <f>E21</f>
        <v>MgA.Hana Fischerová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28</v>
      </c>
      <c r="D114" s="40"/>
      <c r="E114" s="40"/>
      <c r="F114" s="27" t="str">
        <f>IF(E18="","",E18)</f>
        <v>Vyplň údaj</v>
      </c>
      <c r="G114" s="40"/>
      <c r="H114" s="40"/>
      <c r="I114" s="32" t="s">
        <v>33</v>
      </c>
      <c r="J114" s="36" t="str">
        <f>E24</f>
        <v>Sadílek Ladislav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0.32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1" customFormat="1" ht="29.28" customHeight="1">
      <c r="A116" s="191"/>
      <c r="B116" s="192"/>
      <c r="C116" s="193" t="s">
        <v>129</v>
      </c>
      <c r="D116" s="194" t="s">
        <v>62</v>
      </c>
      <c r="E116" s="194" t="s">
        <v>58</v>
      </c>
      <c r="F116" s="194" t="s">
        <v>59</v>
      </c>
      <c r="G116" s="194" t="s">
        <v>130</v>
      </c>
      <c r="H116" s="194" t="s">
        <v>131</v>
      </c>
      <c r="I116" s="194" t="s">
        <v>132</v>
      </c>
      <c r="J116" s="194" t="s">
        <v>99</v>
      </c>
      <c r="K116" s="195" t="s">
        <v>133</v>
      </c>
      <c r="L116" s="196"/>
      <c r="M116" s="100" t="s">
        <v>1</v>
      </c>
      <c r="N116" s="101" t="s">
        <v>41</v>
      </c>
      <c r="O116" s="101" t="s">
        <v>134</v>
      </c>
      <c r="P116" s="101" t="s">
        <v>135</v>
      </c>
      <c r="Q116" s="101" t="s">
        <v>136</v>
      </c>
      <c r="R116" s="101" t="s">
        <v>137</v>
      </c>
      <c r="S116" s="101" t="s">
        <v>138</v>
      </c>
      <c r="T116" s="102" t="s">
        <v>139</v>
      </c>
      <c r="U116" s="191"/>
      <c r="V116" s="191"/>
      <c r="W116" s="191"/>
      <c r="X116" s="191"/>
      <c r="Y116" s="191"/>
      <c r="Z116" s="191"/>
      <c r="AA116" s="191"/>
      <c r="AB116" s="191"/>
      <c r="AC116" s="191"/>
      <c r="AD116" s="191"/>
      <c r="AE116" s="191"/>
    </row>
    <row r="117" s="2" customFormat="1" ht="22.8" customHeight="1">
      <c r="A117" s="38"/>
      <c r="B117" s="39"/>
      <c r="C117" s="107" t="s">
        <v>140</v>
      </c>
      <c r="D117" s="40"/>
      <c r="E117" s="40"/>
      <c r="F117" s="40"/>
      <c r="G117" s="40"/>
      <c r="H117" s="40"/>
      <c r="I117" s="40"/>
      <c r="J117" s="197">
        <f>BK117</f>
        <v>0</v>
      </c>
      <c r="K117" s="40"/>
      <c r="L117" s="44"/>
      <c r="M117" s="103"/>
      <c r="N117" s="198"/>
      <c r="O117" s="104"/>
      <c r="P117" s="199">
        <f>P118+SUM(P119:P131)</f>
        <v>0</v>
      </c>
      <c r="Q117" s="104"/>
      <c r="R117" s="199">
        <f>R118+SUM(R119:R131)</f>
        <v>0</v>
      </c>
      <c r="S117" s="104"/>
      <c r="T117" s="200">
        <f>T118+SUM(T119:T131)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76</v>
      </c>
      <c r="AU117" s="17" t="s">
        <v>101</v>
      </c>
      <c r="BK117" s="201">
        <f>BK118+SUM(BK119:BK131)</f>
        <v>0</v>
      </c>
    </row>
    <row r="118" s="2" customFormat="1" ht="44.25" customHeight="1">
      <c r="A118" s="38"/>
      <c r="B118" s="39"/>
      <c r="C118" s="218" t="s">
        <v>85</v>
      </c>
      <c r="D118" s="218" t="s">
        <v>146</v>
      </c>
      <c r="E118" s="219" t="s">
        <v>908</v>
      </c>
      <c r="F118" s="220" t="s">
        <v>909</v>
      </c>
      <c r="G118" s="221" t="s">
        <v>332</v>
      </c>
      <c r="H118" s="222">
        <v>1</v>
      </c>
      <c r="I118" s="223"/>
      <c r="J118" s="224">
        <f>ROUND(I118*H118,2)</f>
        <v>0</v>
      </c>
      <c r="K118" s="220" t="s">
        <v>1</v>
      </c>
      <c r="L118" s="44"/>
      <c r="M118" s="225" t="s">
        <v>1</v>
      </c>
      <c r="N118" s="226" t="s">
        <v>42</v>
      </c>
      <c r="O118" s="91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9" t="s">
        <v>150</v>
      </c>
      <c r="AT118" s="229" t="s">
        <v>146</v>
      </c>
      <c r="AU118" s="229" t="s">
        <v>77</v>
      </c>
      <c r="AY118" s="17" t="s">
        <v>143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17" t="s">
        <v>85</v>
      </c>
      <c r="BK118" s="230">
        <f>ROUND(I118*H118,2)</f>
        <v>0</v>
      </c>
      <c r="BL118" s="17" t="s">
        <v>150</v>
      </c>
      <c r="BM118" s="229" t="s">
        <v>910</v>
      </c>
    </row>
    <row r="119" s="2" customFormat="1" ht="24.15" customHeight="1">
      <c r="A119" s="38"/>
      <c r="B119" s="39"/>
      <c r="C119" s="218" t="s">
        <v>87</v>
      </c>
      <c r="D119" s="218" t="s">
        <v>146</v>
      </c>
      <c r="E119" s="219" t="s">
        <v>911</v>
      </c>
      <c r="F119" s="220" t="s">
        <v>912</v>
      </c>
      <c r="G119" s="221" t="s">
        <v>332</v>
      </c>
      <c r="H119" s="222">
        <v>1</v>
      </c>
      <c r="I119" s="223"/>
      <c r="J119" s="224">
        <f>ROUND(I119*H119,2)</f>
        <v>0</v>
      </c>
      <c r="K119" s="220" t="s">
        <v>1</v>
      </c>
      <c r="L119" s="44"/>
      <c r="M119" s="225" t="s">
        <v>1</v>
      </c>
      <c r="N119" s="226" t="s">
        <v>42</v>
      </c>
      <c r="O119" s="91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9" t="s">
        <v>150</v>
      </c>
      <c r="AT119" s="229" t="s">
        <v>146</v>
      </c>
      <c r="AU119" s="229" t="s">
        <v>77</v>
      </c>
      <c r="AY119" s="17" t="s">
        <v>143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17" t="s">
        <v>85</v>
      </c>
      <c r="BK119" s="230">
        <f>ROUND(I119*H119,2)</f>
        <v>0</v>
      </c>
      <c r="BL119" s="17" t="s">
        <v>150</v>
      </c>
      <c r="BM119" s="229" t="s">
        <v>913</v>
      </c>
    </row>
    <row r="120" s="2" customFormat="1" ht="33" customHeight="1">
      <c r="A120" s="38"/>
      <c r="B120" s="39"/>
      <c r="C120" s="218" t="s">
        <v>144</v>
      </c>
      <c r="D120" s="218" t="s">
        <v>146</v>
      </c>
      <c r="E120" s="219" t="s">
        <v>914</v>
      </c>
      <c r="F120" s="220" t="s">
        <v>915</v>
      </c>
      <c r="G120" s="221" t="s">
        <v>332</v>
      </c>
      <c r="H120" s="222">
        <v>1</v>
      </c>
      <c r="I120" s="223"/>
      <c r="J120" s="224">
        <f>ROUND(I120*H120,2)</f>
        <v>0</v>
      </c>
      <c r="K120" s="220" t="s">
        <v>1</v>
      </c>
      <c r="L120" s="44"/>
      <c r="M120" s="225" t="s">
        <v>1</v>
      </c>
      <c r="N120" s="226" t="s">
        <v>42</v>
      </c>
      <c r="O120" s="91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9" t="s">
        <v>150</v>
      </c>
      <c r="AT120" s="229" t="s">
        <v>146</v>
      </c>
      <c r="AU120" s="229" t="s">
        <v>77</v>
      </c>
      <c r="AY120" s="17" t="s">
        <v>143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7" t="s">
        <v>85</v>
      </c>
      <c r="BK120" s="230">
        <f>ROUND(I120*H120,2)</f>
        <v>0</v>
      </c>
      <c r="BL120" s="17" t="s">
        <v>150</v>
      </c>
      <c r="BM120" s="229" t="s">
        <v>916</v>
      </c>
    </row>
    <row r="121" s="2" customFormat="1" ht="24.15" customHeight="1">
      <c r="A121" s="38"/>
      <c r="B121" s="39"/>
      <c r="C121" s="218" t="s">
        <v>150</v>
      </c>
      <c r="D121" s="218" t="s">
        <v>146</v>
      </c>
      <c r="E121" s="219" t="s">
        <v>917</v>
      </c>
      <c r="F121" s="220" t="s">
        <v>918</v>
      </c>
      <c r="G121" s="221" t="s">
        <v>332</v>
      </c>
      <c r="H121" s="222">
        <v>1</v>
      </c>
      <c r="I121" s="223"/>
      <c r="J121" s="224">
        <f>ROUND(I121*H121,2)</f>
        <v>0</v>
      </c>
      <c r="K121" s="220" t="s">
        <v>1</v>
      </c>
      <c r="L121" s="44"/>
      <c r="M121" s="225" t="s">
        <v>1</v>
      </c>
      <c r="N121" s="226" t="s">
        <v>42</v>
      </c>
      <c r="O121" s="91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9" t="s">
        <v>150</v>
      </c>
      <c r="AT121" s="229" t="s">
        <v>146</v>
      </c>
      <c r="AU121" s="229" t="s">
        <v>77</v>
      </c>
      <c r="AY121" s="17" t="s">
        <v>143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7" t="s">
        <v>85</v>
      </c>
      <c r="BK121" s="230">
        <f>ROUND(I121*H121,2)</f>
        <v>0</v>
      </c>
      <c r="BL121" s="17" t="s">
        <v>150</v>
      </c>
      <c r="BM121" s="229" t="s">
        <v>919</v>
      </c>
    </row>
    <row r="122" s="2" customFormat="1" ht="49.05" customHeight="1">
      <c r="A122" s="38"/>
      <c r="B122" s="39"/>
      <c r="C122" s="218" t="s">
        <v>168</v>
      </c>
      <c r="D122" s="218" t="s">
        <v>146</v>
      </c>
      <c r="E122" s="219" t="s">
        <v>920</v>
      </c>
      <c r="F122" s="220" t="s">
        <v>921</v>
      </c>
      <c r="G122" s="221" t="s">
        <v>332</v>
      </c>
      <c r="H122" s="222">
        <v>1</v>
      </c>
      <c r="I122" s="223"/>
      <c r="J122" s="224">
        <f>ROUND(I122*H122,2)</f>
        <v>0</v>
      </c>
      <c r="K122" s="220" t="s">
        <v>1</v>
      </c>
      <c r="L122" s="44"/>
      <c r="M122" s="225" t="s">
        <v>1</v>
      </c>
      <c r="N122" s="226" t="s">
        <v>42</v>
      </c>
      <c r="O122" s="91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9" t="s">
        <v>150</v>
      </c>
      <c r="AT122" s="229" t="s">
        <v>146</v>
      </c>
      <c r="AU122" s="229" t="s">
        <v>77</v>
      </c>
      <c r="AY122" s="17" t="s">
        <v>143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7" t="s">
        <v>85</v>
      </c>
      <c r="BK122" s="230">
        <f>ROUND(I122*H122,2)</f>
        <v>0</v>
      </c>
      <c r="BL122" s="17" t="s">
        <v>150</v>
      </c>
      <c r="BM122" s="229" t="s">
        <v>922</v>
      </c>
    </row>
    <row r="123" s="2" customFormat="1" ht="66.75" customHeight="1">
      <c r="A123" s="38"/>
      <c r="B123" s="39"/>
      <c r="C123" s="218" t="s">
        <v>155</v>
      </c>
      <c r="D123" s="218" t="s">
        <v>146</v>
      </c>
      <c r="E123" s="219" t="s">
        <v>923</v>
      </c>
      <c r="F123" s="220" t="s">
        <v>924</v>
      </c>
      <c r="G123" s="221" t="s">
        <v>332</v>
      </c>
      <c r="H123" s="222">
        <v>1</v>
      </c>
      <c r="I123" s="223"/>
      <c r="J123" s="224">
        <f>ROUND(I123*H123,2)</f>
        <v>0</v>
      </c>
      <c r="K123" s="220" t="s">
        <v>1</v>
      </c>
      <c r="L123" s="44"/>
      <c r="M123" s="225" t="s">
        <v>1</v>
      </c>
      <c r="N123" s="226" t="s">
        <v>42</v>
      </c>
      <c r="O123" s="91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9" t="s">
        <v>150</v>
      </c>
      <c r="AT123" s="229" t="s">
        <v>146</v>
      </c>
      <c r="AU123" s="229" t="s">
        <v>77</v>
      </c>
      <c r="AY123" s="17" t="s">
        <v>143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7" t="s">
        <v>85</v>
      </c>
      <c r="BK123" s="230">
        <f>ROUND(I123*H123,2)</f>
        <v>0</v>
      </c>
      <c r="BL123" s="17" t="s">
        <v>150</v>
      </c>
      <c r="BM123" s="229" t="s">
        <v>925</v>
      </c>
    </row>
    <row r="124" s="2" customFormat="1" ht="66.75" customHeight="1">
      <c r="A124" s="38"/>
      <c r="B124" s="39"/>
      <c r="C124" s="218" t="s">
        <v>183</v>
      </c>
      <c r="D124" s="218" t="s">
        <v>146</v>
      </c>
      <c r="E124" s="219" t="s">
        <v>926</v>
      </c>
      <c r="F124" s="220" t="s">
        <v>927</v>
      </c>
      <c r="G124" s="221" t="s">
        <v>332</v>
      </c>
      <c r="H124" s="222">
        <v>3</v>
      </c>
      <c r="I124" s="223"/>
      <c r="J124" s="224">
        <f>ROUND(I124*H124,2)</f>
        <v>0</v>
      </c>
      <c r="K124" s="220" t="s">
        <v>1</v>
      </c>
      <c r="L124" s="44"/>
      <c r="M124" s="225" t="s">
        <v>1</v>
      </c>
      <c r="N124" s="226" t="s">
        <v>42</v>
      </c>
      <c r="O124" s="91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9" t="s">
        <v>150</v>
      </c>
      <c r="AT124" s="229" t="s">
        <v>146</v>
      </c>
      <c r="AU124" s="229" t="s">
        <v>77</v>
      </c>
      <c r="AY124" s="17" t="s">
        <v>143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7" t="s">
        <v>85</v>
      </c>
      <c r="BK124" s="230">
        <f>ROUND(I124*H124,2)</f>
        <v>0</v>
      </c>
      <c r="BL124" s="17" t="s">
        <v>150</v>
      </c>
      <c r="BM124" s="229" t="s">
        <v>928</v>
      </c>
    </row>
    <row r="125" s="2" customFormat="1" ht="37.8" customHeight="1">
      <c r="A125" s="38"/>
      <c r="B125" s="39"/>
      <c r="C125" s="218" t="s">
        <v>188</v>
      </c>
      <c r="D125" s="218" t="s">
        <v>146</v>
      </c>
      <c r="E125" s="219" t="s">
        <v>929</v>
      </c>
      <c r="F125" s="220" t="s">
        <v>930</v>
      </c>
      <c r="G125" s="221" t="s">
        <v>332</v>
      </c>
      <c r="H125" s="222">
        <v>1</v>
      </c>
      <c r="I125" s="223"/>
      <c r="J125" s="224">
        <f>ROUND(I125*H125,2)</f>
        <v>0</v>
      </c>
      <c r="K125" s="220" t="s">
        <v>1</v>
      </c>
      <c r="L125" s="44"/>
      <c r="M125" s="225" t="s">
        <v>1</v>
      </c>
      <c r="N125" s="226" t="s">
        <v>42</v>
      </c>
      <c r="O125" s="91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9" t="s">
        <v>150</v>
      </c>
      <c r="AT125" s="229" t="s">
        <v>146</v>
      </c>
      <c r="AU125" s="229" t="s">
        <v>77</v>
      </c>
      <c r="AY125" s="17" t="s">
        <v>143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7" t="s">
        <v>85</v>
      </c>
      <c r="BK125" s="230">
        <f>ROUND(I125*H125,2)</f>
        <v>0</v>
      </c>
      <c r="BL125" s="17" t="s">
        <v>150</v>
      </c>
      <c r="BM125" s="229" t="s">
        <v>931</v>
      </c>
    </row>
    <row r="126" s="2" customFormat="1" ht="21.75" customHeight="1">
      <c r="A126" s="38"/>
      <c r="B126" s="39"/>
      <c r="C126" s="218" t="s">
        <v>193</v>
      </c>
      <c r="D126" s="218" t="s">
        <v>146</v>
      </c>
      <c r="E126" s="219" t="s">
        <v>932</v>
      </c>
      <c r="F126" s="220" t="s">
        <v>933</v>
      </c>
      <c r="G126" s="221" t="s">
        <v>332</v>
      </c>
      <c r="H126" s="222">
        <v>1</v>
      </c>
      <c r="I126" s="223"/>
      <c r="J126" s="224">
        <f>ROUND(I126*H126,2)</f>
        <v>0</v>
      </c>
      <c r="K126" s="220" t="s">
        <v>1</v>
      </c>
      <c r="L126" s="44"/>
      <c r="M126" s="225" t="s">
        <v>1</v>
      </c>
      <c r="N126" s="226" t="s">
        <v>42</v>
      </c>
      <c r="O126" s="91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9" t="s">
        <v>150</v>
      </c>
      <c r="AT126" s="229" t="s">
        <v>146</v>
      </c>
      <c r="AU126" s="229" t="s">
        <v>77</v>
      </c>
      <c r="AY126" s="17" t="s">
        <v>143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7" t="s">
        <v>85</v>
      </c>
      <c r="BK126" s="230">
        <f>ROUND(I126*H126,2)</f>
        <v>0</v>
      </c>
      <c r="BL126" s="17" t="s">
        <v>150</v>
      </c>
      <c r="BM126" s="229" t="s">
        <v>934</v>
      </c>
    </row>
    <row r="127" s="2" customFormat="1" ht="16.5" customHeight="1">
      <c r="A127" s="38"/>
      <c r="B127" s="39"/>
      <c r="C127" s="218" t="s">
        <v>198</v>
      </c>
      <c r="D127" s="218" t="s">
        <v>146</v>
      </c>
      <c r="E127" s="219" t="s">
        <v>935</v>
      </c>
      <c r="F127" s="220" t="s">
        <v>936</v>
      </c>
      <c r="G127" s="221" t="s">
        <v>332</v>
      </c>
      <c r="H127" s="222">
        <v>1</v>
      </c>
      <c r="I127" s="223"/>
      <c r="J127" s="224">
        <f>ROUND(I127*H127,2)</f>
        <v>0</v>
      </c>
      <c r="K127" s="220" t="s">
        <v>1</v>
      </c>
      <c r="L127" s="44"/>
      <c r="M127" s="225" t="s">
        <v>1</v>
      </c>
      <c r="N127" s="226" t="s">
        <v>42</v>
      </c>
      <c r="O127" s="9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150</v>
      </c>
      <c r="AT127" s="229" t="s">
        <v>146</v>
      </c>
      <c r="AU127" s="229" t="s">
        <v>77</v>
      </c>
      <c r="AY127" s="17" t="s">
        <v>143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85</v>
      </c>
      <c r="BK127" s="230">
        <f>ROUND(I127*H127,2)</f>
        <v>0</v>
      </c>
      <c r="BL127" s="17" t="s">
        <v>150</v>
      </c>
      <c r="BM127" s="229" t="s">
        <v>937</v>
      </c>
    </row>
    <row r="128" s="2" customFormat="1" ht="16.5" customHeight="1">
      <c r="A128" s="38"/>
      <c r="B128" s="39"/>
      <c r="C128" s="218" t="s">
        <v>203</v>
      </c>
      <c r="D128" s="218" t="s">
        <v>146</v>
      </c>
      <c r="E128" s="219" t="s">
        <v>938</v>
      </c>
      <c r="F128" s="220" t="s">
        <v>939</v>
      </c>
      <c r="G128" s="221" t="s">
        <v>332</v>
      </c>
      <c r="H128" s="222">
        <v>1</v>
      </c>
      <c r="I128" s="223"/>
      <c r="J128" s="224">
        <f>ROUND(I128*H128,2)</f>
        <v>0</v>
      </c>
      <c r="K128" s="220" t="s">
        <v>1</v>
      </c>
      <c r="L128" s="44"/>
      <c r="M128" s="225" t="s">
        <v>1</v>
      </c>
      <c r="N128" s="226" t="s">
        <v>42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150</v>
      </c>
      <c r="AT128" s="229" t="s">
        <v>146</v>
      </c>
      <c r="AU128" s="229" t="s">
        <v>77</v>
      </c>
      <c r="AY128" s="17" t="s">
        <v>143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85</v>
      </c>
      <c r="BK128" s="230">
        <f>ROUND(I128*H128,2)</f>
        <v>0</v>
      </c>
      <c r="BL128" s="17" t="s">
        <v>150</v>
      </c>
      <c r="BM128" s="229" t="s">
        <v>940</v>
      </c>
    </row>
    <row r="129" s="2" customFormat="1" ht="24.15" customHeight="1">
      <c r="A129" s="38"/>
      <c r="B129" s="39"/>
      <c r="C129" s="218" t="s">
        <v>208</v>
      </c>
      <c r="D129" s="218" t="s">
        <v>146</v>
      </c>
      <c r="E129" s="219" t="s">
        <v>941</v>
      </c>
      <c r="F129" s="220" t="s">
        <v>942</v>
      </c>
      <c r="G129" s="221" t="s">
        <v>332</v>
      </c>
      <c r="H129" s="222">
        <v>0</v>
      </c>
      <c r="I129" s="223"/>
      <c r="J129" s="224">
        <f>ROUND(I129*H129,2)</f>
        <v>0</v>
      </c>
      <c r="K129" s="220" t="s">
        <v>1</v>
      </c>
      <c r="L129" s="44"/>
      <c r="M129" s="225" t="s">
        <v>1</v>
      </c>
      <c r="N129" s="226" t="s">
        <v>42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150</v>
      </c>
      <c r="AT129" s="229" t="s">
        <v>146</v>
      </c>
      <c r="AU129" s="229" t="s">
        <v>77</v>
      </c>
      <c r="AY129" s="17" t="s">
        <v>143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85</v>
      </c>
      <c r="BK129" s="230">
        <f>ROUND(I129*H129,2)</f>
        <v>0</v>
      </c>
      <c r="BL129" s="17" t="s">
        <v>150</v>
      </c>
      <c r="BM129" s="229" t="s">
        <v>943</v>
      </c>
    </row>
    <row r="130" s="2" customFormat="1" ht="16.5" customHeight="1">
      <c r="A130" s="38"/>
      <c r="B130" s="39"/>
      <c r="C130" s="218" t="s">
        <v>213</v>
      </c>
      <c r="D130" s="218" t="s">
        <v>146</v>
      </c>
      <c r="E130" s="219" t="s">
        <v>944</v>
      </c>
      <c r="F130" s="220" t="s">
        <v>945</v>
      </c>
      <c r="G130" s="221" t="s">
        <v>332</v>
      </c>
      <c r="H130" s="222">
        <v>1</v>
      </c>
      <c r="I130" s="223"/>
      <c r="J130" s="224">
        <f>ROUND(I130*H130,2)</f>
        <v>0</v>
      </c>
      <c r="K130" s="220" t="s">
        <v>1</v>
      </c>
      <c r="L130" s="44"/>
      <c r="M130" s="225" t="s">
        <v>1</v>
      </c>
      <c r="N130" s="226" t="s">
        <v>42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150</v>
      </c>
      <c r="AT130" s="229" t="s">
        <v>146</v>
      </c>
      <c r="AU130" s="229" t="s">
        <v>77</v>
      </c>
      <c r="AY130" s="17" t="s">
        <v>143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85</v>
      </c>
      <c r="BK130" s="230">
        <f>ROUND(I130*H130,2)</f>
        <v>0</v>
      </c>
      <c r="BL130" s="17" t="s">
        <v>150</v>
      </c>
      <c r="BM130" s="229" t="s">
        <v>946</v>
      </c>
    </row>
    <row r="131" s="12" customFormat="1" ht="25.92" customHeight="1">
      <c r="A131" s="12"/>
      <c r="B131" s="202"/>
      <c r="C131" s="203"/>
      <c r="D131" s="204" t="s">
        <v>76</v>
      </c>
      <c r="E131" s="205" t="s">
        <v>947</v>
      </c>
      <c r="F131" s="205" t="s">
        <v>948</v>
      </c>
      <c r="G131" s="203"/>
      <c r="H131" s="203"/>
      <c r="I131" s="206"/>
      <c r="J131" s="207">
        <f>BK131</f>
        <v>0</v>
      </c>
      <c r="K131" s="203"/>
      <c r="L131" s="208"/>
      <c r="M131" s="209"/>
      <c r="N131" s="210"/>
      <c r="O131" s="210"/>
      <c r="P131" s="211">
        <f>P132</f>
        <v>0</v>
      </c>
      <c r="Q131" s="210"/>
      <c r="R131" s="211">
        <f>R132</f>
        <v>0</v>
      </c>
      <c r="S131" s="210"/>
      <c r="T131" s="212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3" t="s">
        <v>85</v>
      </c>
      <c r="AT131" s="214" t="s">
        <v>76</v>
      </c>
      <c r="AU131" s="214" t="s">
        <v>77</v>
      </c>
      <c r="AY131" s="213" t="s">
        <v>143</v>
      </c>
      <c r="BK131" s="215">
        <f>BK132</f>
        <v>0</v>
      </c>
    </row>
    <row r="132" s="2" customFormat="1" ht="66.75" customHeight="1">
      <c r="A132" s="38"/>
      <c r="B132" s="39"/>
      <c r="C132" s="218" t="s">
        <v>218</v>
      </c>
      <c r="D132" s="218" t="s">
        <v>146</v>
      </c>
      <c r="E132" s="219" t="s">
        <v>949</v>
      </c>
      <c r="F132" s="220" t="s">
        <v>950</v>
      </c>
      <c r="G132" s="221" t="s">
        <v>332</v>
      </c>
      <c r="H132" s="222">
        <v>1</v>
      </c>
      <c r="I132" s="223"/>
      <c r="J132" s="224">
        <f>ROUND(I132*H132,2)</f>
        <v>0</v>
      </c>
      <c r="K132" s="220" t="s">
        <v>1</v>
      </c>
      <c r="L132" s="44"/>
      <c r="M132" s="275" t="s">
        <v>1</v>
      </c>
      <c r="N132" s="276" t="s">
        <v>42</v>
      </c>
      <c r="O132" s="277"/>
      <c r="P132" s="278">
        <f>O132*H132</f>
        <v>0</v>
      </c>
      <c r="Q132" s="278">
        <v>0</v>
      </c>
      <c r="R132" s="278">
        <f>Q132*H132</f>
        <v>0</v>
      </c>
      <c r="S132" s="278">
        <v>0</v>
      </c>
      <c r="T132" s="279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150</v>
      </c>
      <c r="AT132" s="229" t="s">
        <v>146</v>
      </c>
      <c r="AU132" s="229" t="s">
        <v>85</v>
      </c>
      <c r="AY132" s="17" t="s">
        <v>143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85</v>
      </c>
      <c r="BK132" s="230">
        <f>ROUND(I132*H132,2)</f>
        <v>0</v>
      </c>
      <c r="BL132" s="17" t="s">
        <v>150</v>
      </c>
      <c r="BM132" s="229" t="s">
        <v>951</v>
      </c>
    </row>
    <row r="133" s="2" customFormat="1" ht="6.96" customHeight="1">
      <c r="A133" s="38"/>
      <c r="B133" s="66"/>
      <c r="C133" s="67"/>
      <c r="D133" s="67"/>
      <c r="E133" s="67"/>
      <c r="F133" s="67"/>
      <c r="G133" s="67"/>
      <c r="H133" s="67"/>
      <c r="I133" s="67"/>
      <c r="J133" s="67"/>
      <c r="K133" s="67"/>
      <c r="L133" s="44"/>
      <c r="M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</sheetData>
  <sheetProtection sheet="1" autoFilter="0" formatColumns="0" formatRows="0" objects="1" scenarios="1" spinCount="100000" saltValue="JvFwqwnqSQfffXgUnYjQifRDXuQCF3jfvZi/aR07ebXvsomvdcvCKC22U8F33KphszUdhvATp0mzrg/btSh75g==" hashValue="Vvy2Do1YPoPqc/BkjY+wJ+oSVtGVRp4vqiPs5L1Kvno8SkIgngE5LDYMqQ59odkA6YV098wYrNwC6L313mqaQw==" algorithmName="SHA-512" password="E2D8"/>
  <autoFilter ref="C116:K132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87</v>
      </c>
    </row>
    <row r="4" s="1" customFormat="1" ht="24.96" customHeight="1">
      <c r="B4" s="20"/>
      <c r="D4" s="138" t="s">
        <v>94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ZŠ Švabinského Sokolov - Odborná učebna přírodovědných předmětů včetně kabinetu a ZOO koutku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952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906</v>
      </c>
      <c r="G12" s="38"/>
      <c r="H12" s="38"/>
      <c r="I12" s="140" t="s">
        <v>22</v>
      </c>
      <c r="J12" s="144" t="str">
        <f>'Rekapitulace stavby'!AN8</f>
        <v>24. 10. 2023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34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35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23.25" customHeight="1">
      <c r="A27" s="145"/>
      <c r="B27" s="146"/>
      <c r="C27" s="145"/>
      <c r="D27" s="145"/>
      <c r="E27" s="147" t="s">
        <v>953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37</v>
      </c>
      <c r="E30" s="38"/>
      <c r="F30" s="38"/>
      <c r="G30" s="38"/>
      <c r="H30" s="38"/>
      <c r="I30" s="38"/>
      <c r="J30" s="151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39</v>
      </c>
      <c r="G32" s="38"/>
      <c r="H32" s="38"/>
      <c r="I32" s="152" t="s">
        <v>38</v>
      </c>
      <c r="J32" s="152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41</v>
      </c>
      <c r="E33" s="140" t="s">
        <v>42</v>
      </c>
      <c r="F33" s="154">
        <f>ROUND((SUM(BE120:BE132)),  2)</f>
        <v>0</v>
      </c>
      <c r="G33" s="38"/>
      <c r="H33" s="38"/>
      <c r="I33" s="155">
        <v>0.20999999999999999</v>
      </c>
      <c r="J33" s="154">
        <f>ROUND(((SUM(BE120:BE132))*I33),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43</v>
      </c>
      <c r="F34" s="154">
        <f>ROUND((SUM(BF120:BF132)),  2)</f>
        <v>0</v>
      </c>
      <c r="G34" s="38"/>
      <c r="H34" s="38"/>
      <c r="I34" s="155">
        <v>0.14999999999999999</v>
      </c>
      <c r="J34" s="154">
        <f>ROUND(((SUM(BF120:BF132))*I34),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44</v>
      </c>
      <c r="F35" s="154">
        <f>ROUND((SUM(BG120:BG132)),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45</v>
      </c>
      <c r="F36" s="154">
        <f>ROUND((SUM(BH120:BH132)),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46</v>
      </c>
      <c r="F37" s="154">
        <f>ROUND((SUM(BI120:BI132)),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47</v>
      </c>
      <c r="E39" s="158"/>
      <c r="F39" s="158"/>
      <c r="G39" s="159" t="s">
        <v>48</v>
      </c>
      <c r="H39" s="160" t="s">
        <v>49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50</v>
      </c>
      <c r="E50" s="164"/>
      <c r="F50" s="164"/>
      <c r="G50" s="163" t="s">
        <v>51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52</v>
      </c>
      <c r="E61" s="166"/>
      <c r="F61" s="167" t="s">
        <v>53</v>
      </c>
      <c r="G61" s="165" t="s">
        <v>52</v>
      </c>
      <c r="H61" s="166"/>
      <c r="I61" s="166"/>
      <c r="J61" s="168" t="s">
        <v>53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54</v>
      </c>
      <c r="E65" s="169"/>
      <c r="F65" s="169"/>
      <c r="G65" s="163" t="s">
        <v>55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52</v>
      </c>
      <c r="E76" s="166"/>
      <c r="F76" s="167" t="s">
        <v>53</v>
      </c>
      <c r="G76" s="165" t="s">
        <v>52</v>
      </c>
      <c r="H76" s="166"/>
      <c r="I76" s="166"/>
      <c r="J76" s="168" t="s">
        <v>53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ZŠ Švabinského Sokolov - Odborná učebna přírodovědných předmětů včetně kabinetu a ZOO koutku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 xml:space="preserve">003 - Elektro výbava 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24. 10. 2023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Městský úřad Sokolov</v>
      </c>
      <c r="G91" s="40"/>
      <c r="H91" s="40"/>
      <c r="I91" s="32" t="s">
        <v>30</v>
      </c>
      <c r="J91" s="36" t="str">
        <f>E21</f>
        <v>MgA.Hana Fischerová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Sadílek Ladislav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98</v>
      </c>
      <c r="D94" s="176"/>
      <c r="E94" s="176"/>
      <c r="F94" s="176"/>
      <c r="G94" s="176"/>
      <c r="H94" s="176"/>
      <c r="I94" s="176"/>
      <c r="J94" s="177" t="s">
        <v>99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100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101</v>
      </c>
    </row>
    <row r="97" s="9" customFormat="1" ht="24.96" customHeight="1">
      <c r="A97" s="9"/>
      <c r="B97" s="179"/>
      <c r="C97" s="180"/>
      <c r="D97" s="181" t="s">
        <v>954</v>
      </c>
      <c r="E97" s="182"/>
      <c r="F97" s="182"/>
      <c r="G97" s="182"/>
      <c r="H97" s="182"/>
      <c r="I97" s="182"/>
      <c r="J97" s="183">
        <f>J121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955</v>
      </c>
      <c r="E98" s="182"/>
      <c r="F98" s="182"/>
      <c r="G98" s="182"/>
      <c r="H98" s="182"/>
      <c r="I98" s="182"/>
      <c r="J98" s="183">
        <f>J123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9"/>
      <c r="C99" s="180"/>
      <c r="D99" s="181" t="s">
        <v>956</v>
      </c>
      <c r="E99" s="182"/>
      <c r="F99" s="182"/>
      <c r="G99" s="182"/>
      <c r="H99" s="182"/>
      <c r="I99" s="182"/>
      <c r="J99" s="183">
        <f>J125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9"/>
      <c r="C100" s="180"/>
      <c r="D100" s="181" t="s">
        <v>957</v>
      </c>
      <c r="E100" s="182"/>
      <c r="F100" s="182"/>
      <c r="G100" s="182"/>
      <c r="H100" s="182"/>
      <c r="I100" s="182"/>
      <c r="J100" s="183">
        <f>J128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128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6.25" customHeight="1">
      <c r="A110" s="38"/>
      <c r="B110" s="39"/>
      <c r="C110" s="40"/>
      <c r="D110" s="40"/>
      <c r="E110" s="174" t="str">
        <f>E7</f>
        <v>ZŠ Švabinského Sokolov - Odborná učebna přírodovědných předmětů včetně kabinetu a ZOO koutku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95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 xml:space="preserve">003 - Elektro výbava 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 xml:space="preserve"> </v>
      </c>
      <c r="G114" s="40"/>
      <c r="H114" s="40"/>
      <c r="I114" s="32" t="s">
        <v>22</v>
      </c>
      <c r="J114" s="79" t="str">
        <f>IF(J12="","",J12)</f>
        <v>24. 10. 2023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E15</f>
        <v>Městský úřad Sokolov</v>
      </c>
      <c r="G116" s="40"/>
      <c r="H116" s="40"/>
      <c r="I116" s="32" t="s">
        <v>30</v>
      </c>
      <c r="J116" s="36" t="str">
        <f>E21</f>
        <v>MgA.Hana Fischerová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28</v>
      </c>
      <c r="D117" s="40"/>
      <c r="E117" s="40"/>
      <c r="F117" s="27" t="str">
        <f>IF(E18="","",E18)</f>
        <v>Vyplň údaj</v>
      </c>
      <c r="G117" s="40"/>
      <c r="H117" s="40"/>
      <c r="I117" s="32" t="s">
        <v>33</v>
      </c>
      <c r="J117" s="36" t="str">
        <f>E24</f>
        <v>Sadílek Ladislav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1"/>
      <c r="B119" s="192"/>
      <c r="C119" s="193" t="s">
        <v>129</v>
      </c>
      <c r="D119" s="194" t="s">
        <v>62</v>
      </c>
      <c r="E119" s="194" t="s">
        <v>58</v>
      </c>
      <c r="F119" s="194" t="s">
        <v>59</v>
      </c>
      <c r="G119" s="194" t="s">
        <v>130</v>
      </c>
      <c r="H119" s="194" t="s">
        <v>131</v>
      </c>
      <c r="I119" s="194" t="s">
        <v>132</v>
      </c>
      <c r="J119" s="194" t="s">
        <v>99</v>
      </c>
      <c r="K119" s="195" t="s">
        <v>133</v>
      </c>
      <c r="L119" s="196"/>
      <c r="M119" s="100" t="s">
        <v>1</v>
      </c>
      <c r="N119" s="101" t="s">
        <v>41</v>
      </c>
      <c r="O119" s="101" t="s">
        <v>134</v>
      </c>
      <c r="P119" s="101" t="s">
        <v>135</v>
      </c>
      <c r="Q119" s="101" t="s">
        <v>136</v>
      </c>
      <c r="R119" s="101" t="s">
        <v>137</v>
      </c>
      <c r="S119" s="101" t="s">
        <v>138</v>
      </c>
      <c r="T119" s="102" t="s">
        <v>139</v>
      </c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</row>
    <row r="120" s="2" customFormat="1" ht="22.8" customHeight="1">
      <c r="A120" s="38"/>
      <c r="B120" s="39"/>
      <c r="C120" s="107" t="s">
        <v>140</v>
      </c>
      <c r="D120" s="40"/>
      <c r="E120" s="40"/>
      <c r="F120" s="40"/>
      <c r="G120" s="40"/>
      <c r="H120" s="40"/>
      <c r="I120" s="40"/>
      <c r="J120" s="197">
        <f>BK120</f>
        <v>0</v>
      </c>
      <c r="K120" s="40"/>
      <c r="L120" s="44"/>
      <c r="M120" s="103"/>
      <c r="N120" s="198"/>
      <c r="O120" s="104"/>
      <c r="P120" s="199">
        <f>P121+P123+P125+P128</f>
        <v>0</v>
      </c>
      <c r="Q120" s="104"/>
      <c r="R120" s="199">
        <f>R121+R123+R125+R128</f>
        <v>0</v>
      </c>
      <c r="S120" s="104"/>
      <c r="T120" s="200">
        <f>T121+T123+T125+T128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76</v>
      </c>
      <c r="AU120" s="17" t="s">
        <v>101</v>
      </c>
      <c r="BK120" s="201">
        <f>BK121+BK123+BK125+BK128</f>
        <v>0</v>
      </c>
    </row>
    <row r="121" s="12" customFormat="1" ht="25.92" customHeight="1">
      <c r="A121" s="12"/>
      <c r="B121" s="202"/>
      <c r="C121" s="203"/>
      <c r="D121" s="204" t="s">
        <v>76</v>
      </c>
      <c r="E121" s="205" t="s">
        <v>958</v>
      </c>
      <c r="F121" s="205" t="s">
        <v>959</v>
      </c>
      <c r="G121" s="203"/>
      <c r="H121" s="203"/>
      <c r="I121" s="206"/>
      <c r="J121" s="207">
        <f>BK121</f>
        <v>0</v>
      </c>
      <c r="K121" s="203"/>
      <c r="L121" s="208"/>
      <c r="M121" s="209"/>
      <c r="N121" s="210"/>
      <c r="O121" s="210"/>
      <c r="P121" s="211">
        <f>P122</f>
        <v>0</v>
      </c>
      <c r="Q121" s="210"/>
      <c r="R121" s="211">
        <f>R122</f>
        <v>0</v>
      </c>
      <c r="S121" s="210"/>
      <c r="T121" s="212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87</v>
      </c>
      <c r="AT121" s="214" t="s">
        <v>76</v>
      </c>
      <c r="AU121" s="214" t="s">
        <v>77</v>
      </c>
      <c r="AY121" s="213" t="s">
        <v>143</v>
      </c>
      <c r="BK121" s="215">
        <f>BK122</f>
        <v>0</v>
      </c>
    </row>
    <row r="122" s="2" customFormat="1" ht="62.7" customHeight="1">
      <c r="A122" s="38"/>
      <c r="B122" s="39"/>
      <c r="C122" s="218" t="s">
        <v>77</v>
      </c>
      <c r="D122" s="218" t="s">
        <v>146</v>
      </c>
      <c r="E122" s="219" t="s">
        <v>960</v>
      </c>
      <c r="F122" s="220" t="s">
        <v>961</v>
      </c>
      <c r="G122" s="221" t="s">
        <v>332</v>
      </c>
      <c r="H122" s="222">
        <v>1</v>
      </c>
      <c r="I122" s="223"/>
      <c r="J122" s="224">
        <f>ROUND(I122*H122,2)</f>
        <v>0</v>
      </c>
      <c r="K122" s="220" t="s">
        <v>1</v>
      </c>
      <c r="L122" s="44"/>
      <c r="M122" s="225" t="s">
        <v>1</v>
      </c>
      <c r="N122" s="226" t="s">
        <v>42</v>
      </c>
      <c r="O122" s="91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9" t="s">
        <v>150</v>
      </c>
      <c r="AT122" s="229" t="s">
        <v>146</v>
      </c>
      <c r="AU122" s="229" t="s">
        <v>85</v>
      </c>
      <c r="AY122" s="17" t="s">
        <v>143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7" t="s">
        <v>85</v>
      </c>
      <c r="BK122" s="230">
        <f>ROUND(I122*H122,2)</f>
        <v>0</v>
      </c>
      <c r="BL122" s="17" t="s">
        <v>150</v>
      </c>
      <c r="BM122" s="229" t="s">
        <v>962</v>
      </c>
    </row>
    <row r="123" s="12" customFormat="1" ht="25.92" customHeight="1">
      <c r="A123" s="12"/>
      <c r="B123" s="202"/>
      <c r="C123" s="203"/>
      <c r="D123" s="204" t="s">
        <v>76</v>
      </c>
      <c r="E123" s="205" t="s">
        <v>963</v>
      </c>
      <c r="F123" s="205" t="s">
        <v>964</v>
      </c>
      <c r="G123" s="203"/>
      <c r="H123" s="203"/>
      <c r="I123" s="206"/>
      <c r="J123" s="207">
        <f>BK123</f>
        <v>0</v>
      </c>
      <c r="K123" s="203"/>
      <c r="L123" s="208"/>
      <c r="M123" s="209"/>
      <c r="N123" s="210"/>
      <c r="O123" s="210"/>
      <c r="P123" s="211">
        <f>P124</f>
        <v>0</v>
      </c>
      <c r="Q123" s="210"/>
      <c r="R123" s="211">
        <f>R124</f>
        <v>0</v>
      </c>
      <c r="S123" s="210"/>
      <c r="T123" s="21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87</v>
      </c>
      <c r="AT123" s="214" t="s">
        <v>76</v>
      </c>
      <c r="AU123" s="214" t="s">
        <v>77</v>
      </c>
      <c r="AY123" s="213" t="s">
        <v>143</v>
      </c>
      <c r="BK123" s="215">
        <f>BK124</f>
        <v>0</v>
      </c>
    </row>
    <row r="124" s="2" customFormat="1" ht="49.05" customHeight="1">
      <c r="A124" s="38"/>
      <c r="B124" s="39"/>
      <c r="C124" s="218" t="s">
        <v>77</v>
      </c>
      <c r="D124" s="218" t="s">
        <v>146</v>
      </c>
      <c r="E124" s="219" t="s">
        <v>965</v>
      </c>
      <c r="F124" s="220" t="s">
        <v>966</v>
      </c>
      <c r="G124" s="221" t="s">
        <v>332</v>
      </c>
      <c r="H124" s="222">
        <v>1</v>
      </c>
      <c r="I124" s="223"/>
      <c r="J124" s="224">
        <f>ROUND(I124*H124,2)</f>
        <v>0</v>
      </c>
      <c r="K124" s="220" t="s">
        <v>1</v>
      </c>
      <c r="L124" s="44"/>
      <c r="M124" s="225" t="s">
        <v>1</v>
      </c>
      <c r="N124" s="226" t="s">
        <v>42</v>
      </c>
      <c r="O124" s="91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9" t="s">
        <v>150</v>
      </c>
      <c r="AT124" s="229" t="s">
        <v>146</v>
      </c>
      <c r="AU124" s="229" t="s">
        <v>85</v>
      </c>
      <c r="AY124" s="17" t="s">
        <v>143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7" t="s">
        <v>85</v>
      </c>
      <c r="BK124" s="230">
        <f>ROUND(I124*H124,2)</f>
        <v>0</v>
      </c>
      <c r="BL124" s="17" t="s">
        <v>150</v>
      </c>
      <c r="BM124" s="229" t="s">
        <v>967</v>
      </c>
    </row>
    <row r="125" s="12" customFormat="1" ht="25.92" customHeight="1">
      <c r="A125" s="12"/>
      <c r="B125" s="202"/>
      <c r="C125" s="203"/>
      <c r="D125" s="204" t="s">
        <v>76</v>
      </c>
      <c r="E125" s="205" t="s">
        <v>968</v>
      </c>
      <c r="F125" s="205" t="s">
        <v>969</v>
      </c>
      <c r="G125" s="203"/>
      <c r="H125" s="203"/>
      <c r="I125" s="206"/>
      <c r="J125" s="207">
        <f>BK125</f>
        <v>0</v>
      </c>
      <c r="K125" s="203"/>
      <c r="L125" s="208"/>
      <c r="M125" s="209"/>
      <c r="N125" s="210"/>
      <c r="O125" s="210"/>
      <c r="P125" s="211">
        <f>SUM(P126:P127)</f>
        <v>0</v>
      </c>
      <c r="Q125" s="210"/>
      <c r="R125" s="211">
        <f>SUM(R126:R127)</f>
        <v>0</v>
      </c>
      <c r="S125" s="210"/>
      <c r="T125" s="212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87</v>
      </c>
      <c r="AT125" s="214" t="s">
        <v>76</v>
      </c>
      <c r="AU125" s="214" t="s">
        <v>77</v>
      </c>
      <c r="AY125" s="213" t="s">
        <v>143</v>
      </c>
      <c r="BK125" s="215">
        <f>SUM(BK126:BK127)</f>
        <v>0</v>
      </c>
    </row>
    <row r="126" s="2" customFormat="1" ht="55.5" customHeight="1">
      <c r="A126" s="38"/>
      <c r="B126" s="39"/>
      <c r="C126" s="218" t="s">
        <v>77</v>
      </c>
      <c r="D126" s="218" t="s">
        <v>146</v>
      </c>
      <c r="E126" s="219" t="s">
        <v>970</v>
      </c>
      <c r="F126" s="220" t="s">
        <v>971</v>
      </c>
      <c r="G126" s="221" t="s">
        <v>332</v>
      </c>
      <c r="H126" s="222">
        <v>30</v>
      </c>
      <c r="I126" s="223"/>
      <c r="J126" s="224">
        <f>ROUND(I126*H126,2)</f>
        <v>0</v>
      </c>
      <c r="K126" s="220" t="s">
        <v>1</v>
      </c>
      <c r="L126" s="44"/>
      <c r="M126" s="225" t="s">
        <v>1</v>
      </c>
      <c r="N126" s="226" t="s">
        <v>42</v>
      </c>
      <c r="O126" s="91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9" t="s">
        <v>150</v>
      </c>
      <c r="AT126" s="229" t="s">
        <v>146</v>
      </c>
      <c r="AU126" s="229" t="s">
        <v>85</v>
      </c>
      <c r="AY126" s="17" t="s">
        <v>143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7" t="s">
        <v>85</v>
      </c>
      <c r="BK126" s="230">
        <f>ROUND(I126*H126,2)</f>
        <v>0</v>
      </c>
      <c r="BL126" s="17" t="s">
        <v>150</v>
      </c>
      <c r="BM126" s="229" t="s">
        <v>972</v>
      </c>
    </row>
    <row r="127" s="2" customFormat="1" ht="49.05" customHeight="1">
      <c r="A127" s="38"/>
      <c r="B127" s="39"/>
      <c r="C127" s="218" t="s">
        <v>77</v>
      </c>
      <c r="D127" s="218" t="s">
        <v>146</v>
      </c>
      <c r="E127" s="219" t="s">
        <v>973</v>
      </c>
      <c r="F127" s="220" t="s">
        <v>974</v>
      </c>
      <c r="G127" s="221" t="s">
        <v>332</v>
      </c>
      <c r="H127" s="222">
        <v>10</v>
      </c>
      <c r="I127" s="223"/>
      <c r="J127" s="224">
        <f>ROUND(I127*H127,2)</f>
        <v>0</v>
      </c>
      <c r="K127" s="220" t="s">
        <v>1</v>
      </c>
      <c r="L127" s="44"/>
      <c r="M127" s="225" t="s">
        <v>1</v>
      </c>
      <c r="N127" s="226" t="s">
        <v>42</v>
      </c>
      <c r="O127" s="9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150</v>
      </c>
      <c r="AT127" s="229" t="s">
        <v>146</v>
      </c>
      <c r="AU127" s="229" t="s">
        <v>85</v>
      </c>
      <c r="AY127" s="17" t="s">
        <v>143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85</v>
      </c>
      <c r="BK127" s="230">
        <f>ROUND(I127*H127,2)</f>
        <v>0</v>
      </c>
      <c r="BL127" s="17" t="s">
        <v>150</v>
      </c>
      <c r="BM127" s="229" t="s">
        <v>975</v>
      </c>
    </row>
    <row r="128" s="12" customFormat="1" ht="25.92" customHeight="1">
      <c r="A128" s="12"/>
      <c r="B128" s="202"/>
      <c r="C128" s="203"/>
      <c r="D128" s="204" t="s">
        <v>76</v>
      </c>
      <c r="E128" s="205" t="s">
        <v>976</v>
      </c>
      <c r="F128" s="205" t="s">
        <v>977</v>
      </c>
      <c r="G128" s="203"/>
      <c r="H128" s="203"/>
      <c r="I128" s="206"/>
      <c r="J128" s="207">
        <f>BK128</f>
        <v>0</v>
      </c>
      <c r="K128" s="203"/>
      <c r="L128" s="208"/>
      <c r="M128" s="209"/>
      <c r="N128" s="210"/>
      <c r="O128" s="210"/>
      <c r="P128" s="211">
        <f>SUM(P129:P132)</f>
        <v>0</v>
      </c>
      <c r="Q128" s="210"/>
      <c r="R128" s="211">
        <f>SUM(R129:R132)</f>
        <v>0</v>
      </c>
      <c r="S128" s="210"/>
      <c r="T128" s="212">
        <f>SUM(T129:T132)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85</v>
      </c>
      <c r="AT128" s="214" t="s">
        <v>76</v>
      </c>
      <c r="AU128" s="214" t="s">
        <v>77</v>
      </c>
      <c r="AY128" s="213" t="s">
        <v>143</v>
      </c>
      <c r="BK128" s="215">
        <f>SUM(BK129:BK132)</f>
        <v>0</v>
      </c>
    </row>
    <row r="129" s="2" customFormat="1" ht="16.5" customHeight="1">
      <c r="A129" s="38"/>
      <c r="B129" s="39"/>
      <c r="C129" s="218" t="s">
        <v>8</v>
      </c>
      <c r="D129" s="218" t="s">
        <v>146</v>
      </c>
      <c r="E129" s="219" t="s">
        <v>978</v>
      </c>
      <c r="F129" s="220" t="s">
        <v>979</v>
      </c>
      <c r="G129" s="221" t="s">
        <v>332</v>
      </c>
      <c r="H129" s="222">
        <v>30</v>
      </c>
      <c r="I129" s="223"/>
      <c r="J129" s="224">
        <f>ROUND(I129*H129,2)</f>
        <v>0</v>
      </c>
      <c r="K129" s="220" t="s">
        <v>1</v>
      </c>
      <c r="L129" s="44"/>
      <c r="M129" s="225" t="s">
        <v>1</v>
      </c>
      <c r="N129" s="226" t="s">
        <v>42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150</v>
      </c>
      <c r="AT129" s="229" t="s">
        <v>146</v>
      </c>
      <c r="AU129" s="229" t="s">
        <v>85</v>
      </c>
      <c r="AY129" s="17" t="s">
        <v>143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85</v>
      </c>
      <c r="BK129" s="230">
        <f>ROUND(I129*H129,2)</f>
        <v>0</v>
      </c>
      <c r="BL129" s="17" t="s">
        <v>150</v>
      </c>
      <c r="BM129" s="229" t="s">
        <v>980</v>
      </c>
    </row>
    <row r="130" s="2" customFormat="1" ht="16.5" customHeight="1">
      <c r="A130" s="38"/>
      <c r="B130" s="39"/>
      <c r="C130" s="218" t="s">
        <v>230</v>
      </c>
      <c r="D130" s="218" t="s">
        <v>146</v>
      </c>
      <c r="E130" s="219" t="s">
        <v>981</v>
      </c>
      <c r="F130" s="220" t="s">
        <v>982</v>
      </c>
      <c r="G130" s="221" t="s">
        <v>332</v>
      </c>
      <c r="H130" s="222">
        <v>10</v>
      </c>
      <c r="I130" s="223"/>
      <c r="J130" s="224">
        <f>ROUND(I130*H130,2)</f>
        <v>0</v>
      </c>
      <c r="K130" s="220" t="s">
        <v>1</v>
      </c>
      <c r="L130" s="44"/>
      <c r="M130" s="225" t="s">
        <v>1</v>
      </c>
      <c r="N130" s="226" t="s">
        <v>42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150</v>
      </c>
      <c r="AT130" s="229" t="s">
        <v>146</v>
      </c>
      <c r="AU130" s="229" t="s">
        <v>85</v>
      </c>
      <c r="AY130" s="17" t="s">
        <v>143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85</v>
      </c>
      <c r="BK130" s="230">
        <f>ROUND(I130*H130,2)</f>
        <v>0</v>
      </c>
      <c r="BL130" s="17" t="s">
        <v>150</v>
      </c>
      <c r="BM130" s="229" t="s">
        <v>983</v>
      </c>
    </row>
    <row r="131" s="2" customFormat="1" ht="24.15" customHeight="1">
      <c r="A131" s="38"/>
      <c r="B131" s="39"/>
      <c r="C131" s="218" t="s">
        <v>236</v>
      </c>
      <c r="D131" s="218" t="s">
        <v>146</v>
      </c>
      <c r="E131" s="219" t="s">
        <v>984</v>
      </c>
      <c r="F131" s="220" t="s">
        <v>985</v>
      </c>
      <c r="G131" s="221" t="s">
        <v>332</v>
      </c>
      <c r="H131" s="222">
        <v>1</v>
      </c>
      <c r="I131" s="223"/>
      <c r="J131" s="224">
        <f>ROUND(I131*H131,2)</f>
        <v>0</v>
      </c>
      <c r="K131" s="220" t="s">
        <v>1</v>
      </c>
      <c r="L131" s="44"/>
      <c r="M131" s="225" t="s">
        <v>1</v>
      </c>
      <c r="N131" s="226" t="s">
        <v>42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150</v>
      </c>
      <c r="AT131" s="229" t="s">
        <v>146</v>
      </c>
      <c r="AU131" s="229" t="s">
        <v>85</v>
      </c>
      <c r="AY131" s="17" t="s">
        <v>143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85</v>
      </c>
      <c r="BK131" s="230">
        <f>ROUND(I131*H131,2)</f>
        <v>0</v>
      </c>
      <c r="BL131" s="17" t="s">
        <v>150</v>
      </c>
      <c r="BM131" s="229" t="s">
        <v>986</v>
      </c>
    </row>
    <row r="132" s="2" customFormat="1" ht="16.5" customHeight="1">
      <c r="A132" s="38"/>
      <c r="B132" s="39"/>
      <c r="C132" s="218" t="s">
        <v>243</v>
      </c>
      <c r="D132" s="218" t="s">
        <v>146</v>
      </c>
      <c r="E132" s="219" t="s">
        <v>987</v>
      </c>
      <c r="F132" s="220" t="s">
        <v>988</v>
      </c>
      <c r="G132" s="221" t="s">
        <v>332</v>
      </c>
      <c r="H132" s="222">
        <v>1</v>
      </c>
      <c r="I132" s="223"/>
      <c r="J132" s="224">
        <f>ROUND(I132*H132,2)</f>
        <v>0</v>
      </c>
      <c r="K132" s="220" t="s">
        <v>1</v>
      </c>
      <c r="L132" s="44"/>
      <c r="M132" s="275" t="s">
        <v>1</v>
      </c>
      <c r="N132" s="276" t="s">
        <v>42</v>
      </c>
      <c r="O132" s="277"/>
      <c r="P132" s="278">
        <f>O132*H132</f>
        <v>0</v>
      </c>
      <c r="Q132" s="278">
        <v>0</v>
      </c>
      <c r="R132" s="278">
        <f>Q132*H132</f>
        <v>0</v>
      </c>
      <c r="S132" s="278">
        <v>0</v>
      </c>
      <c r="T132" s="279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150</v>
      </c>
      <c r="AT132" s="229" t="s">
        <v>146</v>
      </c>
      <c r="AU132" s="229" t="s">
        <v>85</v>
      </c>
      <c r="AY132" s="17" t="s">
        <v>143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85</v>
      </c>
      <c r="BK132" s="230">
        <f>ROUND(I132*H132,2)</f>
        <v>0</v>
      </c>
      <c r="BL132" s="17" t="s">
        <v>150</v>
      </c>
      <c r="BM132" s="229" t="s">
        <v>989</v>
      </c>
    </row>
    <row r="133" s="2" customFormat="1" ht="6.96" customHeight="1">
      <c r="A133" s="38"/>
      <c r="B133" s="66"/>
      <c r="C133" s="67"/>
      <c r="D133" s="67"/>
      <c r="E133" s="67"/>
      <c r="F133" s="67"/>
      <c r="G133" s="67"/>
      <c r="H133" s="67"/>
      <c r="I133" s="67"/>
      <c r="J133" s="67"/>
      <c r="K133" s="67"/>
      <c r="L133" s="44"/>
      <c r="M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</sheetData>
  <sheetProtection sheet="1" autoFilter="0" formatColumns="0" formatRows="0" objects="1" scenarios="1" spinCount="100000" saltValue="DPFBB4JF/sRuvcbRojXcUmbE1H5ZImLjamg7sCvDRQQMiv/m9wcrQja1icwLj98IhL9xU7HEYDFbEXPdtc17IA==" hashValue="0W3Do+WjJuGzOJC18je0q+N0tm4aDDmaAuKyhWwrabW2SGbr1LGMWZZkDN4Ck1e6/Tl5jkvnuen79e4fwMr2TA==" algorithmName="SHA-512" password="E2D8"/>
  <autoFilter ref="C119:K132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NB-ORSULA\Kros</dc:creator>
  <cp:lastModifiedBy>NB-ORSULA\Kros</cp:lastModifiedBy>
  <dcterms:created xsi:type="dcterms:W3CDTF">2024-10-16T08:49:52Z</dcterms:created>
  <dcterms:modified xsi:type="dcterms:W3CDTF">2024-10-16T08:49:56Z</dcterms:modified>
</cp:coreProperties>
</file>