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/>
  <mc:AlternateContent xmlns:mc="http://schemas.openxmlformats.org/markup-compatibility/2006">
    <mc:Choice Requires="x15">
      <x15ac:absPath xmlns:x15ac="http://schemas.microsoft.com/office/spreadsheetml/2010/11/ac" url="\\mufile01\odbory$\ORM\003 Příprava území\002 Demolice ČD\Depo\5_VZ\Zhotovitel\2_ZD do EZAK\Nový rozpočet 1-10-2024\"/>
    </mc:Choice>
  </mc:AlternateContent>
  <xr:revisionPtr revIDLastSave="0" documentId="13_ncr:1_{0FF0E3EE-D5A6-48F5-9A0F-1ED9155C2894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ekapitulace stavby" sheetId="1" r:id="rId1"/>
    <sheet name="96 - Demolice budov v are..." sheetId="2" r:id="rId2"/>
  </sheets>
  <definedNames>
    <definedName name="_xlnm._FilterDatabase" localSheetId="1" hidden="1">'96 - Demolice budov v are...'!$C$129:$K$217</definedName>
    <definedName name="_xlnm.Print_Titles" localSheetId="1">'96 - Demolice budov v are...'!$129:$129</definedName>
    <definedName name="_xlnm.Print_Titles" localSheetId="0">'Rekapitulace stavby'!$92:$92</definedName>
    <definedName name="_xlnm.Print_Area" localSheetId="1">'96 - Demolice budov v are...'!$C$4:$J$39,'96 - Demolice budov v are...'!$C$50:$J$76,'96 - Demolice budov v are...'!$C$82:$J$111,'96 - Demolice budov v are...'!$C$117:$J$217</definedName>
    <definedName name="_xlnm.Print_Area" localSheetId="0">'Rekapitulace stavby'!$D$4:$AO$76,'Rekapitulace stavby'!$C$82:$AQ$96</definedName>
  </definedNames>
  <calcPr calcId="191029"/>
</workbook>
</file>

<file path=xl/calcChain.xml><?xml version="1.0" encoding="utf-8"?>
<calcChain xmlns="http://schemas.openxmlformats.org/spreadsheetml/2006/main">
  <c r="J192" i="2" l="1"/>
  <c r="J175" i="2"/>
  <c r="J174" i="2"/>
  <c r="J37" i="2"/>
  <c r="J36" i="2"/>
  <c r="AY95" i="1"/>
  <c r="J35" i="2"/>
  <c r="AX95" i="1"/>
  <c r="BI216" i="2"/>
  <c r="BH216" i="2"/>
  <c r="BG216" i="2"/>
  <c r="BF216" i="2"/>
  <c r="T216" i="2"/>
  <c r="R216" i="2"/>
  <c r="P216" i="2"/>
  <c r="BI213" i="2"/>
  <c r="BH213" i="2"/>
  <c r="BG213" i="2"/>
  <c r="BF213" i="2"/>
  <c r="T213" i="2"/>
  <c r="R213" i="2"/>
  <c r="P213" i="2"/>
  <c r="BI209" i="2"/>
  <c r="BH209" i="2"/>
  <c r="BG209" i="2"/>
  <c r="BF209" i="2"/>
  <c r="T209" i="2"/>
  <c r="T208" i="2" s="1"/>
  <c r="R209" i="2"/>
  <c r="R208" i="2"/>
  <c r="P209" i="2"/>
  <c r="P208" i="2"/>
  <c r="BI205" i="2"/>
  <c r="BH205" i="2"/>
  <c r="BG205" i="2"/>
  <c r="BF205" i="2"/>
  <c r="T205" i="2"/>
  <c r="T204" i="2"/>
  <c r="R205" i="2"/>
  <c r="R204" i="2"/>
  <c r="P205" i="2"/>
  <c r="P204" i="2" s="1"/>
  <c r="BI202" i="2"/>
  <c r="BH202" i="2"/>
  <c r="BG202" i="2"/>
  <c r="BF202" i="2"/>
  <c r="T202" i="2"/>
  <c r="R202" i="2"/>
  <c r="P202" i="2"/>
  <c r="BI200" i="2"/>
  <c r="BH200" i="2"/>
  <c r="BG200" i="2"/>
  <c r="BF200" i="2"/>
  <c r="T200" i="2"/>
  <c r="R200" i="2"/>
  <c r="P200" i="2"/>
  <c r="BI197" i="2"/>
  <c r="BH197" i="2"/>
  <c r="BG197" i="2"/>
  <c r="BF197" i="2"/>
  <c r="T197" i="2"/>
  <c r="R197" i="2"/>
  <c r="P197" i="2"/>
  <c r="BI194" i="2"/>
  <c r="BH194" i="2"/>
  <c r="BG194" i="2"/>
  <c r="BF194" i="2"/>
  <c r="T194" i="2"/>
  <c r="R194" i="2"/>
  <c r="P194" i="2"/>
  <c r="J106" i="2"/>
  <c r="BI189" i="2"/>
  <c r="BH189" i="2"/>
  <c r="BG189" i="2"/>
  <c r="BF189" i="2"/>
  <c r="T189" i="2"/>
  <c r="R189" i="2"/>
  <c r="P189" i="2"/>
  <c r="BI187" i="2"/>
  <c r="BH187" i="2"/>
  <c r="BG187" i="2"/>
  <c r="BF187" i="2"/>
  <c r="T187" i="2"/>
  <c r="R187" i="2"/>
  <c r="P187" i="2"/>
  <c r="BI184" i="2"/>
  <c r="BH184" i="2"/>
  <c r="BG184" i="2"/>
  <c r="BF184" i="2"/>
  <c r="T184" i="2"/>
  <c r="R184" i="2"/>
  <c r="P184" i="2"/>
  <c r="BI180" i="2"/>
  <c r="BH180" i="2"/>
  <c r="BG180" i="2"/>
  <c r="BF180" i="2"/>
  <c r="T180" i="2"/>
  <c r="R180" i="2"/>
  <c r="P180" i="2"/>
  <c r="BI178" i="2"/>
  <c r="BH178" i="2"/>
  <c r="BG178" i="2"/>
  <c r="BF178" i="2"/>
  <c r="T178" i="2"/>
  <c r="R178" i="2"/>
  <c r="P178" i="2"/>
  <c r="J101" i="2"/>
  <c r="J100" i="2"/>
  <c r="BI172" i="2"/>
  <c r="BH172" i="2"/>
  <c r="BG172" i="2"/>
  <c r="BF172" i="2"/>
  <c r="T172" i="2"/>
  <c r="R172" i="2"/>
  <c r="P172" i="2"/>
  <c r="BI170" i="2"/>
  <c r="BH170" i="2"/>
  <c r="BG170" i="2"/>
  <c r="BF170" i="2"/>
  <c r="T170" i="2"/>
  <c r="R170" i="2"/>
  <c r="P170" i="2"/>
  <c r="BI168" i="2"/>
  <c r="BH168" i="2"/>
  <c r="BG168" i="2"/>
  <c r="BF168" i="2"/>
  <c r="T168" i="2"/>
  <c r="R168" i="2"/>
  <c r="P168" i="2"/>
  <c r="BI166" i="2"/>
  <c r="BH166" i="2"/>
  <c r="BG166" i="2"/>
  <c r="BF166" i="2"/>
  <c r="T166" i="2"/>
  <c r="R166" i="2"/>
  <c r="P166" i="2"/>
  <c r="BI164" i="2"/>
  <c r="BH164" i="2"/>
  <c r="BG164" i="2"/>
  <c r="BF164" i="2"/>
  <c r="T164" i="2"/>
  <c r="R164" i="2"/>
  <c r="P164" i="2"/>
  <c r="BI162" i="2"/>
  <c r="BH162" i="2"/>
  <c r="BG162" i="2"/>
  <c r="BF162" i="2"/>
  <c r="T162" i="2"/>
  <c r="R162" i="2"/>
  <c r="P162" i="2"/>
  <c r="BI160" i="2"/>
  <c r="BH160" i="2"/>
  <c r="BG160" i="2"/>
  <c r="BF160" i="2"/>
  <c r="T160" i="2"/>
  <c r="R160" i="2"/>
  <c r="P160" i="2"/>
  <c r="BI158" i="2"/>
  <c r="BH158" i="2"/>
  <c r="BG158" i="2"/>
  <c r="BF158" i="2"/>
  <c r="T158" i="2"/>
  <c r="R158" i="2"/>
  <c r="P158" i="2"/>
  <c r="BI156" i="2"/>
  <c r="BH156" i="2"/>
  <c r="BG156" i="2"/>
  <c r="BF156" i="2"/>
  <c r="T156" i="2"/>
  <c r="R156" i="2"/>
  <c r="P156" i="2"/>
  <c r="BI154" i="2"/>
  <c r="BH154" i="2"/>
  <c r="BG154" i="2"/>
  <c r="BF154" i="2"/>
  <c r="T154" i="2"/>
  <c r="R154" i="2"/>
  <c r="P154" i="2"/>
  <c r="BI152" i="2"/>
  <c r="BH152" i="2"/>
  <c r="BG152" i="2"/>
  <c r="BF152" i="2"/>
  <c r="T152" i="2"/>
  <c r="R152" i="2"/>
  <c r="P152" i="2"/>
  <c r="BI150" i="2"/>
  <c r="BH150" i="2"/>
  <c r="BG150" i="2"/>
  <c r="BF150" i="2"/>
  <c r="T150" i="2"/>
  <c r="R150" i="2"/>
  <c r="P150" i="2"/>
  <c r="BI148" i="2"/>
  <c r="BH148" i="2"/>
  <c r="BG148" i="2"/>
  <c r="BF148" i="2"/>
  <c r="T148" i="2"/>
  <c r="R148" i="2"/>
  <c r="P148" i="2"/>
  <c r="BI146" i="2"/>
  <c r="BH146" i="2"/>
  <c r="BG146" i="2"/>
  <c r="BF146" i="2"/>
  <c r="T146" i="2"/>
  <c r="R146" i="2"/>
  <c r="P146" i="2"/>
  <c r="BI144" i="2"/>
  <c r="BH144" i="2"/>
  <c r="BG144" i="2"/>
  <c r="BF144" i="2"/>
  <c r="T144" i="2"/>
  <c r="R144" i="2"/>
  <c r="P144" i="2"/>
  <c r="BI142" i="2"/>
  <c r="BH142" i="2"/>
  <c r="BG142" i="2"/>
  <c r="BF142" i="2"/>
  <c r="T142" i="2"/>
  <c r="R142" i="2"/>
  <c r="P142" i="2"/>
  <c r="BI140" i="2"/>
  <c r="BH140" i="2"/>
  <c r="BG140" i="2"/>
  <c r="BF140" i="2"/>
  <c r="T140" i="2"/>
  <c r="R140" i="2"/>
  <c r="P140" i="2"/>
  <c r="BI138" i="2"/>
  <c r="BH138" i="2"/>
  <c r="BG138" i="2"/>
  <c r="BF138" i="2"/>
  <c r="T138" i="2"/>
  <c r="R138" i="2"/>
  <c r="P138" i="2"/>
  <c r="BI135" i="2"/>
  <c r="BH135" i="2"/>
  <c r="BG135" i="2"/>
  <c r="BF135" i="2"/>
  <c r="T135" i="2"/>
  <c r="R135" i="2"/>
  <c r="P135" i="2"/>
  <c r="BI133" i="2"/>
  <c r="BH133" i="2"/>
  <c r="BG133" i="2"/>
  <c r="BF133" i="2"/>
  <c r="T133" i="2"/>
  <c r="R133" i="2"/>
  <c r="P133" i="2"/>
  <c r="F124" i="2"/>
  <c r="E122" i="2"/>
  <c r="F89" i="2"/>
  <c r="E87" i="2"/>
  <c r="J24" i="2"/>
  <c r="E24" i="2"/>
  <c r="J92" i="2" s="1"/>
  <c r="J23" i="2"/>
  <c r="J21" i="2"/>
  <c r="E21" i="2"/>
  <c r="J126" i="2" s="1"/>
  <c r="J20" i="2"/>
  <c r="J18" i="2"/>
  <c r="E18" i="2"/>
  <c r="F92" i="2" s="1"/>
  <c r="J17" i="2"/>
  <c r="J15" i="2"/>
  <c r="E15" i="2"/>
  <c r="F91" i="2" s="1"/>
  <c r="J14" i="2"/>
  <c r="J12" i="2"/>
  <c r="J124" i="2"/>
  <c r="E7" i="2"/>
  <c r="E85" i="2"/>
  <c r="L90" i="1"/>
  <c r="AM90" i="1"/>
  <c r="AM89" i="1"/>
  <c r="L89" i="1"/>
  <c r="AM87" i="1"/>
  <c r="L87" i="1"/>
  <c r="L85" i="1"/>
  <c r="L84" i="1"/>
  <c r="BK216" i="2"/>
  <c r="J166" i="2"/>
  <c r="J184" i="2"/>
  <c r="BK213" i="2"/>
  <c r="BK138" i="2"/>
  <c r="J164" i="2"/>
  <c r="J205" i="2"/>
  <c r="BK158" i="2"/>
  <c r="BK144" i="2"/>
  <c r="J197" i="2"/>
  <c r="BK160" i="2"/>
  <c r="BK200" i="2"/>
  <c r="J216" i="2"/>
  <c r="J152" i="2"/>
  <c r="BK140" i="2"/>
  <c r="BK170" i="2"/>
  <c r="BK142" i="2"/>
  <c r="BK180" i="2"/>
  <c r="J142" i="2"/>
  <c r="J209" i="2"/>
  <c r="BK162" i="2"/>
  <c r="J194" i="2"/>
  <c r="J154" i="2"/>
  <c r="BK164" i="2"/>
  <c r="J200" i="2"/>
  <c r="J156" i="2"/>
  <c r="J189" i="2"/>
  <c r="BK156" i="2"/>
  <c r="BK135" i="2"/>
  <c r="BK168" i="2"/>
  <c r="BK205" i="2"/>
  <c r="J180" i="2"/>
  <c r="J178" i="2"/>
  <c r="BK146" i="2"/>
  <c r="BK166" i="2"/>
  <c r="BK202" i="2"/>
  <c r="J160" i="2"/>
  <c r="J172" i="2"/>
  <c r="BK148" i="2"/>
  <c r="BK189" i="2"/>
  <c r="AS94" i="1"/>
  <c r="BK154" i="2"/>
  <c r="BK209" i="2"/>
  <c r="J213" i="2"/>
  <c r="BK172" i="2"/>
  <c r="J140" i="2"/>
  <c r="J150" i="2"/>
  <c r="J202" i="2"/>
  <c r="J158" i="2"/>
  <c r="J162" i="2"/>
  <c r="BK197" i="2"/>
  <c r="BK133" i="2"/>
  <c r="BK152" i="2"/>
  <c r="BK187" i="2"/>
  <c r="J170" i="2"/>
  <c r="J135" i="2"/>
  <c r="BK194" i="2"/>
  <c r="J138" i="2"/>
  <c r="J187" i="2"/>
  <c r="J144" i="2"/>
  <c r="J168" i="2"/>
  <c r="J148" i="2"/>
  <c r="BK184" i="2"/>
  <c r="BK150" i="2"/>
  <c r="BK178" i="2"/>
  <c r="J146" i="2"/>
  <c r="J133" i="2"/>
  <c r="P132" i="2" l="1"/>
  <c r="R132" i="2"/>
  <c r="T132" i="2"/>
  <c r="P177" i="2"/>
  <c r="P176" i="2"/>
  <c r="R137" i="2"/>
  <c r="P183" i="2"/>
  <c r="BK132" i="2"/>
  <c r="J132" i="2" s="1"/>
  <c r="J98" i="2" s="1"/>
  <c r="T137" i="2"/>
  <c r="T177" i="2"/>
  <c r="T176" i="2"/>
  <c r="T183" i="2"/>
  <c r="T182" i="2" s="1"/>
  <c r="R193" i="2"/>
  <c r="P137" i="2"/>
  <c r="BK177" i="2"/>
  <c r="BK176" i="2"/>
  <c r="J176" i="2" s="1"/>
  <c r="J102" i="2" s="1"/>
  <c r="BK193" i="2"/>
  <c r="J193" i="2" s="1"/>
  <c r="J107" i="2" s="1"/>
  <c r="T193" i="2"/>
  <c r="BK137" i="2"/>
  <c r="J137" i="2"/>
  <c r="J99" i="2"/>
  <c r="R177" i="2"/>
  <c r="R176" i="2"/>
  <c r="BK183" i="2"/>
  <c r="J183" i="2"/>
  <c r="J105" i="2" s="1"/>
  <c r="R183" i="2"/>
  <c r="P193" i="2"/>
  <c r="BK212" i="2"/>
  <c r="J212" i="2"/>
  <c r="J110" i="2"/>
  <c r="P212" i="2"/>
  <c r="R212" i="2"/>
  <c r="T212" i="2"/>
  <c r="BK204" i="2"/>
  <c r="J204" i="2"/>
  <c r="J108" i="2"/>
  <c r="BK208" i="2"/>
  <c r="J208" i="2"/>
  <c r="J109" i="2" s="1"/>
  <c r="J91" i="2"/>
  <c r="BE142" i="2"/>
  <c r="J89" i="2"/>
  <c r="F126" i="2"/>
  <c r="BE140" i="2"/>
  <c r="E120" i="2"/>
  <c r="J127" i="2"/>
  <c r="BE135" i="2"/>
  <c r="BE138" i="2"/>
  <c r="BE144" i="2"/>
  <c r="BE154" i="2"/>
  <c r="BE162" i="2"/>
  <c r="BE168" i="2"/>
  <c r="BE209" i="2"/>
  <c r="F127" i="2"/>
  <c r="BE146" i="2"/>
  <c r="BE148" i="2"/>
  <c r="BE160" i="2"/>
  <c r="BE180" i="2"/>
  <c r="BE187" i="2"/>
  <c r="BE197" i="2"/>
  <c r="BE156" i="2"/>
  <c r="BE166" i="2"/>
  <c r="BE184" i="2"/>
  <c r="BE189" i="2"/>
  <c r="BE194" i="2"/>
  <c r="BE150" i="2"/>
  <c r="BE152" i="2"/>
  <c r="BE158" i="2"/>
  <c r="BE172" i="2"/>
  <c r="BE178" i="2"/>
  <c r="BE202" i="2"/>
  <c r="BE216" i="2"/>
  <c r="BE133" i="2"/>
  <c r="BE164" i="2"/>
  <c r="BE170" i="2"/>
  <c r="BE200" i="2"/>
  <c r="BE205" i="2"/>
  <c r="BE213" i="2"/>
  <c r="F36" i="2"/>
  <c r="BC95" i="1" s="1"/>
  <c r="BC94" i="1" s="1"/>
  <c r="AY94" i="1" s="1"/>
  <c r="F35" i="2"/>
  <c r="BB95" i="1" s="1"/>
  <c r="BB94" i="1" s="1"/>
  <c r="W31" i="1" s="1"/>
  <c r="F34" i="2"/>
  <c r="BA95" i="1" s="1"/>
  <c r="BA94" i="1" s="1"/>
  <c r="W30" i="1" s="1"/>
  <c r="J34" i="2"/>
  <c r="AW95" i="1" s="1"/>
  <c r="F37" i="2"/>
  <c r="BD95" i="1" s="1"/>
  <c r="BD94" i="1" s="1"/>
  <c r="W33" i="1" s="1"/>
  <c r="P182" i="2" l="1"/>
  <c r="R182" i="2"/>
  <c r="T131" i="2"/>
  <c r="T130" i="2"/>
  <c r="R131" i="2"/>
  <c r="R130" i="2"/>
  <c r="P131" i="2"/>
  <c r="P130" i="2"/>
  <c r="AU95" i="1" s="1"/>
  <c r="AU94" i="1" s="1"/>
  <c r="BK131" i="2"/>
  <c r="J131" i="2"/>
  <c r="J97" i="2"/>
  <c r="J177" i="2"/>
  <c r="J103" i="2"/>
  <c r="BK182" i="2"/>
  <c r="J182" i="2"/>
  <c r="J104" i="2" s="1"/>
  <c r="W32" i="1"/>
  <c r="AX94" i="1"/>
  <c r="F33" i="2"/>
  <c r="AZ95" i="1" s="1"/>
  <c r="AZ94" i="1" s="1"/>
  <c r="AV94" i="1" s="1"/>
  <c r="AK29" i="1" s="1"/>
  <c r="AW94" i="1"/>
  <c r="AK30" i="1"/>
  <c r="J33" i="2"/>
  <c r="AV95" i="1" s="1"/>
  <c r="AT95" i="1" s="1"/>
  <c r="BK130" i="2" l="1"/>
  <c r="J130" i="2"/>
  <c r="J96" i="2"/>
  <c r="W29" i="1"/>
  <c r="AT94" i="1"/>
  <c r="J30" i="2" l="1"/>
  <c r="AG95" i="1"/>
  <c r="AG94" i="1"/>
  <c r="AK26" i="1"/>
  <c r="AK35" i="1"/>
  <c r="AN94" i="1" l="1"/>
  <c r="J39" i="2"/>
  <c r="AN95" i="1"/>
</calcChain>
</file>

<file path=xl/sharedStrings.xml><?xml version="1.0" encoding="utf-8"?>
<sst xmlns="http://schemas.openxmlformats.org/spreadsheetml/2006/main" count="971" uniqueCount="289">
  <si>
    <t>Export Komplet</t>
  </si>
  <si>
    <t/>
  </si>
  <si>
    <t>2.0</t>
  </si>
  <si>
    <t>ZAMOK</t>
  </si>
  <si>
    <t>False</t>
  </si>
  <si>
    <t>{3d0f42bf-bb48-4930-b472-fe25eb84aec5}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</si>
  <si>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</si>
  <si>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</si>
  <si>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</si>
  <si>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</si>
  <si>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</si>
  <si>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</si>
  <si>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</si>
  <si>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</si>
  <si>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IMPORT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</si>
  <si>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</si>
  <si>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</si>
  <si>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P5 VV 96 - Demolice budov v areálu bývalého DEPA (zadání)</t>
  </si>
  <si>
    <t>KSO:</t>
  </si>
  <si>
    <t>CC-CZ:</t>
  </si>
  <si>
    <t>Místo:</t>
  </si>
  <si>
    <t xml:space="preserve"> </t>
  </si>
  <si>
    <t>Datum:</t>
  </si>
  <si>
    <t>1. 10. 2024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</si>
  <si>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</si>
  <si>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</si>
  <si>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</si>
  <si>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</si>
  <si>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</si>
  <si>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</si>
  <si>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</si>
  <si>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</si>
  <si>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</si>
  <si>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</si>
  <si>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</si>
  <si>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</si>
  <si>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</si>
  <si>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</si>
  <si>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</si>
  <si>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</si>
  <si>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</si>
  <si>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</si>
  <si>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</si>
  <si>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</si>
  <si>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</si>
  <si>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</si>
  <si>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</si>
  <si>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</si>
  <si>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</si>
  <si>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</si>
  <si>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</si>
  <si>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</si>
  <si>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</si>
  <si>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</si>
  <si>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</si>
  <si>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</si>
  <si>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</si>
  <si>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</si>
  <si>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</si>
  <si>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</si>
  <si>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</si>
  <si>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</si>
  <si>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</si>
  <si>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</si>
  <si>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</si>
  <si>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</si>
  <si>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</si>
  <si>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</si>
  <si>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</si>
  <si>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</si>
  <si>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</si>
  <si>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</si>
  <si>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</si>
  <si>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</si>
  <si>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</si>
  <si>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{00000000-0000-0000-0000-000000000000}</t>
  </si>
  <si>
    <t>/</t>
  </si>
  <si>
    <t>96</t>
  </si>
  <si>
    <t>Demolice budov v are...</t>
  </si>
  <si>
    <t>STA</t>
  </si>
  <si>
    <t>1</t>
  </si>
  <si>
    <t>{682de03c-94bf-423d-902f-0f24495eedb7}</t>
  </si>
  <si>
    <t>2</t>
  </si>
  <si>
    <t>KRYCÍ LIST SOUPISU PRACÍ</t>
  </si>
  <si>
    <t>Objekt:</t>
  </si>
  <si>
    <t>96 - Demolice budov v are...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</si>
  <si>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</si>
  <si>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</si>
  <si>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</si>
  <si>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</si>
  <si>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</si>
  <si>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</si>
  <si>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</si>
  <si>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9 - Ostatní konstrukce a práce, bourání</t>
  </si>
  <si>
    <t xml:space="preserve">    98 - Demolice a sanace</t>
  </si>
  <si>
    <t>PSV - Práce a dodávky PSV</t>
  </si>
  <si>
    <t>M - Práce a dodávky M</t>
  </si>
  <si>
    <t xml:space="preserve">    46-M - Zemní práce při extr.mont.pracích</t>
  </si>
  <si>
    <t>VRN - Vedlejší rozpočtové náklady</t>
  </si>
  <si>
    <t xml:space="preserve">    VRN1 - Průzkumné, geodetické a projektové práce</t>
  </si>
  <si>
    <t xml:space="preserve">    VRN2 - Demolice budov</t>
  </si>
  <si>
    <t xml:space="preserve">    VRN3 - Zařízení staveniště</t>
  </si>
  <si>
    <t xml:space="preserve">    VRN4 - Inženýrská činnost</t>
  </si>
  <si>
    <t xml:space="preserve">    VRN7 - Provozní vlivy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</si>
  <si>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</si>
  <si>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</si>
  <si>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</si>
  <si>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</si>
  <si>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</si>
  <si>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</si>
  <si>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</si>
  <si>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</si>
  <si>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</si>
  <si>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</si>
  <si>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</si>
  <si>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</si>
  <si>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</si>
  <si>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</si>
  <si>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</si>
  <si>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</si>
  <si>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</si>
  <si>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</si>
  <si>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</si>
  <si>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112101101R</t>
  </si>
  <si>
    <t>Odstranění stromů a náletových dřevin, vč. odvětvování a nařezání na délku</t>
  </si>
  <si>
    <t>kpl</t>
  </si>
  <si>
    <t>4</t>
  </si>
  <si>
    <t>PP</t>
  </si>
  <si>
    <t>Odstranění stromů a náletových dřevin, vč. odvětvování, nařezání na délku a naložení. Odvoz dřevní hmoty bude zajištěn objednatelem.</t>
  </si>
  <si>
    <t>119003211R</t>
  </si>
  <si>
    <t>Oplocení a zajištění staveniště po celou dobu demolice</t>
  </si>
  <si>
    <t>9</t>
  </si>
  <si>
    <t>Ostatní konstrukce a práce, bourání</t>
  </si>
  <si>
    <t>3</t>
  </si>
  <si>
    <t>913121111R</t>
  </si>
  <si>
    <t>Dočasná dopravní opatření</t>
  </si>
  <si>
    <t>6</t>
  </si>
  <si>
    <t>Náklady spojené se zajištěním dočasného dopravního opatření vč. dodání dopravních značek a světelné signalizace, jejich rozmístění, údržby po celou dobu demolice a následné odstranění</t>
  </si>
  <si>
    <t>919741111R</t>
  </si>
  <si>
    <t>Opatření proti nadměrné prašnosti</t>
  </si>
  <si>
    <t>8</t>
  </si>
  <si>
    <t>Opatření proti nadměrné prašnosti např. skrápěním</t>
  </si>
  <si>
    <t>5</t>
  </si>
  <si>
    <t>023203000-10.1R</t>
  </si>
  <si>
    <t>Odstranění podzemní nádrže na p. p. č. 346/38</t>
  </si>
  <si>
    <t>10</t>
  </si>
  <si>
    <t>Odstranění podzemní nádrže na p. p. č. 346/38, bude zajištěno ekologické odstranění, šrot bude odečten z fakturace, jámy budou zavezeny materiálem nacházejícím se v prostoru bývalého depa a zhutněny.</t>
  </si>
  <si>
    <t>023203000-10/R</t>
  </si>
  <si>
    <t>Neočekávané demolice objektů</t>
  </si>
  <si>
    <t>Demolice objektu "Sklad PHM" p. p. č. 346/38, položka obsahuje veškeré náklady potřebné k demoliici objektu vč, ale nejen odborné likvidaci odpadu, poplatků za likvidaci a uskladnění na skládce, případné strojové nebo ruční třídění odpadu vč. nebezpečného odpadu s obsahem azbestu, případné náklady na drcení, přesuny hmot, dopravu, poplatky spojené s likvidací odpadu. Betonové základy budou vybourány do hloubky 1 m. Celá plocha demolice bude zavezena materiálem nacházejícím se v prostoru bývalého depa. Plocha bude srovnána a zhutněna.</t>
  </si>
  <si>
    <t>7</t>
  </si>
  <si>
    <t>023203000-11/R</t>
  </si>
  <si>
    <t>Demolice objektu "Železobetonový sklad" p. p. č. 853</t>
  </si>
  <si>
    <t>14</t>
  </si>
  <si>
    <t>Demolice objektu "Železobetonový sklad" p. p. č. 853, položka obsahuje veškeré náklady potřebné k demoliici objektu vč, ale nejen odborné likvidaci odpadu, poplatků za likvidaci a uskladnění na skládce, případné strojové nebo ruční třídění odpadu vč. nebezpečného odpadu s obsahem azbestu, případné náklady na drcení, přesuny hmot, dopravu, poplatky spojené s likvidací odpadu. Betonové základy budou vybourány do hloubky 1 m. Celá plocha demolice bude zavezena materiálem nacházejícím se v prostoru bývalého depa. Plocha bude srovnána a zhutněna.</t>
  </si>
  <si>
    <t>023203000-12/R</t>
  </si>
  <si>
    <t>Odstranění dvou podzemních nádrží na PHM na p. p. č. 1169</t>
  </si>
  <si>
    <t>16</t>
  </si>
  <si>
    <t>Odstranění dvou podzemních nádrží na PHM na p. p. č. 1169 vč. betonových jímek. Bude zajištěno jejich ekologické odstranění, šrot bude odečten z fakturace, jámy budou zavezeny materiálem nacházejícím se v prostoru bývalého depa a zhutněny.</t>
  </si>
  <si>
    <t>023203000-13/R</t>
  </si>
  <si>
    <t>Demolice objektu "Malá rotunda" p. p. č. 1168</t>
  </si>
  <si>
    <t>18</t>
  </si>
  <si>
    <t>Demolice objektu "Malá rotunda" p. p. č. 1168, položka obsahuje veškeré náklady potřebné k demoliici objektu vč, ale nejen odborné likvidaci odpadu, poplatků za likvidaci a uskladnění na skládce, případné strojové nebo ruční třídění odpadu vč. nebezpečného odpadu s obsahem azbestu, případné náklady na drcení, přesuny hmot, dopravu, poplatky spojené s likvidací odpadu. Betonové základy budou vybourány do hloubky 1 m. Celá plocha demolice bude zavezena materiálem nacházejícím se v prostoru bývalého depa. Plocha bude srovnána a zhutněna.</t>
  </si>
  <si>
    <t>023203000-14R</t>
  </si>
  <si>
    <t>Demolice objektu na p. p. č. 810</t>
  </si>
  <si>
    <t>20</t>
  </si>
  <si>
    <t>Demolice objektu na p. p. č. 810, položka obsahuje veškeré náklady potřebné k demoliici objektu vč, ale nejen odborné likvidaci odpadu, poplatků za likvidaci a uskladnění na skládce, případné strojové nebo ruční třídění odpadu vč. nebezpečného odpadu s obsahem azbestu, případné náklady na drcení, přesuny hmot, dopravu, poplatky spojené s likvidací odpadu. Betonové základy budou vybourány do hloubky 1 m. Celá plocha demolice bude zavezena materiálem nacházejícím se v prostoru bývalého depa. Plocha bude srovnána a zhutněna.</t>
  </si>
  <si>
    <t>11</t>
  </si>
  <si>
    <t>023203000-15R</t>
  </si>
  <si>
    <t>Demolice objektu na p. p. č. 808</t>
  </si>
  <si>
    <t>22</t>
  </si>
  <si>
    <t>Demolice objektu na p. p. č. 808, položka obsahuje veškeré náklady potřebné k demoliici objektu vč, ale nejen odborné likvidaci odpadu, poplatků za likvidaci a uskladnění na skládce, případné strojové nebo ruční třídění odpadu vč. nebezpečného odpadu s obsahem azbestu, případné náklady na drcení, přesuny hmot, dopravu, poplatky spojené s likvidací odpadu. Betonové základy budou vybourány do hloubky 1 m. Celá plocha demolice bude zavezena materiálem nacházejícím se v prostoru bývalého depa. Plocha bude srovnána a zhutněna.</t>
  </si>
  <si>
    <t>02320300-02/R</t>
  </si>
  <si>
    <t>Demolice objektu "Stavba technického vybavení" p. p. č. 346/15</t>
  </si>
  <si>
    <t>24</t>
  </si>
  <si>
    <t>Demolice objektu "Stavba technického vybavení" p. p. č. 346/15, položka obsahuje veškeré náklady potřebné k demoliici objektu vč, ale nejen odborné likvidaci odpadu, poplatků za likvidaci a uskladnění na skládce, případné strojové nebo ruční třídění odpadu vč. nebezpečného odpadu s obsahem azbestu, případné náklady na drcení, přesuny hmot, dopravu, poplatky spojené s likvidací odpadu. Betonové základy budou vybourány do hloubky 1 m. Celá plocha demolice bude zavezena materiálem nacházejícím se v prostoru bývalého depa. Plocha bude srovnána a zhutněna.</t>
  </si>
  <si>
    <t>13</t>
  </si>
  <si>
    <t>02320300-03/R</t>
  </si>
  <si>
    <t>Demolice objektu "Administrativní budova staráí" p. p. č. 847</t>
  </si>
  <si>
    <t>26</t>
  </si>
  <si>
    <t>Demolice objektu "Administrativní budova staráí" p. p. č. 847, položka obsahuje veškeré náklady potřebné k demoliici objektu vč, ale nejen odborné likvidaci odpadu, poplatků za likvidaci a uskladnění na skládce, případné strojové nebo ruční třídění odpadu vč. nebezpečného odpadu s obsahem azbestu, případné náklady na drcení, přesuny hmot, dopravu, poplatky spojené s likvidací odpadu. Betonové základy budou vybourány do hloubky 1 m. Celá plocha demolice bude zavezena materiálem nacházejícím se v prostoru bývalého depa. Plocha bude srovnána a zhutněna.</t>
  </si>
  <si>
    <t>02320300-04/R</t>
  </si>
  <si>
    <t>Demolice objektu "Garáž MUV" p. p. č. 846</t>
  </si>
  <si>
    <t>28</t>
  </si>
  <si>
    <t>Demolice objektu "Garáž MUV" p. p. č. 846, položka obsahuje veškeré náklady potřebné k demoliici objektu vč, ale nejen odborné likvidaci odpadu, poplatků za likvidaci a uskladnění na skládce, případné strojové nebo ruční třídění odpadu vč. nebezpečného odpadu s obsahem azbestu, případné náklady na drcení, přesuny hmot, dopravu, poplatky spojené s likvidací odpadu. Betonové základy budou vybourány do hloubky 1 m. Celá plocha demolice bude zavezena materiálem nacházejícím se v prostoru bývalého depa. Plocha bude srovnána a zhutněna.</t>
  </si>
  <si>
    <t>15</t>
  </si>
  <si>
    <t>02320300-05/R</t>
  </si>
  <si>
    <t>Demolice objektu "Rotunda velká" p. p. č. 848</t>
  </si>
  <si>
    <t>30</t>
  </si>
  <si>
    <t>Demolice objektu "Rotunda velká" p. p. č. 848, položka obsahuje veškeré náklady potřebné k demoliici objektu vč, ale nejen odborné likvidaci odpadu, poplatků za likvidaci a uskladnění na skládce, případné strojové nebo ruční třídění odpadu vč. nebezpečného odpadu s obsahem azbestu, případné náklady na drcení, přesuny hmot, dopravu, poplatky spojené s likvidací odpadu. Betonové základy budou vybourány do hloubky 1 m. Celá plocha demolice bude zavezena materiálem nacházejícím se v prostoru bývalého depa. Plocha bude srovnána a zhutněna.</t>
  </si>
  <si>
    <t>02320300-06/R</t>
  </si>
  <si>
    <t>Demolice objektu "Truhlárnaí" p. p. č. 849</t>
  </si>
  <si>
    <t>32</t>
  </si>
  <si>
    <t>Demolice objektu "Truhlárnaí" p. p. č. 849, položka obsahuje veškeré náklady potřebné k demoliici objektu vč, ale nejen odborné likvidaci odpadu, poplatků za likvidaci a uskladnění na skládce, případné strojové nebo ruční třídění odpadu vč. nebezpečného odpadu s obsahem azbestu, případné náklady na drcení, přesuny hmot, dopravu, poplatky spojené s likvidací odpadu. Betonové základy budou vybourány do hloubky 1 m. Celá plocha demolice bude zavezena materiálem nacházejícím se v prostoru bývalého depa. Plocha bude srovnána a zhutněna.</t>
  </si>
  <si>
    <t>17</t>
  </si>
  <si>
    <t>02320300-07/R</t>
  </si>
  <si>
    <t>Demolice objektu "Sklad Unimont" p. p. č. 850/2</t>
  </si>
  <si>
    <t>34</t>
  </si>
  <si>
    <t>Demolice objektu "Sklad Unimont" p. p. č. 850/2, položka obsahuje veškeré náklady potřebné k demoliici objektu vč, ale nejen odborné likvidaci odpadu, poplatků za likvidaci a uskladnění na skládce, případné strojové nebo ruční třídění odpadu vč. nebezpečného odpadu s obsahem azbestu, případné náklady na drcení, přesuny hmot, dopravu, poplatky spojené s likvidací odpadu. Betonové základy budou vybourány do hloubky 1 m. Celá plocha demolice bude zavezena materiálem nacházejícím se v prostoru bývalého depa. Plocha bude srovnána a zhutněna.</t>
  </si>
  <si>
    <t>02320300-08/R</t>
  </si>
  <si>
    <t>Demolice objektu "Sklad barev" p. p. č. 851</t>
  </si>
  <si>
    <t>36</t>
  </si>
  <si>
    <t>Demolice objektu "Sklad barev" p. p. č. 851, položka obsahuje veškeré náklady potřebné k demoliici objektu vč, ale nejen odborné likvidaci odpadu, poplatků za likvidaci a uskladnění na skládce, případné strojové nebo ruční třídění odpadu vč. nebezpečného odpadu s obsahem azbestu, případné náklady na drcení, přesuny hmot, dopravu, poplatky spojené s likvidací odpadu. Betonové základy budou vybourány do hloubky 1 m. Celá plocha demolice bude zavezena materiálem nacházejícím se v prostoru bývalého depa. Plocha bude srovnána a zhutněna.</t>
  </si>
  <si>
    <t>19</t>
  </si>
  <si>
    <t>02320300-09/R</t>
  </si>
  <si>
    <t>Demolice objektu "Sklad oleje" p. p. č. 852</t>
  </si>
  <si>
    <t>38</t>
  </si>
  <si>
    <t>Demolice objektu "Sklad oleje" p. p. č. 852, položka obsahuje veškeré náklady potřebné k demoliici objektu vč, ale nejen odborné likvidaci odpadu, poplatků za likvidaci a uskladnění na skládce, případné strojové nebo ruční třídění odpadu vč. nebezpečného odpadu s obsahem azbestu, případné náklady na drcení, přesuny hmot, dopravu, poplatky spojené s likvidací odpadu. Betonové základy budou vybourány do hloubky 1 m. Celá plocha demolice bude zavezena materiálem nacházejícím se v prostoru bývalého depa. Plocha bude srovnána a zhutněna.</t>
  </si>
  <si>
    <t>02320300-01R</t>
  </si>
  <si>
    <t>Demolice objektu "Stavba technického vybavení" p. p. č. 346/14</t>
  </si>
  <si>
    <t>40</t>
  </si>
  <si>
    <t>Demolice objektu "Stavba technického vybavení" p. p. č. 346/14, položka obsahuje veškeré náklady potřebné k demoliici objektu vč, ale nejen odborné likvidaci odpadu, poplatků za likvidaci a uskladnění na skládce, případné strojové nebo ruční třídění odpadu vč. nebezpečného odpadu s obsahem azbestu, případné náklady na drcení, přesuny hmot, dopravu, poplatky spojené s likvidací odpadu. Betonové základy budou vybourány do hloubky 1 m. Celá plocha demolice bude zavezena materiálem nacházejícím se v prostoru bývalého depa. Plocha bude srovnána a zhutněna.</t>
  </si>
  <si>
    <t>98</t>
  </si>
  <si>
    <t>Demolice a sanace</t>
  </si>
  <si>
    <t>PSV</t>
  </si>
  <si>
    <t>Práce a dodávky PSV</t>
  </si>
  <si>
    <t>M</t>
  </si>
  <si>
    <t>Práce a dodávky M</t>
  </si>
  <si>
    <t>46-M</t>
  </si>
  <si>
    <t>Zemní práce při extr.mont.pracích</t>
  </si>
  <si>
    <t>4605811311R</t>
  </si>
  <si>
    <t>Úprava a srovnání pozemků dotčených stavbou s vyhrabáním, srovnáním a dosetím trávy</t>
  </si>
  <si>
    <t>64</t>
  </si>
  <si>
    <t>-1476219642</t>
  </si>
  <si>
    <t>460581131R</t>
  </si>
  <si>
    <t>42</t>
  </si>
  <si>
    <t>VRN</t>
  </si>
  <si>
    <t>Vedlejší rozpočtové náklady</t>
  </si>
  <si>
    <t>VRN1</t>
  </si>
  <si>
    <t>Průzkumné, geodetické a projektové práce</t>
  </si>
  <si>
    <t>23</t>
  </si>
  <si>
    <t>011002000</t>
  </si>
  <si>
    <t>Průzkumné práce</t>
  </si>
  <si>
    <t>44</t>
  </si>
  <si>
    <t>Online PSC</t>
  </si>
  <si>
    <t>https://podminky.urs.cz/item/CS_URS_2024_02/011002000</t>
  </si>
  <si>
    <t>012164000R</t>
  </si>
  <si>
    <t>Vytyčení a zaměření inženýrských sítí vč. odpojení dotčených objektů</t>
  </si>
  <si>
    <t>46</t>
  </si>
  <si>
    <t>Vytyčení a zaměření inženýrských sítí vč. odpojení dotčených objektů od sítí technické nfrastruktury. Před zahájením demoličních prací budou ověřeny všechny stávající sítě - elektroinstalace, vody, plynu, kanalizace a podzemní kabelů. Přípojky instalací pro objekty určené k demolici budou vhodným způsobem odpojeny a zaslepeny. Poté bude oprávněnou osobou zkontrolováno, zda jsou všechny dotčené objekty opravdu odpojeny, zejména bude překontrolováno zaslepení přípojek.</t>
  </si>
  <si>
    <t>25</t>
  </si>
  <si>
    <t>013264000</t>
  </si>
  <si>
    <t>Dokumentace bouracích prací</t>
  </si>
  <si>
    <t>…</t>
  </si>
  <si>
    <t>48</t>
  </si>
  <si>
    <t>https://podminky.urs.cz/item/CS_URS_2024_02/013264000</t>
  </si>
  <si>
    <t>VRN2</t>
  </si>
  <si>
    <t>Demolice budov</t>
  </si>
  <si>
    <t>VRN3</t>
  </si>
  <si>
    <t>Zařízení staveniště</t>
  </si>
  <si>
    <t>030001000</t>
  </si>
  <si>
    <t>50</t>
  </si>
  <si>
    <t>https://podminky.urs.cz/item/CS_URS_2024_02/030001000</t>
  </si>
  <si>
    <t>27</t>
  </si>
  <si>
    <t>034002000</t>
  </si>
  <si>
    <t>Zabezpečení staveniště</t>
  </si>
  <si>
    <t>52</t>
  </si>
  <si>
    <t>https://podminky.urs.cz/item/CS_URS_2024_02/034002000</t>
  </si>
  <si>
    <t>034002000R</t>
  </si>
  <si>
    <t>54</t>
  </si>
  <si>
    <t>Zabezpečení a ochrana inženýrských sítí v prostorách dotčených stavbou.</t>
  </si>
  <si>
    <t>29</t>
  </si>
  <si>
    <t>034203000R</t>
  </si>
  <si>
    <t>Opatření na ochranu pozemků a objektů sousedních se staveništěm</t>
  </si>
  <si>
    <t>56</t>
  </si>
  <si>
    <t>VRN4</t>
  </si>
  <si>
    <t>Inženýrská činnost</t>
  </si>
  <si>
    <t>040001000</t>
  </si>
  <si>
    <t>58</t>
  </si>
  <si>
    <t>https://podminky.urs.cz/item/CS_URS_2024_02/040001000</t>
  </si>
  <si>
    <t>VRN7</t>
  </si>
  <si>
    <t>Provozní vlivy</t>
  </si>
  <si>
    <t>31</t>
  </si>
  <si>
    <t>074203000</t>
  </si>
  <si>
    <t>Železniční a městský kolejový provoz - výluka</t>
  </si>
  <si>
    <t>60</t>
  </si>
  <si>
    <t>Železniční a městský kolejový provoz - výluka, položka je vč. veškerých nákladů spojenených se zajištěním a provedením výluky na železniční trati v souvislosti s demolicí budov bývalého depa ČD</t>
  </si>
  <si>
    <t>https://podminky.urs.cz/item/CS_URS_2024_02/074203000</t>
  </si>
  <si>
    <t>VRN9</t>
  </si>
  <si>
    <t>Ostatní náklady</t>
  </si>
  <si>
    <t>090001000</t>
  </si>
  <si>
    <t>62</t>
  </si>
  <si>
    <t>Ostatní náklady spojené s demolicí</t>
  </si>
  <si>
    <t>https://podminky.urs.cz/item/CS_URS_2024_02/090001000</t>
  </si>
  <si>
    <t>33</t>
  </si>
  <si>
    <t>091803000R</t>
  </si>
  <si>
    <t>Náklady na zajištění podmínek BOZP</t>
  </si>
  <si>
    <t>Úprava a srovnání pozemk p. č. 346/38 vč. odstranění sutě, srovnáním a dosetím trávy</t>
  </si>
  <si>
    <t>Úprava a srovnání pozemku p. č. 346/38 vč. odstranění případné sutě, srovnáním a dosetím trávy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</si>
</sst>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5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6" fillId="0" borderId="19" xfId="0" applyNumberFormat="1" applyFont="1" applyBorder="1" applyAlignment="1" applyProtection="1">
      <alignment vertical="center"/>
    </xf>
    <xf numFmtId="4" fontId="26" fillId="0" borderId="20" xfId="0" applyNumberFormat="1" applyFont="1" applyBorder="1" applyAlignment="1" applyProtection="1">
      <alignment vertical="center"/>
    </xf>
    <xf numFmtId="166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0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9" fillId="0" borderId="12" xfId="0" applyNumberFormat="1" applyFont="1" applyBorder="1" applyAlignment="1" applyProtection="1"/>
    <xf numFmtId="166" fontId="29" fillId="0" borderId="13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0" xfId="0" applyFont="1" applyAlignment="1" applyProtection="1">
      <alignment horizontal="left" vertical="center"/>
    </xf>
    <xf numFmtId="0" fontId="32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4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5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4" fontId="25" fillId="0" borderId="0" xfId="0" applyNumberFormat="1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.xml"/><Relationship Id="rId3" Type="http://schemas.openxmlformats.org/officeDocument/2006/relationships/hyperlink" Target="https://podminky.urs.cz/item/CS_URS_2024_02/030001000" TargetMode="External"/><Relationship Id="rId7" Type="http://schemas.openxmlformats.org/officeDocument/2006/relationships/hyperlink" Target="https://podminky.urs.cz/item/CS_URS_2024_02/090001000" TargetMode="External"/><Relationship Id="rId2" Type="http://schemas.openxmlformats.org/officeDocument/2006/relationships/hyperlink" Target="https://podminky.urs.cz/item/CS_URS_2024_02/013264000" TargetMode="External"/><Relationship Id="rId1" Type="http://schemas.openxmlformats.org/officeDocument/2006/relationships/hyperlink" Target="https://podminky.urs.cz/item/CS_URS_2024_02/011002000" TargetMode="External"/><Relationship Id="rId6" Type="http://schemas.openxmlformats.org/officeDocument/2006/relationships/hyperlink" Target="https://podminky.urs.cz/item/CS_URS_2024_02/074203000" TargetMode="External"/><Relationship Id="rId5" Type="http://schemas.openxmlformats.org/officeDocument/2006/relationships/hyperlink" Target="https://podminky.urs.cz/item/CS_URS_2024_02/040001000" TargetMode="External"/><Relationship Id="rId4" Type="http://schemas.openxmlformats.org/officeDocument/2006/relationships/hyperlink" Target="https://podminky.urs.cz/item/CS_URS_2024_02/0340020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pans="1:74" s="1" customFormat="1" ht="36.950000000000003" customHeight="1">
      <c r="AR2" s="245"/>
      <c r="AS2" s="245"/>
      <c r="AT2" s="245"/>
      <c r="AU2" s="245"/>
      <c r="AV2" s="245"/>
      <c r="AW2" s="245"/>
      <c r="AX2" s="245"/>
      <c r="AY2" s="245"/>
      <c r="AZ2" s="245"/>
      <c r="BA2" s="245"/>
      <c r="BB2" s="245"/>
      <c r="BC2" s="245"/>
      <c r="BD2" s="245"/>
      <c r="BE2" s="245"/>
      <c r="BS2" s="14" t="s">
        <v>6</v>
      </c>
      <c r="BT2" s="14" t="s">
        <v>7</v>
      </c>
    </row>
    <row r="3" spans="1:74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pans="1:74" s="1" customFormat="1" ht="24.95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pans="1:74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08" t="s">
        <v>14</v>
      </c>
      <c r="L5" s="209"/>
      <c r="M5" s="209"/>
      <c r="N5" s="209"/>
      <c r="O5" s="209"/>
      <c r="P5" s="209"/>
      <c r="Q5" s="209"/>
      <c r="R5" s="209"/>
      <c r="S5" s="209"/>
      <c r="T5" s="209"/>
      <c r="U5" s="209"/>
      <c r="V5" s="209"/>
      <c r="W5" s="209"/>
      <c r="X5" s="209"/>
      <c r="Y5" s="209"/>
      <c r="Z5" s="209"/>
      <c r="AA5" s="209"/>
      <c r="AB5" s="209"/>
      <c r="AC5" s="209"/>
      <c r="AD5" s="209"/>
      <c r="AE5" s="209"/>
      <c r="AF5" s="209"/>
      <c r="AG5" s="209"/>
      <c r="AH5" s="209"/>
      <c r="AI5" s="209"/>
      <c r="AJ5" s="209"/>
      <c r="AK5" s="19"/>
      <c r="AL5" s="19"/>
      <c r="AM5" s="19"/>
      <c r="AN5" s="19"/>
      <c r="AO5" s="19"/>
      <c r="AP5" s="19"/>
      <c r="AQ5" s="19"/>
      <c r="AR5" s="17"/>
      <c r="BE5" s="205" t="s">
        <v>15</v>
      </c>
      <c r="BS5" s="14" t="s">
        <v>6</v>
      </c>
    </row>
    <row r="6" spans="1:74" s="1" customFormat="1" ht="36.950000000000003" customHeight="1">
      <c r="B6" s="18"/>
      <c r="C6" s="19"/>
      <c r="D6" s="25" t="s">
        <v>16</v>
      </c>
      <c r="E6" s="19"/>
      <c r="F6" s="19"/>
      <c r="G6" s="19"/>
      <c r="H6" s="19"/>
      <c r="I6" s="19"/>
      <c r="J6" s="19"/>
      <c r="K6" s="210" t="s">
        <v>17</v>
      </c>
      <c r="L6" s="209"/>
      <c r="M6" s="209"/>
      <c r="N6" s="209"/>
      <c r="O6" s="209"/>
      <c r="P6" s="209"/>
      <c r="Q6" s="209"/>
      <c r="R6" s="209"/>
      <c r="S6" s="209"/>
      <c r="T6" s="209"/>
      <c r="U6" s="209"/>
      <c r="V6" s="209"/>
      <c r="W6" s="209"/>
      <c r="X6" s="209"/>
      <c r="Y6" s="209"/>
      <c r="Z6" s="209"/>
      <c r="AA6" s="209"/>
      <c r="AB6" s="209"/>
      <c r="AC6" s="209"/>
      <c r="AD6" s="209"/>
      <c r="AE6" s="209"/>
      <c r="AF6" s="209"/>
      <c r="AG6" s="209"/>
      <c r="AH6" s="209"/>
      <c r="AI6" s="209"/>
      <c r="AJ6" s="209"/>
      <c r="AK6" s="19"/>
      <c r="AL6" s="19"/>
      <c r="AM6" s="19"/>
      <c r="AN6" s="19"/>
      <c r="AO6" s="19"/>
      <c r="AP6" s="19"/>
      <c r="AQ6" s="19"/>
      <c r="AR6" s="17"/>
      <c r="BE6" s="206"/>
      <c r="BS6" s="14" t="s">
        <v>6</v>
      </c>
    </row>
    <row r="7" spans="1:74" s="1" customFormat="1" ht="12" customHeight="1">
      <c r="B7" s="18"/>
      <c r="C7" s="19"/>
      <c r="D7" s="26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6" t="s">
        <v>19</v>
      </c>
      <c r="AL7" s="19"/>
      <c r="AM7" s="19"/>
      <c r="AN7" s="24" t="s">
        <v>1</v>
      </c>
      <c r="AO7" s="19"/>
      <c r="AP7" s="19"/>
      <c r="AQ7" s="19"/>
      <c r="AR7" s="17"/>
      <c r="BE7" s="206"/>
      <c r="BS7" s="14" t="s">
        <v>6</v>
      </c>
    </row>
    <row r="8" spans="1:74" s="1" customFormat="1" ht="12" customHeight="1">
      <c r="B8" s="18"/>
      <c r="C8" s="19"/>
      <c r="D8" s="26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6" t="s">
        <v>22</v>
      </c>
      <c r="AL8" s="19"/>
      <c r="AM8" s="19"/>
      <c r="AN8" s="27" t="s">
        <v>23</v>
      </c>
      <c r="AO8" s="19"/>
      <c r="AP8" s="19"/>
      <c r="AQ8" s="19"/>
      <c r="AR8" s="17"/>
      <c r="BE8" s="206"/>
      <c r="BS8" s="14" t="s">
        <v>6</v>
      </c>
    </row>
    <row r="9" spans="1:74" s="1" customFormat="1" ht="14.45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06"/>
      <c r="BS9" s="14" t="s">
        <v>6</v>
      </c>
    </row>
    <row r="10" spans="1:74" s="1" customFormat="1" ht="12" customHeight="1">
      <c r="B10" s="18"/>
      <c r="C10" s="19"/>
      <c r="D10" s="26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6" t="s">
        <v>25</v>
      </c>
      <c r="AL10" s="19"/>
      <c r="AM10" s="19"/>
      <c r="AN10" s="24" t="s">
        <v>1</v>
      </c>
      <c r="AO10" s="19"/>
      <c r="AP10" s="19"/>
      <c r="AQ10" s="19"/>
      <c r="AR10" s="17"/>
      <c r="BE10" s="206"/>
      <c r="BS10" s="14" t="s">
        <v>6</v>
      </c>
    </row>
    <row r="11" spans="1:74" s="1" customFormat="1" ht="18.399999999999999" customHeight="1">
      <c r="B11" s="18"/>
      <c r="C11" s="19"/>
      <c r="D11" s="19"/>
      <c r="E11" s="24" t="s">
        <v>21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6" t="s">
        <v>26</v>
      </c>
      <c r="AL11" s="19"/>
      <c r="AM11" s="19"/>
      <c r="AN11" s="24" t="s">
        <v>1</v>
      </c>
      <c r="AO11" s="19"/>
      <c r="AP11" s="19"/>
      <c r="AQ11" s="19"/>
      <c r="AR11" s="17"/>
      <c r="BE11" s="206"/>
      <c r="BS11" s="14" t="s">
        <v>6</v>
      </c>
    </row>
    <row r="12" spans="1:74" s="1" customFormat="1" ht="6.95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06"/>
      <c r="BS12" s="14" t="s">
        <v>6</v>
      </c>
    </row>
    <row r="13" spans="1:74" s="1" customFormat="1" ht="12" customHeight="1">
      <c r="B13" s="18"/>
      <c r="C13" s="19"/>
      <c r="D13" s="26" t="s">
        <v>27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6" t="s">
        <v>25</v>
      </c>
      <c r="AL13" s="19"/>
      <c r="AM13" s="19"/>
      <c r="AN13" s="28" t="s">
        <v>28</v>
      </c>
      <c r="AO13" s="19"/>
      <c r="AP13" s="19"/>
      <c r="AQ13" s="19"/>
      <c r="AR13" s="17"/>
      <c r="BE13" s="206"/>
      <c r="BS13" s="14" t="s">
        <v>6</v>
      </c>
    </row>
    <row r="14" spans="1:74" ht="12.75">
      <c r="B14" s="18"/>
      <c r="C14" s="19"/>
      <c r="D14" s="19"/>
      <c r="E14" s="211" t="s">
        <v>28</v>
      </c>
      <c r="F14" s="212"/>
      <c r="G14" s="212"/>
      <c r="H14" s="212"/>
      <c r="I14" s="212"/>
      <c r="J14" s="212"/>
      <c r="K14" s="212"/>
      <c r="L14" s="212"/>
      <c r="M14" s="212"/>
      <c r="N14" s="212"/>
      <c r="O14" s="212"/>
      <c r="P14" s="212"/>
      <c r="Q14" s="212"/>
      <c r="R14" s="212"/>
      <c r="S14" s="212"/>
      <c r="T14" s="212"/>
      <c r="U14" s="212"/>
      <c r="V14" s="212"/>
      <c r="W14" s="212"/>
      <c r="X14" s="212"/>
      <c r="Y14" s="212"/>
      <c r="Z14" s="212"/>
      <c r="AA14" s="212"/>
      <c r="AB14" s="212"/>
      <c r="AC14" s="212"/>
      <c r="AD14" s="212"/>
      <c r="AE14" s="212"/>
      <c r="AF14" s="212"/>
      <c r="AG14" s="212"/>
      <c r="AH14" s="212"/>
      <c r="AI14" s="212"/>
      <c r="AJ14" s="212"/>
      <c r="AK14" s="26" t="s">
        <v>26</v>
      </c>
      <c r="AL14" s="19"/>
      <c r="AM14" s="19"/>
      <c r="AN14" s="28" t="s">
        <v>28</v>
      </c>
      <c r="AO14" s="19"/>
      <c r="AP14" s="19"/>
      <c r="AQ14" s="19"/>
      <c r="AR14" s="17"/>
      <c r="BE14" s="206"/>
      <c r="BS14" s="14" t="s">
        <v>6</v>
      </c>
    </row>
    <row r="15" spans="1:74" s="1" customFormat="1" ht="6.95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06"/>
      <c r="BS15" s="14" t="s">
        <v>4</v>
      </c>
    </row>
    <row r="16" spans="1:74" s="1" customFormat="1" ht="12" customHeight="1">
      <c r="B16" s="18"/>
      <c r="C16" s="19"/>
      <c r="D16" s="26" t="s">
        <v>29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6" t="s">
        <v>25</v>
      </c>
      <c r="AL16" s="19"/>
      <c r="AM16" s="19"/>
      <c r="AN16" s="24" t="s">
        <v>1</v>
      </c>
      <c r="AO16" s="19"/>
      <c r="AP16" s="19"/>
      <c r="AQ16" s="19"/>
      <c r="AR16" s="17"/>
      <c r="BE16" s="206"/>
      <c r="BS16" s="14" t="s">
        <v>4</v>
      </c>
    </row>
    <row r="17" spans="1:71" s="1" customFormat="1" ht="18.399999999999999" customHeight="1">
      <c r="B17" s="18"/>
      <c r="C17" s="19"/>
      <c r="D17" s="19"/>
      <c r="E17" s="24" t="s">
        <v>21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6" t="s">
        <v>26</v>
      </c>
      <c r="AL17" s="19"/>
      <c r="AM17" s="19"/>
      <c r="AN17" s="24" t="s">
        <v>1</v>
      </c>
      <c r="AO17" s="19"/>
      <c r="AP17" s="19"/>
      <c r="AQ17" s="19"/>
      <c r="AR17" s="17"/>
      <c r="BE17" s="206"/>
      <c r="BS17" s="14" t="s">
        <v>30</v>
      </c>
    </row>
    <row r="18" spans="1:71" s="1" customFormat="1" ht="6.95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06"/>
      <c r="BS18" s="14" t="s">
        <v>6</v>
      </c>
    </row>
    <row r="19" spans="1:71" s="1" customFormat="1" ht="12" customHeight="1">
      <c r="B19" s="18"/>
      <c r="C19" s="19"/>
      <c r="D19" s="26" t="s">
        <v>31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6" t="s">
        <v>25</v>
      </c>
      <c r="AL19" s="19"/>
      <c r="AM19" s="19"/>
      <c r="AN19" s="24" t="s">
        <v>1</v>
      </c>
      <c r="AO19" s="19"/>
      <c r="AP19" s="19"/>
      <c r="AQ19" s="19"/>
      <c r="AR19" s="17"/>
      <c r="BE19" s="206"/>
      <c r="BS19" s="14" t="s">
        <v>6</v>
      </c>
    </row>
    <row r="20" spans="1:71" s="1" customFormat="1" ht="18.399999999999999" customHeight="1">
      <c r="B20" s="18"/>
      <c r="C20" s="19"/>
      <c r="D20" s="19"/>
      <c r="E20" s="24" t="s">
        <v>21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6" t="s">
        <v>26</v>
      </c>
      <c r="AL20" s="19"/>
      <c r="AM20" s="19"/>
      <c r="AN20" s="24" t="s">
        <v>1</v>
      </c>
      <c r="AO20" s="19"/>
      <c r="AP20" s="19"/>
      <c r="AQ20" s="19"/>
      <c r="AR20" s="17"/>
      <c r="BE20" s="206"/>
      <c r="BS20" s="14" t="s">
        <v>30</v>
      </c>
    </row>
    <row r="21" spans="1:71" s="1" customFormat="1" ht="6.95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06"/>
    </row>
    <row r="22" spans="1:71" s="1" customFormat="1" ht="12" customHeight="1">
      <c r="B22" s="18"/>
      <c r="C22" s="19"/>
      <c r="D22" s="26" t="s">
        <v>32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06"/>
    </row>
    <row r="23" spans="1:71" s="1" customFormat="1" ht="16.5" customHeight="1">
      <c r="B23" s="18"/>
      <c r="C23" s="19"/>
      <c r="D23" s="19"/>
      <c r="E23" s="213" t="s">
        <v>1</v>
      </c>
      <c r="F23" s="213"/>
      <c r="G23" s="213"/>
      <c r="H23" s="213"/>
      <c r="I23" s="213"/>
      <c r="J23" s="213"/>
      <c r="K23" s="213"/>
      <c r="L23" s="213"/>
      <c r="M23" s="213"/>
      <c r="N23" s="213"/>
      <c r="O23" s="213"/>
      <c r="P23" s="213"/>
      <c r="Q23" s="213"/>
      <c r="R23" s="213"/>
      <c r="S23" s="213"/>
      <c r="T23" s="213"/>
      <c r="U23" s="213"/>
      <c r="V23" s="213"/>
      <c r="W23" s="213"/>
      <c r="X23" s="213"/>
      <c r="Y23" s="213"/>
      <c r="Z23" s="213"/>
      <c r="AA23" s="213"/>
      <c r="AB23" s="213"/>
      <c r="AC23" s="213"/>
      <c r="AD23" s="213"/>
      <c r="AE23" s="213"/>
      <c r="AF23" s="213"/>
      <c r="AG23" s="213"/>
      <c r="AH23" s="213"/>
      <c r="AI23" s="213"/>
      <c r="AJ23" s="213"/>
      <c r="AK23" s="213"/>
      <c r="AL23" s="213"/>
      <c r="AM23" s="213"/>
      <c r="AN23" s="213"/>
      <c r="AO23" s="19"/>
      <c r="AP23" s="19"/>
      <c r="AQ23" s="19"/>
      <c r="AR23" s="17"/>
      <c r="BE23" s="206"/>
    </row>
    <row r="24" spans="1:71" s="1" customFormat="1" ht="6.95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06"/>
    </row>
    <row r="25" spans="1:71" s="1" customFormat="1" ht="6.95" customHeight="1">
      <c r="B25" s="18"/>
      <c r="C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19"/>
      <c r="AQ25" s="19"/>
      <c r="AR25" s="17"/>
      <c r="BE25" s="206"/>
    </row>
    <row r="26" spans="1:71" s="2" customFormat="1" ht="25.9" customHeight="1">
      <c r="A26" s="31"/>
      <c r="B26" s="32"/>
      <c r="C26" s="33"/>
      <c r="D26" s="34" t="s">
        <v>33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14">
        <f>ROUND(AG94,2)</f>
        <v>0</v>
      </c>
      <c r="AL26" s="215"/>
      <c r="AM26" s="215"/>
      <c r="AN26" s="215"/>
      <c r="AO26" s="215"/>
      <c r="AP26" s="33"/>
      <c r="AQ26" s="33"/>
      <c r="AR26" s="36"/>
      <c r="BE26" s="206"/>
    </row>
    <row r="27" spans="1:71" s="2" customFormat="1" ht="6.95" customHeight="1">
      <c r="A27" s="31"/>
      <c r="B27" s="32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6"/>
      <c r="BE27" s="206"/>
    </row>
    <row r="28" spans="1:71" s="2" customFormat="1" ht="12.75">
      <c r="A28" s="31"/>
      <c r="B28" s="32"/>
      <c r="C28" s="33"/>
      <c r="D28" s="33"/>
      <c r="E28" s="33"/>
      <c r="F28" s="33"/>
      <c r="G28" s="33"/>
      <c r="H28" s="33"/>
      <c r="I28" s="33"/>
      <c r="J28" s="33"/>
      <c r="K28" s="33"/>
      <c r="L28" s="216" t="s">
        <v>34</v>
      </c>
      <c r="M28" s="216"/>
      <c r="N28" s="216"/>
      <c r="O28" s="216"/>
      <c r="P28" s="216"/>
      <c r="Q28" s="33"/>
      <c r="R28" s="33"/>
      <c r="S28" s="33"/>
      <c r="T28" s="33"/>
      <c r="U28" s="33"/>
      <c r="V28" s="33"/>
      <c r="W28" s="216" t="s">
        <v>35</v>
      </c>
      <c r="X28" s="216"/>
      <c r="Y28" s="216"/>
      <c r="Z28" s="216"/>
      <c r="AA28" s="216"/>
      <c r="AB28" s="216"/>
      <c r="AC28" s="216"/>
      <c r="AD28" s="216"/>
      <c r="AE28" s="216"/>
      <c r="AF28" s="33"/>
      <c r="AG28" s="33"/>
      <c r="AH28" s="33"/>
      <c r="AI28" s="33"/>
      <c r="AJ28" s="33"/>
      <c r="AK28" s="216" t="s">
        <v>36</v>
      </c>
      <c r="AL28" s="216"/>
      <c r="AM28" s="216"/>
      <c r="AN28" s="216"/>
      <c r="AO28" s="216"/>
      <c r="AP28" s="33"/>
      <c r="AQ28" s="33"/>
      <c r="AR28" s="36"/>
      <c r="BE28" s="206"/>
    </row>
    <row r="29" spans="1:71" s="3" customFormat="1" ht="14.45" customHeight="1">
      <c r="B29" s="37"/>
      <c r="C29" s="38"/>
      <c r="D29" s="26" t="s">
        <v>37</v>
      </c>
      <c r="E29" s="38"/>
      <c r="F29" s="26" t="s">
        <v>38</v>
      </c>
      <c r="G29" s="38"/>
      <c r="H29" s="38"/>
      <c r="I29" s="38"/>
      <c r="J29" s="38"/>
      <c r="K29" s="38"/>
      <c r="L29" s="219">
        <v>0.21</v>
      </c>
      <c r="M29" s="218"/>
      <c r="N29" s="218"/>
      <c r="O29" s="218"/>
      <c r="P29" s="218"/>
      <c r="Q29" s="38"/>
      <c r="R29" s="38"/>
      <c r="S29" s="38"/>
      <c r="T29" s="38"/>
      <c r="U29" s="38"/>
      <c r="V29" s="38"/>
      <c r="W29" s="217">
        <f>ROUND(AZ94, 2)</f>
        <v>0</v>
      </c>
      <c r="X29" s="218"/>
      <c r="Y29" s="218"/>
      <c r="Z29" s="218"/>
      <c r="AA29" s="218"/>
      <c r="AB29" s="218"/>
      <c r="AC29" s="218"/>
      <c r="AD29" s="218"/>
      <c r="AE29" s="218"/>
      <c r="AF29" s="38"/>
      <c r="AG29" s="38"/>
      <c r="AH29" s="38"/>
      <c r="AI29" s="38"/>
      <c r="AJ29" s="38"/>
      <c r="AK29" s="217">
        <f>ROUND(AV94, 2)</f>
        <v>0</v>
      </c>
      <c r="AL29" s="218"/>
      <c r="AM29" s="218"/>
      <c r="AN29" s="218"/>
      <c r="AO29" s="218"/>
      <c r="AP29" s="38"/>
      <c r="AQ29" s="38"/>
      <c r="AR29" s="39"/>
      <c r="BE29" s="207"/>
    </row>
    <row r="30" spans="1:71" s="3" customFormat="1" ht="14.45" customHeight="1">
      <c r="B30" s="37"/>
      <c r="C30" s="38"/>
      <c r="D30" s="38"/>
      <c r="E30" s="38"/>
      <c r="F30" s="26" t="s">
        <v>39</v>
      </c>
      <c r="G30" s="38"/>
      <c r="H30" s="38"/>
      <c r="I30" s="38"/>
      <c r="J30" s="38"/>
      <c r="K30" s="38"/>
      <c r="L30" s="219">
        <v>0.12</v>
      </c>
      <c r="M30" s="218"/>
      <c r="N30" s="218"/>
      <c r="O30" s="218"/>
      <c r="P30" s="218"/>
      <c r="Q30" s="38"/>
      <c r="R30" s="38"/>
      <c r="S30" s="38"/>
      <c r="T30" s="38"/>
      <c r="U30" s="38"/>
      <c r="V30" s="38"/>
      <c r="W30" s="217">
        <f>ROUND(BA94, 2)</f>
        <v>0</v>
      </c>
      <c r="X30" s="218"/>
      <c r="Y30" s="218"/>
      <c r="Z30" s="218"/>
      <c r="AA30" s="218"/>
      <c r="AB30" s="218"/>
      <c r="AC30" s="218"/>
      <c r="AD30" s="218"/>
      <c r="AE30" s="218"/>
      <c r="AF30" s="38"/>
      <c r="AG30" s="38"/>
      <c r="AH30" s="38"/>
      <c r="AI30" s="38"/>
      <c r="AJ30" s="38"/>
      <c r="AK30" s="217">
        <f>ROUND(AW94, 2)</f>
        <v>0</v>
      </c>
      <c r="AL30" s="218"/>
      <c r="AM30" s="218"/>
      <c r="AN30" s="218"/>
      <c r="AO30" s="218"/>
      <c r="AP30" s="38"/>
      <c r="AQ30" s="38"/>
      <c r="AR30" s="39"/>
      <c r="BE30" s="207"/>
    </row>
    <row r="31" spans="1:71" s="3" customFormat="1" ht="14.45" hidden="1" customHeight="1">
      <c r="B31" s="37"/>
      <c r="C31" s="38"/>
      <c r="D31" s="38"/>
      <c r="E31" s="38"/>
      <c r="F31" s="26" t="s">
        <v>40</v>
      </c>
      <c r="G31" s="38"/>
      <c r="H31" s="38"/>
      <c r="I31" s="38"/>
      <c r="J31" s="38"/>
      <c r="K31" s="38"/>
      <c r="L31" s="219">
        <v>0.21</v>
      </c>
      <c r="M31" s="218"/>
      <c r="N31" s="218"/>
      <c r="O31" s="218"/>
      <c r="P31" s="218"/>
      <c r="Q31" s="38"/>
      <c r="R31" s="38"/>
      <c r="S31" s="38"/>
      <c r="T31" s="38"/>
      <c r="U31" s="38"/>
      <c r="V31" s="38"/>
      <c r="W31" s="217">
        <f>ROUND(BB94, 2)</f>
        <v>0</v>
      </c>
      <c r="X31" s="218"/>
      <c r="Y31" s="218"/>
      <c r="Z31" s="218"/>
      <c r="AA31" s="218"/>
      <c r="AB31" s="218"/>
      <c r="AC31" s="218"/>
      <c r="AD31" s="218"/>
      <c r="AE31" s="218"/>
      <c r="AF31" s="38"/>
      <c r="AG31" s="38"/>
      <c r="AH31" s="38"/>
      <c r="AI31" s="38"/>
      <c r="AJ31" s="38"/>
      <c r="AK31" s="217">
        <v>0</v>
      </c>
      <c r="AL31" s="218"/>
      <c r="AM31" s="218"/>
      <c r="AN31" s="218"/>
      <c r="AO31" s="218"/>
      <c r="AP31" s="38"/>
      <c r="AQ31" s="38"/>
      <c r="AR31" s="39"/>
      <c r="BE31" s="207"/>
    </row>
    <row r="32" spans="1:71" s="3" customFormat="1" ht="14.45" hidden="1" customHeight="1">
      <c r="B32" s="37"/>
      <c r="C32" s="38"/>
      <c r="D32" s="38"/>
      <c r="E32" s="38"/>
      <c r="F32" s="26" t="s">
        <v>41</v>
      </c>
      <c r="G32" s="38"/>
      <c r="H32" s="38"/>
      <c r="I32" s="38"/>
      <c r="J32" s="38"/>
      <c r="K32" s="38"/>
      <c r="L32" s="219">
        <v>0.12</v>
      </c>
      <c r="M32" s="218"/>
      <c r="N32" s="218"/>
      <c r="O32" s="218"/>
      <c r="P32" s="218"/>
      <c r="Q32" s="38"/>
      <c r="R32" s="38"/>
      <c r="S32" s="38"/>
      <c r="T32" s="38"/>
      <c r="U32" s="38"/>
      <c r="V32" s="38"/>
      <c r="W32" s="217">
        <f>ROUND(BC94, 2)</f>
        <v>0</v>
      </c>
      <c r="X32" s="218"/>
      <c r="Y32" s="218"/>
      <c r="Z32" s="218"/>
      <c r="AA32" s="218"/>
      <c r="AB32" s="218"/>
      <c r="AC32" s="218"/>
      <c r="AD32" s="218"/>
      <c r="AE32" s="218"/>
      <c r="AF32" s="38"/>
      <c r="AG32" s="38"/>
      <c r="AH32" s="38"/>
      <c r="AI32" s="38"/>
      <c r="AJ32" s="38"/>
      <c r="AK32" s="217">
        <v>0</v>
      </c>
      <c r="AL32" s="218"/>
      <c r="AM32" s="218"/>
      <c r="AN32" s="218"/>
      <c r="AO32" s="218"/>
      <c r="AP32" s="38"/>
      <c r="AQ32" s="38"/>
      <c r="AR32" s="39"/>
      <c r="BE32" s="207"/>
    </row>
    <row r="33" spans="1:57" s="3" customFormat="1" ht="14.45" hidden="1" customHeight="1">
      <c r="B33" s="37"/>
      <c r="C33" s="38"/>
      <c r="D33" s="38"/>
      <c r="E33" s="38"/>
      <c r="F33" s="26" t="s">
        <v>42</v>
      </c>
      <c r="G33" s="38"/>
      <c r="H33" s="38"/>
      <c r="I33" s="38"/>
      <c r="J33" s="38"/>
      <c r="K33" s="38"/>
      <c r="L33" s="219">
        <v>0</v>
      </c>
      <c r="M33" s="218"/>
      <c r="N33" s="218"/>
      <c r="O33" s="218"/>
      <c r="P33" s="218"/>
      <c r="Q33" s="38"/>
      <c r="R33" s="38"/>
      <c r="S33" s="38"/>
      <c r="T33" s="38"/>
      <c r="U33" s="38"/>
      <c r="V33" s="38"/>
      <c r="W33" s="217">
        <f>ROUND(BD94, 2)</f>
        <v>0</v>
      </c>
      <c r="X33" s="218"/>
      <c r="Y33" s="218"/>
      <c r="Z33" s="218"/>
      <c r="AA33" s="218"/>
      <c r="AB33" s="218"/>
      <c r="AC33" s="218"/>
      <c r="AD33" s="218"/>
      <c r="AE33" s="218"/>
      <c r="AF33" s="38"/>
      <c r="AG33" s="38"/>
      <c r="AH33" s="38"/>
      <c r="AI33" s="38"/>
      <c r="AJ33" s="38"/>
      <c r="AK33" s="217">
        <v>0</v>
      </c>
      <c r="AL33" s="218"/>
      <c r="AM33" s="218"/>
      <c r="AN33" s="218"/>
      <c r="AO33" s="218"/>
      <c r="AP33" s="38"/>
      <c r="AQ33" s="38"/>
      <c r="AR33" s="39"/>
      <c r="BE33" s="207"/>
    </row>
    <row r="34" spans="1:57" s="2" customFormat="1" ht="6.95" customHeight="1">
      <c r="A34" s="31"/>
      <c r="B34" s="32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6"/>
      <c r="BE34" s="206"/>
    </row>
    <row r="35" spans="1:57" s="2" customFormat="1" ht="25.9" customHeight="1">
      <c r="A35" s="31"/>
      <c r="B35" s="32"/>
      <c r="C35" s="40"/>
      <c r="D35" s="41" t="s">
        <v>43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3" t="s">
        <v>44</v>
      </c>
      <c r="U35" s="42"/>
      <c r="V35" s="42"/>
      <c r="W35" s="42"/>
      <c r="X35" s="220" t="s">
        <v>45</v>
      </c>
      <c r="Y35" s="221"/>
      <c r="Z35" s="221"/>
      <c r="AA35" s="221"/>
      <c r="AB35" s="221"/>
      <c r="AC35" s="42"/>
      <c r="AD35" s="42"/>
      <c r="AE35" s="42"/>
      <c r="AF35" s="42"/>
      <c r="AG35" s="42"/>
      <c r="AH35" s="42"/>
      <c r="AI35" s="42"/>
      <c r="AJ35" s="42"/>
      <c r="AK35" s="222">
        <f>SUM(AK26:AK33)</f>
        <v>0</v>
      </c>
      <c r="AL35" s="221"/>
      <c r="AM35" s="221"/>
      <c r="AN35" s="221"/>
      <c r="AO35" s="223"/>
      <c r="AP35" s="40"/>
      <c r="AQ35" s="40"/>
      <c r="AR35" s="36"/>
      <c r="BE35" s="31"/>
    </row>
    <row r="36" spans="1:57" s="2" customFormat="1" ht="6.95" customHeight="1">
      <c r="A36" s="31"/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6"/>
      <c r="BE36" s="31"/>
    </row>
    <row r="37" spans="1:57" s="2" customFormat="1" ht="14.45" customHeight="1">
      <c r="A37" s="31"/>
      <c r="B37" s="32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6"/>
      <c r="BE37" s="31"/>
    </row>
    <row r="38" spans="1:57" s="1" customFormat="1" ht="14.45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pans="1:57" s="1" customFormat="1" ht="14.45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pans="1:57" s="1" customFormat="1" ht="14.45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pans="1:57" s="1" customFormat="1" ht="14.45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pans="1:57" s="1" customFormat="1" ht="14.45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pans="1:57" s="1" customFormat="1" ht="14.45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pans="1:57" s="1" customFormat="1" ht="14.45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pans="1:57" s="1" customFormat="1" ht="14.45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pans="1:57" s="1" customFormat="1" ht="14.45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pans="1:57" s="1" customFormat="1" ht="14.45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pans="1:57" s="1" customFormat="1" ht="14.45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pans="1:57" s="2" customFormat="1" ht="14.45" customHeight="1">
      <c r="B49" s="44"/>
      <c r="C49" s="45"/>
      <c r="D49" s="46" t="s">
        <v>46</v>
      </c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6" t="s">
        <v>47</v>
      </c>
      <c r="AI49" s="47"/>
      <c r="AJ49" s="47"/>
      <c r="AK49" s="47"/>
      <c r="AL49" s="47"/>
      <c r="AM49" s="47"/>
      <c r="AN49" s="47"/>
      <c r="AO49" s="47"/>
      <c r="AP49" s="45"/>
      <c r="AQ49" s="45"/>
      <c r="AR49" s="48"/>
    </row>
    <row r="50" spans="1:57" ht="11.25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 spans="1:57" ht="11.25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 spans="1:57" ht="11.25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 spans="1:57" ht="11.25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 spans="1:57" ht="11.25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 spans="1:57" ht="11.2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 spans="1:57" ht="11.25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 spans="1:57" ht="11.25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 spans="1:57" ht="11.25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 spans="1:57" ht="11.25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pans="1:57" s="2" customFormat="1" ht="12.75">
      <c r="A60" s="31"/>
      <c r="B60" s="32"/>
      <c r="C60" s="33"/>
      <c r="D60" s="49" t="s">
        <v>48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9" t="s">
        <v>49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9" t="s">
        <v>48</v>
      </c>
      <c r="AI60" s="35"/>
      <c r="AJ60" s="35"/>
      <c r="AK60" s="35"/>
      <c r="AL60" s="35"/>
      <c r="AM60" s="49" t="s">
        <v>49</v>
      </c>
      <c r="AN60" s="35"/>
      <c r="AO60" s="35"/>
      <c r="AP60" s="33"/>
      <c r="AQ60" s="33"/>
      <c r="AR60" s="36"/>
      <c r="BE60" s="31"/>
    </row>
    <row r="61" spans="1:57" ht="11.25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 spans="1:57" ht="11.25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 spans="1:57" ht="11.25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pans="1:57" s="2" customFormat="1" ht="12.75">
      <c r="A64" s="31"/>
      <c r="B64" s="32"/>
      <c r="C64" s="33"/>
      <c r="D64" s="46" t="s">
        <v>50</v>
      </c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46" t="s">
        <v>51</v>
      </c>
      <c r="AI64" s="50"/>
      <c r="AJ64" s="50"/>
      <c r="AK64" s="50"/>
      <c r="AL64" s="50"/>
      <c r="AM64" s="50"/>
      <c r="AN64" s="50"/>
      <c r="AO64" s="50"/>
      <c r="AP64" s="33"/>
      <c r="AQ64" s="33"/>
      <c r="AR64" s="36"/>
      <c r="BE64" s="31"/>
    </row>
    <row r="65" spans="1:57" ht="11.2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 spans="1:57" ht="11.25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 spans="1:57" ht="11.25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 spans="1:57" ht="11.25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 spans="1:57" ht="11.25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 spans="1:57" ht="11.25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 spans="1:57" ht="11.25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 spans="1:57" ht="11.25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 spans="1:57" ht="11.25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 spans="1:57" ht="11.25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pans="1:57" s="2" customFormat="1" ht="12.75">
      <c r="A75" s="31"/>
      <c r="B75" s="32"/>
      <c r="C75" s="33"/>
      <c r="D75" s="49" t="s">
        <v>48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9" t="s">
        <v>49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9" t="s">
        <v>48</v>
      </c>
      <c r="AI75" s="35"/>
      <c r="AJ75" s="35"/>
      <c r="AK75" s="35"/>
      <c r="AL75" s="35"/>
      <c r="AM75" s="49" t="s">
        <v>49</v>
      </c>
      <c r="AN75" s="35"/>
      <c r="AO75" s="35"/>
      <c r="AP75" s="33"/>
      <c r="AQ75" s="33"/>
      <c r="AR75" s="36"/>
      <c r="BE75" s="31"/>
    </row>
    <row r="76" spans="1:57" s="2" customFormat="1" ht="11.25">
      <c r="A76" s="31"/>
      <c r="B76" s="32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6"/>
      <c r="BE76" s="31"/>
    </row>
    <row r="77" spans="1:57" s="2" customFormat="1" ht="6.95" customHeight="1">
      <c r="A77" s="31"/>
      <c r="B77" s="51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  <c r="AD77" s="52"/>
      <c r="AE77" s="52"/>
      <c r="AF77" s="52"/>
      <c r="AG77" s="52"/>
      <c r="AH77" s="52"/>
      <c r="AI77" s="52"/>
      <c r="AJ77" s="52"/>
      <c r="AK77" s="52"/>
      <c r="AL77" s="52"/>
      <c r="AM77" s="52"/>
      <c r="AN77" s="52"/>
      <c r="AO77" s="52"/>
      <c r="AP77" s="52"/>
      <c r="AQ77" s="52"/>
      <c r="AR77" s="36"/>
      <c r="BE77" s="31"/>
    </row>
    <row r="81" spans="1:91" s="2" customFormat="1" ht="6.95" customHeight="1">
      <c r="A81" s="31"/>
      <c r="B81" s="53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36"/>
      <c r="BE81" s="31"/>
    </row>
    <row r="82" spans="1:91" s="2" customFormat="1" ht="24.95" customHeight="1">
      <c r="A82" s="31"/>
      <c r="B82" s="32"/>
      <c r="C82" s="20" t="s">
        <v>52</v>
      </c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6"/>
      <c r="BE82" s="31"/>
    </row>
    <row r="83" spans="1:91" s="2" customFormat="1" ht="6.95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6"/>
      <c r="BE83" s="31"/>
    </row>
    <row r="84" spans="1:91" s="4" customFormat="1" ht="12" customHeight="1">
      <c r="B84" s="55"/>
      <c r="C84" s="26" t="s">
        <v>13</v>
      </c>
      <c r="D84" s="56"/>
      <c r="E84" s="56"/>
      <c r="F84" s="56"/>
      <c r="G84" s="56"/>
      <c r="H84" s="56"/>
      <c r="I84" s="56"/>
      <c r="J84" s="56"/>
      <c r="K84" s="56"/>
      <c r="L84" s="56" t="str">
        <f>K5</f>
        <v>IMPORT</v>
      </c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6"/>
      <c r="AD84" s="56"/>
      <c r="AE84" s="56"/>
      <c r="AF84" s="56"/>
      <c r="AG84" s="56"/>
      <c r="AH84" s="56"/>
      <c r="AI84" s="56"/>
      <c r="AJ84" s="56"/>
      <c r="AK84" s="56"/>
      <c r="AL84" s="56"/>
      <c r="AM84" s="56"/>
      <c r="AN84" s="56"/>
      <c r="AO84" s="56"/>
      <c r="AP84" s="56"/>
      <c r="AQ84" s="56"/>
      <c r="AR84" s="57"/>
    </row>
    <row r="85" spans="1:91" s="5" customFormat="1" ht="36.950000000000003" customHeight="1">
      <c r="B85" s="58"/>
      <c r="C85" s="59" t="s">
        <v>16</v>
      </c>
      <c r="D85" s="60"/>
      <c r="E85" s="60"/>
      <c r="F85" s="60"/>
      <c r="G85" s="60"/>
      <c r="H85" s="60"/>
      <c r="I85" s="60"/>
      <c r="J85" s="60"/>
      <c r="K85" s="60"/>
      <c r="L85" s="224" t="str">
        <f>K6</f>
        <v>P5 VV 96 - Demolice budov v areálu bývalého DEPA (zadání)</v>
      </c>
      <c r="M85" s="225"/>
      <c r="N85" s="225"/>
      <c r="O85" s="225"/>
      <c r="P85" s="225"/>
      <c r="Q85" s="225"/>
      <c r="R85" s="225"/>
      <c r="S85" s="225"/>
      <c r="T85" s="225"/>
      <c r="U85" s="225"/>
      <c r="V85" s="225"/>
      <c r="W85" s="225"/>
      <c r="X85" s="225"/>
      <c r="Y85" s="225"/>
      <c r="Z85" s="225"/>
      <c r="AA85" s="225"/>
      <c r="AB85" s="225"/>
      <c r="AC85" s="225"/>
      <c r="AD85" s="225"/>
      <c r="AE85" s="225"/>
      <c r="AF85" s="225"/>
      <c r="AG85" s="225"/>
      <c r="AH85" s="225"/>
      <c r="AI85" s="225"/>
      <c r="AJ85" s="225"/>
      <c r="AK85" s="60"/>
      <c r="AL85" s="60"/>
      <c r="AM85" s="60"/>
      <c r="AN85" s="60"/>
      <c r="AO85" s="60"/>
      <c r="AP85" s="60"/>
      <c r="AQ85" s="60"/>
      <c r="AR85" s="61"/>
    </row>
    <row r="86" spans="1:91" s="2" customFormat="1" ht="6.95" customHeight="1">
      <c r="A86" s="31"/>
      <c r="B86" s="32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6"/>
      <c r="BE86" s="31"/>
    </row>
    <row r="87" spans="1:91" s="2" customFormat="1" ht="12" customHeight="1">
      <c r="A87" s="31"/>
      <c r="B87" s="32"/>
      <c r="C87" s="26" t="s">
        <v>20</v>
      </c>
      <c r="D87" s="33"/>
      <c r="E87" s="33"/>
      <c r="F87" s="33"/>
      <c r="G87" s="33"/>
      <c r="H87" s="33"/>
      <c r="I87" s="33"/>
      <c r="J87" s="33"/>
      <c r="K87" s="33"/>
      <c r="L87" s="62" t="str">
        <f>IF(K8="","",K8)</f>
        <v xml:space="preserve"> </v>
      </c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26" t="s">
        <v>22</v>
      </c>
      <c r="AJ87" s="33"/>
      <c r="AK87" s="33"/>
      <c r="AL87" s="33"/>
      <c r="AM87" s="226" t="str">
        <f>IF(AN8= "","",AN8)</f>
        <v>1. 10. 2024</v>
      </c>
      <c r="AN87" s="226"/>
      <c r="AO87" s="33"/>
      <c r="AP87" s="33"/>
      <c r="AQ87" s="33"/>
      <c r="AR87" s="36"/>
      <c r="BE87" s="31"/>
    </row>
    <row r="88" spans="1:91" s="2" customFormat="1" ht="6.95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6"/>
      <c r="BE88" s="31"/>
    </row>
    <row r="89" spans="1:91" s="2" customFormat="1" ht="15.2" customHeight="1">
      <c r="A89" s="31"/>
      <c r="B89" s="32"/>
      <c r="C89" s="26" t="s">
        <v>24</v>
      </c>
      <c r="D89" s="33"/>
      <c r="E89" s="33"/>
      <c r="F89" s="33"/>
      <c r="G89" s="33"/>
      <c r="H89" s="33"/>
      <c r="I89" s="33"/>
      <c r="J89" s="33"/>
      <c r="K89" s="33"/>
      <c r="L89" s="56" t="str">
        <f>IF(E11= "","",E11)</f>
        <v xml:space="preserve"> </v>
      </c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26" t="s">
        <v>29</v>
      </c>
      <c r="AJ89" s="33"/>
      <c r="AK89" s="33"/>
      <c r="AL89" s="33"/>
      <c r="AM89" s="227" t="str">
        <f>IF(E17="","",E17)</f>
        <v xml:space="preserve"> </v>
      </c>
      <c r="AN89" s="228"/>
      <c r="AO89" s="228"/>
      <c r="AP89" s="228"/>
      <c r="AQ89" s="33"/>
      <c r="AR89" s="36"/>
      <c r="AS89" s="229" t="s">
        <v>53</v>
      </c>
      <c r="AT89" s="230"/>
      <c r="AU89" s="64"/>
      <c r="AV89" s="64"/>
      <c r="AW89" s="64"/>
      <c r="AX89" s="64"/>
      <c r="AY89" s="64"/>
      <c r="AZ89" s="64"/>
      <c r="BA89" s="64"/>
      <c r="BB89" s="64"/>
      <c r="BC89" s="64"/>
      <c r="BD89" s="65"/>
      <c r="BE89" s="31"/>
    </row>
    <row r="90" spans="1:91" s="2" customFormat="1" ht="15.2" customHeight="1">
      <c r="A90" s="31"/>
      <c r="B90" s="32"/>
      <c r="C90" s="26" t="s">
        <v>27</v>
      </c>
      <c r="D90" s="33"/>
      <c r="E90" s="33"/>
      <c r="F90" s="33"/>
      <c r="G90" s="33"/>
      <c r="H90" s="33"/>
      <c r="I90" s="33"/>
      <c r="J90" s="33"/>
      <c r="K90" s="33"/>
      <c r="L90" s="56" t="str">
        <f>IF(E14= "Vyplň údaj","",E14)</f>
        <v/>
      </c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26" t="s">
        <v>31</v>
      </c>
      <c r="AJ90" s="33"/>
      <c r="AK90" s="33"/>
      <c r="AL90" s="33"/>
      <c r="AM90" s="227" t="str">
        <f>IF(E20="","",E20)</f>
        <v xml:space="preserve"> </v>
      </c>
      <c r="AN90" s="228"/>
      <c r="AO90" s="228"/>
      <c r="AP90" s="228"/>
      <c r="AQ90" s="33"/>
      <c r="AR90" s="36"/>
      <c r="AS90" s="231"/>
      <c r="AT90" s="232"/>
      <c r="AU90" s="66"/>
      <c r="AV90" s="66"/>
      <c r="AW90" s="66"/>
      <c r="AX90" s="66"/>
      <c r="AY90" s="66"/>
      <c r="AZ90" s="66"/>
      <c r="BA90" s="66"/>
      <c r="BB90" s="66"/>
      <c r="BC90" s="66"/>
      <c r="BD90" s="67"/>
      <c r="BE90" s="31"/>
    </row>
    <row r="91" spans="1:91" s="2" customFormat="1" ht="10.9" customHeight="1">
      <c r="A91" s="31"/>
      <c r="B91" s="32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6"/>
      <c r="AS91" s="233"/>
      <c r="AT91" s="234"/>
      <c r="AU91" s="68"/>
      <c r="AV91" s="68"/>
      <c r="AW91" s="68"/>
      <c r="AX91" s="68"/>
      <c r="AY91" s="68"/>
      <c r="AZ91" s="68"/>
      <c r="BA91" s="68"/>
      <c r="BB91" s="68"/>
      <c r="BC91" s="68"/>
      <c r="BD91" s="69"/>
      <c r="BE91" s="31"/>
    </row>
    <row r="92" spans="1:91" s="2" customFormat="1" ht="29.25" customHeight="1">
      <c r="A92" s="31"/>
      <c r="B92" s="32"/>
      <c r="C92" s="235" t="s">
        <v>54</v>
      </c>
      <c r="D92" s="236"/>
      <c r="E92" s="236"/>
      <c r="F92" s="236"/>
      <c r="G92" s="236"/>
      <c r="H92" s="70"/>
      <c r="I92" s="237" t="s">
        <v>55</v>
      </c>
      <c r="J92" s="236"/>
      <c r="K92" s="236"/>
      <c r="L92" s="236"/>
      <c r="M92" s="236"/>
      <c r="N92" s="236"/>
      <c r="O92" s="236"/>
      <c r="P92" s="236"/>
      <c r="Q92" s="236"/>
      <c r="R92" s="236"/>
      <c r="S92" s="236"/>
      <c r="T92" s="236"/>
      <c r="U92" s="236"/>
      <c r="V92" s="236"/>
      <c r="W92" s="236"/>
      <c r="X92" s="236"/>
      <c r="Y92" s="236"/>
      <c r="Z92" s="236"/>
      <c r="AA92" s="236"/>
      <c r="AB92" s="236"/>
      <c r="AC92" s="236"/>
      <c r="AD92" s="236"/>
      <c r="AE92" s="236"/>
      <c r="AF92" s="236"/>
      <c r="AG92" s="238" t="s">
        <v>56</v>
      </c>
      <c r="AH92" s="236"/>
      <c r="AI92" s="236"/>
      <c r="AJ92" s="236"/>
      <c r="AK92" s="236"/>
      <c r="AL92" s="236"/>
      <c r="AM92" s="236"/>
      <c r="AN92" s="237" t="s">
        <v>57</v>
      </c>
      <c r="AO92" s="236"/>
      <c r="AP92" s="239"/>
      <c r="AQ92" s="71" t="s">
        <v>58</v>
      </c>
      <c r="AR92" s="36"/>
      <c r="AS92" s="72" t="s">
        <v>59</v>
      </c>
      <c r="AT92" s="73" t="s">
        <v>60</v>
      </c>
      <c r="AU92" s="73" t="s">
        <v>61</v>
      </c>
      <c r="AV92" s="73" t="s">
        <v>62</v>
      </c>
      <c r="AW92" s="73" t="s">
        <v>63</v>
      </c>
      <c r="AX92" s="73" t="s">
        <v>64</v>
      </c>
      <c r="AY92" s="73" t="s">
        <v>65</v>
      </c>
      <c r="AZ92" s="73" t="s">
        <v>66</v>
      </c>
      <c r="BA92" s="73" t="s">
        <v>67</v>
      </c>
      <c r="BB92" s="73" t="s">
        <v>68</v>
      </c>
      <c r="BC92" s="73" t="s">
        <v>69</v>
      </c>
      <c r="BD92" s="74" t="s">
        <v>70</v>
      </c>
      <c r="BE92" s="31"/>
    </row>
    <row r="93" spans="1:91" s="2" customFormat="1" ht="10.9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6"/>
      <c r="AS93" s="75"/>
      <c r="AT93" s="76"/>
      <c r="AU93" s="76"/>
      <c r="AV93" s="76"/>
      <c r="AW93" s="76"/>
      <c r="AX93" s="76"/>
      <c r="AY93" s="76"/>
      <c r="AZ93" s="76"/>
      <c r="BA93" s="76"/>
      <c r="BB93" s="76"/>
      <c r="BC93" s="76"/>
      <c r="BD93" s="77"/>
      <c r="BE93" s="31"/>
    </row>
    <row r="94" spans="1:91" s="6" customFormat="1" ht="32.450000000000003" customHeight="1">
      <c r="B94" s="78"/>
      <c r="C94" s="79" t="s">
        <v>71</v>
      </c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243">
        <f>ROUND(AG95,2)</f>
        <v>0</v>
      </c>
      <c r="AH94" s="243"/>
      <c r="AI94" s="243"/>
      <c r="AJ94" s="243"/>
      <c r="AK94" s="243"/>
      <c r="AL94" s="243"/>
      <c r="AM94" s="243"/>
      <c r="AN94" s="244">
        <f>SUM(AG94,AT94)</f>
        <v>0</v>
      </c>
      <c r="AO94" s="244"/>
      <c r="AP94" s="244"/>
      <c r="AQ94" s="82" t="s">
        <v>1</v>
      </c>
      <c r="AR94" s="83"/>
      <c r="AS94" s="84">
        <f>ROUND(AS95,2)</f>
        <v>0</v>
      </c>
      <c r="AT94" s="85">
        <f>ROUND(SUM(AV94:AW94),2)</f>
        <v>0</v>
      </c>
      <c r="AU94" s="86">
        <f>ROUND(AU95,5)</f>
        <v>0</v>
      </c>
      <c r="AV94" s="85">
        <f>ROUND(AZ94*L29,2)</f>
        <v>0</v>
      </c>
      <c r="AW94" s="85">
        <f>ROUND(BA94*L30,2)</f>
        <v>0</v>
      </c>
      <c r="AX94" s="85">
        <f>ROUND(BB94*L29,2)</f>
        <v>0</v>
      </c>
      <c r="AY94" s="85">
        <f>ROUND(BC94*L30,2)</f>
        <v>0</v>
      </c>
      <c r="AZ94" s="85">
        <f>ROUND(AZ95,2)</f>
        <v>0</v>
      </c>
      <c r="BA94" s="85">
        <f>ROUND(BA95,2)</f>
        <v>0</v>
      </c>
      <c r="BB94" s="85">
        <f>ROUND(BB95,2)</f>
        <v>0</v>
      </c>
      <c r="BC94" s="85">
        <f>ROUND(BC95,2)</f>
        <v>0</v>
      </c>
      <c r="BD94" s="87">
        <f>ROUND(BD95,2)</f>
        <v>0</v>
      </c>
      <c r="BS94" s="88" t="s">
        <v>72</v>
      </c>
      <c r="BT94" s="88" t="s">
        <v>73</v>
      </c>
      <c r="BU94" s="89" t="s">
        <v>74</v>
      </c>
      <c r="BV94" s="88" t="s">
        <v>14</v>
      </c>
      <c r="BW94" s="88" t="s">
        <v>5</v>
      </c>
      <c r="BX94" s="88" t="s">
        <v>75</v>
      </c>
      <c r="CL94" s="88" t="s">
        <v>1</v>
      </c>
    </row>
    <row r="95" spans="1:91" s="7" customFormat="1" ht="16.5" customHeight="1">
      <c r="A95" s="90" t="s">
        <v>76</v>
      </c>
      <c r="B95" s="91"/>
      <c r="C95" s="92"/>
      <c r="D95" s="242" t="s">
        <v>77</v>
      </c>
      <c r="E95" s="242"/>
      <c r="F95" s="242"/>
      <c r="G95" s="242"/>
      <c r="H95" s="242"/>
      <c r="I95" s="93"/>
      <c r="J95" s="242" t="s">
        <v>78</v>
      </c>
      <c r="K95" s="242"/>
      <c r="L95" s="242"/>
      <c r="M95" s="242"/>
      <c r="N95" s="242"/>
      <c r="O95" s="242"/>
      <c r="P95" s="242"/>
      <c r="Q95" s="242"/>
      <c r="R95" s="242"/>
      <c r="S95" s="242"/>
      <c r="T95" s="242"/>
      <c r="U95" s="242"/>
      <c r="V95" s="242"/>
      <c r="W95" s="242"/>
      <c r="X95" s="242"/>
      <c r="Y95" s="242"/>
      <c r="Z95" s="242"/>
      <c r="AA95" s="242"/>
      <c r="AB95" s="242"/>
      <c r="AC95" s="242"/>
      <c r="AD95" s="242"/>
      <c r="AE95" s="242"/>
      <c r="AF95" s="242"/>
      <c r="AG95" s="240">
        <f>'96 - Demolice budov v are...'!J30</f>
        <v>0</v>
      </c>
      <c r="AH95" s="241"/>
      <c r="AI95" s="241"/>
      <c r="AJ95" s="241"/>
      <c r="AK95" s="241"/>
      <c r="AL95" s="241"/>
      <c r="AM95" s="241"/>
      <c r="AN95" s="240">
        <f>SUM(AG95,AT95)</f>
        <v>0</v>
      </c>
      <c r="AO95" s="241"/>
      <c r="AP95" s="241"/>
      <c r="AQ95" s="94" t="s">
        <v>79</v>
      </c>
      <c r="AR95" s="95"/>
      <c r="AS95" s="96">
        <v>0</v>
      </c>
      <c r="AT95" s="97">
        <f>ROUND(SUM(AV95:AW95),2)</f>
        <v>0</v>
      </c>
      <c r="AU95" s="98">
        <f>'96 - Demolice budov v are...'!P130</f>
        <v>0</v>
      </c>
      <c r="AV95" s="97">
        <f>'96 - Demolice budov v are...'!J33</f>
        <v>0</v>
      </c>
      <c r="AW95" s="97">
        <f>'96 - Demolice budov v are...'!J34</f>
        <v>0</v>
      </c>
      <c r="AX95" s="97">
        <f>'96 - Demolice budov v are...'!J35</f>
        <v>0</v>
      </c>
      <c r="AY95" s="97">
        <f>'96 - Demolice budov v are...'!J36</f>
        <v>0</v>
      </c>
      <c r="AZ95" s="97">
        <f>'96 - Demolice budov v are...'!F33</f>
        <v>0</v>
      </c>
      <c r="BA95" s="97">
        <f>'96 - Demolice budov v are...'!F34</f>
        <v>0</v>
      </c>
      <c r="BB95" s="97">
        <f>'96 - Demolice budov v are...'!F35</f>
        <v>0</v>
      </c>
      <c r="BC95" s="97">
        <f>'96 - Demolice budov v are...'!F36</f>
        <v>0</v>
      </c>
      <c r="BD95" s="99">
        <f>'96 - Demolice budov v are...'!F37</f>
        <v>0</v>
      </c>
      <c r="BT95" s="100" t="s">
        <v>80</v>
      </c>
      <c r="BV95" s="100" t="s">
        <v>14</v>
      </c>
      <c r="BW95" s="100" t="s">
        <v>81</v>
      </c>
      <c r="BX95" s="100" t="s">
        <v>5</v>
      </c>
      <c r="CL95" s="100" t="s">
        <v>1</v>
      </c>
      <c r="CM95" s="100" t="s">
        <v>82</v>
      </c>
    </row>
    <row r="96" spans="1:91" s="2" customFormat="1" ht="30" customHeight="1">
      <c r="A96" s="31"/>
      <c r="B96" s="32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6"/>
      <c r="AS96" s="31"/>
      <c r="AT96" s="31"/>
      <c r="AU96" s="31"/>
      <c r="AV96" s="31"/>
      <c r="AW96" s="31"/>
      <c r="AX96" s="31"/>
      <c r="AY96" s="31"/>
      <c r="AZ96" s="31"/>
      <c r="BA96" s="31"/>
      <c r="BB96" s="31"/>
      <c r="BC96" s="31"/>
      <c r="BD96" s="31"/>
      <c r="BE96" s="31"/>
    </row>
    <row r="97" spans="1:57" s="2" customFormat="1" ht="6.95" customHeight="1">
      <c r="A97" s="31"/>
      <c r="B97" s="51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  <c r="AC97" s="52"/>
      <c r="AD97" s="52"/>
      <c r="AE97" s="52"/>
      <c r="AF97" s="52"/>
      <c r="AG97" s="52"/>
      <c r="AH97" s="52"/>
      <c r="AI97" s="52"/>
      <c r="AJ97" s="52"/>
      <c r="AK97" s="52"/>
      <c r="AL97" s="52"/>
      <c r="AM97" s="52"/>
      <c r="AN97" s="52"/>
      <c r="AO97" s="52"/>
      <c r="AP97" s="52"/>
      <c r="AQ97" s="52"/>
      <c r="AR97" s="36"/>
      <c r="AS97" s="31"/>
      <c r="AT97" s="31"/>
      <c r="AU97" s="31"/>
      <c r="AV97" s="31"/>
      <c r="AW97" s="31"/>
      <c r="AX97" s="31"/>
      <c r="AY97" s="31"/>
      <c r="AZ97" s="31"/>
      <c r="BA97" s="31"/>
      <c r="BB97" s="31"/>
      <c r="BC97" s="31"/>
      <c r="BD97" s="31"/>
      <c r="BE97" s="31"/>
    </row>
  </sheetData>
  <sheetProtection algorithmName="SHA-512" hashValue="7Bo3VX448215/9B4vZ/FkFmd8MyhgX7EMdE57jRx0KLmTZz252Gu164yGiqeae4CM5Tdzeq6mNngtuS5cGONKg==" saltValue="6s8oZlnqR3UhtO2vuCI31/2T7iilc/91WFNGQawu6vd6XOA3zQ788FoJV4lU4L4GK1hxQpfkM9wea2WHIhoqeQ==" spinCount="100000" sheet="1" objects="1" scenarios="1" formatColumns="0" formatRows="0"/>
  <mergeCells count="42">
    <mergeCell ref="AR2:BE2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96 - Demolice budov v are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218"/>
  <sheetViews>
    <sheetView showGridLines="0" topLeftCell="A170" workbookViewId="0">
      <selection activeCell="I178" sqref="I178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45"/>
      <c r="M2" s="245"/>
      <c r="N2" s="245"/>
      <c r="O2" s="245"/>
      <c r="P2" s="245"/>
      <c r="Q2" s="245"/>
      <c r="R2" s="245"/>
      <c r="S2" s="245"/>
      <c r="T2" s="245"/>
      <c r="U2" s="245"/>
      <c r="V2" s="245"/>
      <c r="AT2" s="14" t="s">
        <v>81</v>
      </c>
    </row>
    <row r="3" spans="1:46" s="1" customFormat="1" ht="6.95" customHeight="1">
      <c r="B3" s="101"/>
      <c r="C3" s="102"/>
      <c r="D3" s="102"/>
      <c r="E3" s="102"/>
      <c r="F3" s="102"/>
      <c r="G3" s="102"/>
      <c r="H3" s="102"/>
      <c r="I3" s="102"/>
      <c r="J3" s="102"/>
      <c r="K3" s="102"/>
      <c r="L3" s="17"/>
      <c r="AT3" s="14" t="s">
        <v>82</v>
      </c>
    </row>
    <row r="4" spans="1:46" s="1" customFormat="1" ht="24.95" customHeight="1">
      <c r="B4" s="17"/>
      <c r="D4" s="103" t="s">
        <v>83</v>
      </c>
      <c r="L4" s="17"/>
      <c r="M4" s="104" t="s">
        <v>10</v>
      </c>
      <c r="AT4" s="14" t="s">
        <v>4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105" t="s">
        <v>16</v>
      </c>
      <c r="L6" s="17"/>
    </row>
    <row r="7" spans="1:46" s="1" customFormat="1" ht="16.5" customHeight="1">
      <c r="B7" s="17"/>
      <c r="E7" s="246" t="str">
        <f>'Rekapitulace stavby'!K6</f>
        <v>P5 VV 96 - Demolice budov v areálu bývalého DEPA (zadání)</v>
      </c>
      <c r="F7" s="247"/>
      <c r="G7" s="247"/>
      <c r="H7" s="247"/>
      <c r="L7" s="17"/>
    </row>
    <row r="8" spans="1:46" s="2" customFormat="1" ht="12" customHeight="1">
      <c r="A8" s="31"/>
      <c r="B8" s="36"/>
      <c r="C8" s="31"/>
      <c r="D8" s="105" t="s">
        <v>84</v>
      </c>
      <c r="E8" s="31"/>
      <c r="F8" s="31"/>
      <c r="G8" s="31"/>
      <c r="H8" s="31"/>
      <c r="I8" s="31"/>
      <c r="J8" s="31"/>
      <c r="K8" s="31"/>
      <c r="L8" s="48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31"/>
      <c r="B9" s="36"/>
      <c r="C9" s="31"/>
      <c r="D9" s="31"/>
      <c r="E9" s="248" t="s">
        <v>85</v>
      </c>
      <c r="F9" s="249"/>
      <c r="G9" s="249"/>
      <c r="H9" s="249"/>
      <c r="I9" s="31"/>
      <c r="J9" s="31"/>
      <c r="K9" s="31"/>
      <c r="L9" s="4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1.25">
      <c r="A10" s="31"/>
      <c r="B10" s="36"/>
      <c r="C10" s="31"/>
      <c r="D10" s="31"/>
      <c r="E10" s="31"/>
      <c r="F10" s="31"/>
      <c r="G10" s="31"/>
      <c r="H10" s="31"/>
      <c r="I10" s="31"/>
      <c r="J10" s="31"/>
      <c r="K10" s="31"/>
      <c r="L10" s="4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6"/>
      <c r="C11" s="31"/>
      <c r="D11" s="105" t="s">
        <v>18</v>
      </c>
      <c r="E11" s="31"/>
      <c r="F11" s="106" t="s">
        <v>1</v>
      </c>
      <c r="G11" s="31"/>
      <c r="H11" s="31"/>
      <c r="I11" s="105" t="s">
        <v>19</v>
      </c>
      <c r="J11" s="106" t="s">
        <v>1</v>
      </c>
      <c r="K11" s="31"/>
      <c r="L11" s="4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6"/>
      <c r="C12" s="31"/>
      <c r="D12" s="105" t="s">
        <v>20</v>
      </c>
      <c r="E12" s="31"/>
      <c r="F12" s="106" t="s">
        <v>21</v>
      </c>
      <c r="G12" s="31"/>
      <c r="H12" s="31"/>
      <c r="I12" s="105" t="s">
        <v>22</v>
      </c>
      <c r="J12" s="107" t="str">
        <f>'Rekapitulace stavby'!AN8</f>
        <v>1. 10. 2024</v>
      </c>
      <c r="K12" s="31"/>
      <c r="L12" s="4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customHeight="1">
      <c r="A13" s="31"/>
      <c r="B13" s="36"/>
      <c r="C13" s="31"/>
      <c r="D13" s="31"/>
      <c r="E13" s="31"/>
      <c r="F13" s="31"/>
      <c r="G13" s="31"/>
      <c r="H13" s="31"/>
      <c r="I13" s="31"/>
      <c r="J13" s="31"/>
      <c r="K13" s="31"/>
      <c r="L13" s="4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6"/>
      <c r="C14" s="31"/>
      <c r="D14" s="105" t="s">
        <v>24</v>
      </c>
      <c r="E14" s="31"/>
      <c r="F14" s="31"/>
      <c r="G14" s="31"/>
      <c r="H14" s="31"/>
      <c r="I14" s="105" t="s">
        <v>25</v>
      </c>
      <c r="J14" s="106" t="str">
        <f>IF('Rekapitulace stavby'!AN10="","",'Rekapitulace stavby'!AN10)</f>
        <v/>
      </c>
      <c r="K14" s="31"/>
      <c r="L14" s="4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6"/>
      <c r="C15" s="31"/>
      <c r="D15" s="31"/>
      <c r="E15" s="106" t="str">
        <f>IF('Rekapitulace stavby'!E11="","",'Rekapitulace stavby'!E11)</f>
        <v xml:space="preserve"> </v>
      </c>
      <c r="F15" s="31"/>
      <c r="G15" s="31"/>
      <c r="H15" s="31"/>
      <c r="I15" s="105" t="s">
        <v>26</v>
      </c>
      <c r="J15" s="106" t="str">
        <f>IF('Rekapitulace stavby'!AN11="","",'Rekapitulace stavby'!AN11)</f>
        <v/>
      </c>
      <c r="K15" s="31"/>
      <c r="L15" s="4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customHeight="1">
      <c r="A16" s="31"/>
      <c r="B16" s="36"/>
      <c r="C16" s="31"/>
      <c r="D16" s="31"/>
      <c r="E16" s="31"/>
      <c r="F16" s="31"/>
      <c r="G16" s="31"/>
      <c r="H16" s="31"/>
      <c r="I16" s="31"/>
      <c r="J16" s="31"/>
      <c r="K16" s="31"/>
      <c r="L16" s="4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6"/>
      <c r="C17" s="31"/>
      <c r="D17" s="105" t="s">
        <v>27</v>
      </c>
      <c r="E17" s="31"/>
      <c r="F17" s="31"/>
      <c r="G17" s="31"/>
      <c r="H17" s="31"/>
      <c r="I17" s="105" t="s">
        <v>25</v>
      </c>
      <c r="J17" s="27" t="str">
        <f>'Rekapitulace stavby'!AN13</f>
        <v>Vyplň údaj</v>
      </c>
      <c r="K17" s="31"/>
      <c r="L17" s="4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6"/>
      <c r="C18" s="31"/>
      <c r="D18" s="31"/>
      <c r="E18" s="250" t="str">
        <f>'Rekapitulace stavby'!E14</f>
        <v>Vyplň údaj</v>
      </c>
      <c r="F18" s="251"/>
      <c r="G18" s="251"/>
      <c r="H18" s="251"/>
      <c r="I18" s="105" t="s">
        <v>26</v>
      </c>
      <c r="J18" s="27" t="str">
        <f>'Rekapitulace stavby'!AN14</f>
        <v>Vyplň údaj</v>
      </c>
      <c r="K18" s="31"/>
      <c r="L18" s="4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>
      <c r="A19" s="31"/>
      <c r="B19" s="36"/>
      <c r="C19" s="31"/>
      <c r="D19" s="31"/>
      <c r="E19" s="31"/>
      <c r="F19" s="31"/>
      <c r="G19" s="31"/>
      <c r="H19" s="31"/>
      <c r="I19" s="31"/>
      <c r="J19" s="31"/>
      <c r="K19" s="31"/>
      <c r="L19" s="4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6"/>
      <c r="C20" s="31"/>
      <c r="D20" s="105" t="s">
        <v>29</v>
      </c>
      <c r="E20" s="31"/>
      <c r="F20" s="31"/>
      <c r="G20" s="31"/>
      <c r="H20" s="31"/>
      <c r="I20" s="105" t="s">
        <v>25</v>
      </c>
      <c r="J20" s="106" t="str">
        <f>IF('Rekapitulace stavby'!AN16="","",'Rekapitulace stavby'!AN16)</f>
        <v/>
      </c>
      <c r="K20" s="31"/>
      <c r="L20" s="4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6"/>
      <c r="C21" s="31"/>
      <c r="D21" s="31"/>
      <c r="E21" s="106" t="str">
        <f>IF('Rekapitulace stavby'!E17="","",'Rekapitulace stavby'!E17)</f>
        <v xml:space="preserve"> </v>
      </c>
      <c r="F21" s="31"/>
      <c r="G21" s="31"/>
      <c r="H21" s="31"/>
      <c r="I21" s="105" t="s">
        <v>26</v>
      </c>
      <c r="J21" s="106" t="str">
        <f>IF('Rekapitulace stavby'!AN17="","",'Rekapitulace stavby'!AN17)</f>
        <v/>
      </c>
      <c r="K21" s="31"/>
      <c r="L21" s="4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>
      <c r="A22" s="31"/>
      <c r="B22" s="36"/>
      <c r="C22" s="31"/>
      <c r="D22" s="31"/>
      <c r="E22" s="31"/>
      <c r="F22" s="31"/>
      <c r="G22" s="31"/>
      <c r="H22" s="31"/>
      <c r="I22" s="31"/>
      <c r="J22" s="31"/>
      <c r="K22" s="31"/>
      <c r="L22" s="4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6"/>
      <c r="C23" s="31"/>
      <c r="D23" s="105" t="s">
        <v>31</v>
      </c>
      <c r="E23" s="31"/>
      <c r="F23" s="31"/>
      <c r="G23" s="31"/>
      <c r="H23" s="31"/>
      <c r="I23" s="105" t="s">
        <v>25</v>
      </c>
      <c r="J23" s="106" t="str">
        <f>IF('Rekapitulace stavby'!AN19="","",'Rekapitulace stavby'!AN19)</f>
        <v/>
      </c>
      <c r="K23" s="31"/>
      <c r="L23" s="4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6"/>
      <c r="C24" s="31"/>
      <c r="D24" s="31"/>
      <c r="E24" s="106" t="str">
        <f>IF('Rekapitulace stavby'!E20="","",'Rekapitulace stavby'!E20)</f>
        <v xml:space="preserve"> </v>
      </c>
      <c r="F24" s="31"/>
      <c r="G24" s="31"/>
      <c r="H24" s="31"/>
      <c r="I24" s="105" t="s">
        <v>26</v>
      </c>
      <c r="J24" s="106" t="str">
        <f>IF('Rekapitulace stavby'!AN20="","",'Rekapitulace stavby'!AN20)</f>
        <v/>
      </c>
      <c r="K24" s="31"/>
      <c r="L24" s="4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>
      <c r="A25" s="31"/>
      <c r="B25" s="36"/>
      <c r="C25" s="31"/>
      <c r="D25" s="31"/>
      <c r="E25" s="31"/>
      <c r="F25" s="31"/>
      <c r="G25" s="31"/>
      <c r="H25" s="31"/>
      <c r="I25" s="31"/>
      <c r="J25" s="31"/>
      <c r="K25" s="31"/>
      <c r="L25" s="48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6"/>
      <c r="C26" s="31"/>
      <c r="D26" s="105" t="s">
        <v>32</v>
      </c>
      <c r="E26" s="31"/>
      <c r="F26" s="31"/>
      <c r="G26" s="31"/>
      <c r="H26" s="31"/>
      <c r="I26" s="31"/>
      <c r="J26" s="31"/>
      <c r="K26" s="31"/>
      <c r="L26" s="4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>
      <c r="A27" s="108"/>
      <c r="B27" s="109"/>
      <c r="C27" s="108"/>
      <c r="D27" s="108"/>
      <c r="E27" s="252" t="s">
        <v>1</v>
      </c>
      <c r="F27" s="252"/>
      <c r="G27" s="252"/>
      <c r="H27" s="252"/>
      <c r="I27" s="108"/>
      <c r="J27" s="108"/>
      <c r="K27" s="108"/>
      <c r="L27" s="110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108"/>
      <c r="AD27" s="108"/>
      <c r="AE27" s="108"/>
    </row>
    <row r="28" spans="1:31" s="2" customFormat="1" ht="6.95" customHeight="1">
      <c r="A28" s="31"/>
      <c r="B28" s="36"/>
      <c r="C28" s="31"/>
      <c r="D28" s="31"/>
      <c r="E28" s="31"/>
      <c r="F28" s="31"/>
      <c r="G28" s="31"/>
      <c r="H28" s="31"/>
      <c r="I28" s="31"/>
      <c r="J28" s="31"/>
      <c r="K28" s="31"/>
      <c r="L28" s="4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6"/>
      <c r="C29" s="31"/>
      <c r="D29" s="111"/>
      <c r="E29" s="111"/>
      <c r="F29" s="111"/>
      <c r="G29" s="111"/>
      <c r="H29" s="111"/>
      <c r="I29" s="111"/>
      <c r="J29" s="111"/>
      <c r="K29" s="111"/>
      <c r="L29" s="48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customHeight="1">
      <c r="A30" s="31"/>
      <c r="B30" s="36"/>
      <c r="C30" s="31"/>
      <c r="D30" s="112" t="s">
        <v>33</v>
      </c>
      <c r="E30" s="31"/>
      <c r="F30" s="31"/>
      <c r="G30" s="31"/>
      <c r="H30" s="31"/>
      <c r="I30" s="31"/>
      <c r="J30" s="113">
        <f>ROUND(J130, 2)</f>
        <v>0</v>
      </c>
      <c r="K30" s="31"/>
      <c r="L30" s="4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>
      <c r="A31" s="31"/>
      <c r="B31" s="36"/>
      <c r="C31" s="31"/>
      <c r="D31" s="111"/>
      <c r="E31" s="111"/>
      <c r="F31" s="111"/>
      <c r="G31" s="111"/>
      <c r="H31" s="111"/>
      <c r="I31" s="111"/>
      <c r="J31" s="111"/>
      <c r="K31" s="111"/>
      <c r="L31" s="4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>
      <c r="A32" s="31"/>
      <c r="B32" s="36"/>
      <c r="C32" s="31"/>
      <c r="D32" s="31"/>
      <c r="E32" s="31"/>
      <c r="F32" s="114" t="s">
        <v>35</v>
      </c>
      <c r="G32" s="31"/>
      <c r="H32" s="31"/>
      <c r="I32" s="114" t="s">
        <v>34</v>
      </c>
      <c r="J32" s="114" t="s">
        <v>36</v>
      </c>
      <c r="K32" s="31"/>
      <c r="L32" s="4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customHeight="1">
      <c r="A33" s="31"/>
      <c r="B33" s="36"/>
      <c r="C33" s="31"/>
      <c r="D33" s="115" t="s">
        <v>37</v>
      </c>
      <c r="E33" s="105" t="s">
        <v>38</v>
      </c>
      <c r="F33" s="116">
        <f>ROUND((SUM(BE130:BE217)),  2)</f>
        <v>0</v>
      </c>
      <c r="G33" s="31"/>
      <c r="H33" s="31"/>
      <c r="I33" s="117">
        <v>0.21</v>
      </c>
      <c r="J33" s="116">
        <f>ROUND(((SUM(BE130:BE217))*I33),  2)</f>
        <v>0</v>
      </c>
      <c r="K33" s="31"/>
      <c r="L33" s="4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6"/>
      <c r="C34" s="31"/>
      <c r="D34" s="31"/>
      <c r="E34" s="105" t="s">
        <v>39</v>
      </c>
      <c r="F34" s="116">
        <f>ROUND((SUM(BF130:BF217)),  2)</f>
        <v>0</v>
      </c>
      <c r="G34" s="31"/>
      <c r="H34" s="31"/>
      <c r="I34" s="117">
        <v>0.12</v>
      </c>
      <c r="J34" s="116">
        <f>ROUND(((SUM(BF130:BF217))*I34),  2)</f>
        <v>0</v>
      </c>
      <c r="K34" s="31"/>
      <c r="L34" s="4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6"/>
      <c r="C35" s="31"/>
      <c r="D35" s="31"/>
      <c r="E35" s="105" t="s">
        <v>40</v>
      </c>
      <c r="F35" s="116">
        <f>ROUND((SUM(BG130:BG217)),  2)</f>
        <v>0</v>
      </c>
      <c r="G35" s="31"/>
      <c r="H35" s="31"/>
      <c r="I35" s="117">
        <v>0.21</v>
      </c>
      <c r="J35" s="116">
        <f>0</f>
        <v>0</v>
      </c>
      <c r="K35" s="31"/>
      <c r="L35" s="4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hidden="1" customHeight="1">
      <c r="A36" s="31"/>
      <c r="B36" s="36"/>
      <c r="C36" s="31"/>
      <c r="D36" s="31"/>
      <c r="E36" s="105" t="s">
        <v>41</v>
      </c>
      <c r="F36" s="116">
        <f>ROUND((SUM(BH130:BH217)),  2)</f>
        <v>0</v>
      </c>
      <c r="G36" s="31"/>
      <c r="H36" s="31"/>
      <c r="I36" s="117">
        <v>0.12</v>
      </c>
      <c r="J36" s="116">
        <f>0</f>
        <v>0</v>
      </c>
      <c r="K36" s="31"/>
      <c r="L36" s="4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6"/>
      <c r="C37" s="31"/>
      <c r="D37" s="31"/>
      <c r="E37" s="105" t="s">
        <v>42</v>
      </c>
      <c r="F37" s="116">
        <f>ROUND((SUM(BI130:BI217)),  2)</f>
        <v>0</v>
      </c>
      <c r="G37" s="31"/>
      <c r="H37" s="31"/>
      <c r="I37" s="117">
        <v>0</v>
      </c>
      <c r="J37" s="116">
        <f>0</f>
        <v>0</v>
      </c>
      <c r="K37" s="31"/>
      <c r="L37" s="4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5" customHeight="1">
      <c r="A38" s="31"/>
      <c r="B38" s="36"/>
      <c r="C38" s="31"/>
      <c r="D38" s="31"/>
      <c r="E38" s="31"/>
      <c r="F38" s="31"/>
      <c r="G38" s="31"/>
      <c r="H38" s="31"/>
      <c r="I38" s="31"/>
      <c r="J38" s="31"/>
      <c r="K38" s="31"/>
      <c r="L38" s="4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customHeight="1">
      <c r="A39" s="31"/>
      <c r="B39" s="36"/>
      <c r="C39" s="118"/>
      <c r="D39" s="119" t="s">
        <v>43</v>
      </c>
      <c r="E39" s="120"/>
      <c r="F39" s="120"/>
      <c r="G39" s="121" t="s">
        <v>44</v>
      </c>
      <c r="H39" s="122" t="s">
        <v>45</v>
      </c>
      <c r="I39" s="120"/>
      <c r="J39" s="123">
        <f>SUM(J30:J37)</f>
        <v>0</v>
      </c>
      <c r="K39" s="124"/>
      <c r="L39" s="48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customHeight="1">
      <c r="A40" s="31"/>
      <c r="B40" s="36"/>
      <c r="C40" s="31"/>
      <c r="D40" s="31"/>
      <c r="E40" s="31"/>
      <c r="F40" s="31"/>
      <c r="G40" s="31"/>
      <c r="H40" s="31"/>
      <c r="I40" s="31"/>
      <c r="J40" s="31"/>
      <c r="K40" s="31"/>
      <c r="L40" s="48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8"/>
      <c r="D50" s="125" t="s">
        <v>46</v>
      </c>
      <c r="E50" s="126"/>
      <c r="F50" s="126"/>
      <c r="G50" s="125" t="s">
        <v>47</v>
      </c>
      <c r="H50" s="126"/>
      <c r="I50" s="126"/>
      <c r="J50" s="126"/>
      <c r="K50" s="126"/>
      <c r="L50" s="48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31"/>
      <c r="B61" s="36"/>
      <c r="C61" s="31"/>
      <c r="D61" s="127" t="s">
        <v>48</v>
      </c>
      <c r="E61" s="128"/>
      <c r="F61" s="129" t="s">
        <v>49</v>
      </c>
      <c r="G61" s="127" t="s">
        <v>48</v>
      </c>
      <c r="H61" s="128"/>
      <c r="I61" s="128"/>
      <c r="J61" s="130" t="s">
        <v>49</v>
      </c>
      <c r="K61" s="128"/>
      <c r="L61" s="48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31"/>
      <c r="B65" s="36"/>
      <c r="C65" s="31"/>
      <c r="D65" s="125" t="s">
        <v>50</v>
      </c>
      <c r="E65" s="131"/>
      <c r="F65" s="131"/>
      <c r="G65" s="125" t="s">
        <v>51</v>
      </c>
      <c r="H65" s="131"/>
      <c r="I65" s="131"/>
      <c r="J65" s="131"/>
      <c r="K65" s="131"/>
      <c r="L65" s="48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31"/>
      <c r="B76" s="36"/>
      <c r="C76" s="31"/>
      <c r="D76" s="127" t="s">
        <v>48</v>
      </c>
      <c r="E76" s="128"/>
      <c r="F76" s="129" t="s">
        <v>49</v>
      </c>
      <c r="G76" s="127" t="s">
        <v>48</v>
      </c>
      <c r="H76" s="128"/>
      <c r="I76" s="128"/>
      <c r="J76" s="130" t="s">
        <v>49</v>
      </c>
      <c r="K76" s="128"/>
      <c r="L76" s="48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132"/>
      <c r="C77" s="133"/>
      <c r="D77" s="133"/>
      <c r="E77" s="133"/>
      <c r="F77" s="133"/>
      <c r="G77" s="133"/>
      <c r="H77" s="133"/>
      <c r="I77" s="133"/>
      <c r="J77" s="133"/>
      <c r="K77" s="133"/>
      <c r="L77" s="48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customHeight="1">
      <c r="A81" s="31"/>
      <c r="B81" s="134"/>
      <c r="C81" s="135"/>
      <c r="D81" s="135"/>
      <c r="E81" s="135"/>
      <c r="F81" s="135"/>
      <c r="G81" s="135"/>
      <c r="H81" s="135"/>
      <c r="I81" s="135"/>
      <c r="J81" s="135"/>
      <c r="K81" s="135"/>
      <c r="L81" s="48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20" t="s">
        <v>86</v>
      </c>
      <c r="D82" s="33"/>
      <c r="E82" s="33"/>
      <c r="F82" s="33"/>
      <c r="G82" s="33"/>
      <c r="H82" s="33"/>
      <c r="I82" s="33"/>
      <c r="J82" s="33"/>
      <c r="K82" s="33"/>
      <c r="L82" s="48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48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16</v>
      </c>
      <c r="D84" s="33"/>
      <c r="E84" s="33"/>
      <c r="F84" s="33"/>
      <c r="G84" s="33"/>
      <c r="H84" s="33"/>
      <c r="I84" s="33"/>
      <c r="J84" s="33"/>
      <c r="K84" s="33"/>
      <c r="L84" s="48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>
      <c r="A85" s="31"/>
      <c r="B85" s="32"/>
      <c r="C85" s="33"/>
      <c r="D85" s="33"/>
      <c r="E85" s="253" t="str">
        <f>E7</f>
        <v>P5 VV 96 - Demolice budov v areálu bývalého DEPA (zadání)</v>
      </c>
      <c r="F85" s="254"/>
      <c r="G85" s="254"/>
      <c r="H85" s="254"/>
      <c r="I85" s="33"/>
      <c r="J85" s="33"/>
      <c r="K85" s="33"/>
      <c r="L85" s="48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>
      <c r="A86" s="31"/>
      <c r="B86" s="32"/>
      <c r="C86" s="26" t="s">
        <v>84</v>
      </c>
      <c r="D86" s="33"/>
      <c r="E86" s="33"/>
      <c r="F86" s="33"/>
      <c r="G86" s="33"/>
      <c r="H86" s="33"/>
      <c r="I86" s="33"/>
      <c r="J86" s="33"/>
      <c r="K86" s="33"/>
      <c r="L86" s="48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customHeight="1">
      <c r="A87" s="31"/>
      <c r="B87" s="32"/>
      <c r="C87" s="33"/>
      <c r="D87" s="33"/>
      <c r="E87" s="224" t="str">
        <f>E9</f>
        <v>96 - Demolice budov v are...</v>
      </c>
      <c r="F87" s="255"/>
      <c r="G87" s="255"/>
      <c r="H87" s="255"/>
      <c r="I87" s="33"/>
      <c r="J87" s="33"/>
      <c r="K87" s="33"/>
      <c r="L87" s="48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48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>
      <c r="A89" s="31"/>
      <c r="B89" s="32"/>
      <c r="C89" s="26" t="s">
        <v>20</v>
      </c>
      <c r="D89" s="33"/>
      <c r="E89" s="33"/>
      <c r="F89" s="24" t="str">
        <f>F12</f>
        <v xml:space="preserve"> </v>
      </c>
      <c r="G89" s="33"/>
      <c r="H89" s="33"/>
      <c r="I89" s="26" t="s">
        <v>22</v>
      </c>
      <c r="J89" s="63" t="str">
        <f>IF(J12="","",J12)</f>
        <v>1. 10. 2024</v>
      </c>
      <c r="K89" s="33"/>
      <c r="L89" s="48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customHeight="1">
      <c r="A90" s="31"/>
      <c r="B90" s="32"/>
      <c r="C90" s="33"/>
      <c r="D90" s="33"/>
      <c r="E90" s="33"/>
      <c r="F90" s="33"/>
      <c r="G90" s="33"/>
      <c r="H90" s="33"/>
      <c r="I90" s="33"/>
      <c r="J90" s="33"/>
      <c r="K90" s="33"/>
      <c r="L90" s="48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5.2" customHeight="1">
      <c r="A91" s="31"/>
      <c r="B91" s="32"/>
      <c r="C91" s="26" t="s">
        <v>24</v>
      </c>
      <c r="D91" s="33"/>
      <c r="E91" s="33"/>
      <c r="F91" s="24" t="str">
        <f>E15</f>
        <v xml:space="preserve"> </v>
      </c>
      <c r="G91" s="33"/>
      <c r="H91" s="33"/>
      <c r="I91" s="26" t="s">
        <v>29</v>
      </c>
      <c r="J91" s="29" t="str">
        <f>E21</f>
        <v xml:space="preserve"> </v>
      </c>
      <c r="K91" s="33"/>
      <c r="L91" s="48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2" customHeight="1">
      <c r="A92" s="31"/>
      <c r="B92" s="32"/>
      <c r="C92" s="26" t="s">
        <v>27</v>
      </c>
      <c r="D92" s="33"/>
      <c r="E92" s="33"/>
      <c r="F92" s="24" t="str">
        <f>IF(E18="","",E18)</f>
        <v>Vyplň údaj</v>
      </c>
      <c r="G92" s="33"/>
      <c r="H92" s="33"/>
      <c r="I92" s="26" t="s">
        <v>31</v>
      </c>
      <c r="J92" s="29" t="str">
        <f>E24</f>
        <v xml:space="preserve"> </v>
      </c>
      <c r="K92" s="33"/>
      <c r="L92" s="48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48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>
      <c r="A94" s="31"/>
      <c r="B94" s="32"/>
      <c r="C94" s="136" t="s">
        <v>87</v>
      </c>
      <c r="D94" s="137"/>
      <c r="E94" s="137"/>
      <c r="F94" s="137"/>
      <c r="G94" s="137"/>
      <c r="H94" s="137"/>
      <c r="I94" s="137"/>
      <c r="J94" s="138" t="s">
        <v>88</v>
      </c>
      <c r="K94" s="137"/>
      <c r="L94" s="48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customHeight="1">
      <c r="A95" s="31"/>
      <c r="B95" s="32"/>
      <c r="C95" s="33"/>
      <c r="D95" s="33"/>
      <c r="E95" s="33"/>
      <c r="F95" s="33"/>
      <c r="G95" s="33"/>
      <c r="H95" s="33"/>
      <c r="I95" s="33"/>
      <c r="J95" s="33"/>
      <c r="K95" s="33"/>
      <c r="L95" s="48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customHeight="1">
      <c r="A96" s="31"/>
      <c r="B96" s="32"/>
      <c r="C96" s="139" t="s">
        <v>89</v>
      </c>
      <c r="D96" s="33"/>
      <c r="E96" s="33"/>
      <c r="F96" s="33"/>
      <c r="G96" s="33"/>
      <c r="H96" s="33"/>
      <c r="I96" s="33"/>
      <c r="J96" s="81">
        <f>J130</f>
        <v>0</v>
      </c>
      <c r="K96" s="33"/>
      <c r="L96" s="48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4" t="s">
        <v>90</v>
      </c>
    </row>
    <row r="97" spans="1:31" s="9" customFormat="1" ht="24.95" customHeight="1">
      <c r="B97" s="140"/>
      <c r="C97" s="141"/>
      <c r="D97" s="142" t="s">
        <v>91</v>
      </c>
      <c r="E97" s="143"/>
      <c r="F97" s="143"/>
      <c r="G97" s="143"/>
      <c r="H97" s="143"/>
      <c r="I97" s="143"/>
      <c r="J97" s="144">
        <f>J131</f>
        <v>0</v>
      </c>
      <c r="K97" s="141"/>
      <c r="L97" s="145"/>
    </row>
    <row r="98" spans="1:31" s="10" customFormat="1" ht="19.899999999999999" customHeight="1">
      <c r="B98" s="146"/>
      <c r="C98" s="147"/>
      <c r="D98" s="148" t="s">
        <v>92</v>
      </c>
      <c r="E98" s="149"/>
      <c r="F98" s="149"/>
      <c r="G98" s="149"/>
      <c r="H98" s="149"/>
      <c r="I98" s="149"/>
      <c r="J98" s="150">
        <f>J132</f>
        <v>0</v>
      </c>
      <c r="K98" s="147"/>
      <c r="L98" s="151"/>
    </row>
    <row r="99" spans="1:31" s="10" customFormat="1" ht="19.899999999999999" customHeight="1">
      <c r="B99" s="146"/>
      <c r="C99" s="147"/>
      <c r="D99" s="148" t="s">
        <v>93</v>
      </c>
      <c r="E99" s="149"/>
      <c r="F99" s="149"/>
      <c r="G99" s="149"/>
      <c r="H99" s="149"/>
      <c r="I99" s="149"/>
      <c r="J99" s="150">
        <f>J137</f>
        <v>0</v>
      </c>
      <c r="K99" s="147"/>
      <c r="L99" s="151"/>
    </row>
    <row r="100" spans="1:31" s="10" customFormat="1" ht="19.899999999999999" customHeight="1">
      <c r="B100" s="146"/>
      <c r="C100" s="147"/>
      <c r="D100" s="148" t="s">
        <v>94</v>
      </c>
      <c r="E100" s="149"/>
      <c r="F100" s="149"/>
      <c r="G100" s="149"/>
      <c r="H100" s="149"/>
      <c r="I100" s="149"/>
      <c r="J100" s="150">
        <f>J174</f>
        <v>0</v>
      </c>
      <c r="K100" s="147"/>
      <c r="L100" s="151"/>
    </row>
    <row r="101" spans="1:31" s="9" customFormat="1" ht="24.95" customHeight="1">
      <c r="B101" s="140"/>
      <c r="C101" s="141"/>
      <c r="D101" s="142" t="s">
        <v>95</v>
      </c>
      <c r="E101" s="143"/>
      <c r="F101" s="143"/>
      <c r="G101" s="143"/>
      <c r="H101" s="143"/>
      <c r="I101" s="143"/>
      <c r="J101" s="144">
        <f>J175</f>
        <v>0</v>
      </c>
      <c r="K101" s="141"/>
      <c r="L101" s="145"/>
    </row>
    <row r="102" spans="1:31" s="9" customFormat="1" ht="24.95" customHeight="1">
      <c r="B102" s="140"/>
      <c r="C102" s="141"/>
      <c r="D102" s="142" t="s">
        <v>96</v>
      </c>
      <c r="E102" s="143"/>
      <c r="F102" s="143"/>
      <c r="G102" s="143"/>
      <c r="H102" s="143"/>
      <c r="I102" s="143"/>
      <c r="J102" s="144">
        <f>J176</f>
        <v>0</v>
      </c>
      <c r="K102" s="141"/>
      <c r="L102" s="145"/>
    </row>
    <row r="103" spans="1:31" s="10" customFormat="1" ht="19.899999999999999" customHeight="1">
      <c r="B103" s="146"/>
      <c r="C103" s="147"/>
      <c r="D103" s="148" t="s">
        <v>97</v>
      </c>
      <c r="E103" s="149"/>
      <c r="F103" s="149"/>
      <c r="G103" s="149"/>
      <c r="H103" s="149"/>
      <c r="I103" s="149"/>
      <c r="J103" s="150">
        <f>J177</f>
        <v>0</v>
      </c>
      <c r="K103" s="147"/>
      <c r="L103" s="151"/>
    </row>
    <row r="104" spans="1:31" s="9" customFormat="1" ht="24.95" customHeight="1">
      <c r="B104" s="140"/>
      <c r="C104" s="141"/>
      <c r="D104" s="142" t="s">
        <v>98</v>
      </c>
      <c r="E104" s="143"/>
      <c r="F104" s="143"/>
      <c r="G104" s="143"/>
      <c r="H104" s="143"/>
      <c r="I104" s="143"/>
      <c r="J104" s="144">
        <f>J182</f>
        <v>0</v>
      </c>
      <c r="K104" s="141"/>
      <c r="L104" s="145"/>
    </row>
    <row r="105" spans="1:31" s="10" customFormat="1" ht="19.899999999999999" customHeight="1">
      <c r="B105" s="146"/>
      <c r="C105" s="147"/>
      <c r="D105" s="148" t="s">
        <v>99</v>
      </c>
      <c r="E105" s="149"/>
      <c r="F105" s="149"/>
      <c r="G105" s="149"/>
      <c r="H105" s="149"/>
      <c r="I105" s="149"/>
      <c r="J105" s="150">
        <f>J183</f>
        <v>0</v>
      </c>
      <c r="K105" s="147"/>
      <c r="L105" s="151"/>
    </row>
    <row r="106" spans="1:31" s="10" customFormat="1" ht="19.899999999999999" customHeight="1">
      <c r="B106" s="146"/>
      <c r="C106" s="147"/>
      <c r="D106" s="148" t="s">
        <v>100</v>
      </c>
      <c r="E106" s="149"/>
      <c r="F106" s="149"/>
      <c r="G106" s="149"/>
      <c r="H106" s="149"/>
      <c r="I106" s="149"/>
      <c r="J106" s="150">
        <f>J192</f>
        <v>0</v>
      </c>
      <c r="K106" s="147"/>
      <c r="L106" s="151"/>
    </row>
    <row r="107" spans="1:31" s="10" customFormat="1" ht="19.899999999999999" customHeight="1">
      <c r="B107" s="146"/>
      <c r="C107" s="147"/>
      <c r="D107" s="148" t="s">
        <v>101</v>
      </c>
      <c r="E107" s="149"/>
      <c r="F107" s="149"/>
      <c r="G107" s="149"/>
      <c r="H107" s="149"/>
      <c r="I107" s="149"/>
      <c r="J107" s="150">
        <f>J193</f>
        <v>0</v>
      </c>
      <c r="K107" s="147"/>
      <c r="L107" s="151"/>
    </row>
    <row r="108" spans="1:31" s="10" customFormat="1" ht="19.899999999999999" customHeight="1">
      <c r="B108" s="146"/>
      <c r="C108" s="147"/>
      <c r="D108" s="148" t="s">
        <v>102</v>
      </c>
      <c r="E108" s="149"/>
      <c r="F108" s="149"/>
      <c r="G108" s="149"/>
      <c r="H108" s="149"/>
      <c r="I108" s="149"/>
      <c r="J108" s="150">
        <f>J204</f>
        <v>0</v>
      </c>
      <c r="K108" s="147"/>
      <c r="L108" s="151"/>
    </row>
    <row r="109" spans="1:31" s="10" customFormat="1" ht="19.899999999999999" customHeight="1">
      <c r="B109" s="146"/>
      <c r="C109" s="147"/>
      <c r="D109" s="148" t="s">
        <v>103</v>
      </c>
      <c r="E109" s="149"/>
      <c r="F109" s="149"/>
      <c r="G109" s="149"/>
      <c r="H109" s="149"/>
      <c r="I109" s="149"/>
      <c r="J109" s="150">
        <f>J208</f>
        <v>0</v>
      </c>
      <c r="K109" s="147"/>
      <c r="L109" s="151"/>
    </row>
    <row r="110" spans="1:31" s="10" customFormat="1" ht="19.899999999999999" customHeight="1">
      <c r="B110" s="146"/>
      <c r="C110" s="147"/>
      <c r="D110" s="148" t="s">
        <v>104</v>
      </c>
      <c r="E110" s="149"/>
      <c r="F110" s="149"/>
      <c r="G110" s="149"/>
      <c r="H110" s="149"/>
      <c r="I110" s="149"/>
      <c r="J110" s="150">
        <f>J212</f>
        <v>0</v>
      </c>
      <c r="K110" s="147"/>
      <c r="L110" s="151"/>
    </row>
    <row r="111" spans="1:31" s="2" customFormat="1" ht="21.75" customHeight="1">
      <c r="A111" s="31"/>
      <c r="B111" s="32"/>
      <c r="C111" s="33"/>
      <c r="D111" s="33"/>
      <c r="E111" s="33"/>
      <c r="F111" s="33"/>
      <c r="G111" s="33"/>
      <c r="H111" s="33"/>
      <c r="I111" s="33"/>
      <c r="J111" s="33"/>
      <c r="K111" s="33"/>
      <c r="L111" s="48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31" s="2" customFormat="1" ht="6.95" customHeight="1">
      <c r="A112" s="31"/>
      <c r="B112" s="51"/>
      <c r="C112" s="52"/>
      <c r="D112" s="52"/>
      <c r="E112" s="52"/>
      <c r="F112" s="52"/>
      <c r="G112" s="52"/>
      <c r="H112" s="52"/>
      <c r="I112" s="52"/>
      <c r="J112" s="52"/>
      <c r="K112" s="52"/>
      <c r="L112" s="48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6" spans="1:31" s="2" customFormat="1" ht="6.95" customHeight="1">
      <c r="A116" s="31"/>
      <c r="B116" s="53"/>
      <c r="C116" s="54"/>
      <c r="D116" s="54"/>
      <c r="E116" s="54"/>
      <c r="F116" s="54"/>
      <c r="G116" s="54"/>
      <c r="H116" s="54"/>
      <c r="I116" s="54"/>
      <c r="J116" s="54"/>
      <c r="K116" s="54"/>
      <c r="L116" s="48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31" s="2" customFormat="1" ht="24.95" customHeight="1">
      <c r="A117" s="31"/>
      <c r="B117" s="32"/>
      <c r="C117" s="20" t="s">
        <v>105</v>
      </c>
      <c r="D117" s="33"/>
      <c r="E117" s="33"/>
      <c r="F117" s="33"/>
      <c r="G117" s="33"/>
      <c r="H117" s="33"/>
      <c r="I117" s="33"/>
      <c r="J117" s="33"/>
      <c r="K117" s="33"/>
      <c r="L117" s="48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31" s="2" customFormat="1" ht="6.95" customHeight="1">
      <c r="A118" s="31"/>
      <c r="B118" s="32"/>
      <c r="C118" s="33"/>
      <c r="D118" s="33"/>
      <c r="E118" s="33"/>
      <c r="F118" s="33"/>
      <c r="G118" s="33"/>
      <c r="H118" s="33"/>
      <c r="I118" s="33"/>
      <c r="J118" s="33"/>
      <c r="K118" s="33"/>
      <c r="L118" s="48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31" s="2" customFormat="1" ht="12" customHeight="1">
      <c r="A119" s="31"/>
      <c r="B119" s="32"/>
      <c r="C119" s="26" t="s">
        <v>16</v>
      </c>
      <c r="D119" s="33"/>
      <c r="E119" s="33"/>
      <c r="F119" s="33"/>
      <c r="G119" s="33"/>
      <c r="H119" s="33"/>
      <c r="I119" s="33"/>
      <c r="J119" s="33"/>
      <c r="K119" s="33"/>
      <c r="L119" s="48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31" s="2" customFormat="1" ht="16.5" customHeight="1">
      <c r="A120" s="31"/>
      <c r="B120" s="32"/>
      <c r="C120" s="33"/>
      <c r="D120" s="33"/>
      <c r="E120" s="253" t="str">
        <f>E7</f>
        <v>P5 VV 96 - Demolice budov v areálu bývalého DEPA (zadání)</v>
      </c>
      <c r="F120" s="254"/>
      <c r="G120" s="254"/>
      <c r="H120" s="254"/>
      <c r="I120" s="33"/>
      <c r="J120" s="33"/>
      <c r="K120" s="33"/>
      <c r="L120" s="48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31" s="2" customFormat="1" ht="12" customHeight="1">
      <c r="A121" s="31"/>
      <c r="B121" s="32"/>
      <c r="C121" s="26" t="s">
        <v>84</v>
      </c>
      <c r="D121" s="33"/>
      <c r="E121" s="33"/>
      <c r="F121" s="33"/>
      <c r="G121" s="33"/>
      <c r="H121" s="33"/>
      <c r="I121" s="33"/>
      <c r="J121" s="33"/>
      <c r="K121" s="33"/>
      <c r="L121" s="48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31" s="2" customFormat="1" ht="16.5" customHeight="1">
      <c r="A122" s="31"/>
      <c r="B122" s="32"/>
      <c r="C122" s="33"/>
      <c r="D122" s="33"/>
      <c r="E122" s="224" t="str">
        <f>E9</f>
        <v>96 - Demolice budov v are...</v>
      </c>
      <c r="F122" s="255"/>
      <c r="G122" s="255"/>
      <c r="H122" s="255"/>
      <c r="I122" s="33"/>
      <c r="J122" s="33"/>
      <c r="K122" s="33"/>
      <c r="L122" s="48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</row>
    <row r="123" spans="1:31" s="2" customFormat="1" ht="6.95" customHeight="1">
      <c r="A123" s="31"/>
      <c r="B123" s="32"/>
      <c r="C123" s="33"/>
      <c r="D123" s="33"/>
      <c r="E123" s="33"/>
      <c r="F123" s="33"/>
      <c r="G123" s="33"/>
      <c r="H123" s="33"/>
      <c r="I123" s="33"/>
      <c r="J123" s="33"/>
      <c r="K123" s="33"/>
      <c r="L123" s="48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</row>
    <row r="124" spans="1:31" s="2" customFormat="1" ht="12" customHeight="1">
      <c r="A124" s="31"/>
      <c r="B124" s="32"/>
      <c r="C124" s="26" t="s">
        <v>20</v>
      </c>
      <c r="D124" s="33"/>
      <c r="E124" s="33"/>
      <c r="F124" s="24" t="str">
        <f>F12</f>
        <v xml:space="preserve"> </v>
      </c>
      <c r="G124" s="33"/>
      <c r="H124" s="33"/>
      <c r="I124" s="26" t="s">
        <v>22</v>
      </c>
      <c r="J124" s="63" t="str">
        <f>IF(J12="","",J12)</f>
        <v>1. 10. 2024</v>
      </c>
      <c r="K124" s="33"/>
      <c r="L124" s="48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</row>
    <row r="125" spans="1:31" s="2" customFormat="1" ht="6.95" customHeight="1">
      <c r="A125" s="31"/>
      <c r="B125" s="32"/>
      <c r="C125" s="33"/>
      <c r="D125" s="33"/>
      <c r="E125" s="33"/>
      <c r="F125" s="33"/>
      <c r="G125" s="33"/>
      <c r="H125" s="33"/>
      <c r="I125" s="33"/>
      <c r="J125" s="33"/>
      <c r="K125" s="33"/>
      <c r="L125" s="48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</row>
    <row r="126" spans="1:31" s="2" customFormat="1" ht="15.2" customHeight="1">
      <c r="A126" s="31"/>
      <c r="B126" s="32"/>
      <c r="C126" s="26" t="s">
        <v>24</v>
      </c>
      <c r="D126" s="33"/>
      <c r="E126" s="33"/>
      <c r="F126" s="24" t="str">
        <f>E15</f>
        <v xml:space="preserve"> </v>
      </c>
      <c r="G126" s="33"/>
      <c r="H126" s="33"/>
      <c r="I126" s="26" t="s">
        <v>29</v>
      </c>
      <c r="J126" s="29" t="str">
        <f>E21</f>
        <v xml:space="preserve"> </v>
      </c>
      <c r="K126" s="33"/>
      <c r="L126" s="48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</row>
    <row r="127" spans="1:31" s="2" customFormat="1" ht="15.2" customHeight="1">
      <c r="A127" s="31"/>
      <c r="B127" s="32"/>
      <c r="C127" s="26" t="s">
        <v>27</v>
      </c>
      <c r="D127" s="33"/>
      <c r="E127" s="33"/>
      <c r="F127" s="24" t="str">
        <f>IF(E18="","",E18)</f>
        <v>Vyplň údaj</v>
      </c>
      <c r="G127" s="33"/>
      <c r="H127" s="33"/>
      <c r="I127" s="26" t="s">
        <v>31</v>
      </c>
      <c r="J127" s="29" t="str">
        <f>E24</f>
        <v xml:space="preserve"> </v>
      </c>
      <c r="K127" s="33"/>
      <c r="L127" s="48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</row>
    <row r="128" spans="1:31" s="2" customFormat="1" ht="10.35" customHeight="1">
      <c r="A128" s="31"/>
      <c r="B128" s="32"/>
      <c r="C128" s="33"/>
      <c r="D128" s="33"/>
      <c r="E128" s="33"/>
      <c r="F128" s="33"/>
      <c r="G128" s="33"/>
      <c r="H128" s="33"/>
      <c r="I128" s="33"/>
      <c r="J128" s="33"/>
      <c r="K128" s="33"/>
      <c r="L128" s="48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</row>
    <row r="129" spans="1:65" s="11" customFormat="1" ht="29.25" customHeight="1">
      <c r="A129" s="152"/>
      <c r="B129" s="153"/>
      <c r="C129" s="154" t="s">
        <v>106</v>
      </c>
      <c r="D129" s="155" t="s">
        <v>58</v>
      </c>
      <c r="E129" s="155" t="s">
        <v>54</v>
      </c>
      <c r="F129" s="155" t="s">
        <v>55</v>
      </c>
      <c r="G129" s="155" t="s">
        <v>107</v>
      </c>
      <c r="H129" s="155" t="s">
        <v>108</v>
      </c>
      <c r="I129" s="155" t="s">
        <v>109</v>
      </c>
      <c r="J129" s="156" t="s">
        <v>88</v>
      </c>
      <c r="K129" s="157" t="s">
        <v>110</v>
      </c>
      <c r="L129" s="158"/>
      <c r="M129" s="72" t="s">
        <v>1</v>
      </c>
      <c r="N129" s="73" t="s">
        <v>37</v>
      </c>
      <c r="O129" s="73" t="s">
        <v>111</v>
      </c>
      <c r="P129" s="73" t="s">
        <v>112</v>
      </c>
      <c r="Q129" s="73" t="s">
        <v>113</v>
      </c>
      <c r="R129" s="73" t="s">
        <v>114</v>
      </c>
      <c r="S129" s="73" t="s">
        <v>115</v>
      </c>
      <c r="T129" s="74" t="s">
        <v>116</v>
      </c>
      <c r="U129" s="152"/>
      <c r="V129" s="152"/>
      <c r="W129" s="152"/>
      <c r="X129" s="152"/>
      <c r="Y129" s="152"/>
      <c r="Z129" s="152"/>
      <c r="AA129" s="152"/>
      <c r="AB129" s="152"/>
      <c r="AC129" s="152"/>
      <c r="AD129" s="152"/>
      <c r="AE129" s="152"/>
    </row>
    <row r="130" spans="1:65" s="2" customFormat="1" ht="22.9" customHeight="1">
      <c r="A130" s="31"/>
      <c r="B130" s="32"/>
      <c r="C130" s="79" t="s">
        <v>117</v>
      </c>
      <c r="D130" s="33"/>
      <c r="E130" s="33"/>
      <c r="F130" s="33"/>
      <c r="G130" s="33"/>
      <c r="H130" s="33"/>
      <c r="I130" s="33"/>
      <c r="J130" s="159">
        <f>BK130</f>
        <v>0</v>
      </c>
      <c r="K130" s="33"/>
      <c r="L130" s="36"/>
      <c r="M130" s="75"/>
      <c r="N130" s="160"/>
      <c r="O130" s="76"/>
      <c r="P130" s="161">
        <f>P131+P175+P176+P182</f>
        <v>0</v>
      </c>
      <c r="Q130" s="76"/>
      <c r="R130" s="161">
        <f>R131+R175+R176+R182</f>
        <v>0</v>
      </c>
      <c r="S130" s="76"/>
      <c r="T130" s="162">
        <f>T131+T175+T176+T182</f>
        <v>0</v>
      </c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T130" s="14" t="s">
        <v>72</v>
      </c>
      <c r="AU130" s="14" t="s">
        <v>90</v>
      </c>
      <c r="BK130" s="163">
        <f>BK131+BK175+BK176+BK182</f>
        <v>0</v>
      </c>
    </row>
    <row r="131" spans="1:65" s="12" customFormat="1" ht="25.9" customHeight="1">
      <c r="B131" s="164"/>
      <c r="C131" s="165"/>
      <c r="D131" s="166" t="s">
        <v>72</v>
      </c>
      <c r="E131" s="167" t="s">
        <v>118</v>
      </c>
      <c r="F131" s="167" t="s">
        <v>119</v>
      </c>
      <c r="G131" s="165"/>
      <c r="H131" s="165"/>
      <c r="I131" s="168"/>
      <c r="J131" s="169">
        <f>BK131</f>
        <v>0</v>
      </c>
      <c r="K131" s="165"/>
      <c r="L131" s="170"/>
      <c r="M131" s="171"/>
      <c r="N131" s="172"/>
      <c r="O131" s="172"/>
      <c r="P131" s="173">
        <f>P132+P137+P174</f>
        <v>0</v>
      </c>
      <c r="Q131" s="172"/>
      <c r="R131" s="173">
        <f>R132+R137+R174</f>
        <v>0</v>
      </c>
      <c r="S131" s="172"/>
      <c r="T131" s="174">
        <f>T132+T137+T174</f>
        <v>0</v>
      </c>
      <c r="AR131" s="175" t="s">
        <v>80</v>
      </c>
      <c r="AT131" s="176" t="s">
        <v>72</v>
      </c>
      <c r="AU131" s="176" t="s">
        <v>73</v>
      </c>
      <c r="AY131" s="175" t="s">
        <v>120</v>
      </c>
      <c r="BK131" s="177">
        <f>BK132+BK137+BK174</f>
        <v>0</v>
      </c>
    </row>
    <row r="132" spans="1:65" s="12" customFormat="1" ht="22.9" customHeight="1">
      <c r="B132" s="164"/>
      <c r="C132" s="165"/>
      <c r="D132" s="166" t="s">
        <v>72</v>
      </c>
      <c r="E132" s="178" t="s">
        <v>80</v>
      </c>
      <c r="F132" s="178" t="s">
        <v>121</v>
      </c>
      <c r="G132" s="165"/>
      <c r="H132" s="165"/>
      <c r="I132" s="168"/>
      <c r="J132" s="179">
        <f>BK132</f>
        <v>0</v>
      </c>
      <c r="K132" s="165"/>
      <c r="L132" s="170"/>
      <c r="M132" s="171"/>
      <c r="N132" s="172"/>
      <c r="O132" s="172"/>
      <c r="P132" s="173">
        <f>SUM(P133:P136)</f>
        <v>0</v>
      </c>
      <c r="Q132" s="172"/>
      <c r="R132" s="173">
        <f>SUM(R133:R136)</f>
        <v>0</v>
      </c>
      <c r="S132" s="172"/>
      <c r="T132" s="174">
        <f>SUM(T133:T136)</f>
        <v>0</v>
      </c>
      <c r="AR132" s="175" t="s">
        <v>80</v>
      </c>
      <c r="AT132" s="176" t="s">
        <v>72</v>
      </c>
      <c r="AU132" s="176" t="s">
        <v>80</v>
      </c>
      <c r="AY132" s="175" t="s">
        <v>120</v>
      </c>
      <c r="BK132" s="177">
        <f>SUM(BK133:BK136)</f>
        <v>0</v>
      </c>
    </row>
    <row r="133" spans="1:65" s="2" customFormat="1" ht="16.5" customHeight="1">
      <c r="A133" s="31"/>
      <c r="B133" s="32"/>
      <c r="C133" s="180" t="s">
        <v>80</v>
      </c>
      <c r="D133" s="180" t="s">
        <v>122</v>
      </c>
      <c r="E133" s="181" t="s">
        <v>123</v>
      </c>
      <c r="F133" s="182" t="s">
        <v>124</v>
      </c>
      <c r="G133" s="183" t="s">
        <v>125</v>
      </c>
      <c r="H133" s="184">
        <v>1</v>
      </c>
      <c r="I133" s="185"/>
      <c r="J133" s="186">
        <f>ROUND(I133*H133,2)</f>
        <v>0</v>
      </c>
      <c r="K133" s="187"/>
      <c r="L133" s="36"/>
      <c r="M133" s="188" t="s">
        <v>1</v>
      </c>
      <c r="N133" s="189" t="s">
        <v>38</v>
      </c>
      <c r="O133" s="68"/>
      <c r="P133" s="190">
        <f>O133*H133</f>
        <v>0</v>
      </c>
      <c r="Q133" s="190">
        <v>0</v>
      </c>
      <c r="R133" s="190">
        <f>Q133*H133</f>
        <v>0</v>
      </c>
      <c r="S133" s="190">
        <v>0</v>
      </c>
      <c r="T133" s="191">
        <f>S133*H133</f>
        <v>0</v>
      </c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R133" s="192" t="s">
        <v>126</v>
      </c>
      <c r="AT133" s="192" t="s">
        <v>122</v>
      </c>
      <c r="AU133" s="192" t="s">
        <v>82</v>
      </c>
      <c r="AY133" s="14" t="s">
        <v>120</v>
      </c>
      <c r="BE133" s="193">
        <f>IF(N133="základní",J133,0)</f>
        <v>0</v>
      </c>
      <c r="BF133" s="193">
        <f>IF(N133="snížená",J133,0)</f>
        <v>0</v>
      </c>
      <c r="BG133" s="193">
        <f>IF(N133="zákl. přenesená",J133,0)</f>
        <v>0</v>
      </c>
      <c r="BH133" s="193">
        <f>IF(N133="sníž. přenesená",J133,0)</f>
        <v>0</v>
      </c>
      <c r="BI133" s="193">
        <f>IF(N133="nulová",J133,0)</f>
        <v>0</v>
      </c>
      <c r="BJ133" s="14" t="s">
        <v>80</v>
      </c>
      <c r="BK133" s="193">
        <f>ROUND(I133*H133,2)</f>
        <v>0</v>
      </c>
      <c r="BL133" s="14" t="s">
        <v>126</v>
      </c>
      <c r="BM133" s="192" t="s">
        <v>82</v>
      </c>
    </row>
    <row r="134" spans="1:65" s="2" customFormat="1" ht="11.25">
      <c r="A134" s="31"/>
      <c r="B134" s="32"/>
      <c r="C134" s="33"/>
      <c r="D134" s="194" t="s">
        <v>127</v>
      </c>
      <c r="E134" s="33"/>
      <c r="F134" s="195" t="s">
        <v>128</v>
      </c>
      <c r="G134" s="33"/>
      <c r="H134" s="33"/>
      <c r="I134" s="196"/>
      <c r="J134" s="33"/>
      <c r="K134" s="33"/>
      <c r="L134" s="36"/>
      <c r="M134" s="197"/>
      <c r="N134" s="198"/>
      <c r="O134" s="68"/>
      <c r="P134" s="68"/>
      <c r="Q134" s="68"/>
      <c r="R134" s="68"/>
      <c r="S134" s="68"/>
      <c r="T134" s="69"/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T134" s="14" t="s">
        <v>127</v>
      </c>
      <c r="AU134" s="14" t="s">
        <v>82</v>
      </c>
    </row>
    <row r="135" spans="1:65" s="2" customFormat="1" ht="16.5" customHeight="1">
      <c r="A135" s="31"/>
      <c r="B135" s="32"/>
      <c r="C135" s="180" t="s">
        <v>82</v>
      </c>
      <c r="D135" s="180" t="s">
        <v>122</v>
      </c>
      <c r="E135" s="181" t="s">
        <v>129</v>
      </c>
      <c r="F135" s="182" t="s">
        <v>130</v>
      </c>
      <c r="G135" s="183" t="s">
        <v>125</v>
      </c>
      <c r="H135" s="184">
        <v>1</v>
      </c>
      <c r="I135" s="185"/>
      <c r="J135" s="186">
        <f>ROUND(I135*H135,2)</f>
        <v>0</v>
      </c>
      <c r="K135" s="187"/>
      <c r="L135" s="36"/>
      <c r="M135" s="188" t="s">
        <v>1</v>
      </c>
      <c r="N135" s="189" t="s">
        <v>38</v>
      </c>
      <c r="O135" s="68"/>
      <c r="P135" s="190">
        <f>O135*H135</f>
        <v>0</v>
      </c>
      <c r="Q135" s="190">
        <v>0</v>
      </c>
      <c r="R135" s="190">
        <f>Q135*H135</f>
        <v>0</v>
      </c>
      <c r="S135" s="190">
        <v>0</v>
      </c>
      <c r="T135" s="191">
        <f>S135*H135</f>
        <v>0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192" t="s">
        <v>126</v>
      </c>
      <c r="AT135" s="192" t="s">
        <v>122</v>
      </c>
      <c r="AU135" s="192" t="s">
        <v>82</v>
      </c>
      <c r="AY135" s="14" t="s">
        <v>120</v>
      </c>
      <c r="BE135" s="193">
        <f>IF(N135="základní",J135,0)</f>
        <v>0</v>
      </c>
      <c r="BF135" s="193">
        <f>IF(N135="snížená",J135,0)</f>
        <v>0</v>
      </c>
      <c r="BG135" s="193">
        <f>IF(N135="zákl. přenesená",J135,0)</f>
        <v>0</v>
      </c>
      <c r="BH135" s="193">
        <f>IF(N135="sníž. přenesená",J135,0)</f>
        <v>0</v>
      </c>
      <c r="BI135" s="193">
        <f>IF(N135="nulová",J135,0)</f>
        <v>0</v>
      </c>
      <c r="BJ135" s="14" t="s">
        <v>80</v>
      </c>
      <c r="BK135" s="193">
        <f>ROUND(I135*H135,2)</f>
        <v>0</v>
      </c>
      <c r="BL135" s="14" t="s">
        <v>126</v>
      </c>
      <c r="BM135" s="192" t="s">
        <v>126</v>
      </c>
    </row>
    <row r="136" spans="1:65" s="2" customFormat="1" ht="11.25">
      <c r="A136" s="31"/>
      <c r="B136" s="32"/>
      <c r="C136" s="33"/>
      <c r="D136" s="194" t="s">
        <v>127</v>
      </c>
      <c r="E136" s="33"/>
      <c r="F136" s="195" t="s">
        <v>130</v>
      </c>
      <c r="G136" s="33"/>
      <c r="H136" s="33"/>
      <c r="I136" s="196"/>
      <c r="J136" s="33"/>
      <c r="K136" s="33"/>
      <c r="L136" s="36"/>
      <c r="M136" s="197"/>
      <c r="N136" s="198"/>
      <c r="O136" s="68"/>
      <c r="P136" s="68"/>
      <c r="Q136" s="68"/>
      <c r="R136" s="68"/>
      <c r="S136" s="68"/>
      <c r="T136" s="69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T136" s="14" t="s">
        <v>127</v>
      </c>
      <c r="AU136" s="14" t="s">
        <v>82</v>
      </c>
    </row>
    <row r="137" spans="1:65" s="12" customFormat="1" ht="22.9" customHeight="1">
      <c r="B137" s="164"/>
      <c r="C137" s="165"/>
      <c r="D137" s="166" t="s">
        <v>72</v>
      </c>
      <c r="E137" s="178" t="s">
        <v>131</v>
      </c>
      <c r="F137" s="178" t="s">
        <v>132</v>
      </c>
      <c r="G137" s="165"/>
      <c r="H137" s="165"/>
      <c r="I137" s="168"/>
      <c r="J137" s="179">
        <f>BK137</f>
        <v>0</v>
      </c>
      <c r="K137" s="165"/>
      <c r="L137" s="170"/>
      <c r="M137" s="171"/>
      <c r="N137" s="172"/>
      <c r="O137" s="172"/>
      <c r="P137" s="173">
        <f>SUM(P138:P173)</f>
        <v>0</v>
      </c>
      <c r="Q137" s="172"/>
      <c r="R137" s="173">
        <f>SUM(R138:R173)</f>
        <v>0</v>
      </c>
      <c r="S137" s="172"/>
      <c r="T137" s="174">
        <f>SUM(T138:T173)</f>
        <v>0</v>
      </c>
      <c r="AR137" s="175" t="s">
        <v>80</v>
      </c>
      <c r="AT137" s="176" t="s">
        <v>72</v>
      </c>
      <c r="AU137" s="176" t="s">
        <v>80</v>
      </c>
      <c r="AY137" s="175" t="s">
        <v>120</v>
      </c>
      <c r="BK137" s="177">
        <f>SUM(BK138:BK173)</f>
        <v>0</v>
      </c>
    </row>
    <row r="138" spans="1:65" s="2" customFormat="1" ht="16.5" customHeight="1">
      <c r="A138" s="31"/>
      <c r="B138" s="32"/>
      <c r="C138" s="180" t="s">
        <v>133</v>
      </c>
      <c r="D138" s="180" t="s">
        <v>122</v>
      </c>
      <c r="E138" s="181" t="s">
        <v>134</v>
      </c>
      <c r="F138" s="182" t="s">
        <v>135</v>
      </c>
      <c r="G138" s="183" t="s">
        <v>125</v>
      </c>
      <c r="H138" s="184">
        <v>1</v>
      </c>
      <c r="I138" s="185"/>
      <c r="J138" s="186">
        <f>ROUND(I138*H138,2)</f>
        <v>0</v>
      </c>
      <c r="K138" s="187"/>
      <c r="L138" s="36"/>
      <c r="M138" s="188" t="s">
        <v>1</v>
      </c>
      <c r="N138" s="189" t="s">
        <v>38</v>
      </c>
      <c r="O138" s="68"/>
      <c r="P138" s="190">
        <f>O138*H138</f>
        <v>0</v>
      </c>
      <c r="Q138" s="190">
        <v>0</v>
      </c>
      <c r="R138" s="190">
        <f>Q138*H138</f>
        <v>0</v>
      </c>
      <c r="S138" s="190">
        <v>0</v>
      </c>
      <c r="T138" s="191">
        <f>S138*H138</f>
        <v>0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192" t="s">
        <v>126</v>
      </c>
      <c r="AT138" s="192" t="s">
        <v>122</v>
      </c>
      <c r="AU138" s="192" t="s">
        <v>82</v>
      </c>
      <c r="AY138" s="14" t="s">
        <v>120</v>
      </c>
      <c r="BE138" s="193">
        <f>IF(N138="základní",J138,0)</f>
        <v>0</v>
      </c>
      <c r="BF138" s="193">
        <f>IF(N138="snížená",J138,0)</f>
        <v>0</v>
      </c>
      <c r="BG138" s="193">
        <f>IF(N138="zákl. přenesená",J138,0)</f>
        <v>0</v>
      </c>
      <c r="BH138" s="193">
        <f>IF(N138="sníž. přenesená",J138,0)</f>
        <v>0</v>
      </c>
      <c r="BI138" s="193">
        <f>IF(N138="nulová",J138,0)</f>
        <v>0</v>
      </c>
      <c r="BJ138" s="14" t="s">
        <v>80</v>
      </c>
      <c r="BK138" s="193">
        <f>ROUND(I138*H138,2)</f>
        <v>0</v>
      </c>
      <c r="BL138" s="14" t="s">
        <v>126</v>
      </c>
      <c r="BM138" s="192" t="s">
        <v>136</v>
      </c>
    </row>
    <row r="139" spans="1:65" s="2" customFormat="1" ht="19.5">
      <c r="A139" s="31"/>
      <c r="B139" s="32"/>
      <c r="C139" s="33"/>
      <c r="D139" s="194" t="s">
        <v>127</v>
      </c>
      <c r="E139" s="33"/>
      <c r="F139" s="195" t="s">
        <v>137</v>
      </c>
      <c r="G139" s="33"/>
      <c r="H139" s="33"/>
      <c r="I139" s="196"/>
      <c r="J139" s="33"/>
      <c r="K139" s="33"/>
      <c r="L139" s="36"/>
      <c r="M139" s="197"/>
      <c r="N139" s="198"/>
      <c r="O139" s="68"/>
      <c r="P139" s="68"/>
      <c r="Q139" s="68"/>
      <c r="R139" s="68"/>
      <c r="S139" s="68"/>
      <c r="T139" s="69"/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T139" s="14" t="s">
        <v>127</v>
      </c>
      <c r="AU139" s="14" t="s">
        <v>82</v>
      </c>
    </row>
    <row r="140" spans="1:65" s="2" customFormat="1" ht="16.5" customHeight="1">
      <c r="A140" s="31"/>
      <c r="B140" s="32"/>
      <c r="C140" s="180" t="s">
        <v>126</v>
      </c>
      <c r="D140" s="180" t="s">
        <v>122</v>
      </c>
      <c r="E140" s="181" t="s">
        <v>138</v>
      </c>
      <c r="F140" s="182" t="s">
        <v>139</v>
      </c>
      <c r="G140" s="183" t="s">
        <v>125</v>
      </c>
      <c r="H140" s="184">
        <v>1</v>
      </c>
      <c r="I140" s="185"/>
      <c r="J140" s="186">
        <f>ROUND(I140*H140,2)</f>
        <v>0</v>
      </c>
      <c r="K140" s="187"/>
      <c r="L140" s="36"/>
      <c r="M140" s="188" t="s">
        <v>1</v>
      </c>
      <c r="N140" s="189" t="s">
        <v>38</v>
      </c>
      <c r="O140" s="68"/>
      <c r="P140" s="190">
        <f>O140*H140</f>
        <v>0</v>
      </c>
      <c r="Q140" s="190">
        <v>0</v>
      </c>
      <c r="R140" s="190">
        <f>Q140*H140</f>
        <v>0</v>
      </c>
      <c r="S140" s="190">
        <v>0</v>
      </c>
      <c r="T140" s="191">
        <f>S140*H140</f>
        <v>0</v>
      </c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192" t="s">
        <v>126</v>
      </c>
      <c r="AT140" s="192" t="s">
        <v>122</v>
      </c>
      <c r="AU140" s="192" t="s">
        <v>82</v>
      </c>
      <c r="AY140" s="14" t="s">
        <v>120</v>
      </c>
      <c r="BE140" s="193">
        <f>IF(N140="základní",J140,0)</f>
        <v>0</v>
      </c>
      <c r="BF140" s="193">
        <f>IF(N140="snížená",J140,0)</f>
        <v>0</v>
      </c>
      <c r="BG140" s="193">
        <f>IF(N140="zákl. přenesená",J140,0)</f>
        <v>0</v>
      </c>
      <c r="BH140" s="193">
        <f>IF(N140="sníž. přenesená",J140,0)</f>
        <v>0</v>
      </c>
      <c r="BI140" s="193">
        <f>IF(N140="nulová",J140,0)</f>
        <v>0</v>
      </c>
      <c r="BJ140" s="14" t="s">
        <v>80</v>
      </c>
      <c r="BK140" s="193">
        <f>ROUND(I140*H140,2)</f>
        <v>0</v>
      </c>
      <c r="BL140" s="14" t="s">
        <v>126</v>
      </c>
      <c r="BM140" s="192" t="s">
        <v>140</v>
      </c>
    </row>
    <row r="141" spans="1:65" s="2" customFormat="1" ht="11.25">
      <c r="A141" s="31"/>
      <c r="B141" s="32"/>
      <c r="C141" s="33"/>
      <c r="D141" s="194" t="s">
        <v>127</v>
      </c>
      <c r="E141" s="33"/>
      <c r="F141" s="195" t="s">
        <v>141</v>
      </c>
      <c r="G141" s="33"/>
      <c r="H141" s="33"/>
      <c r="I141" s="196"/>
      <c r="J141" s="33"/>
      <c r="K141" s="33"/>
      <c r="L141" s="36"/>
      <c r="M141" s="197"/>
      <c r="N141" s="198"/>
      <c r="O141" s="68"/>
      <c r="P141" s="68"/>
      <c r="Q141" s="68"/>
      <c r="R141" s="68"/>
      <c r="S141" s="68"/>
      <c r="T141" s="69"/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T141" s="14" t="s">
        <v>127</v>
      </c>
      <c r="AU141" s="14" t="s">
        <v>82</v>
      </c>
    </row>
    <row r="142" spans="1:65" s="2" customFormat="1" ht="24.2" customHeight="1">
      <c r="A142" s="31"/>
      <c r="B142" s="32"/>
      <c r="C142" s="180" t="s">
        <v>142</v>
      </c>
      <c r="D142" s="180" t="s">
        <v>122</v>
      </c>
      <c r="E142" s="181" t="s">
        <v>143</v>
      </c>
      <c r="F142" s="182" t="s">
        <v>144</v>
      </c>
      <c r="G142" s="183" t="s">
        <v>125</v>
      </c>
      <c r="H142" s="184">
        <v>1</v>
      </c>
      <c r="I142" s="185"/>
      <c r="J142" s="186">
        <f>ROUND(I142*H142,2)</f>
        <v>0</v>
      </c>
      <c r="K142" s="187"/>
      <c r="L142" s="36"/>
      <c r="M142" s="188" t="s">
        <v>1</v>
      </c>
      <c r="N142" s="189" t="s">
        <v>38</v>
      </c>
      <c r="O142" s="68"/>
      <c r="P142" s="190">
        <f>O142*H142</f>
        <v>0</v>
      </c>
      <c r="Q142" s="190">
        <v>0</v>
      </c>
      <c r="R142" s="190">
        <f>Q142*H142</f>
        <v>0</v>
      </c>
      <c r="S142" s="190">
        <v>0</v>
      </c>
      <c r="T142" s="191">
        <f>S142*H142</f>
        <v>0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192" t="s">
        <v>126</v>
      </c>
      <c r="AT142" s="192" t="s">
        <v>122</v>
      </c>
      <c r="AU142" s="192" t="s">
        <v>82</v>
      </c>
      <c r="AY142" s="14" t="s">
        <v>120</v>
      </c>
      <c r="BE142" s="193">
        <f>IF(N142="základní",J142,0)</f>
        <v>0</v>
      </c>
      <c r="BF142" s="193">
        <f>IF(N142="snížená",J142,0)</f>
        <v>0</v>
      </c>
      <c r="BG142" s="193">
        <f>IF(N142="zákl. přenesená",J142,0)</f>
        <v>0</v>
      </c>
      <c r="BH142" s="193">
        <f>IF(N142="sníž. přenesená",J142,0)</f>
        <v>0</v>
      </c>
      <c r="BI142" s="193">
        <f>IF(N142="nulová",J142,0)</f>
        <v>0</v>
      </c>
      <c r="BJ142" s="14" t="s">
        <v>80</v>
      </c>
      <c r="BK142" s="193">
        <f>ROUND(I142*H142,2)</f>
        <v>0</v>
      </c>
      <c r="BL142" s="14" t="s">
        <v>126</v>
      </c>
      <c r="BM142" s="192" t="s">
        <v>145</v>
      </c>
    </row>
    <row r="143" spans="1:65" s="2" customFormat="1" ht="19.5">
      <c r="A143" s="31"/>
      <c r="B143" s="32"/>
      <c r="C143" s="33"/>
      <c r="D143" s="194" t="s">
        <v>127</v>
      </c>
      <c r="E143" s="33"/>
      <c r="F143" s="195" t="s">
        <v>146</v>
      </c>
      <c r="G143" s="33"/>
      <c r="H143" s="33"/>
      <c r="I143" s="196"/>
      <c r="J143" s="33"/>
      <c r="K143" s="33"/>
      <c r="L143" s="36"/>
      <c r="M143" s="197"/>
      <c r="N143" s="198"/>
      <c r="O143" s="68"/>
      <c r="P143" s="68"/>
      <c r="Q143" s="68"/>
      <c r="R143" s="68"/>
      <c r="S143" s="68"/>
      <c r="T143" s="69"/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T143" s="14" t="s">
        <v>127</v>
      </c>
      <c r="AU143" s="14" t="s">
        <v>82</v>
      </c>
    </row>
    <row r="144" spans="1:65" s="2" customFormat="1" ht="16.5" customHeight="1">
      <c r="A144" s="31"/>
      <c r="B144" s="32"/>
      <c r="C144" s="180" t="s">
        <v>136</v>
      </c>
      <c r="D144" s="180" t="s">
        <v>122</v>
      </c>
      <c r="E144" s="181" t="s">
        <v>147</v>
      </c>
      <c r="F144" s="182" t="s">
        <v>148</v>
      </c>
      <c r="G144" s="183" t="s">
        <v>125</v>
      </c>
      <c r="H144" s="184">
        <v>1</v>
      </c>
      <c r="I144" s="185"/>
      <c r="J144" s="186">
        <f>ROUND(I144*H144,2)</f>
        <v>0</v>
      </c>
      <c r="K144" s="187"/>
      <c r="L144" s="36"/>
      <c r="M144" s="188" t="s">
        <v>1</v>
      </c>
      <c r="N144" s="189" t="s">
        <v>38</v>
      </c>
      <c r="O144" s="68"/>
      <c r="P144" s="190">
        <f>O144*H144</f>
        <v>0</v>
      </c>
      <c r="Q144" s="190">
        <v>0</v>
      </c>
      <c r="R144" s="190">
        <f>Q144*H144</f>
        <v>0</v>
      </c>
      <c r="S144" s="190">
        <v>0</v>
      </c>
      <c r="T144" s="191">
        <f>S144*H144</f>
        <v>0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192" t="s">
        <v>126</v>
      </c>
      <c r="AT144" s="192" t="s">
        <v>122</v>
      </c>
      <c r="AU144" s="192" t="s">
        <v>82</v>
      </c>
      <c r="AY144" s="14" t="s">
        <v>120</v>
      </c>
      <c r="BE144" s="193">
        <f>IF(N144="základní",J144,0)</f>
        <v>0</v>
      </c>
      <c r="BF144" s="193">
        <f>IF(N144="snížená",J144,0)</f>
        <v>0</v>
      </c>
      <c r="BG144" s="193">
        <f>IF(N144="zákl. přenesená",J144,0)</f>
        <v>0</v>
      </c>
      <c r="BH144" s="193">
        <f>IF(N144="sníž. přenesená",J144,0)</f>
        <v>0</v>
      </c>
      <c r="BI144" s="193">
        <f>IF(N144="nulová",J144,0)</f>
        <v>0</v>
      </c>
      <c r="BJ144" s="14" t="s">
        <v>80</v>
      </c>
      <c r="BK144" s="193">
        <f>ROUND(I144*H144,2)</f>
        <v>0</v>
      </c>
      <c r="BL144" s="14" t="s">
        <v>126</v>
      </c>
      <c r="BM144" s="192" t="s">
        <v>8</v>
      </c>
    </row>
    <row r="145" spans="1:65" s="2" customFormat="1" ht="48.75">
      <c r="A145" s="31"/>
      <c r="B145" s="32"/>
      <c r="C145" s="33"/>
      <c r="D145" s="194" t="s">
        <v>127</v>
      </c>
      <c r="E145" s="33"/>
      <c r="F145" s="195" t="s">
        <v>149</v>
      </c>
      <c r="G145" s="33"/>
      <c r="H145" s="33"/>
      <c r="I145" s="196"/>
      <c r="J145" s="33"/>
      <c r="K145" s="33"/>
      <c r="L145" s="36"/>
      <c r="M145" s="197"/>
      <c r="N145" s="198"/>
      <c r="O145" s="68"/>
      <c r="P145" s="68"/>
      <c r="Q145" s="68"/>
      <c r="R145" s="68"/>
      <c r="S145" s="68"/>
      <c r="T145" s="69"/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T145" s="14" t="s">
        <v>127</v>
      </c>
      <c r="AU145" s="14" t="s">
        <v>82</v>
      </c>
    </row>
    <row r="146" spans="1:65" s="2" customFormat="1" ht="16.5" customHeight="1">
      <c r="A146" s="31"/>
      <c r="B146" s="32"/>
      <c r="C146" s="180" t="s">
        <v>150</v>
      </c>
      <c r="D146" s="180" t="s">
        <v>122</v>
      </c>
      <c r="E146" s="181" t="s">
        <v>151</v>
      </c>
      <c r="F146" s="182" t="s">
        <v>152</v>
      </c>
      <c r="G146" s="183" t="s">
        <v>125</v>
      </c>
      <c r="H146" s="184">
        <v>1</v>
      </c>
      <c r="I146" s="185"/>
      <c r="J146" s="186">
        <f>ROUND(I146*H146,2)</f>
        <v>0</v>
      </c>
      <c r="K146" s="187"/>
      <c r="L146" s="36"/>
      <c r="M146" s="188" t="s">
        <v>1</v>
      </c>
      <c r="N146" s="189" t="s">
        <v>38</v>
      </c>
      <c r="O146" s="68"/>
      <c r="P146" s="190">
        <f>O146*H146</f>
        <v>0</v>
      </c>
      <c r="Q146" s="190">
        <v>0</v>
      </c>
      <c r="R146" s="190">
        <f>Q146*H146</f>
        <v>0</v>
      </c>
      <c r="S146" s="190">
        <v>0</v>
      </c>
      <c r="T146" s="191">
        <f>S146*H146</f>
        <v>0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192" t="s">
        <v>126</v>
      </c>
      <c r="AT146" s="192" t="s">
        <v>122</v>
      </c>
      <c r="AU146" s="192" t="s">
        <v>82</v>
      </c>
      <c r="AY146" s="14" t="s">
        <v>120</v>
      </c>
      <c r="BE146" s="193">
        <f>IF(N146="základní",J146,0)</f>
        <v>0</v>
      </c>
      <c r="BF146" s="193">
        <f>IF(N146="snížená",J146,0)</f>
        <v>0</v>
      </c>
      <c r="BG146" s="193">
        <f>IF(N146="zákl. přenesená",J146,0)</f>
        <v>0</v>
      </c>
      <c r="BH146" s="193">
        <f>IF(N146="sníž. přenesená",J146,0)</f>
        <v>0</v>
      </c>
      <c r="BI146" s="193">
        <f>IF(N146="nulová",J146,0)</f>
        <v>0</v>
      </c>
      <c r="BJ146" s="14" t="s">
        <v>80</v>
      </c>
      <c r="BK146" s="193">
        <f>ROUND(I146*H146,2)</f>
        <v>0</v>
      </c>
      <c r="BL146" s="14" t="s">
        <v>126</v>
      </c>
      <c r="BM146" s="192" t="s">
        <v>153</v>
      </c>
    </row>
    <row r="147" spans="1:65" s="2" customFormat="1" ht="48.75">
      <c r="A147" s="31"/>
      <c r="B147" s="32"/>
      <c r="C147" s="33"/>
      <c r="D147" s="194" t="s">
        <v>127</v>
      </c>
      <c r="E147" s="33"/>
      <c r="F147" s="195" t="s">
        <v>154</v>
      </c>
      <c r="G147" s="33"/>
      <c r="H147" s="33"/>
      <c r="I147" s="196"/>
      <c r="J147" s="33"/>
      <c r="K147" s="33"/>
      <c r="L147" s="36"/>
      <c r="M147" s="197"/>
      <c r="N147" s="198"/>
      <c r="O147" s="68"/>
      <c r="P147" s="68"/>
      <c r="Q147" s="68"/>
      <c r="R147" s="68"/>
      <c r="S147" s="68"/>
      <c r="T147" s="69"/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T147" s="14" t="s">
        <v>127</v>
      </c>
      <c r="AU147" s="14" t="s">
        <v>82</v>
      </c>
    </row>
    <row r="148" spans="1:65" s="2" customFormat="1" ht="16.5" customHeight="1">
      <c r="A148" s="31"/>
      <c r="B148" s="32"/>
      <c r="C148" s="180" t="s">
        <v>140</v>
      </c>
      <c r="D148" s="180" t="s">
        <v>122</v>
      </c>
      <c r="E148" s="181" t="s">
        <v>155</v>
      </c>
      <c r="F148" s="182" t="s">
        <v>156</v>
      </c>
      <c r="G148" s="183" t="s">
        <v>125</v>
      </c>
      <c r="H148" s="184">
        <v>1</v>
      </c>
      <c r="I148" s="185"/>
      <c r="J148" s="186">
        <f>ROUND(I148*H148,2)</f>
        <v>0</v>
      </c>
      <c r="K148" s="187"/>
      <c r="L148" s="36"/>
      <c r="M148" s="188" t="s">
        <v>1</v>
      </c>
      <c r="N148" s="189" t="s">
        <v>38</v>
      </c>
      <c r="O148" s="68"/>
      <c r="P148" s="190">
        <f>O148*H148</f>
        <v>0</v>
      </c>
      <c r="Q148" s="190">
        <v>0</v>
      </c>
      <c r="R148" s="190">
        <f>Q148*H148</f>
        <v>0</v>
      </c>
      <c r="S148" s="190">
        <v>0</v>
      </c>
      <c r="T148" s="191">
        <f>S148*H148</f>
        <v>0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192" t="s">
        <v>126</v>
      </c>
      <c r="AT148" s="192" t="s">
        <v>122</v>
      </c>
      <c r="AU148" s="192" t="s">
        <v>82</v>
      </c>
      <c r="AY148" s="14" t="s">
        <v>120</v>
      </c>
      <c r="BE148" s="193">
        <f>IF(N148="základní",J148,0)</f>
        <v>0</v>
      </c>
      <c r="BF148" s="193">
        <f>IF(N148="snížená",J148,0)</f>
        <v>0</v>
      </c>
      <c r="BG148" s="193">
        <f>IF(N148="zákl. přenesená",J148,0)</f>
        <v>0</v>
      </c>
      <c r="BH148" s="193">
        <f>IF(N148="sníž. přenesená",J148,0)</f>
        <v>0</v>
      </c>
      <c r="BI148" s="193">
        <f>IF(N148="nulová",J148,0)</f>
        <v>0</v>
      </c>
      <c r="BJ148" s="14" t="s">
        <v>80</v>
      </c>
      <c r="BK148" s="193">
        <f>ROUND(I148*H148,2)</f>
        <v>0</v>
      </c>
      <c r="BL148" s="14" t="s">
        <v>126</v>
      </c>
      <c r="BM148" s="192" t="s">
        <v>157</v>
      </c>
    </row>
    <row r="149" spans="1:65" s="2" customFormat="1" ht="19.5">
      <c r="A149" s="31"/>
      <c r="B149" s="32"/>
      <c r="C149" s="33"/>
      <c r="D149" s="194" t="s">
        <v>127</v>
      </c>
      <c r="E149" s="33"/>
      <c r="F149" s="195" t="s">
        <v>158</v>
      </c>
      <c r="G149" s="33"/>
      <c r="H149" s="33"/>
      <c r="I149" s="196"/>
      <c r="J149" s="33"/>
      <c r="K149" s="33"/>
      <c r="L149" s="36"/>
      <c r="M149" s="197"/>
      <c r="N149" s="198"/>
      <c r="O149" s="68"/>
      <c r="P149" s="68"/>
      <c r="Q149" s="68"/>
      <c r="R149" s="68"/>
      <c r="S149" s="68"/>
      <c r="T149" s="69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T149" s="14" t="s">
        <v>127</v>
      </c>
      <c r="AU149" s="14" t="s">
        <v>82</v>
      </c>
    </row>
    <row r="150" spans="1:65" s="2" customFormat="1" ht="16.5" customHeight="1">
      <c r="A150" s="31"/>
      <c r="B150" s="32"/>
      <c r="C150" s="180" t="s">
        <v>131</v>
      </c>
      <c r="D150" s="180" t="s">
        <v>122</v>
      </c>
      <c r="E150" s="181" t="s">
        <v>159</v>
      </c>
      <c r="F150" s="182" t="s">
        <v>160</v>
      </c>
      <c r="G150" s="183" t="s">
        <v>125</v>
      </c>
      <c r="H150" s="184">
        <v>1</v>
      </c>
      <c r="I150" s="185"/>
      <c r="J150" s="186">
        <f>ROUND(I150*H150,2)</f>
        <v>0</v>
      </c>
      <c r="K150" s="187"/>
      <c r="L150" s="36"/>
      <c r="M150" s="188" t="s">
        <v>1</v>
      </c>
      <c r="N150" s="189" t="s">
        <v>38</v>
      </c>
      <c r="O150" s="68"/>
      <c r="P150" s="190">
        <f>O150*H150</f>
        <v>0</v>
      </c>
      <c r="Q150" s="190">
        <v>0</v>
      </c>
      <c r="R150" s="190">
        <f>Q150*H150</f>
        <v>0</v>
      </c>
      <c r="S150" s="190">
        <v>0</v>
      </c>
      <c r="T150" s="191">
        <f>S150*H150</f>
        <v>0</v>
      </c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R150" s="192" t="s">
        <v>126</v>
      </c>
      <c r="AT150" s="192" t="s">
        <v>122</v>
      </c>
      <c r="AU150" s="192" t="s">
        <v>82</v>
      </c>
      <c r="AY150" s="14" t="s">
        <v>120</v>
      </c>
      <c r="BE150" s="193">
        <f>IF(N150="základní",J150,0)</f>
        <v>0</v>
      </c>
      <c r="BF150" s="193">
        <f>IF(N150="snížená",J150,0)</f>
        <v>0</v>
      </c>
      <c r="BG150" s="193">
        <f>IF(N150="zákl. přenesená",J150,0)</f>
        <v>0</v>
      </c>
      <c r="BH150" s="193">
        <f>IF(N150="sníž. přenesená",J150,0)</f>
        <v>0</v>
      </c>
      <c r="BI150" s="193">
        <f>IF(N150="nulová",J150,0)</f>
        <v>0</v>
      </c>
      <c r="BJ150" s="14" t="s">
        <v>80</v>
      </c>
      <c r="BK150" s="193">
        <f>ROUND(I150*H150,2)</f>
        <v>0</v>
      </c>
      <c r="BL150" s="14" t="s">
        <v>126</v>
      </c>
      <c r="BM150" s="192" t="s">
        <v>161</v>
      </c>
    </row>
    <row r="151" spans="1:65" s="2" customFormat="1" ht="48.75">
      <c r="A151" s="31"/>
      <c r="B151" s="32"/>
      <c r="C151" s="33"/>
      <c r="D151" s="194" t="s">
        <v>127</v>
      </c>
      <c r="E151" s="33"/>
      <c r="F151" s="195" t="s">
        <v>162</v>
      </c>
      <c r="G151" s="33"/>
      <c r="H151" s="33"/>
      <c r="I151" s="196"/>
      <c r="J151" s="33"/>
      <c r="K151" s="33"/>
      <c r="L151" s="36"/>
      <c r="M151" s="197"/>
      <c r="N151" s="198"/>
      <c r="O151" s="68"/>
      <c r="P151" s="68"/>
      <c r="Q151" s="68"/>
      <c r="R151" s="68"/>
      <c r="S151" s="68"/>
      <c r="T151" s="69"/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T151" s="14" t="s">
        <v>127</v>
      </c>
      <c r="AU151" s="14" t="s">
        <v>82</v>
      </c>
    </row>
    <row r="152" spans="1:65" s="2" customFormat="1" ht="16.5" customHeight="1">
      <c r="A152" s="31"/>
      <c r="B152" s="32"/>
      <c r="C152" s="180" t="s">
        <v>145</v>
      </c>
      <c r="D152" s="180" t="s">
        <v>122</v>
      </c>
      <c r="E152" s="181" t="s">
        <v>163</v>
      </c>
      <c r="F152" s="182" t="s">
        <v>164</v>
      </c>
      <c r="G152" s="183" t="s">
        <v>125</v>
      </c>
      <c r="H152" s="184">
        <v>1</v>
      </c>
      <c r="I152" s="185"/>
      <c r="J152" s="186">
        <f>ROUND(I152*H152,2)</f>
        <v>0</v>
      </c>
      <c r="K152" s="187"/>
      <c r="L152" s="36"/>
      <c r="M152" s="188" t="s">
        <v>1</v>
      </c>
      <c r="N152" s="189" t="s">
        <v>38</v>
      </c>
      <c r="O152" s="68"/>
      <c r="P152" s="190">
        <f>O152*H152</f>
        <v>0</v>
      </c>
      <c r="Q152" s="190">
        <v>0</v>
      </c>
      <c r="R152" s="190">
        <f>Q152*H152</f>
        <v>0</v>
      </c>
      <c r="S152" s="190">
        <v>0</v>
      </c>
      <c r="T152" s="191">
        <f>S152*H152</f>
        <v>0</v>
      </c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R152" s="192" t="s">
        <v>126</v>
      </c>
      <c r="AT152" s="192" t="s">
        <v>122</v>
      </c>
      <c r="AU152" s="192" t="s">
        <v>82</v>
      </c>
      <c r="AY152" s="14" t="s">
        <v>120</v>
      </c>
      <c r="BE152" s="193">
        <f>IF(N152="základní",J152,0)</f>
        <v>0</v>
      </c>
      <c r="BF152" s="193">
        <f>IF(N152="snížená",J152,0)</f>
        <v>0</v>
      </c>
      <c r="BG152" s="193">
        <f>IF(N152="zákl. přenesená",J152,0)</f>
        <v>0</v>
      </c>
      <c r="BH152" s="193">
        <f>IF(N152="sníž. přenesená",J152,0)</f>
        <v>0</v>
      </c>
      <c r="BI152" s="193">
        <f>IF(N152="nulová",J152,0)</f>
        <v>0</v>
      </c>
      <c r="BJ152" s="14" t="s">
        <v>80</v>
      </c>
      <c r="BK152" s="193">
        <f>ROUND(I152*H152,2)</f>
        <v>0</v>
      </c>
      <c r="BL152" s="14" t="s">
        <v>126</v>
      </c>
      <c r="BM152" s="192" t="s">
        <v>165</v>
      </c>
    </row>
    <row r="153" spans="1:65" s="2" customFormat="1" ht="48.75">
      <c r="A153" s="31"/>
      <c r="B153" s="32"/>
      <c r="C153" s="33"/>
      <c r="D153" s="194" t="s">
        <v>127</v>
      </c>
      <c r="E153" s="33"/>
      <c r="F153" s="195" t="s">
        <v>166</v>
      </c>
      <c r="G153" s="33"/>
      <c r="H153" s="33"/>
      <c r="I153" s="196"/>
      <c r="J153" s="33"/>
      <c r="K153" s="33"/>
      <c r="L153" s="36"/>
      <c r="M153" s="197"/>
      <c r="N153" s="198"/>
      <c r="O153" s="68"/>
      <c r="P153" s="68"/>
      <c r="Q153" s="68"/>
      <c r="R153" s="68"/>
      <c r="S153" s="68"/>
      <c r="T153" s="69"/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T153" s="14" t="s">
        <v>127</v>
      </c>
      <c r="AU153" s="14" t="s">
        <v>82</v>
      </c>
    </row>
    <row r="154" spans="1:65" s="2" customFormat="1" ht="16.5" customHeight="1">
      <c r="A154" s="31"/>
      <c r="B154" s="32"/>
      <c r="C154" s="180" t="s">
        <v>167</v>
      </c>
      <c r="D154" s="180" t="s">
        <v>122</v>
      </c>
      <c r="E154" s="181" t="s">
        <v>168</v>
      </c>
      <c r="F154" s="182" t="s">
        <v>169</v>
      </c>
      <c r="G154" s="183" t="s">
        <v>125</v>
      </c>
      <c r="H154" s="184">
        <v>1</v>
      </c>
      <c r="I154" s="185"/>
      <c r="J154" s="186">
        <f>ROUND(I154*H154,2)</f>
        <v>0</v>
      </c>
      <c r="K154" s="187"/>
      <c r="L154" s="36"/>
      <c r="M154" s="188" t="s">
        <v>1</v>
      </c>
      <c r="N154" s="189" t="s">
        <v>38</v>
      </c>
      <c r="O154" s="68"/>
      <c r="P154" s="190">
        <f>O154*H154</f>
        <v>0</v>
      </c>
      <c r="Q154" s="190">
        <v>0</v>
      </c>
      <c r="R154" s="190">
        <f>Q154*H154</f>
        <v>0</v>
      </c>
      <c r="S154" s="190">
        <v>0</v>
      </c>
      <c r="T154" s="191">
        <f>S154*H154</f>
        <v>0</v>
      </c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R154" s="192" t="s">
        <v>126</v>
      </c>
      <c r="AT154" s="192" t="s">
        <v>122</v>
      </c>
      <c r="AU154" s="192" t="s">
        <v>82</v>
      </c>
      <c r="AY154" s="14" t="s">
        <v>120</v>
      </c>
      <c r="BE154" s="193">
        <f>IF(N154="základní",J154,0)</f>
        <v>0</v>
      </c>
      <c r="BF154" s="193">
        <f>IF(N154="snížená",J154,0)</f>
        <v>0</v>
      </c>
      <c r="BG154" s="193">
        <f>IF(N154="zákl. přenesená",J154,0)</f>
        <v>0</v>
      </c>
      <c r="BH154" s="193">
        <f>IF(N154="sníž. přenesená",J154,0)</f>
        <v>0</v>
      </c>
      <c r="BI154" s="193">
        <f>IF(N154="nulová",J154,0)</f>
        <v>0</v>
      </c>
      <c r="BJ154" s="14" t="s">
        <v>80</v>
      </c>
      <c r="BK154" s="193">
        <f>ROUND(I154*H154,2)</f>
        <v>0</v>
      </c>
      <c r="BL154" s="14" t="s">
        <v>126</v>
      </c>
      <c r="BM154" s="192" t="s">
        <v>170</v>
      </c>
    </row>
    <row r="155" spans="1:65" s="2" customFormat="1" ht="48.75">
      <c r="A155" s="31"/>
      <c r="B155" s="32"/>
      <c r="C155" s="33"/>
      <c r="D155" s="194" t="s">
        <v>127</v>
      </c>
      <c r="E155" s="33"/>
      <c r="F155" s="195" t="s">
        <v>171</v>
      </c>
      <c r="G155" s="33"/>
      <c r="H155" s="33"/>
      <c r="I155" s="196"/>
      <c r="J155" s="33"/>
      <c r="K155" s="33"/>
      <c r="L155" s="36"/>
      <c r="M155" s="197"/>
      <c r="N155" s="198"/>
      <c r="O155" s="68"/>
      <c r="P155" s="68"/>
      <c r="Q155" s="68"/>
      <c r="R155" s="68"/>
      <c r="S155" s="68"/>
      <c r="T155" s="69"/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T155" s="14" t="s">
        <v>127</v>
      </c>
      <c r="AU155" s="14" t="s">
        <v>82</v>
      </c>
    </row>
    <row r="156" spans="1:65" s="2" customFormat="1" ht="16.5" customHeight="1">
      <c r="A156" s="31"/>
      <c r="B156" s="32"/>
      <c r="C156" s="180" t="s">
        <v>8</v>
      </c>
      <c r="D156" s="180" t="s">
        <v>122</v>
      </c>
      <c r="E156" s="181" t="s">
        <v>172</v>
      </c>
      <c r="F156" s="182" t="s">
        <v>173</v>
      </c>
      <c r="G156" s="183" t="s">
        <v>125</v>
      </c>
      <c r="H156" s="184">
        <v>1</v>
      </c>
      <c r="I156" s="185"/>
      <c r="J156" s="186">
        <f>ROUND(I156*H156,2)</f>
        <v>0</v>
      </c>
      <c r="K156" s="187"/>
      <c r="L156" s="36"/>
      <c r="M156" s="188" t="s">
        <v>1</v>
      </c>
      <c r="N156" s="189" t="s">
        <v>38</v>
      </c>
      <c r="O156" s="68"/>
      <c r="P156" s="190">
        <f>O156*H156</f>
        <v>0</v>
      </c>
      <c r="Q156" s="190">
        <v>0</v>
      </c>
      <c r="R156" s="190">
        <f>Q156*H156</f>
        <v>0</v>
      </c>
      <c r="S156" s="190">
        <v>0</v>
      </c>
      <c r="T156" s="191">
        <f>S156*H156</f>
        <v>0</v>
      </c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R156" s="192" t="s">
        <v>126</v>
      </c>
      <c r="AT156" s="192" t="s">
        <v>122</v>
      </c>
      <c r="AU156" s="192" t="s">
        <v>82</v>
      </c>
      <c r="AY156" s="14" t="s">
        <v>120</v>
      </c>
      <c r="BE156" s="193">
        <f>IF(N156="základní",J156,0)</f>
        <v>0</v>
      </c>
      <c r="BF156" s="193">
        <f>IF(N156="snížená",J156,0)</f>
        <v>0</v>
      </c>
      <c r="BG156" s="193">
        <f>IF(N156="zákl. přenesená",J156,0)</f>
        <v>0</v>
      </c>
      <c r="BH156" s="193">
        <f>IF(N156="sníž. přenesená",J156,0)</f>
        <v>0</v>
      </c>
      <c r="BI156" s="193">
        <f>IF(N156="nulová",J156,0)</f>
        <v>0</v>
      </c>
      <c r="BJ156" s="14" t="s">
        <v>80</v>
      </c>
      <c r="BK156" s="193">
        <f>ROUND(I156*H156,2)</f>
        <v>0</v>
      </c>
      <c r="BL156" s="14" t="s">
        <v>126</v>
      </c>
      <c r="BM156" s="192" t="s">
        <v>174</v>
      </c>
    </row>
    <row r="157" spans="1:65" s="2" customFormat="1" ht="48.75">
      <c r="A157" s="31"/>
      <c r="B157" s="32"/>
      <c r="C157" s="33"/>
      <c r="D157" s="194" t="s">
        <v>127</v>
      </c>
      <c r="E157" s="33"/>
      <c r="F157" s="195" t="s">
        <v>175</v>
      </c>
      <c r="G157" s="33"/>
      <c r="H157" s="33"/>
      <c r="I157" s="196"/>
      <c r="J157" s="33"/>
      <c r="K157" s="33"/>
      <c r="L157" s="36"/>
      <c r="M157" s="197"/>
      <c r="N157" s="198"/>
      <c r="O157" s="68"/>
      <c r="P157" s="68"/>
      <c r="Q157" s="68"/>
      <c r="R157" s="68"/>
      <c r="S157" s="68"/>
      <c r="T157" s="69"/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T157" s="14" t="s">
        <v>127</v>
      </c>
      <c r="AU157" s="14" t="s">
        <v>82</v>
      </c>
    </row>
    <row r="158" spans="1:65" s="2" customFormat="1" ht="16.5" customHeight="1">
      <c r="A158" s="31"/>
      <c r="B158" s="32"/>
      <c r="C158" s="180" t="s">
        <v>176</v>
      </c>
      <c r="D158" s="180" t="s">
        <v>122</v>
      </c>
      <c r="E158" s="181" t="s">
        <v>177</v>
      </c>
      <c r="F158" s="182" t="s">
        <v>178</v>
      </c>
      <c r="G158" s="183" t="s">
        <v>125</v>
      </c>
      <c r="H158" s="184">
        <v>1</v>
      </c>
      <c r="I158" s="185"/>
      <c r="J158" s="186">
        <f>ROUND(I158*H158,2)</f>
        <v>0</v>
      </c>
      <c r="K158" s="187"/>
      <c r="L158" s="36"/>
      <c r="M158" s="188" t="s">
        <v>1</v>
      </c>
      <c r="N158" s="189" t="s">
        <v>38</v>
      </c>
      <c r="O158" s="68"/>
      <c r="P158" s="190">
        <f>O158*H158</f>
        <v>0</v>
      </c>
      <c r="Q158" s="190">
        <v>0</v>
      </c>
      <c r="R158" s="190">
        <f>Q158*H158</f>
        <v>0</v>
      </c>
      <c r="S158" s="190">
        <v>0</v>
      </c>
      <c r="T158" s="191">
        <f>S158*H158</f>
        <v>0</v>
      </c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R158" s="192" t="s">
        <v>126</v>
      </c>
      <c r="AT158" s="192" t="s">
        <v>122</v>
      </c>
      <c r="AU158" s="192" t="s">
        <v>82</v>
      </c>
      <c r="AY158" s="14" t="s">
        <v>120</v>
      </c>
      <c r="BE158" s="193">
        <f>IF(N158="základní",J158,0)</f>
        <v>0</v>
      </c>
      <c r="BF158" s="193">
        <f>IF(N158="snížená",J158,0)</f>
        <v>0</v>
      </c>
      <c r="BG158" s="193">
        <f>IF(N158="zákl. přenesená",J158,0)</f>
        <v>0</v>
      </c>
      <c r="BH158" s="193">
        <f>IF(N158="sníž. přenesená",J158,0)</f>
        <v>0</v>
      </c>
      <c r="BI158" s="193">
        <f>IF(N158="nulová",J158,0)</f>
        <v>0</v>
      </c>
      <c r="BJ158" s="14" t="s">
        <v>80</v>
      </c>
      <c r="BK158" s="193">
        <f>ROUND(I158*H158,2)</f>
        <v>0</v>
      </c>
      <c r="BL158" s="14" t="s">
        <v>126</v>
      </c>
      <c r="BM158" s="192" t="s">
        <v>179</v>
      </c>
    </row>
    <row r="159" spans="1:65" s="2" customFormat="1" ht="48.75">
      <c r="A159" s="31"/>
      <c r="B159" s="32"/>
      <c r="C159" s="33"/>
      <c r="D159" s="194" t="s">
        <v>127</v>
      </c>
      <c r="E159" s="33"/>
      <c r="F159" s="195" t="s">
        <v>180</v>
      </c>
      <c r="G159" s="33"/>
      <c r="H159" s="33"/>
      <c r="I159" s="196"/>
      <c r="J159" s="33"/>
      <c r="K159" s="33"/>
      <c r="L159" s="36"/>
      <c r="M159" s="197"/>
      <c r="N159" s="198"/>
      <c r="O159" s="68"/>
      <c r="P159" s="68"/>
      <c r="Q159" s="68"/>
      <c r="R159" s="68"/>
      <c r="S159" s="68"/>
      <c r="T159" s="69"/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T159" s="14" t="s">
        <v>127</v>
      </c>
      <c r="AU159" s="14" t="s">
        <v>82</v>
      </c>
    </row>
    <row r="160" spans="1:65" s="2" customFormat="1" ht="16.5" customHeight="1">
      <c r="A160" s="31"/>
      <c r="B160" s="32"/>
      <c r="C160" s="180" t="s">
        <v>153</v>
      </c>
      <c r="D160" s="180" t="s">
        <v>122</v>
      </c>
      <c r="E160" s="181" t="s">
        <v>181</v>
      </c>
      <c r="F160" s="182" t="s">
        <v>182</v>
      </c>
      <c r="G160" s="183" t="s">
        <v>125</v>
      </c>
      <c r="H160" s="184">
        <v>1</v>
      </c>
      <c r="I160" s="185"/>
      <c r="J160" s="186">
        <f>ROUND(I160*H160,2)</f>
        <v>0</v>
      </c>
      <c r="K160" s="187"/>
      <c r="L160" s="36"/>
      <c r="M160" s="188" t="s">
        <v>1</v>
      </c>
      <c r="N160" s="189" t="s">
        <v>38</v>
      </c>
      <c r="O160" s="68"/>
      <c r="P160" s="190">
        <f>O160*H160</f>
        <v>0</v>
      </c>
      <c r="Q160" s="190">
        <v>0</v>
      </c>
      <c r="R160" s="190">
        <f>Q160*H160</f>
        <v>0</v>
      </c>
      <c r="S160" s="190">
        <v>0</v>
      </c>
      <c r="T160" s="191">
        <f>S160*H160</f>
        <v>0</v>
      </c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R160" s="192" t="s">
        <v>126</v>
      </c>
      <c r="AT160" s="192" t="s">
        <v>122</v>
      </c>
      <c r="AU160" s="192" t="s">
        <v>82</v>
      </c>
      <c r="AY160" s="14" t="s">
        <v>120</v>
      </c>
      <c r="BE160" s="193">
        <f>IF(N160="základní",J160,0)</f>
        <v>0</v>
      </c>
      <c r="BF160" s="193">
        <f>IF(N160="snížená",J160,0)</f>
        <v>0</v>
      </c>
      <c r="BG160" s="193">
        <f>IF(N160="zákl. přenesená",J160,0)</f>
        <v>0</v>
      </c>
      <c r="BH160" s="193">
        <f>IF(N160="sníž. přenesená",J160,0)</f>
        <v>0</v>
      </c>
      <c r="BI160" s="193">
        <f>IF(N160="nulová",J160,0)</f>
        <v>0</v>
      </c>
      <c r="BJ160" s="14" t="s">
        <v>80</v>
      </c>
      <c r="BK160" s="193">
        <f>ROUND(I160*H160,2)</f>
        <v>0</v>
      </c>
      <c r="BL160" s="14" t="s">
        <v>126</v>
      </c>
      <c r="BM160" s="192" t="s">
        <v>183</v>
      </c>
    </row>
    <row r="161" spans="1:65" s="2" customFormat="1" ht="48.75">
      <c r="A161" s="31"/>
      <c r="B161" s="32"/>
      <c r="C161" s="33"/>
      <c r="D161" s="194" t="s">
        <v>127</v>
      </c>
      <c r="E161" s="33"/>
      <c r="F161" s="195" t="s">
        <v>184</v>
      </c>
      <c r="G161" s="33"/>
      <c r="H161" s="33"/>
      <c r="I161" s="196"/>
      <c r="J161" s="33"/>
      <c r="K161" s="33"/>
      <c r="L161" s="36"/>
      <c r="M161" s="197"/>
      <c r="N161" s="198"/>
      <c r="O161" s="68"/>
      <c r="P161" s="68"/>
      <c r="Q161" s="68"/>
      <c r="R161" s="68"/>
      <c r="S161" s="68"/>
      <c r="T161" s="69"/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T161" s="14" t="s">
        <v>127</v>
      </c>
      <c r="AU161" s="14" t="s">
        <v>82</v>
      </c>
    </row>
    <row r="162" spans="1:65" s="2" customFormat="1" ht="16.5" customHeight="1">
      <c r="A162" s="31"/>
      <c r="B162" s="32"/>
      <c r="C162" s="180" t="s">
        <v>185</v>
      </c>
      <c r="D162" s="180" t="s">
        <v>122</v>
      </c>
      <c r="E162" s="181" t="s">
        <v>186</v>
      </c>
      <c r="F162" s="182" t="s">
        <v>187</v>
      </c>
      <c r="G162" s="183" t="s">
        <v>125</v>
      </c>
      <c r="H162" s="184">
        <v>1</v>
      </c>
      <c r="I162" s="185"/>
      <c r="J162" s="186">
        <f>ROUND(I162*H162,2)</f>
        <v>0</v>
      </c>
      <c r="K162" s="187"/>
      <c r="L162" s="36"/>
      <c r="M162" s="188" t="s">
        <v>1</v>
      </c>
      <c r="N162" s="189" t="s">
        <v>38</v>
      </c>
      <c r="O162" s="68"/>
      <c r="P162" s="190">
        <f>O162*H162</f>
        <v>0</v>
      </c>
      <c r="Q162" s="190">
        <v>0</v>
      </c>
      <c r="R162" s="190">
        <f>Q162*H162</f>
        <v>0</v>
      </c>
      <c r="S162" s="190">
        <v>0</v>
      </c>
      <c r="T162" s="191">
        <f>S162*H162</f>
        <v>0</v>
      </c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R162" s="192" t="s">
        <v>126</v>
      </c>
      <c r="AT162" s="192" t="s">
        <v>122</v>
      </c>
      <c r="AU162" s="192" t="s">
        <v>82</v>
      </c>
      <c r="AY162" s="14" t="s">
        <v>120</v>
      </c>
      <c r="BE162" s="193">
        <f>IF(N162="základní",J162,0)</f>
        <v>0</v>
      </c>
      <c r="BF162" s="193">
        <f>IF(N162="snížená",J162,0)</f>
        <v>0</v>
      </c>
      <c r="BG162" s="193">
        <f>IF(N162="zákl. přenesená",J162,0)</f>
        <v>0</v>
      </c>
      <c r="BH162" s="193">
        <f>IF(N162="sníž. přenesená",J162,0)</f>
        <v>0</v>
      </c>
      <c r="BI162" s="193">
        <f>IF(N162="nulová",J162,0)</f>
        <v>0</v>
      </c>
      <c r="BJ162" s="14" t="s">
        <v>80</v>
      </c>
      <c r="BK162" s="193">
        <f>ROUND(I162*H162,2)</f>
        <v>0</v>
      </c>
      <c r="BL162" s="14" t="s">
        <v>126</v>
      </c>
      <c r="BM162" s="192" t="s">
        <v>188</v>
      </c>
    </row>
    <row r="163" spans="1:65" s="2" customFormat="1" ht="48.75">
      <c r="A163" s="31"/>
      <c r="B163" s="32"/>
      <c r="C163" s="33"/>
      <c r="D163" s="194" t="s">
        <v>127</v>
      </c>
      <c r="E163" s="33"/>
      <c r="F163" s="195" t="s">
        <v>189</v>
      </c>
      <c r="G163" s="33"/>
      <c r="H163" s="33"/>
      <c r="I163" s="196"/>
      <c r="J163" s="33"/>
      <c r="K163" s="33"/>
      <c r="L163" s="36"/>
      <c r="M163" s="197"/>
      <c r="N163" s="198"/>
      <c r="O163" s="68"/>
      <c r="P163" s="68"/>
      <c r="Q163" s="68"/>
      <c r="R163" s="68"/>
      <c r="S163" s="68"/>
      <c r="T163" s="69"/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T163" s="14" t="s">
        <v>127</v>
      </c>
      <c r="AU163" s="14" t="s">
        <v>82</v>
      </c>
    </row>
    <row r="164" spans="1:65" s="2" customFormat="1" ht="16.5" customHeight="1">
      <c r="A164" s="31"/>
      <c r="B164" s="32"/>
      <c r="C164" s="180" t="s">
        <v>157</v>
      </c>
      <c r="D164" s="180" t="s">
        <v>122</v>
      </c>
      <c r="E164" s="181" t="s">
        <v>190</v>
      </c>
      <c r="F164" s="182" t="s">
        <v>191</v>
      </c>
      <c r="G164" s="183" t="s">
        <v>125</v>
      </c>
      <c r="H164" s="184">
        <v>1</v>
      </c>
      <c r="I164" s="185"/>
      <c r="J164" s="186">
        <f>ROUND(I164*H164,2)</f>
        <v>0</v>
      </c>
      <c r="K164" s="187"/>
      <c r="L164" s="36"/>
      <c r="M164" s="188" t="s">
        <v>1</v>
      </c>
      <c r="N164" s="189" t="s">
        <v>38</v>
      </c>
      <c r="O164" s="68"/>
      <c r="P164" s="190">
        <f>O164*H164</f>
        <v>0</v>
      </c>
      <c r="Q164" s="190">
        <v>0</v>
      </c>
      <c r="R164" s="190">
        <f>Q164*H164</f>
        <v>0</v>
      </c>
      <c r="S164" s="190">
        <v>0</v>
      </c>
      <c r="T164" s="191">
        <f>S164*H164</f>
        <v>0</v>
      </c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R164" s="192" t="s">
        <v>126</v>
      </c>
      <c r="AT164" s="192" t="s">
        <v>122</v>
      </c>
      <c r="AU164" s="192" t="s">
        <v>82</v>
      </c>
      <c r="AY164" s="14" t="s">
        <v>120</v>
      </c>
      <c r="BE164" s="193">
        <f>IF(N164="základní",J164,0)</f>
        <v>0</v>
      </c>
      <c r="BF164" s="193">
        <f>IF(N164="snížená",J164,0)</f>
        <v>0</v>
      </c>
      <c r="BG164" s="193">
        <f>IF(N164="zákl. přenesená",J164,0)</f>
        <v>0</v>
      </c>
      <c r="BH164" s="193">
        <f>IF(N164="sníž. přenesená",J164,0)</f>
        <v>0</v>
      </c>
      <c r="BI164" s="193">
        <f>IF(N164="nulová",J164,0)</f>
        <v>0</v>
      </c>
      <c r="BJ164" s="14" t="s">
        <v>80</v>
      </c>
      <c r="BK164" s="193">
        <f>ROUND(I164*H164,2)</f>
        <v>0</v>
      </c>
      <c r="BL164" s="14" t="s">
        <v>126</v>
      </c>
      <c r="BM164" s="192" t="s">
        <v>192</v>
      </c>
    </row>
    <row r="165" spans="1:65" s="2" customFormat="1" ht="48.75">
      <c r="A165" s="31"/>
      <c r="B165" s="32"/>
      <c r="C165" s="33"/>
      <c r="D165" s="194" t="s">
        <v>127</v>
      </c>
      <c r="E165" s="33"/>
      <c r="F165" s="195" t="s">
        <v>193</v>
      </c>
      <c r="G165" s="33"/>
      <c r="H165" s="33"/>
      <c r="I165" s="196"/>
      <c r="J165" s="33"/>
      <c r="K165" s="33"/>
      <c r="L165" s="36"/>
      <c r="M165" s="197"/>
      <c r="N165" s="198"/>
      <c r="O165" s="68"/>
      <c r="P165" s="68"/>
      <c r="Q165" s="68"/>
      <c r="R165" s="68"/>
      <c r="S165" s="68"/>
      <c r="T165" s="69"/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T165" s="14" t="s">
        <v>127</v>
      </c>
      <c r="AU165" s="14" t="s">
        <v>82</v>
      </c>
    </row>
    <row r="166" spans="1:65" s="2" customFormat="1" ht="16.5" customHeight="1">
      <c r="A166" s="31"/>
      <c r="B166" s="32"/>
      <c r="C166" s="180" t="s">
        <v>194</v>
      </c>
      <c r="D166" s="180" t="s">
        <v>122</v>
      </c>
      <c r="E166" s="181" t="s">
        <v>195</v>
      </c>
      <c r="F166" s="182" t="s">
        <v>196</v>
      </c>
      <c r="G166" s="183" t="s">
        <v>125</v>
      </c>
      <c r="H166" s="184">
        <v>1</v>
      </c>
      <c r="I166" s="185"/>
      <c r="J166" s="186">
        <f>ROUND(I166*H166,2)</f>
        <v>0</v>
      </c>
      <c r="K166" s="187"/>
      <c r="L166" s="36"/>
      <c r="M166" s="188" t="s">
        <v>1</v>
      </c>
      <c r="N166" s="189" t="s">
        <v>38</v>
      </c>
      <c r="O166" s="68"/>
      <c r="P166" s="190">
        <f>O166*H166</f>
        <v>0</v>
      </c>
      <c r="Q166" s="190">
        <v>0</v>
      </c>
      <c r="R166" s="190">
        <f>Q166*H166</f>
        <v>0</v>
      </c>
      <c r="S166" s="190">
        <v>0</v>
      </c>
      <c r="T166" s="191">
        <f>S166*H166</f>
        <v>0</v>
      </c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R166" s="192" t="s">
        <v>126</v>
      </c>
      <c r="AT166" s="192" t="s">
        <v>122</v>
      </c>
      <c r="AU166" s="192" t="s">
        <v>82</v>
      </c>
      <c r="AY166" s="14" t="s">
        <v>120</v>
      </c>
      <c r="BE166" s="193">
        <f>IF(N166="základní",J166,0)</f>
        <v>0</v>
      </c>
      <c r="BF166" s="193">
        <f>IF(N166="snížená",J166,0)</f>
        <v>0</v>
      </c>
      <c r="BG166" s="193">
        <f>IF(N166="zákl. přenesená",J166,0)</f>
        <v>0</v>
      </c>
      <c r="BH166" s="193">
        <f>IF(N166="sníž. přenesená",J166,0)</f>
        <v>0</v>
      </c>
      <c r="BI166" s="193">
        <f>IF(N166="nulová",J166,0)</f>
        <v>0</v>
      </c>
      <c r="BJ166" s="14" t="s">
        <v>80</v>
      </c>
      <c r="BK166" s="193">
        <f>ROUND(I166*H166,2)</f>
        <v>0</v>
      </c>
      <c r="BL166" s="14" t="s">
        <v>126</v>
      </c>
      <c r="BM166" s="192" t="s">
        <v>197</v>
      </c>
    </row>
    <row r="167" spans="1:65" s="2" customFormat="1" ht="48.75">
      <c r="A167" s="31"/>
      <c r="B167" s="32"/>
      <c r="C167" s="33"/>
      <c r="D167" s="194" t="s">
        <v>127</v>
      </c>
      <c r="E167" s="33"/>
      <c r="F167" s="195" t="s">
        <v>198</v>
      </c>
      <c r="G167" s="33"/>
      <c r="H167" s="33"/>
      <c r="I167" s="196"/>
      <c r="J167" s="33"/>
      <c r="K167" s="33"/>
      <c r="L167" s="36"/>
      <c r="M167" s="197"/>
      <c r="N167" s="198"/>
      <c r="O167" s="68"/>
      <c r="P167" s="68"/>
      <c r="Q167" s="68"/>
      <c r="R167" s="68"/>
      <c r="S167" s="68"/>
      <c r="T167" s="69"/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T167" s="14" t="s">
        <v>127</v>
      </c>
      <c r="AU167" s="14" t="s">
        <v>82</v>
      </c>
    </row>
    <row r="168" spans="1:65" s="2" customFormat="1" ht="16.5" customHeight="1">
      <c r="A168" s="31"/>
      <c r="B168" s="32"/>
      <c r="C168" s="180" t="s">
        <v>161</v>
      </c>
      <c r="D168" s="180" t="s">
        <v>122</v>
      </c>
      <c r="E168" s="181" t="s">
        <v>199</v>
      </c>
      <c r="F168" s="182" t="s">
        <v>200</v>
      </c>
      <c r="G168" s="183" t="s">
        <v>125</v>
      </c>
      <c r="H168" s="184">
        <v>1</v>
      </c>
      <c r="I168" s="185"/>
      <c r="J168" s="186">
        <f>ROUND(I168*H168,2)</f>
        <v>0</v>
      </c>
      <c r="K168" s="187"/>
      <c r="L168" s="36"/>
      <c r="M168" s="188" t="s">
        <v>1</v>
      </c>
      <c r="N168" s="189" t="s">
        <v>38</v>
      </c>
      <c r="O168" s="68"/>
      <c r="P168" s="190">
        <f>O168*H168</f>
        <v>0</v>
      </c>
      <c r="Q168" s="190">
        <v>0</v>
      </c>
      <c r="R168" s="190">
        <f>Q168*H168</f>
        <v>0</v>
      </c>
      <c r="S168" s="190">
        <v>0</v>
      </c>
      <c r="T168" s="191">
        <f>S168*H168</f>
        <v>0</v>
      </c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R168" s="192" t="s">
        <v>126</v>
      </c>
      <c r="AT168" s="192" t="s">
        <v>122</v>
      </c>
      <c r="AU168" s="192" t="s">
        <v>82</v>
      </c>
      <c r="AY168" s="14" t="s">
        <v>120</v>
      </c>
      <c r="BE168" s="193">
        <f>IF(N168="základní",J168,0)</f>
        <v>0</v>
      </c>
      <c r="BF168" s="193">
        <f>IF(N168="snížená",J168,0)</f>
        <v>0</v>
      </c>
      <c r="BG168" s="193">
        <f>IF(N168="zákl. přenesená",J168,0)</f>
        <v>0</v>
      </c>
      <c r="BH168" s="193">
        <f>IF(N168="sníž. přenesená",J168,0)</f>
        <v>0</v>
      </c>
      <c r="BI168" s="193">
        <f>IF(N168="nulová",J168,0)</f>
        <v>0</v>
      </c>
      <c r="BJ168" s="14" t="s">
        <v>80</v>
      </c>
      <c r="BK168" s="193">
        <f>ROUND(I168*H168,2)</f>
        <v>0</v>
      </c>
      <c r="BL168" s="14" t="s">
        <v>126</v>
      </c>
      <c r="BM168" s="192" t="s">
        <v>201</v>
      </c>
    </row>
    <row r="169" spans="1:65" s="2" customFormat="1" ht="48.75">
      <c r="A169" s="31"/>
      <c r="B169" s="32"/>
      <c r="C169" s="33"/>
      <c r="D169" s="194" t="s">
        <v>127</v>
      </c>
      <c r="E169" s="33"/>
      <c r="F169" s="195" t="s">
        <v>202</v>
      </c>
      <c r="G169" s="33"/>
      <c r="H169" s="33"/>
      <c r="I169" s="196"/>
      <c r="J169" s="33"/>
      <c r="K169" s="33"/>
      <c r="L169" s="36"/>
      <c r="M169" s="197"/>
      <c r="N169" s="198"/>
      <c r="O169" s="68"/>
      <c r="P169" s="68"/>
      <c r="Q169" s="68"/>
      <c r="R169" s="68"/>
      <c r="S169" s="68"/>
      <c r="T169" s="69"/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T169" s="14" t="s">
        <v>127</v>
      </c>
      <c r="AU169" s="14" t="s">
        <v>82</v>
      </c>
    </row>
    <row r="170" spans="1:65" s="2" customFormat="1" ht="16.5" customHeight="1">
      <c r="A170" s="31"/>
      <c r="B170" s="32"/>
      <c r="C170" s="180" t="s">
        <v>203</v>
      </c>
      <c r="D170" s="180" t="s">
        <v>122</v>
      </c>
      <c r="E170" s="181" t="s">
        <v>204</v>
      </c>
      <c r="F170" s="182" t="s">
        <v>205</v>
      </c>
      <c r="G170" s="183" t="s">
        <v>125</v>
      </c>
      <c r="H170" s="184">
        <v>1</v>
      </c>
      <c r="I170" s="185"/>
      <c r="J170" s="186">
        <f>ROUND(I170*H170,2)</f>
        <v>0</v>
      </c>
      <c r="K170" s="187"/>
      <c r="L170" s="36"/>
      <c r="M170" s="188" t="s">
        <v>1</v>
      </c>
      <c r="N170" s="189" t="s">
        <v>38</v>
      </c>
      <c r="O170" s="68"/>
      <c r="P170" s="190">
        <f>O170*H170</f>
        <v>0</v>
      </c>
      <c r="Q170" s="190">
        <v>0</v>
      </c>
      <c r="R170" s="190">
        <f>Q170*H170</f>
        <v>0</v>
      </c>
      <c r="S170" s="190">
        <v>0</v>
      </c>
      <c r="T170" s="191">
        <f>S170*H170</f>
        <v>0</v>
      </c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R170" s="192" t="s">
        <v>126</v>
      </c>
      <c r="AT170" s="192" t="s">
        <v>122</v>
      </c>
      <c r="AU170" s="192" t="s">
        <v>82</v>
      </c>
      <c r="AY170" s="14" t="s">
        <v>120</v>
      </c>
      <c r="BE170" s="193">
        <f>IF(N170="základní",J170,0)</f>
        <v>0</v>
      </c>
      <c r="BF170" s="193">
        <f>IF(N170="snížená",J170,0)</f>
        <v>0</v>
      </c>
      <c r="BG170" s="193">
        <f>IF(N170="zákl. přenesená",J170,0)</f>
        <v>0</v>
      </c>
      <c r="BH170" s="193">
        <f>IF(N170="sníž. přenesená",J170,0)</f>
        <v>0</v>
      </c>
      <c r="BI170" s="193">
        <f>IF(N170="nulová",J170,0)</f>
        <v>0</v>
      </c>
      <c r="BJ170" s="14" t="s">
        <v>80</v>
      </c>
      <c r="BK170" s="193">
        <f>ROUND(I170*H170,2)</f>
        <v>0</v>
      </c>
      <c r="BL170" s="14" t="s">
        <v>126</v>
      </c>
      <c r="BM170" s="192" t="s">
        <v>206</v>
      </c>
    </row>
    <row r="171" spans="1:65" s="2" customFormat="1" ht="48.75">
      <c r="A171" s="31"/>
      <c r="B171" s="32"/>
      <c r="C171" s="33"/>
      <c r="D171" s="194" t="s">
        <v>127</v>
      </c>
      <c r="E171" s="33"/>
      <c r="F171" s="195" t="s">
        <v>207</v>
      </c>
      <c r="G171" s="33"/>
      <c r="H171" s="33"/>
      <c r="I171" s="196"/>
      <c r="J171" s="33"/>
      <c r="K171" s="33"/>
      <c r="L171" s="36"/>
      <c r="M171" s="197"/>
      <c r="N171" s="198"/>
      <c r="O171" s="68"/>
      <c r="P171" s="68"/>
      <c r="Q171" s="68"/>
      <c r="R171" s="68"/>
      <c r="S171" s="68"/>
      <c r="T171" s="69"/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T171" s="14" t="s">
        <v>127</v>
      </c>
      <c r="AU171" s="14" t="s">
        <v>82</v>
      </c>
    </row>
    <row r="172" spans="1:65" s="2" customFormat="1" ht="16.5" customHeight="1">
      <c r="A172" s="31"/>
      <c r="B172" s="32"/>
      <c r="C172" s="180" t="s">
        <v>165</v>
      </c>
      <c r="D172" s="180" t="s">
        <v>122</v>
      </c>
      <c r="E172" s="181" t="s">
        <v>208</v>
      </c>
      <c r="F172" s="182" t="s">
        <v>209</v>
      </c>
      <c r="G172" s="183" t="s">
        <v>125</v>
      </c>
      <c r="H172" s="184">
        <v>1</v>
      </c>
      <c r="I172" s="185"/>
      <c r="J172" s="186">
        <f>ROUND(I172*H172,2)</f>
        <v>0</v>
      </c>
      <c r="K172" s="187"/>
      <c r="L172" s="36"/>
      <c r="M172" s="188" t="s">
        <v>1</v>
      </c>
      <c r="N172" s="189" t="s">
        <v>38</v>
      </c>
      <c r="O172" s="68"/>
      <c r="P172" s="190">
        <f>O172*H172</f>
        <v>0</v>
      </c>
      <c r="Q172" s="190">
        <v>0</v>
      </c>
      <c r="R172" s="190">
        <f>Q172*H172</f>
        <v>0</v>
      </c>
      <c r="S172" s="190">
        <v>0</v>
      </c>
      <c r="T172" s="191">
        <f>S172*H172</f>
        <v>0</v>
      </c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R172" s="192" t="s">
        <v>126</v>
      </c>
      <c r="AT172" s="192" t="s">
        <v>122</v>
      </c>
      <c r="AU172" s="192" t="s">
        <v>82</v>
      </c>
      <c r="AY172" s="14" t="s">
        <v>120</v>
      </c>
      <c r="BE172" s="193">
        <f>IF(N172="základní",J172,0)</f>
        <v>0</v>
      </c>
      <c r="BF172" s="193">
        <f>IF(N172="snížená",J172,0)</f>
        <v>0</v>
      </c>
      <c r="BG172" s="193">
        <f>IF(N172="zákl. přenesená",J172,0)</f>
        <v>0</v>
      </c>
      <c r="BH172" s="193">
        <f>IF(N172="sníž. přenesená",J172,0)</f>
        <v>0</v>
      </c>
      <c r="BI172" s="193">
        <f>IF(N172="nulová",J172,0)</f>
        <v>0</v>
      </c>
      <c r="BJ172" s="14" t="s">
        <v>80</v>
      </c>
      <c r="BK172" s="193">
        <f>ROUND(I172*H172,2)</f>
        <v>0</v>
      </c>
      <c r="BL172" s="14" t="s">
        <v>126</v>
      </c>
      <c r="BM172" s="192" t="s">
        <v>210</v>
      </c>
    </row>
    <row r="173" spans="1:65" s="2" customFormat="1" ht="48.75">
      <c r="A173" s="31"/>
      <c r="B173" s="32"/>
      <c r="C173" s="33"/>
      <c r="D173" s="194" t="s">
        <v>127</v>
      </c>
      <c r="E173" s="33"/>
      <c r="F173" s="195" t="s">
        <v>211</v>
      </c>
      <c r="G173" s="33"/>
      <c r="H173" s="33"/>
      <c r="I173" s="196"/>
      <c r="J173" s="33"/>
      <c r="K173" s="33"/>
      <c r="L173" s="36"/>
      <c r="M173" s="197"/>
      <c r="N173" s="198"/>
      <c r="O173" s="68"/>
      <c r="P173" s="68"/>
      <c r="Q173" s="68"/>
      <c r="R173" s="68"/>
      <c r="S173" s="68"/>
      <c r="T173" s="69"/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T173" s="14" t="s">
        <v>127</v>
      </c>
      <c r="AU173" s="14" t="s">
        <v>82</v>
      </c>
    </row>
    <row r="174" spans="1:65" s="12" customFormat="1" ht="22.9" customHeight="1">
      <c r="B174" s="164"/>
      <c r="C174" s="165"/>
      <c r="D174" s="166" t="s">
        <v>72</v>
      </c>
      <c r="E174" s="178" t="s">
        <v>212</v>
      </c>
      <c r="F174" s="178" t="s">
        <v>213</v>
      </c>
      <c r="G174" s="165"/>
      <c r="H174" s="165"/>
      <c r="I174" s="168"/>
      <c r="J174" s="179">
        <f>BK174</f>
        <v>0</v>
      </c>
      <c r="K174" s="165"/>
      <c r="L174" s="170"/>
      <c r="M174" s="171"/>
      <c r="N174" s="172"/>
      <c r="O174" s="172"/>
      <c r="P174" s="173">
        <v>0</v>
      </c>
      <c r="Q174" s="172"/>
      <c r="R174" s="173">
        <v>0</v>
      </c>
      <c r="S174" s="172"/>
      <c r="T174" s="174">
        <v>0</v>
      </c>
      <c r="AR174" s="175" t="s">
        <v>80</v>
      </c>
      <c r="AT174" s="176" t="s">
        <v>72</v>
      </c>
      <c r="AU174" s="176" t="s">
        <v>80</v>
      </c>
      <c r="AY174" s="175" t="s">
        <v>120</v>
      </c>
      <c r="BK174" s="177">
        <v>0</v>
      </c>
    </row>
    <row r="175" spans="1:65" s="12" customFormat="1" ht="25.9" customHeight="1">
      <c r="B175" s="164"/>
      <c r="C175" s="165"/>
      <c r="D175" s="166" t="s">
        <v>72</v>
      </c>
      <c r="E175" s="167" t="s">
        <v>214</v>
      </c>
      <c r="F175" s="167" t="s">
        <v>215</v>
      </c>
      <c r="G175" s="165"/>
      <c r="H175" s="165"/>
      <c r="I175" s="168"/>
      <c r="J175" s="169">
        <f>BK175</f>
        <v>0</v>
      </c>
      <c r="K175" s="165"/>
      <c r="L175" s="170"/>
      <c r="M175" s="171"/>
      <c r="N175" s="172"/>
      <c r="O175" s="172"/>
      <c r="P175" s="173">
        <v>0</v>
      </c>
      <c r="Q175" s="172"/>
      <c r="R175" s="173">
        <v>0</v>
      </c>
      <c r="S175" s="172"/>
      <c r="T175" s="174">
        <v>0</v>
      </c>
      <c r="AR175" s="175" t="s">
        <v>82</v>
      </c>
      <c r="AT175" s="176" t="s">
        <v>72</v>
      </c>
      <c r="AU175" s="176" t="s">
        <v>73</v>
      </c>
      <c r="AY175" s="175" t="s">
        <v>120</v>
      </c>
      <c r="BK175" s="177">
        <v>0</v>
      </c>
    </row>
    <row r="176" spans="1:65" s="12" customFormat="1" ht="25.9" customHeight="1">
      <c r="B176" s="164"/>
      <c r="C176" s="165"/>
      <c r="D176" s="166" t="s">
        <v>72</v>
      </c>
      <c r="E176" s="167" t="s">
        <v>216</v>
      </c>
      <c r="F176" s="167" t="s">
        <v>217</v>
      </c>
      <c r="G176" s="165"/>
      <c r="H176" s="165"/>
      <c r="I176" s="168"/>
      <c r="J176" s="169">
        <f>BK176</f>
        <v>0</v>
      </c>
      <c r="K176" s="165"/>
      <c r="L176" s="170"/>
      <c r="M176" s="171"/>
      <c r="N176" s="172"/>
      <c r="O176" s="172"/>
      <c r="P176" s="173">
        <f>P177</f>
        <v>0</v>
      </c>
      <c r="Q176" s="172"/>
      <c r="R176" s="173">
        <f>R177</f>
        <v>0</v>
      </c>
      <c r="S176" s="172"/>
      <c r="T176" s="174">
        <f>T177</f>
        <v>0</v>
      </c>
      <c r="AR176" s="175" t="s">
        <v>133</v>
      </c>
      <c r="AT176" s="176" t="s">
        <v>72</v>
      </c>
      <c r="AU176" s="176" t="s">
        <v>73</v>
      </c>
      <c r="AY176" s="175" t="s">
        <v>120</v>
      </c>
      <c r="BK176" s="177">
        <f>BK177</f>
        <v>0</v>
      </c>
    </row>
    <row r="177" spans="1:65" s="12" customFormat="1" ht="22.9" customHeight="1">
      <c r="B177" s="164"/>
      <c r="C177" s="165"/>
      <c r="D177" s="166" t="s">
        <v>72</v>
      </c>
      <c r="E177" s="178" t="s">
        <v>218</v>
      </c>
      <c r="F177" s="178" t="s">
        <v>219</v>
      </c>
      <c r="G177" s="165"/>
      <c r="H177" s="165"/>
      <c r="I177" s="168"/>
      <c r="J177" s="179">
        <f>BK177</f>
        <v>0</v>
      </c>
      <c r="K177" s="165"/>
      <c r="L177" s="170"/>
      <c r="M177" s="171"/>
      <c r="N177" s="172"/>
      <c r="O177" s="172"/>
      <c r="P177" s="173">
        <f>SUM(P178:P181)</f>
        <v>0</v>
      </c>
      <c r="Q177" s="172"/>
      <c r="R177" s="173">
        <f>SUM(R178:R181)</f>
        <v>0</v>
      </c>
      <c r="S177" s="172"/>
      <c r="T177" s="174">
        <f>SUM(T178:T181)</f>
        <v>0</v>
      </c>
      <c r="AR177" s="175" t="s">
        <v>133</v>
      </c>
      <c r="AT177" s="176" t="s">
        <v>72</v>
      </c>
      <c r="AU177" s="176" t="s">
        <v>80</v>
      </c>
      <c r="AY177" s="175" t="s">
        <v>120</v>
      </c>
      <c r="BK177" s="177">
        <f>SUM(BK178:BK181)</f>
        <v>0</v>
      </c>
    </row>
    <row r="178" spans="1:65" s="2" customFormat="1" ht="16.5" customHeight="1">
      <c r="A178" s="31"/>
      <c r="B178" s="32"/>
      <c r="C178" s="180" t="s">
        <v>7</v>
      </c>
      <c r="D178" s="180" t="s">
        <v>122</v>
      </c>
      <c r="E178" s="181" t="s">
        <v>220</v>
      </c>
      <c r="F178" s="182" t="s">
        <v>287</v>
      </c>
      <c r="G178" s="183" t="s">
        <v>125</v>
      </c>
      <c r="H178" s="184">
        <v>1</v>
      </c>
      <c r="I178" s="185"/>
      <c r="J178" s="186">
        <f>ROUND(I178*H178,2)</f>
        <v>0</v>
      </c>
      <c r="K178" s="187"/>
      <c r="L178" s="36"/>
      <c r="M178" s="188" t="s">
        <v>1</v>
      </c>
      <c r="N178" s="189" t="s">
        <v>38</v>
      </c>
      <c r="O178" s="68"/>
      <c r="P178" s="190">
        <f>O178*H178</f>
        <v>0</v>
      </c>
      <c r="Q178" s="190">
        <v>0</v>
      </c>
      <c r="R178" s="190">
        <f>Q178*H178</f>
        <v>0</v>
      </c>
      <c r="S178" s="190">
        <v>0</v>
      </c>
      <c r="T178" s="191">
        <f>S178*H178</f>
        <v>0</v>
      </c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R178" s="192" t="s">
        <v>222</v>
      </c>
      <c r="AT178" s="192" t="s">
        <v>122</v>
      </c>
      <c r="AU178" s="192" t="s">
        <v>82</v>
      </c>
      <c r="AY178" s="14" t="s">
        <v>120</v>
      </c>
      <c r="BE178" s="193">
        <f>IF(N178="základní",J178,0)</f>
        <v>0</v>
      </c>
      <c r="BF178" s="193">
        <f>IF(N178="snížená",J178,0)</f>
        <v>0</v>
      </c>
      <c r="BG178" s="193">
        <f>IF(N178="zákl. přenesená",J178,0)</f>
        <v>0</v>
      </c>
      <c r="BH178" s="193">
        <f>IF(N178="sníž. přenesená",J178,0)</f>
        <v>0</v>
      </c>
      <c r="BI178" s="193">
        <f>IF(N178="nulová",J178,0)</f>
        <v>0</v>
      </c>
      <c r="BJ178" s="14" t="s">
        <v>80</v>
      </c>
      <c r="BK178" s="193">
        <f>ROUND(I178*H178,2)</f>
        <v>0</v>
      </c>
      <c r="BL178" s="14" t="s">
        <v>222</v>
      </c>
      <c r="BM178" s="192" t="s">
        <v>223</v>
      </c>
    </row>
    <row r="179" spans="1:65" s="2" customFormat="1" ht="11.25">
      <c r="A179" s="31"/>
      <c r="B179" s="32"/>
      <c r="C179" s="33"/>
      <c r="D179" s="194" t="s">
        <v>127</v>
      </c>
      <c r="E179" s="33"/>
      <c r="F179" s="195" t="s">
        <v>288</v>
      </c>
      <c r="G179" s="33"/>
      <c r="H179" s="33"/>
      <c r="I179" s="196"/>
      <c r="J179" s="33"/>
      <c r="K179" s="33"/>
      <c r="L179" s="36"/>
      <c r="M179" s="197"/>
      <c r="N179" s="198"/>
      <c r="O179" s="68"/>
      <c r="P179" s="68"/>
      <c r="Q179" s="68"/>
      <c r="R179" s="68"/>
      <c r="S179" s="68"/>
      <c r="T179" s="69"/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T179" s="14" t="s">
        <v>127</v>
      </c>
      <c r="AU179" s="14" t="s">
        <v>82</v>
      </c>
    </row>
    <row r="180" spans="1:65" s="2" customFormat="1" ht="16.5" customHeight="1">
      <c r="A180" s="31"/>
      <c r="B180" s="32"/>
      <c r="C180" s="180" t="s">
        <v>170</v>
      </c>
      <c r="D180" s="180" t="s">
        <v>122</v>
      </c>
      <c r="E180" s="181" t="s">
        <v>224</v>
      </c>
      <c r="F180" s="182" t="s">
        <v>221</v>
      </c>
      <c r="G180" s="183" t="s">
        <v>125</v>
      </c>
      <c r="H180" s="184">
        <v>1</v>
      </c>
      <c r="I180" s="185"/>
      <c r="J180" s="186">
        <f>ROUND(I180*H180,2)</f>
        <v>0</v>
      </c>
      <c r="K180" s="187"/>
      <c r="L180" s="36"/>
      <c r="M180" s="188" t="s">
        <v>1</v>
      </c>
      <c r="N180" s="189" t="s">
        <v>38</v>
      </c>
      <c r="O180" s="68"/>
      <c r="P180" s="190">
        <f>O180*H180</f>
        <v>0</v>
      </c>
      <c r="Q180" s="190">
        <v>0</v>
      </c>
      <c r="R180" s="190">
        <f>Q180*H180</f>
        <v>0</v>
      </c>
      <c r="S180" s="190">
        <v>0</v>
      </c>
      <c r="T180" s="191">
        <f>S180*H180</f>
        <v>0</v>
      </c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R180" s="192" t="s">
        <v>222</v>
      </c>
      <c r="AT180" s="192" t="s">
        <v>122</v>
      </c>
      <c r="AU180" s="192" t="s">
        <v>82</v>
      </c>
      <c r="AY180" s="14" t="s">
        <v>120</v>
      </c>
      <c r="BE180" s="193">
        <f>IF(N180="základní",J180,0)</f>
        <v>0</v>
      </c>
      <c r="BF180" s="193">
        <f>IF(N180="snížená",J180,0)</f>
        <v>0</v>
      </c>
      <c r="BG180" s="193">
        <f>IF(N180="zákl. přenesená",J180,0)</f>
        <v>0</v>
      </c>
      <c r="BH180" s="193">
        <f>IF(N180="sníž. přenesená",J180,0)</f>
        <v>0</v>
      </c>
      <c r="BI180" s="193">
        <f>IF(N180="nulová",J180,0)</f>
        <v>0</v>
      </c>
      <c r="BJ180" s="14" t="s">
        <v>80</v>
      </c>
      <c r="BK180" s="193">
        <f>ROUND(I180*H180,2)</f>
        <v>0</v>
      </c>
      <c r="BL180" s="14" t="s">
        <v>222</v>
      </c>
      <c r="BM180" s="192" t="s">
        <v>225</v>
      </c>
    </row>
    <row r="181" spans="1:65" s="2" customFormat="1" ht="11.25">
      <c r="A181" s="31"/>
      <c r="B181" s="32"/>
      <c r="C181" s="33"/>
      <c r="D181" s="194" t="s">
        <v>127</v>
      </c>
      <c r="E181" s="33"/>
      <c r="F181" s="195" t="s">
        <v>221</v>
      </c>
      <c r="G181" s="33"/>
      <c r="H181" s="33"/>
      <c r="I181" s="196"/>
      <c r="J181" s="33"/>
      <c r="K181" s="33"/>
      <c r="L181" s="36"/>
      <c r="M181" s="197"/>
      <c r="N181" s="198"/>
      <c r="O181" s="68"/>
      <c r="P181" s="68"/>
      <c r="Q181" s="68"/>
      <c r="R181" s="68"/>
      <c r="S181" s="68"/>
      <c r="T181" s="69"/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T181" s="14" t="s">
        <v>127</v>
      </c>
      <c r="AU181" s="14" t="s">
        <v>82</v>
      </c>
    </row>
    <row r="182" spans="1:65" s="12" customFormat="1" ht="25.9" customHeight="1">
      <c r="B182" s="164"/>
      <c r="C182" s="165"/>
      <c r="D182" s="166" t="s">
        <v>72</v>
      </c>
      <c r="E182" s="167" t="s">
        <v>226</v>
      </c>
      <c r="F182" s="167" t="s">
        <v>227</v>
      </c>
      <c r="G182" s="165"/>
      <c r="H182" s="165"/>
      <c r="I182" s="168"/>
      <c r="J182" s="169">
        <f>BK182</f>
        <v>0</v>
      </c>
      <c r="K182" s="165"/>
      <c r="L182" s="170"/>
      <c r="M182" s="171"/>
      <c r="N182" s="172"/>
      <c r="O182" s="172"/>
      <c r="P182" s="173">
        <f>P183+P192+P193+P204+P208+P212</f>
        <v>0</v>
      </c>
      <c r="Q182" s="172"/>
      <c r="R182" s="173">
        <f>R183+R192+R193+R204+R208+R212</f>
        <v>0</v>
      </c>
      <c r="S182" s="172"/>
      <c r="T182" s="174">
        <f>T183+T192+T193+T204+T208+T212</f>
        <v>0</v>
      </c>
      <c r="AR182" s="175" t="s">
        <v>142</v>
      </c>
      <c r="AT182" s="176" t="s">
        <v>72</v>
      </c>
      <c r="AU182" s="176" t="s">
        <v>73</v>
      </c>
      <c r="AY182" s="175" t="s">
        <v>120</v>
      </c>
      <c r="BK182" s="177">
        <f>BK183+BK192+BK193+BK204+BK208+BK212</f>
        <v>0</v>
      </c>
    </row>
    <row r="183" spans="1:65" s="12" customFormat="1" ht="22.9" customHeight="1">
      <c r="B183" s="164"/>
      <c r="C183" s="165"/>
      <c r="D183" s="166" t="s">
        <v>72</v>
      </c>
      <c r="E183" s="178" t="s">
        <v>228</v>
      </c>
      <c r="F183" s="178" t="s">
        <v>229</v>
      </c>
      <c r="G183" s="165"/>
      <c r="H183" s="165"/>
      <c r="I183" s="168"/>
      <c r="J183" s="179">
        <f>BK183</f>
        <v>0</v>
      </c>
      <c r="K183" s="165"/>
      <c r="L183" s="170"/>
      <c r="M183" s="171"/>
      <c r="N183" s="172"/>
      <c r="O183" s="172"/>
      <c r="P183" s="173">
        <f>SUM(P184:P191)</f>
        <v>0</v>
      </c>
      <c r="Q183" s="172"/>
      <c r="R183" s="173">
        <f>SUM(R184:R191)</f>
        <v>0</v>
      </c>
      <c r="S183" s="172"/>
      <c r="T183" s="174">
        <f>SUM(T184:T191)</f>
        <v>0</v>
      </c>
      <c r="AR183" s="175" t="s">
        <v>142</v>
      </c>
      <c r="AT183" s="176" t="s">
        <v>72</v>
      </c>
      <c r="AU183" s="176" t="s">
        <v>80</v>
      </c>
      <c r="AY183" s="175" t="s">
        <v>120</v>
      </c>
      <c r="BK183" s="177">
        <f>SUM(BK184:BK191)</f>
        <v>0</v>
      </c>
    </row>
    <row r="184" spans="1:65" s="2" customFormat="1" ht="16.5" customHeight="1">
      <c r="A184" s="31"/>
      <c r="B184" s="32"/>
      <c r="C184" s="180" t="s">
        <v>230</v>
      </c>
      <c r="D184" s="180" t="s">
        <v>122</v>
      </c>
      <c r="E184" s="181" t="s">
        <v>231</v>
      </c>
      <c r="F184" s="182" t="s">
        <v>232</v>
      </c>
      <c r="G184" s="183" t="s">
        <v>125</v>
      </c>
      <c r="H184" s="184">
        <v>1</v>
      </c>
      <c r="I184" s="185"/>
      <c r="J184" s="186">
        <f>ROUND(I184*H184,2)</f>
        <v>0</v>
      </c>
      <c r="K184" s="187"/>
      <c r="L184" s="36"/>
      <c r="M184" s="188" t="s">
        <v>1</v>
      </c>
      <c r="N184" s="189" t="s">
        <v>38</v>
      </c>
      <c r="O184" s="68"/>
      <c r="P184" s="190">
        <f>O184*H184</f>
        <v>0</v>
      </c>
      <c r="Q184" s="190">
        <v>0</v>
      </c>
      <c r="R184" s="190">
        <f>Q184*H184</f>
        <v>0</v>
      </c>
      <c r="S184" s="190">
        <v>0</v>
      </c>
      <c r="T184" s="191">
        <f>S184*H184</f>
        <v>0</v>
      </c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R184" s="192" t="s">
        <v>126</v>
      </c>
      <c r="AT184" s="192" t="s">
        <v>122</v>
      </c>
      <c r="AU184" s="192" t="s">
        <v>82</v>
      </c>
      <c r="AY184" s="14" t="s">
        <v>120</v>
      </c>
      <c r="BE184" s="193">
        <f>IF(N184="základní",J184,0)</f>
        <v>0</v>
      </c>
      <c r="BF184" s="193">
        <f>IF(N184="snížená",J184,0)</f>
        <v>0</v>
      </c>
      <c r="BG184" s="193">
        <f>IF(N184="zákl. přenesená",J184,0)</f>
        <v>0</v>
      </c>
      <c r="BH184" s="193">
        <f>IF(N184="sníž. přenesená",J184,0)</f>
        <v>0</v>
      </c>
      <c r="BI184" s="193">
        <f>IF(N184="nulová",J184,0)</f>
        <v>0</v>
      </c>
      <c r="BJ184" s="14" t="s">
        <v>80</v>
      </c>
      <c r="BK184" s="193">
        <f>ROUND(I184*H184,2)</f>
        <v>0</v>
      </c>
      <c r="BL184" s="14" t="s">
        <v>126</v>
      </c>
      <c r="BM184" s="192" t="s">
        <v>233</v>
      </c>
    </row>
    <row r="185" spans="1:65" s="2" customFormat="1" ht="11.25">
      <c r="A185" s="31"/>
      <c r="B185" s="32"/>
      <c r="C185" s="33"/>
      <c r="D185" s="194" t="s">
        <v>127</v>
      </c>
      <c r="E185" s="33"/>
      <c r="F185" s="195" t="s">
        <v>232</v>
      </c>
      <c r="G185" s="33"/>
      <c r="H185" s="33"/>
      <c r="I185" s="196"/>
      <c r="J185" s="33"/>
      <c r="K185" s="33"/>
      <c r="L185" s="36"/>
      <c r="M185" s="197"/>
      <c r="N185" s="198"/>
      <c r="O185" s="68"/>
      <c r="P185" s="68"/>
      <c r="Q185" s="68"/>
      <c r="R185" s="68"/>
      <c r="S185" s="68"/>
      <c r="T185" s="69"/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T185" s="14" t="s">
        <v>127</v>
      </c>
      <c r="AU185" s="14" t="s">
        <v>82</v>
      </c>
    </row>
    <row r="186" spans="1:65" s="2" customFormat="1" ht="11.25">
      <c r="A186" s="31"/>
      <c r="B186" s="32"/>
      <c r="C186" s="33"/>
      <c r="D186" s="199" t="s">
        <v>234</v>
      </c>
      <c r="E186" s="33"/>
      <c r="F186" s="200" t="s">
        <v>235</v>
      </c>
      <c r="G186" s="33"/>
      <c r="H186" s="33"/>
      <c r="I186" s="196"/>
      <c r="J186" s="33"/>
      <c r="K186" s="33"/>
      <c r="L186" s="36"/>
      <c r="M186" s="197"/>
      <c r="N186" s="198"/>
      <c r="O186" s="68"/>
      <c r="P186" s="68"/>
      <c r="Q186" s="68"/>
      <c r="R186" s="68"/>
      <c r="S186" s="68"/>
      <c r="T186" s="69"/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T186" s="14" t="s">
        <v>234</v>
      </c>
      <c r="AU186" s="14" t="s">
        <v>82</v>
      </c>
    </row>
    <row r="187" spans="1:65" s="2" customFormat="1" ht="16.5" customHeight="1">
      <c r="A187" s="31"/>
      <c r="B187" s="32"/>
      <c r="C187" s="180" t="s">
        <v>174</v>
      </c>
      <c r="D187" s="180" t="s">
        <v>122</v>
      </c>
      <c r="E187" s="181" t="s">
        <v>236</v>
      </c>
      <c r="F187" s="182" t="s">
        <v>237</v>
      </c>
      <c r="G187" s="183" t="s">
        <v>125</v>
      </c>
      <c r="H187" s="184">
        <v>1</v>
      </c>
      <c r="I187" s="185"/>
      <c r="J187" s="186">
        <f>ROUND(I187*H187,2)</f>
        <v>0</v>
      </c>
      <c r="K187" s="187"/>
      <c r="L187" s="36"/>
      <c r="M187" s="188" t="s">
        <v>1</v>
      </c>
      <c r="N187" s="189" t="s">
        <v>38</v>
      </c>
      <c r="O187" s="68"/>
      <c r="P187" s="190">
        <f>O187*H187</f>
        <v>0</v>
      </c>
      <c r="Q187" s="190">
        <v>0</v>
      </c>
      <c r="R187" s="190">
        <f>Q187*H187</f>
        <v>0</v>
      </c>
      <c r="S187" s="190">
        <v>0</v>
      </c>
      <c r="T187" s="191">
        <f>S187*H187</f>
        <v>0</v>
      </c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R187" s="192" t="s">
        <v>126</v>
      </c>
      <c r="AT187" s="192" t="s">
        <v>122</v>
      </c>
      <c r="AU187" s="192" t="s">
        <v>82</v>
      </c>
      <c r="AY187" s="14" t="s">
        <v>120</v>
      </c>
      <c r="BE187" s="193">
        <f>IF(N187="základní",J187,0)</f>
        <v>0</v>
      </c>
      <c r="BF187" s="193">
        <f>IF(N187="snížená",J187,0)</f>
        <v>0</v>
      </c>
      <c r="BG187" s="193">
        <f>IF(N187="zákl. přenesená",J187,0)</f>
        <v>0</v>
      </c>
      <c r="BH187" s="193">
        <f>IF(N187="sníž. přenesená",J187,0)</f>
        <v>0</v>
      </c>
      <c r="BI187" s="193">
        <f>IF(N187="nulová",J187,0)</f>
        <v>0</v>
      </c>
      <c r="BJ187" s="14" t="s">
        <v>80</v>
      </c>
      <c r="BK187" s="193">
        <f>ROUND(I187*H187,2)</f>
        <v>0</v>
      </c>
      <c r="BL187" s="14" t="s">
        <v>126</v>
      </c>
      <c r="BM187" s="192" t="s">
        <v>238</v>
      </c>
    </row>
    <row r="188" spans="1:65" s="2" customFormat="1" ht="39">
      <c r="A188" s="31"/>
      <c r="B188" s="32"/>
      <c r="C188" s="33"/>
      <c r="D188" s="194" t="s">
        <v>127</v>
      </c>
      <c r="E188" s="33"/>
      <c r="F188" s="195" t="s">
        <v>239</v>
      </c>
      <c r="G188" s="33"/>
      <c r="H188" s="33"/>
      <c r="I188" s="196"/>
      <c r="J188" s="33"/>
      <c r="K188" s="33"/>
      <c r="L188" s="36"/>
      <c r="M188" s="197"/>
      <c r="N188" s="198"/>
      <c r="O188" s="68"/>
      <c r="P188" s="68"/>
      <c r="Q188" s="68"/>
      <c r="R188" s="68"/>
      <c r="S188" s="68"/>
      <c r="T188" s="69"/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T188" s="14" t="s">
        <v>127</v>
      </c>
      <c r="AU188" s="14" t="s">
        <v>82</v>
      </c>
    </row>
    <row r="189" spans="1:65" s="2" customFormat="1" ht="16.5" customHeight="1">
      <c r="A189" s="31"/>
      <c r="B189" s="32"/>
      <c r="C189" s="180" t="s">
        <v>240</v>
      </c>
      <c r="D189" s="180" t="s">
        <v>122</v>
      </c>
      <c r="E189" s="181" t="s">
        <v>241</v>
      </c>
      <c r="F189" s="182" t="s">
        <v>242</v>
      </c>
      <c r="G189" s="183" t="s">
        <v>243</v>
      </c>
      <c r="H189" s="184">
        <v>1</v>
      </c>
      <c r="I189" s="185"/>
      <c r="J189" s="186">
        <f>ROUND(I189*H189,2)</f>
        <v>0</v>
      </c>
      <c r="K189" s="187"/>
      <c r="L189" s="36"/>
      <c r="M189" s="188" t="s">
        <v>1</v>
      </c>
      <c r="N189" s="189" t="s">
        <v>38</v>
      </c>
      <c r="O189" s="68"/>
      <c r="P189" s="190">
        <f>O189*H189</f>
        <v>0</v>
      </c>
      <c r="Q189" s="190">
        <v>0</v>
      </c>
      <c r="R189" s="190">
        <f>Q189*H189</f>
        <v>0</v>
      </c>
      <c r="S189" s="190">
        <v>0</v>
      </c>
      <c r="T189" s="191">
        <f>S189*H189</f>
        <v>0</v>
      </c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R189" s="192" t="s">
        <v>126</v>
      </c>
      <c r="AT189" s="192" t="s">
        <v>122</v>
      </c>
      <c r="AU189" s="192" t="s">
        <v>82</v>
      </c>
      <c r="AY189" s="14" t="s">
        <v>120</v>
      </c>
      <c r="BE189" s="193">
        <f>IF(N189="základní",J189,0)</f>
        <v>0</v>
      </c>
      <c r="BF189" s="193">
        <f>IF(N189="snížená",J189,0)</f>
        <v>0</v>
      </c>
      <c r="BG189" s="193">
        <f>IF(N189="zákl. přenesená",J189,0)</f>
        <v>0</v>
      </c>
      <c r="BH189" s="193">
        <f>IF(N189="sníž. přenesená",J189,0)</f>
        <v>0</v>
      </c>
      <c r="BI189" s="193">
        <f>IF(N189="nulová",J189,0)</f>
        <v>0</v>
      </c>
      <c r="BJ189" s="14" t="s">
        <v>80</v>
      </c>
      <c r="BK189" s="193">
        <f>ROUND(I189*H189,2)</f>
        <v>0</v>
      </c>
      <c r="BL189" s="14" t="s">
        <v>126</v>
      </c>
      <c r="BM189" s="192" t="s">
        <v>244</v>
      </c>
    </row>
    <row r="190" spans="1:65" s="2" customFormat="1" ht="11.25">
      <c r="A190" s="31"/>
      <c r="B190" s="32"/>
      <c r="C190" s="33"/>
      <c r="D190" s="194" t="s">
        <v>127</v>
      </c>
      <c r="E190" s="33"/>
      <c r="F190" s="195" t="s">
        <v>242</v>
      </c>
      <c r="G190" s="33"/>
      <c r="H190" s="33"/>
      <c r="I190" s="196"/>
      <c r="J190" s="33"/>
      <c r="K190" s="33"/>
      <c r="L190" s="36"/>
      <c r="M190" s="197"/>
      <c r="N190" s="198"/>
      <c r="O190" s="68"/>
      <c r="P190" s="68"/>
      <c r="Q190" s="68"/>
      <c r="R190" s="68"/>
      <c r="S190" s="68"/>
      <c r="T190" s="69"/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T190" s="14" t="s">
        <v>127</v>
      </c>
      <c r="AU190" s="14" t="s">
        <v>82</v>
      </c>
    </row>
    <row r="191" spans="1:65" s="2" customFormat="1" ht="11.25">
      <c r="A191" s="31"/>
      <c r="B191" s="32"/>
      <c r="C191" s="33"/>
      <c r="D191" s="199" t="s">
        <v>234</v>
      </c>
      <c r="E191" s="33"/>
      <c r="F191" s="200" t="s">
        <v>245</v>
      </c>
      <c r="G191" s="33"/>
      <c r="H191" s="33"/>
      <c r="I191" s="196"/>
      <c r="J191" s="33"/>
      <c r="K191" s="33"/>
      <c r="L191" s="36"/>
      <c r="M191" s="197"/>
      <c r="N191" s="198"/>
      <c r="O191" s="68"/>
      <c r="P191" s="68"/>
      <c r="Q191" s="68"/>
      <c r="R191" s="68"/>
      <c r="S191" s="68"/>
      <c r="T191" s="69"/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T191" s="14" t="s">
        <v>234</v>
      </c>
      <c r="AU191" s="14" t="s">
        <v>82</v>
      </c>
    </row>
    <row r="192" spans="1:65" s="12" customFormat="1" ht="22.9" customHeight="1">
      <c r="B192" s="164"/>
      <c r="C192" s="165"/>
      <c r="D192" s="166" t="s">
        <v>72</v>
      </c>
      <c r="E192" s="178" t="s">
        <v>246</v>
      </c>
      <c r="F192" s="178" t="s">
        <v>247</v>
      </c>
      <c r="G192" s="165"/>
      <c r="H192" s="165"/>
      <c r="I192" s="168"/>
      <c r="J192" s="179">
        <f>BK192</f>
        <v>0</v>
      </c>
      <c r="K192" s="165"/>
      <c r="L192" s="170"/>
      <c r="M192" s="171"/>
      <c r="N192" s="172"/>
      <c r="O192" s="172"/>
      <c r="P192" s="173">
        <v>0</v>
      </c>
      <c r="Q192" s="172"/>
      <c r="R192" s="173">
        <v>0</v>
      </c>
      <c r="S192" s="172"/>
      <c r="T192" s="174">
        <v>0</v>
      </c>
      <c r="AR192" s="175" t="s">
        <v>142</v>
      </c>
      <c r="AT192" s="176" t="s">
        <v>72</v>
      </c>
      <c r="AU192" s="176" t="s">
        <v>80</v>
      </c>
      <c r="AY192" s="175" t="s">
        <v>120</v>
      </c>
      <c r="BK192" s="177">
        <v>0</v>
      </c>
    </row>
    <row r="193" spans="1:65" s="12" customFormat="1" ht="22.9" customHeight="1">
      <c r="B193" s="164"/>
      <c r="C193" s="165"/>
      <c r="D193" s="166" t="s">
        <v>72</v>
      </c>
      <c r="E193" s="178" t="s">
        <v>248</v>
      </c>
      <c r="F193" s="178" t="s">
        <v>249</v>
      </c>
      <c r="G193" s="165"/>
      <c r="H193" s="165"/>
      <c r="I193" s="168"/>
      <c r="J193" s="179">
        <f>BK193</f>
        <v>0</v>
      </c>
      <c r="K193" s="165"/>
      <c r="L193" s="170"/>
      <c r="M193" s="171"/>
      <c r="N193" s="172"/>
      <c r="O193" s="172"/>
      <c r="P193" s="173">
        <f>SUM(P194:P203)</f>
        <v>0</v>
      </c>
      <c r="Q193" s="172"/>
      <c r="R193" s="173">
        <f>SUM(R194:R203)</f>
        <v>0</v>
      </c>
      <c r="S193" s="172"/>
      <c r="T193" s="174">
        <f>SUM(T194:T203)</f>
        <v>0</v>
      </c>
      <c r="AR193" s="175" t="s">
        <v>142</v>
      </c>
      <c r="AT193" s="176" t="s">
        <v>72</v>
      </c>
      <c r="AU193" s="176" t="s">
        <v>80</v>
      </c>
      <c r="AY193" s="175" t="s">
        <v>120</v>
      </c>
      <c r="BK193" s="177">
        <f>SUM(BK194:BK203)</f>
        <v>0</v>
      </c>
    </row>
    <row r="194" spans="1:65" s="2" customFormat="1" ht="16.5" customHeight="1">
      <c r="A194" s="31"/>
      <c r="B194" s="32"/>
      <c r="C194" s="180" t="s">
        <v>179</v>
      </c>
      <c r="D194" s="180" t="s">
        <v>122</v>
      </c>
      <c r="E194" s="181" t="s">
        <v>250</v>
      </c>
      <c r="F194" s="182" t="s">
        <v>249</v>
      </c>
      <c r="G194" s="183" t="s">
        <v>125</v>
      </c>
      <c r="H194" s="184">
        <v>1</v>
      </c>
      <c r="I194" s="185"/>
      <c r="J194" s="186">
        <f>ROUND(I194*H194,2)</f>
        <v>0</v>
      </c>
      <c r="K194" s="187"/>
      <c r="L194" s="36"/>
      <c r="M194" s="188" t="s">
        <v>1</v>
      </c>
      <c r="N194" s="189" t="s">
        <v>38</v>
      </c>
      <c r="O194" s="68"/>
      <c r="P194" s="190">
        <f>O194*H194</f>
        <v>0</v>
      </c>
      <c r="Q194" s="190">
        <v>0</v>
      </c>
      <c r="R194" s="190">
        <f>Q194*H194</f>
        <v>0</v>
      </c>
      <c r="S194" s="190">
        <v>0</v>
      </c>
      <c r="T194" s="191">
        <f>S194*H194</f>
        <v>0</v>
      </c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R194" s="192" t="s">
        <v>126</v>
      </c>
      <c r="AT194" s="192" t="s">
        <v>122</v>
      </c>
      <c r="AU194" s="192" t="s">
        <v>82</v>
      </c>
      <c r="AY194" s="14" t="s">
        <v>120</v>
      </c>
      <c r="BE194" s="193">
        <f>IF(N194="základní",J194,0)</f>
        <v>0</v>
      </c>
      <c r="BF194" s="193">
        <f>IF(N194="snížená",J194,0)</f>
        <v>0</v>
      </c>
      <c r="BG194" s="193">
        <f>IF(N194="zákl. přenesená",J194,0)</f>
        <v>0</v>
      </c>
      <c r="BH194" s="193">
        <f>IF(N194="sníž. přenesená",J194,0)</f>
        <v>0</v>
      </c>
      <c r="BI194" s="193">
        <f>IF(N194="nulová",J194,0)</f>
        <v>0</v>
      </c>
      <c r="BJ194" s="14" t="s">
        <v>80</v>
      </c>
      <c r="BK194" s="193">
        <f>ROUND(I194*H194,2)</f>
        <v>0</v>
      </c>
      <c r="BL194" s="14" t="s">
        <v>126</v>
      </c>
      <c r="BM194" s="192" t="s">
        <v>251</v>
      </c>
    </row>
    <row r="195" spans="1:65" s="2" customFormat="1" ht="11.25">
      <c r="A195" s="31"/>
      <c r="B195" s="32"/>
      <c r="C195" s="33"/>
      <c r="D195" s="194" t="s">
        <v>127</v>
      </c>
      <c r="E195" s="33"/>
      <c r="F195" s="195" t="s">
        <v>249</v>
      </c>
      <c r="G195" s="33"/>
      <c r="H195" s="33"/>
      <c r="I195" s="196"/>
      <c r="J195" s="33"/>
      <c r="K195" s="33"/>
      <c r="L195" s="36"/>
      <c r="M195" s="197"/>
      <c r="N195" s="198"/>
      <c r="O195" s="68"/>
      <c r="P195" s="68"/>
      <c r="Q195" s="68"/>
      <c r="R195" s="68"/>
      <c r="S195" s="68"/>
      <c r="T195" s="69"/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T195" s="14" t="s">
        <v>127</v>
      </c>
      <c r="AU195" s="14" t="s">
        <v>82</v>
      </c>
    </row>
    <row r="196" spans="1:65" s="2" customFormat="1" ht="11.25">
      <c r="A196" s="31"/>
      <c r="B196" s="32"/>
      <c r="C196" s="33"/>
      <c r="D196" s="199" t="s">
        <v>234</v>
      </c>
      <c r="E196" s="33"/>
      <c r="F196" s="200" t="s">
        <v>252</v>
      </c>
      <c r="G196" s="33"/>
      <c r="H196" s="33"/>
      <c r="I196" s="196"/>
      <c r="J196" s="33"/>
      <c r="K196" s="33"/>
      <c r="L196" s="36"/>
      <c r="M196" s="197"/>
      <c r="N196" s="198"/>
      <c r="O196" s="68"/>
      <c r="P196" s="68"/>
      <c r="Q196" s="68"/>
      <c r="R196" s="68"/>
      <c r="S196" s="68"/>
      <c r="T196" s="69"/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T196" s="14" t="s">
        <v>234</v>
      </c>
      <c r="AU196" s="14" t="s">
        <v>82</v>
      </c>
    </row>
    <row r="197" spans="1:65" s="2" customFormat="1" ht="16.5" customHeight="1">
      <c r="A197" s="31"/>
      <c r="B197" s="32"/>
      <c r="C197" s="180" t="s">
        <v>253</v>
      </c>
      <c r="D197" s="180" t="s">
        <v>122</v>
      </c>
      <c r="E197" s="181" t="s">
        <v>254</v>
      </c>
      <c r="F197" s="182" t="s">
        <v>255</v>
      </c>
      <c r="G197" s="183" t="s">
        <v>125</v>
      </c>
      <c r="H197" s="184">
        <v>1</v>
      </c>
      <c r="I197" s="185"/>
      <c r="J197" s="186">
        <f>ROUND(I197*H197,2)</f>
        <v>0</v>
      </c>
      <c r="K197" s="187"/>
      <c r="L197" s="36"/>
      <c r="M197" s="188" t="s">
        <v>1</v>
      </c>
      <c r="N197" s="189" t="s">
        <v>38</v>
      </c>
      <c r="O197" s="68"/>
      <c r="P197" s="190">
        <f>O197*H197</f>
        <v>0</v>
      </c>
      <c r="Q197" s="190">
        <v>0</v>
      </c>
      <c r="R197" s="190">
        <f>Q197*H197</f>
        <v>0</v>
      </c>
      <c r="S197" s="190">
        <v>0</v>
      </c>
      <c r="T197" s="191">
        <f>S197*H197</f>
        <v>0</v>
      </c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R197" s="192" t="s">
        <v>126</v>
      </c>
      <c r="AT197" s="192" t="s">
        <v>122</v>
      </c>
      <c r="AU197" s="192" t="s">
        <v>82</v>
      </c>
      <c r="AY197" s="14" t="s">
        <v>120</v>
      </c>
      <c r="BE197" s="193">
        <f>IF(N197="základní",J197,0)</f>
        <v>0</v>
      </c>
      <c r="BF197" s="193">
        <f>IF(N197="snížená",J197,0)</f>
        <v>0</v>
      </c>
      <c r="BG197" s="193">
        <f>IF(N197="zákl. přenesená",J197,0)</f>
        <v>0</v>
      </c>
      <c r="BH197" s="193">
        <f>IF(N197="sníž. přenesená",J197,0)</f>
        <v>0</v>
      </c>
      <c r="BI197" s="193">
        <f>IF(N197="nulová",J197,0)</f>
        <v>0</v>
      </c>
      <c r="BJ197" s="14" t="s">
        <v>80</v>
      </c>
      <c r="BK197" s="193">
        <f>ROUND(I197*H197,2)</f>
        <v>0</v>
      </c>
      <c r="BL197" s="14" t="s">
        <v>126</v>
      </c>
      <c r="BM197" s="192" t="s">
        <v>256</v>
      </c>
    </row>
    <row r="198" spans="1:65" s="2" customFormat="1" ht="11.25">
      <c r="A198" s="31"/>
      <c r="B198" s="32"/>
      <c r="C198" s="33"/>
      <c r="D198" s="194" t="s">
        <v>127</v>
      </c>
      <c r="E198" s="33"/>
      <c r="F198" s="195" t="s">
        <v>255</v>
      </c>
      <c r="G198" s="33"/>
      <c r="H198" s="33"/>
      <c r="I198" s="196"/>
      <c r="J198" s="33"/>
      <c r="K198" s="33"/>
      <c r="L198" s="36"/>
      <c r="M198" s="197"/>
      <c r="N198" s="198"/>
      <c r="O198" s="68"/>
      <c r="P198" s="68"/>
      <c r="Q198" s="68"/>
      <c r="R198" s="68"/>
      <c r="S198" s="68"/>
      <c r="T198" s="69"/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T198" s="14" t="s">
        <v>127</v>
      </c>
      <c r="AU198" s="14" t="s">
        <v>82</v>
      </c>
    </row>
    <row r="199" spans="1:65" s="2" customFormat="1" ht="11.25">
      <c r="A199" s="31"/>
      <c r="B199" s="32"/>
      <c r="C199" s="33"/>
      <c r="D199" s="199" t="s">
        <v>234</v>
      </c>
      <c r="E199" s="33"/>
      <c r="F199" s="200" t="s">
        <v>257</v>
      </c>
      <c r="G199" s="33"/>
      <c r="H199" s="33"/>
      <c r="I199" s="196"/>
      <c r="J199" s="33"/>
      <c r="K199" s="33"/>
      <c r="L199" s="36"/>
      <c r="M199" s="197"/>
      <c r="N199" s="198"/>
      <c r="O199" s="68"/>
      <c r="P199" s="68"/>
      <c r="Q199" s="68"/>
      <c r="R199" s="68"/>
      <c r="S199" s="68"/>
      <c r="T199" s="69"/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T199" s="14" t="s">
        <v>234</v>
      </c>
      <c r="AU199" s="14" t="s">
        <v>82</v>
      </c>
    </row>
    <row r="200" spans="1:65" s="2" customFormat="1" ht="16.5" customHeight="1">
      <c r="A200" s="31"/>
      <c r="B200" s="32"/>
      <c r="C200" s="180" t="s">
        <v>183</v>
      </c>
      <c r="D200" s="180" t="s">
        <v>122</v>
      </c>
      <c r="E200" s="181" t="s">
        <v>258</v>
      </c>
      <c r="F200" s="182" t="s">
        <v>255</v>
      </c>
      <c r="G200" s="183" t="s">
        <v>125</v>
      </c>
      <c r="H200" s="184">
        <v>1</v>
      </c>
      <c r="I200" s="185"/>
      <c r="J200" s="186">
        <f>ROUND(I200*H200,2)</f>
        <v>0</v>
      </c>
      <c r="K200" s="187"/>
      <c r="L200" s="36"/>
      <c r="M200" s="188" t="s">
        <v>1</v>
      </c>
      <c r="N200" s="189" t="s">
        <v>38</v>
      </c>
      <c r="O200" s="68"/>
      <c r="P200" s="190">
        <f>O200*H200</f>
        <v>0</v>
      </c>
      <c r="Q200" s="190">
        <v>0</v>
      </c>
      <c r="R200" s="190">
        <f>Q200*H200</f>
        <v>0</v>
      </c>
      <c r="S200" s="190">
        <v>0</v>
      </c>
      <c r="T200" s="191">
        <f>S200*H200</f>
        <v>0</v>
      </c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R200" s="192" t="s">
        <v>126</v>
      </c>
      <c r="AT200" s="192" t="s">
        <v>122</v>
      </c>
      <c r="AU200" s="192" t="s">
        <v>82</v>
      </c>
      <c r="AY200" s="14" t="s">
        <v>120</v>
      </c>
      <c r="BE200" s="193">
        <f>IF(N200="základní",J200,0)</f>
        <v>0</v>
      </c>
      <c r="BF200" s="193">
        <f>IF(N200="snížená",J200,0)</f>
        <v>0</v>
      </c>
      <c r="BG200" s="193">
        <f>IF(N200="zákl. přenesená",J200,0)</f>
        <v>0</v>
      </c>
      <c r="BH200" s="193">
        <f>IF(N200="sníž. přenesená",J200,0)</f>
        <v>0</v>
      </c>
      <c r="BI200" s="193">
        <f>IF(N200="nulová",J200,0)</f>
        <v>0</v>
      </c>
      <c r="BJ200" s="14" t="s">
        <v>80</v>
      </c>
      <c r="BK200" s="193">
        <f>ROUND(I200*H200,2)</f>
        <v>0</v>
      </c>
      <c r="BL200" s="14" t="s">
        <v>126</v>
      </c>
      <c r="BM200" s="192" t="s">
        <v>259</v>
      </c>
    </row>
    <row r="201" spans="1:65" s="2" customFormat="1" ht="11.25">
      <c r="A201" s="31"/>
      <c r="B201" s="32"/>
      <c r="C201" s="33"/>
      <c r="D201" s="194" t="s">
        <v>127</v>
      </c>
      <c r="E201" s="33"/>
      <c r="F201" s="195" t="s">
        <v>260</v>
      </c>
      <c r="G201" s="33"/>
      <c r="H201" s="33"/>
      <c r="I201" s="196"/>
      <c r="J201" s="33"/>
      <c r="K201" s="33"/>
      <c r="L201" s="36"/>
      <c r="M201" s="197"/>
      <c r="N201" s="198"/>
      <c r="O201" s="68"/>
      <c r="P201" s="68"/>
      <c r="Q201" s="68"/>
      <c r="R201" s="68"/>
      <c r="S201" s="68"/>
      <c r="T201" s="69"/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T201" s="14" t="s">
        <v>127</v>
      </c>
      <c r="AU201" s="14" t="s">
        <v>82</v>
      </c>
    </row>
    <row r="202" spans="1:65" s="2" customFormat="1" ht="16.5" customHeight="1">
      <c r="A202" s="31"/>
      <c r="B202" s="32"/>
      <c r="C202" s="180" t="s">
        <v>261</v>
      </c>
      <c r="D202" s="180" t="s">
        <v>122</v>
      </c>
      <c r="E202" s="181" t="s">
        <v>262</v>
      </c>
      <c r="F202" s="182" t="s">
        <v>263</v>
      </c>
      <c r="G202" s="183" t="s">
        <v>125</v>
      </c>
      <c r="H202" s="184">
        <v>1</v>
      </c>
      <c r="I202" s="185"/>
      <c r="J202" s="186">
        <f>ROUND(I202*H202,2)</f>
        <v>0</v>
      </c>
      <c r="K202" s="187"/>
      <c r="L202" s="36"/>
      <c r="M202" s="188" t="s">
        <v>1</v>
      </c>
      <c r="N202" s="189" t="s">
        <v>38</v>
      </c>
      <c r="O202" s="68"/>
      <c r="P202" s="190">
        <f>O202*H202</f>
        <v>0</v>
      </c>
      <c r="Q202" s="190">
        <v>0</v>
      </c>
      <c r="R202" s="190">
        <f>Q202*H202</f>
        <v>0</v>
      </c>
      <c r="S202" s="190">
        <v>0</v>
      </c>
      <c r="T202" s="191">
        <f>S202*H202</f>
        <v>0</v>
      </c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R202" s="192" t="s">
        <v>126</v>
      </c>
      <c r="AT202" s="192" t="s">
        <v>122</v>
      </c>
      <c r="AU202" s="192" t="s">
        <v>82</v>
      </c>
      <c r="AY202" s="14" t="s">
        <v>120</v>
      </c>
      <c r="BE202" s="193">
        <f>IF(N202="základní",J202,0)</f>
        <v>0</v>
      </c>
      <c r="BF202" s="193">
        <f>IF(N202="snížená",J202,0)</f>
        <v>0</v>
      </c>
      <c r="BG202" s="193">
        <f>IF(N202="zákl. přenesená",J202,0)</f>
        <v>0</v>
      </c>
      <c r="BH202" s="193">
        <f>IF(N202="sníž. přenesená",J202,0)</f>
        <v>0</v>
      </c>
      <c r="BI202" s="193">
        <f>IF(N202="nulová",J202,0)</f>
        <v>0</v>
      </c>
      <c r="BJ202" s="14" t="s">
        <v>80</v>
      </c>
      <c r="BK202" s="193">
        <f>ROUND(I202*H202,2)</f>
        <v>0</v>
      </c>
      <c r="BL202" s="14" t="s">
        <v>126</v>
      </c>
      <c r="BM202" s="192" t="s">
        <v>264</v>
      </c>
    </row>
    <row r="203" spans="1:65" s="2" customFormat="1" ht="11.25">
      <c r="A203" s="31"/>
      <c r="B203" s="32"/>
      <c r="C203" s="33"/>
      <c r="D203" s="194" t="s">
        <v>127</v>
      </c>
      <c r="E203" s="33"/>
      <c r="F203" s="195" t="s">
        <v>263</v>
      </c>
      <c r="G203" s="33"/>
      <c r="H203" s="33"/>
      <c r="I203" s="196"/>
      <c r="J203" s="33"/>
      <c r="K203" s="33"/>
      <c r="L203" s="36"/>
      <c r="M203" s="197"/>
      <c r="N203" s="198"/>
      <c r="O203" s="68"/>
      <c r="P203" s="68"/>
      <c r="Q203" s="68"/>
      <c r="R203" s="68"/>
      <c r="S203" s="68"/>
      <c r="T203" s="69"/>
      <c r="U203" s="31"/>
      <c r="V203" s="31"/>
      <c r="W203" s="31"/>
      <c r="X203" s="31"/>
      <c r="Y203" s="31"/>
      <c r="Z203" s="31"/>
      <c r="AA203" s="31"/>
      <c r="AB203" s="31"/>
      <c r="AC203" s="31"/>
      <c r="AD203" s="31"/>
      <c r="AE203" s="31"/>
      <c r="AT203" s="14" t="s">
        <v>127</v>
      </c>
      <c r="AU203" s="14" t="s">
        <v>82</v>
      </c>
    </row>
    <row r="204" spans="1:65" s="12" customFormat="1" ht="22.9" customHeight="1">
      <c r="B204" s="164"/>
      <c r="C204" s="165"/>
      <c r="D204" s="166" t="s">
        <v>72</v>
      </c>
      <c r="E204" s="178" t="s">
        <v>265</v>
      </c>
      <c r="F204" s="178" t="s">
        <v>266</v>
      </c>
      <c r="G204" s="165"/>
      <c r="H204" s="165"/>
      <c r="I204" s="168"/>
      <c r="J204" s="179">
        <f>BK204</f>
        <v>0</v>
      </c>
      <c r="K204" s="165"/>
      <c r="L204" s="170"/>
      <c r="M204" s="171"/>
      <c r="N204" s="172"/>
      <c r="O204" s="172"/>
      <c r="P204" s="173">
        <f>SUM(P205:P207)</f>
        <v>0</v>
      </c>
      <c r="Q204" s="172"/>
      <c r="R204" s="173">
        <f>SUM(R205:R207)</f>
        <v>0</v>
      </c>
      <c r="S204" s="172"/>
      <c r="T204" s="174">
        <f>SUM(T205:T207)</f>
        <v>0</v>
      </c>
      <c r="AR204" s="175" t="s">
        <v>142</v>
      </c>
      <c r="AT204" s="176" t="s">
        <v>72</v>
      </c>
      <c r="AU204" s="176" t="s">
        <v>80</v>
      </c>
      <c r="AY204" s="175" t="s">
        <v>120</v>
      </c>
      <c r="BK204" s="177">
        <f>SUM(BK205:BK207)</f>
        <v>0</v>
      </c>
    </row>
    <row r="205" spans="1:65" s="2" customFormat="1" ht="16.5" customHeight="1">
      <c r="A205" s="31"/>
      <c r="B205" s="32"/>
      <c r="C205" s="180" t="s">
        <v>188</v>
      </c>
      <c r="D205" s="180" t="s">
        <v>122</v>
      </c>
      <c r="E205" s="181" t="s">
        <v>267</v>
      </c>
      <c r="F205" s="182" t="s">
        <v>266</v>
      </c>
      <c r="G205" s="183" t="s">
        <v>125</v>
      </c>
      <c r="H205" s="184">
        <v>1</v>
      </c>
      <c r="I205" s="185"/>
      <c r="J205" s="186">
        <f>ROUND(I205*H205,2)</f>
        <v>0</v>
      </c>
      <c r="K205" s="187"/>
      <c r="L205" s="36"/>
      <c r="M205" s="188" t="s">
        <v>1</v>
      </c>
      <c r="N205" s="189" t="s">
        <v>38</v>
      </c>
      <c r="O205" s="68"/>
      <c r="P205" s="190">
        <f>O205*H205</f>
        <v>0</v>
      </c>
      <c r="Q205" s="190">
        <v>0</v>
      </c>
      <c r="R205" s="190">
        <f>Q205*H205</f>
        <v>0</v>
      </c>
      <c r="S205" s="190">
        <v>0</v>
      </c>
      <c r="T205" s="191">
        <f>S205*H205</f>
        <v>0</v>
      </c>
      <c r="U205" s="31"/>
      <c r="V205" s="31"/>
      <c r="W205" s="31"/>
      <c r="X205" s="31"/>
      <c r="Y205" s="31"/>
      <c r="Z205" s="31"/>
      <c r="AA205" s="31"/>
      <c r="AB205" s="31"/>
      <c r="AC205" s="31"/>
      <c r="AD205" s="31"/>
      <c r="AE205" s="31"/>
      <c r="AR205" s="192" t="s">
        <v>126</v>
      </c>
      <c r="AT205" s="192" t="s">
        <v>122</v>
      </c>
      <c r="AU205" s="192" t="s">
        <v>82</v>
      </c>
      <c r="AY205" s="14" t="s">
        <v>120</v>
      </c>
      <c r="BE205" s="193">
        <f>IF(N205="základní",J205,0)</f>
        <v>0</v>
      </c>
      <c r="BF205" s="193">
        <f>IF(N205="snížená",J205,0)</f>
        <v>0</v>
      </c>
      <c r="BG205" s="193">
        <f>IF(N205="zákl. přenesená",J205,0)</f>
        <v>0</v>
      </c>
      <c r="BH205" s="193">
        <f>IF(N205="sníž. přenesená",J205,0)</f>
        <v>0</v>
      </c>
      <c r="BI205" s="193">
        <f>IF(N205="nulová",J205,0)</f>
        <v>0</v>
      </c>
      <c r="BJ205" s="14" t="s">
        <v>80</v>
      </c>
      <c r="BK205" s="193">
        <f>ROUND(I205*H205,2)</f>
        <v>0</v>
      </c>
      <c r="BL205" s="14" t="s">
        <v>126</v>
      </c>
      <c r="BM205" s="192" t="s">
        <v>268</v>
      </c>
    </row>
    <row r="206" spans="1:65" s="2" customFormat="1" ht="11.25">
      <c r="A206" s="31"/>
      <c r="B206" s="32"/>
      <c r="C206" s="33"/>
      <c r="D206" s="194" t="s">
        <v>127</v>
      </c>
      <c r="E206" s="33"/>
      <c r="F206" s="195" t="s">
        <v>266</v>
      </c>
      <c r="G206" s="33"/>
      <c r="H206" s="33"/>
      <c r="I206" s="196"/>
      <c r="J206" s="33"/>
      <c r="K206" s="33"/>
      <c r="L206" s="36"/>
      <c r="M206" s="197"/>
      <c r="N206" s="198"/>
      <c r="O206" s="68"/>
      <c r="P206" s="68"/>
      <c r="Q206" s="68"/>
      <c r="R206" s="68"/>
      <c r="S206" s="68"/>
      <c r="T206" s="69"/>
      <c r="U206" s="31"/>
      <c r="V206" s="31"/>
      <c r="W206" s="31"/>
      <c r="X206" s="31"/>
      <c r="Y206" s="31"/>
      <c r="Z206" s="31"/>
      <c r="AA206" s="31"/>
      <c r="AB206" s="31"/>
      <c r="AC206" s="31"/>
      <c r="AD206" s="31"/>
      <c r="AE206" s="31"/>
      <c r="AT206" s="14" t="s">
        <v>127</v>
      </c>
      <c r="AU206" s="14" t="s">
        <v>82</v>
      </c>
    </row>
    <row r="207" spans="1:65" s="2" customFormat="1" ht="11.25">
      <c r="A207" s="31"/>
      <c r="B207" s="32"/>
      <c r="C207" s="33"/>
      <c r="D207" s="199" t="s">
        <v>234</v>
      </c>
      <c r="E207" s="33"/>
      <c r="F207" s="200" t="s">
        <v>269</v>
      </c>
      <c r="G207" s="33"/>
      <c r="H207" s="33"/>
      <c r="I207" s="196"/>
      <c r="J207" s="33"/>
      <c r="K207" s="33"/>
      <c r="L207" s="36"/>
      <c r="M207" s="197"/>
      <c r="N207" s="198"/>
      <c r="O207" s="68"/>
      <c r="P207" s="68"/>
      <c r="Q207" s="68"/>
      <c r="R207" s="68"/>
      <c r="S207" s="68"/>
      <c r="T207" s="69"/>
      <c r="U207" s="31"/>
      <c r="V207" s="31"/>
      <c r="W207" s="31"/>
      <c r="X207" s="31"/>
      <c r="Y207" s="31"/>
      <c r="Z207" s="31"/>
      <c r="AA207" s="31"/>
      <c r="AB207" s="31"/>
      <c r="AC207" s="31"/>
      <c r="AD207" s="31"/>
      <c r="AE207" s="31"/>
      <c r="AT207" s="14" t="s">
        <v>234</v>
      </c>
      <c r="AU207" s="14" t="s">
        <v>82</v>
      </c>
    </row>
    <row r="208" spans="1:65" s="12" customFormat="1" ht="22.9" customHeight="1">
      <c r="B208" s="164"/>
      <c r="C208" s="165"/>
      <c r="D208" s="166" t="s">
        <v>72</v>
      </c>
      <c r="E208" s="178" t="s">
        <v>270</v>
      </c>
      <c r="F208" s="178" t="s">
        <v>271</v>
      </c>
      <c r="G208" s="165"/>
      <c r="H208" s="165"/>
      <c r="I208" s="168"/>
      <c r="J208" s="179">
        <f>BK208</f>
        <v>0</v>
      </c>
      <c r="K208" s="165"/>
      <c r="L208" s="170"/>
      <c r="M208" s="171"/>
      <c r="N208" s="172"/>
      <c r="O208" s="172"/>
      <c r="P208" s="173">
        <f>SUM(P209:P211)</f>
        <v>0</v>
      </c>
      <c r="Q208" s="172"/>
      <c r="R208" s="173">
        <f>SUM(R209:R211)</f>
        <v>0</v>
      </c>
      <c r="S208" s="172"/>
      <c r="T208" s="174">
        <f>SUM(T209:T211)</f>
        <v>0</v>
      </c>
      <c r="AR208" s="175" t="s">
        <v>142</v>
      </c>
      <c r="AT208" s="176" t="s">
        <v>72</v>
      </c>
      <c r="AU208" s="176" t="s">
        <v>80</v>
      </c>
      <c r="AY208" s="175" t="s">
        <v>120</v>
      </c>
      <c r="BK208" s="177">
        <f>SUM(BK209:BK211)</f>
        <v>0</v>
      </c>
    </row>
    <row r="209" spans="1:65" s="2" customFormat="1" ht="16.5" customHeight="1">
      <c r="A209" s="31"/>
      <c r="B209" s="32"/>
      <c r="C209" s="180" t="s">
        <v>272</v>
      </c>
      <c r="D209" s="180" t="s">
        <v>122</v>
      </c>
      <c r="E209" s="181" t="s">
        <v>273</v>
      </c>
      <c r="F209" s="182" t="s">
        <v>274</v>
      </c>
      <c r="G209" s="183" t="s">
        <v>125</v>
      </c>
      <c r="H209" s="184">
        <v>1</v>
      </c>
      <c r="I209" s="185"/>
      <c r="J209" s="186">
        <f>ROUND(I209*H209,2)</f>
        <v>0</v>
      </c>
      <c r="K209" s="187"/>
      <c r="L209" s="36"/>
      <c r="M209" s="188" t="s">
        <v>1</v>
      </c>
      <c r="N209" s="189" t="s">
        <v>38</v>
      </c>
      <c r="O209" s="68"/>
      <c r="P209" s="190">
        <f>O209*H209</f>
        <v>0</v>
      </c>
      <c r="Q209" s="190">
        <v>0</v>
      </c>
      <c r="R209" s="190">
        <f>Q209*H209</f>
        <v>0</v>
      </c>
      <c r="S209" s="190">
        <v>0</v>
      </c>
      <c r="T209" s="191">
        <f>S209*H209</f>
        <v>0</v>
      </c>
      <c r="U209" s="31"/>
      <c r="V209" s="31"/>
      <c r="W209" s="31"/>
      <c r="X209" s="31"/>
      <c r="Y209" s="31"/>
      <c r="Z209" s="31"/>
      <c r="AA209" s="31"/>
      <c r="AB209" s="31"/>
      <c r="AC209" s="31"/>
      <c r="AD209" s="31"/>
      <c r="AE209" s="31"/>
      <c r="AR209" s="192" t="s">
        <v>126</v>
      </c>
      <c r="AT209" s="192" t="s">
        <v>122</v>
      </c>
      <c r="AU209" s="192" t="s">
        <v>82</v>
      </c>
      <c r="AY209" s="14" t="s">
        <v>120</v>
      </c>
      <c r="BE209" s="193">
        <f>IF(N209="základní",J209,0)</f>
        <v>0</v>
      </c>
      <c r="BF209" s="193">
        <f>IF(N209="snížená",J209,0)</f>
        <v>0</v>
      </c>
      <c r="BG209" s="193">
        <f>IF(N209="zákl. přenesená",J209,0)</f>
        <v>0</v>
      </c>
      <c r="BH209" s="193">
        <f>IF(N209="sníž. přenesená",J209,0)</f>
        <v>0</v>
      </c>
      <c r="BI209" s="193">
        <f>IF(N209="nulová",J209,0)</f>
        <v>0</v>
      </c>
      <c r="BJ209" s="14" t="s">
        <v>80</v>
      </c>
      <c r="BK209" s="193">
        <f>ROUND(I209*H209,2)</f>
        <v>0</v>
      </c>
      <c r="BL209" s="14" t="s">
        <v>126</v>
      </c>
      <c r="BM209" s="192" t="s">
        <v>275</v>
      </c>
    </row>
    <row r="210" spans="1:65" s="2" customFormat="1" ht="19.5">
      <c r="A210" s="31"/>
      <c r="B210" s="32"/>
      <c r="C210" s="33"/>
      <c r="D210" s="194" t="s">
        <v>127</v>
      </c>
      <c r="E210" s="33"/>
      <c r="F210" s="195" t="s">
        <v>276</v>
      </c>
      <c r="G210" s="33"/>
      <c r="H210" s="33"/>
      <c r="I210" s="196"/>
      <c r="J210" s="33"/>
      <c r="K210" s="33"/>
      <c r="L210" s="36"/>
      <c r="M210" s="197"/>
      <c r="N210" s="198"/>
      <c r="O210" s="68"/>
      <c r="P210" s="68"/>
      <c r="Q210" s="68"/>
      <c r="R210" s="68"/>
      <c r="S210" s="68"/>
      <c r="T210" s="69"/>
      <c r="U210" s="31"/>
      <c r="V210" s="31"/>
      <c r="W210" s="31"/>
      <c r="X210" s="31"/>
      <c r="Y210" s="31"/>
      <c r="Z210" s="31"/>
      <c r="AA210" s="31"/>
      <c r="AB210" s="31"/>
      <c r="AC210" s="31"/>
      <c r="AD210" s="31"/>
      <c r="AE210" s="31"/>
      <c r="AT210" s="14" t="s">
        <v>127</v>
      </c>
      <c r="AU210" s="14" t="s">
        <v>82</v>
      </c>
    </row>
    <row r="211" spans="1:65" s="2" customFormat="1" ht="11.25">
      <c r="A211" s="31"/>
      <c r="B211" s="32"/>
      <c r="C211" s="33"/>
      <c r="D211" s="199" t="s">
        <v>234</v>
      </c>
      <c r="E211" s="33"/>
      <c r="F211" s="200" t="s">
        <v>277</v>
      </c>
      <c r="G211" s="33"/>
      <c r="H211" s="33"/>
      <c r="I211" s="196"/>
      <c r="J211" s="33"/>
      <c r="K211" s="33"/>
      <c r="L211" s="36"/>
      <c r="M211" s="197"/>
      <c r="N211" s="198"/>
      <c r="O211" s="68"/>
      <c r="P211" s="68"/>
      <c r="Q211" s="68"/>
      <c r="R211" s="68"/>
      <c r="S211" s="68"/>
      <c r="T211" s="69"/>
      <c r="U211" s="31"/>
      <c r="V211" s="31"/>
      <c r="W211" s="31"/>
      <c r="X211" s="31"/>
      <c r="Y211" s="31"/>
      <c r="Z211" s="31"/>
      <c r="AA211" s="31"/>
      <c r="AB211" s="31"/>
      <c r="AC211" s="31"/>
      <c r="AD211" s="31"/>
      <c r="AE211" s="31"/>
      <c r="AT211" s="14" t="s">
        <v>234</v>
      </c>
      <c r="AU211" s="14" t="s">
        <v>82</v>
      </c>
    </row>
    <row r="212" spans="1:65" s="12" customFormat="1" ht="22.9" customHeight="1">
      <c r="B212" s="164"/>
      <c r="C212" s="165"/>
      <c r="D212" s="166" t="s">
        <v>72</v>
      </c>
      <c r="E212" s="178" t="s">
        <v>278</v>
      </c>
      <c r="F212" s="178" t="s">
        <v>279</v>
      </c>
      <c r="G212" s="165"/>
      <c r="H212" s="165"/>
      <c r="I212" s="168"/>
      <c r="J212" s="179">
        <f>BK212</f>
        <v>0</v>
      </c>
      <c r="K212" s="165"/>
      <c r="L212" s="170"/>
      <c r="M212" s="171"/>
      <c r="N212" s="172"/>
      <c r="O212" s="172"/>
      <c r="P212" s="173">
        <f>SUM(P213:P217)</f>
        <v>0</v>
      </c>
      <c r="Q212" s="172"/>
      <c r="R212" s="173">
        <f>SUM(R213:R217)</f>
        <v>0</v>
      </c>
      <c r="S212" s="172"/>
      <c r="T212" s="174">
        <f>SUM(T213:T217)</f>
        <v>0</v>
      </c>
      <c r="AR212" s="175" t="s">
        <v>142</v>
      </c>
      <c r="AT212" s="176" t="s">
        <v>72</v>
      </c>
      <c r="AU212" s="176" t="s">
        <v>80</v>
      </c>
      <c r="AY212" s="175" t="s">
        <v>120</v>
      </c>
      <c r="BK212" s="177">
        <f>SUM(BK213:BK217)</f>
        <v>0</v>
      </c>
    </row>
    <row r="213" spans="1:65" s="2" customFormat="1" ht="16.5" customHeight="1">
      <c r="A213" s="31"/>
      <c r="B213" s="32"/>
      <c r="C213" s="180" t="s">
        <v>192</v>
      </c>
      <c r="D213" s="180" t="s">
        <v>122</v>
      </c>
      <c r="E213" s="181" t="s">
        <v>280</v>
      </c>
      <c r="F213" s="182" t="s">
        <v>279</v>
      </c>
      <c r="G213" s="183" t="s">
        <v>125</v>
      </c>
      <c r="H213" s="184">
        <v>1</v>
      </c>
      <c r="I213" s="185"/>
      <c r="J213" s="186">
        <f>ROUND(I213*H213,2)</f>
        <v>0</v>
      </c>
      <c r="K213" s="187"/>
      <c r="L213" s="36"/>
      <c r="M213" s="188" t="s">
        <v>1</v>
      </c>
      <c r="N213" s="189" t="s">
        <v>38</v>
      </c>
      <c r="O213" s="68"/>
      <c r="P213" s="190">
        <f>O213*H213</f>
        <v>0</v>
      </c>
      <c r="Q213" s="190">
        <v>0</v>
      </c>
      <c r="R213" s="190">
        <f>Q213*H213</f>
        <v>0</v>
      </c>
      <c r="S213" s="190">
        <v>0</v>
      </c>
      <c r="T213" s="191">
        <f>S213*H213</f>
        <v>0</v>
      </c>
      <c r="U213" s="31"/>
      <c r="V213" s="31"/>
      <c r="W213" s="31"/>
      <c r="X213" s="31"/>
      <c r="Y213" s="31"/>
      <c r="Z213" s="31"/>
      <c r="AA213" s="31"/>
      <c r="AB213" s="31"/>
      <c r="AC213" s="31"/>
      <c r="AD213" s="31"/>
      <c r="AE213" s="31"/>
      <c r="AR213" s="192" t="s">
        <v>126</v>
      </c>
      <c r="AT213" s="192" t="s">
        <v>122</v>
      </c>
      <c r="AU213" s="192" t="s">
        <v>82</v>
      </c>
      <c r="AY213" s="14" t="s">
        <v>120</v>
      </c>
      <c r="BE213" s="193">
        <f>IF(N213="základní",J213,0)</f>
        <v>0</v>
      </c>
      <c r="BF213" s="193">
        <f>IF(N213="snížená",J213,0)</f>
        <v>0</v>
      </c>
      <c r="BG213" s="193">
        <f>IF(N213="zákl. přenesená",J213,0)</f>
        <v>0</v>
      </c>
      <c r="BH213" s="193">
        <f>IF(N213="sníž. přenesená",J213,0)</f>
        <v>0</v>
      </c>
      <c r="BI213" s="193">
        <f>IF(N213="nulová",J213,0)</f>
        <v>0</v>
      </c>
      <c r="BJ213" s="14" t="s">
        <v>80</v>
      </c>
      <c r="BK213" s="193">
        <f>ROUND(I213*H213,2)</f>
        <v>0</v>
      </c>
      <c r="BL213" s="14" t="s">
        <v>126</v>
      </c>
      <c r="BM213" s="192" t="s">
        <v>281</v>
      </c>
    </row>
    <row r="214" spans="1:65" s="2" customFormat="1" ht="11.25">
      <c r="A214" s="31"/>
      <c r="B214" s="32"/>
      <c r="C214" s="33"/>
      <c r="D214" s="194" t="s">
        <v>127</v>
      </c>
      <c r="E214" s="33"/>
      <c r="F214" s="195" t="s">
        <v>282</v>
      </c>
      <c r="G214" s="33"/>
      <c r="H214" s="33"/>
      <c r="I214" s="196"/>
      <c r="J214" s="33"/>
      <c r="K214" s="33"/>
      <c r="L214" s="36"/>
      <c r="M214" s="197"/>
      <c r="N214" s="198"/>
      <c r="O214" s="68"/>
      <c r="P214" s="68"/>
      <c r="Q214" s="68"/>
      <c r="R214" s="68"/>
      <c r="S214" s="68"/>
      <c r="T214" s="69"/>
      <c r="U214" s="31"/>
      <c r="V214" s="31"/>
      <c r="W214" s="31"/>
      <c r="X214" s="31"/>
      <c r="Y214" s="31"/>
      <c r="Z214" s="31"/>
      <c r="AA214" s="31"/>
      <c r="AB214" s="31"/>
      <c r="AC214" s="31"/>
      <c r="AD214" s="31"/>
      <c r="AE214" s="31"/>
      <c r="AT214" s="14" t="s">
        <v>127</v>
      </c>
      <c r="AU214" s="14" t="s">
        <v>82</v>
      </c>
    </row>
    <row r="215" spans="1:65" s="2" customFormat="1" ht="11.25">
      <c r="A215" s="31"/>
      <c r="B215" s="32"/>
      <c r="C215" s="33"/>
      <c r="D215" s="199" t="s">
        <v>234</v>
      </c>
      <c r="E215" s="33"/>
      <c r="F215" s="200" t="s">
        <v>283</v>
      </c>
      <c r="G215" s="33"/>
      <c r="H215" s="33"/>
      <c r="I215" s="196"/>
      <c r="J215" s="33"/>
      <c r="K215" s="33"/>
      <c r="L215" s="36"/>
      <c r="M215" s="197"/>
      <c r="N215" s="198"/>
      <c r="O215" s="68"/>
      <c r="P215" s="68"/>
      <c r="Q215" s="68"/>
      <c r="R215" s="68"/>
      <c r="S215" s="68"/>
      <c r="T215" s="69"/>
      <c r="U215" s="31"/>
      <c r="V215" s="31"/>
      <c r="W215" s="31"/>
      <c r="X215" s="31"/>
      <c r="Y215" s="31"/>
      <c r="Z215" s="31"/>
      <c r="AA215" s="31"/>
      <c r="AB215" s="31"/>
      <c r="AC215" s="31"/>
      <c r="AD215" s="31"/>
      <c r="AE215" s="31"/>
      <c r="AT215" s="14" t="s">
        <v>234</v>
      </c>
      <c r="AU215" s="14" t="s">
        <v>82</v>
      </c>
    </row>
    <row r="216" spans="1:65" s="2" customFormat="1" ht="16.5" customHeight="1">
      <c r="A216" s="31"/>
      <c r="B216" s="32"/>
      <c r="C216" s="180" t="s">
        <v>284</v>
      </c>
      <c r="D216" s="180" t="s">
        <v>122</v>
      </c>
      <c r="E216" s="181" t="s">
        <v>285</v>
      </c>
      <c r="F216" s="182" t="s">
        <v>286</v>
      </c>
      <c r="G216" s="183" t="s">
        <v>125</v>
      </c>
      <c r="H216" s="184">
        <v>1</v>
      </c>
      <c r="I216" s="185"/>
      <c r="J216" s="186">
        <f>ROUND(I216*H216,2)</f>
        <v>0</v>
      </c>
      <c r="K216" s="187"/>
      <c r="L216" s="36"/>
      <c r="M216" s="188" t="s">
        <v>1</v>
      </c>
      <c r="N216" s="189" t="s">
        <v>38</v>
      </c>
      <c r="O216" s="68"/>
      <c r="P216" s="190">
        <f>O216*H216</f>
        <v>0</v>
      </c>
      <c r="Q216" s="190">
        <v>0</v>
      </c>
      <c r="R216" s="190">
        <f>Q216*H216</f>
        <v>0</v>
      </c>
      <c r="S216" s="190">
        <v>0</v>
      </c>
      <c r="T216" s="191">
        <f>S216*H216</f>
        <v>0</v>
      </c>
      <c r="U216" s="31"/>
      <c r="V216" s="31"/>
      <c r="W216" s="31"/>
      <c r="X216" s="31"/>
      <c r="Y216" s="31"/>
      <c r="Z216" s="31"/>
      <c r="AA216" s="31"/>
      <c r="AB216" s="31"/>
      <c r="AC216" s="31"/>
      <c r="AD216" s="31"/>
      <c r="AE216" s="31"/>
      <c r="AR216" s="192" t="s">
        <v>126</v>
      </c>
      <c r="AT216" s="192" t="s">
        <v>122</v>
      </c>
      <c r="AU216" s="192" t="s">
        <v>82</v>
      </c>
      <c r="AY216" s="14" t="s">
        <v>120</v>
      </c>
      <c r="BE216" s="193">
        <f>IF(N216="základní",J216,0)</f>
        <v>0</v>
      </c>
      <c r="BF216" s="193">
        <f>IF(N216="snížená",J216,0)</f>
        <v>0</v>
      </c>
      <c r="BG216" s="193">
        <f>IF(N216="zákl. přenesená",J216,0)</f>
        <v>0</v>
      </c>
      <c r="BH216" s="193">
        <f>IF(N216="sníž. přenesená",J216,0)</f>
        <v>0</v>
      </c>
      <c r="BI216" s="193">
        <f>IF(N216="nulová",J216,0)</f>
        <v>0</v>
      </c>
      <c r="BJ216" s="14" t="s">
        <v>80</v>
      </c>
      <c r="BK216" s="193">
        <f>ROUND(I216*H216,2)</f>
        <v>0</v>
      </c>
      <c r="BL216" s="14" t="s">
        <v>126</v>
      </c>
      <c r="BM216" s="192" t="s">
        <v>222</v>
      </c>
    </row>
    <row r="217" spans="1:65" s="2" customFormat="1" ht="11.25">
      <c r="A217" s="31"/>
      <c r="B217" s="32"/>
      <c r="C217" s="33"/>
      <c r="D217" s="194" t="s">
        <v>127</v>
      </c>
      <c r="E217" s="33"/>
      <c r="F217" s="195" t="s">
        <v>286</v>
      </c>
      <c r="G217" s="33"/>
      <c r="H217" s="33"/>
      <c r="I217" s="196"/>
      <c r="J217" s="33"/>
      <c r="K217" s="33"/>
      <c r="L217" s="36"/>
      <c r="M217" s="201"/>
      <c r="N217" s="202"/>
      <c r="O217" s="203"/>
      <c r="P217" s="203"/>
      <c r="Q217" s="203"/>
      <c r="R217" s="203"/>
      <c r="S217" s="203"/>
      <c r="T217" s="204"/>
      <c r="U217" s="31"/>
      <c r="V217" s="31"/>
      <c r="W217" s="31"/>
      <c r="X217" s="31"/>
      <c r="Y217" s="31"/>
      <c r="Z217" s="31"/>
      <c r="AA217" s="31"/>
      <c r="AB217" s="31"/>
      <c r="AC217" s="31"/>
      <c r="AD217" s="31"/>
      <c r="AE217" s="31"/>
      <c r="AT217" s="14" t="s">
        <v>127</v>
      </c>
      <c r="AU217" s="14" t="s">
        <v>82</v>
      </c>
    </row>
    <row r="218" spans="1:65" s="2" customFormat="1" ht="6.95" customHeight="1">
      <c r="A218" s="31"/>
      <c r="B218" s="51"/>
      <c r="C218" s="52"/>
      <c r="D218" s="52"/>
      <c r="E218" s="52"/>
      <c r="F218" s="52"/>
      <c r="G218" s="52"/>
      <c r="H218" s="52"/>
      <c r="I218" s="52"/>
      <c r="J218" s="52"/>
      <c r="K218" s="52"/>
      <c r="L218" s="36"/>
      <c r="M218" s="31"/>
      <c r="O218" s="31"/>
      <c r="P218" s="31"/>
      <c r="Q218" s="31"/>
      <c r="R218" s="31"/>
      <c r="S218" s="31"/>
      <c r="T218" s="31"/>
      <c r="U218" s="31"/>
      <c r="V218" s="31"/>
      <c r="W218" s="31"/>
      <c r="X218" s="31"/>
      <c r="Y218" s="31"/>
      <c r="Z218" s="31"/>
      <c r="AA218" s="31"/>
      <c r="AB218" s="31"/>
      <c r="AC218" s="31"/>
      <c r="AD218" s="31"/>
      <c r="AE218" s="31"/>
    </row>
  </sheetData>
  <sheetProtection algorithmName="SHA-512" hashValue="OeP2cDd5Ohph1RcJCyQop4JZtHIJqTn9KQE0zadlyE/WWsojEuaBmZ4gIbeKlkv3Ojc+YEOCOUn1oz6dMH5tmg==" saltValue="c3IqeKEO7BwZ6u4+nvuO2g==" spinCount="100000" sheet="1" objects="1" scenarios="1" formatColumns="0" formatRows="0" autoFilter="0"/>
  <autoFilter ref="C129:K217" xr:uid="{00000000-0009-0000-0000-000001000000}"/>
  <mergeCells count="9">
    <mergeCell ref="E87:H87"/>
    <mergeCell ref="E120:H120"/>
    <mergeCell ref="E122:H122"/>
    <mergeCell ref="L2:V2"/>
    <mergeCell ref="E7:H7"/>
    <mergeCell ref="E9:H9"/>
    <mergeCell ref="E18:H18"/>
    <mergeCell ref="E27:H27"/>
    <mergeCell ref="E85:H85"/>
  </mergeCells>
  <hyperlinks>
    <hyperlink ref="F186" r:id="rId1" xr:uid="{00000000-0004-0000-0100-000000000000}"/>
    <hyperlink ref="F191" r:id="rId2" xr:uid="{00000000-0004-0000-0100-000001000000}"/>
    <hyperlink ref="F196" r:id="rId3" xr:uid="{00000000-0004-0000-0100-000002000000}"/>
    <hyperlink ref="F199" r:id="rId4" xr:uid="{00000000-0004-0000-0100-000003000000}"/>
    <hyperlink ref="F207" r:id="rId5" xr:uid="{00000000-0004-0000-0100-000004000000}"/>
    <hyperlink ref="F211" r:id="rId6" xr:uid="{00000000-0004-0000-0100-000005000000}"/>
    <hyperlink ref="F215" r:id="rId7" xr:uid="{00000000-0004-0000-0100-000006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96 - Demolice budov v are...</vt:lpstr>
      <vt:lpstr>'96 - Demolice budov v are...'!Názvy_tisku</vt:lpstr>
      <vt:lpstr>'Rekapitulace stavby'!Názvy_tisku</vt:lpstr>
      <vt:lpstr>'96 - Demolice budov v are...'!Oblast_tisku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Pudivítr, Josef</dc:creator>
  <cp:lastModifiedBy>Pudivítr, Josef</cp:lastModifiedBy>
  <dcterms:created xsi:type="dcterms:W3CDTF">2024-10-01T11:19:18Z</dcterms:created>
  <dcterms:modified xsi:type="dcterms:W3CDTF">2024-10-01T11:27:14Z</dcterms:modified>
</cp:coreProperties>
</file>