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190" activeTab="1"/>
  </bookViews>
  <sheets>
    <sheet name="Rekapitulace stavby" sheetId="1" r:id="rId1"/>
    <sheet name="01 - Koncová zařízení" sheetId="2" r:id="rId2"/>
    <sheet name="02 - VRN" sheetId="3" r:id="rId3"/>
  </sheets>
  <definedNames>
    <definedName name="_xlnm._FilterDatabase" localSheetId="1" hidden="1">'01 - Koncová zařízení'!$C$117:$K$130</definedName>
    <definedName name="_xlnm._FilterDatabase" localSheetId="2" hidden="1">'02 - VRN'!$C$117:$K$126</definedName>
    <definedName name="_xlnm.Print_Titles" localSheetId="1">'01 - Koncová zařízení'!$117:$117</definedName>
    <definedName name="_xlnm.Print_Titles" localSheetId="2">'02 - VRN'!$117:$117</definedName>
    <definedName name="_xlnm.Print_Titles" localSheetId="0">'Rekapitulace stavby'!$92:$92</definedName>
    <definedName name="_xlnm.Print_Area" localSheetId="1">'01 - Koncová zařízení'!$C$4:$J$39,'01 - Koncová zařízení'!$C$50:$J$76,'01 - Koncová zařízení'!$C$82:$J$99,'01 - Koncová zařízení'!$C$105:$J$130</definedName>
    <definedName name="_xlnm.Print_Area" localSheetId="2">'02 - VRN'!$C$4:$J$39,'02 - VRN'!$C$50:$J$76,'02 - VRN'!$C$82:$J$99,'02 - VRN'!$C$105:$J$126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92" i="3" s="1"/>
  <c r="J23" i="3"/>
  <c r="J21" i="3"/>
  <c r="E21" i="3"/>
  <c r="J114" i="3" s="1"/>
  <c r="J20" i="3"/>
  <c r="J18" i="3"/>
  <c r="E18" i="3"/>
  <c r="F92" i="3" s="1"/>
  <c r="J17" i="3"/>
  <c r="J15" i="3"/>
  <c r="E15" i="3"/>
  <c r="F114" i="3" s="1"/>
  <c r="J14" i="3"/>
  <c r="J12" i="3"/>
  <c r="J112" i="3"/>
  <c r="E7" i="3"/>
  <c r="E85" i="3"/>
  <c r="J37" i="2"/>
  <c r="J36" i="2"/>
  <c r="AY95" i="1" s="1"/>
  <c r="J35" i="2"/>
  <c r="AX95" i="1"/>
  <c r="BI129" i="2"/>
  <c r="BH129" i="2"/>
  <c r="BG129" i="2"/>
  <c r="BF129" i="2"/>
  <c r="T129" i="2"/>
  <c r="T128" i="2" s="1"/>
  <c r="T127" i="2" s="1"/>
  <c r="R129" i="2"/>
  <c r="R128" i="2" s="1"/>
  <c r="R127" i="2" s="1"/>
  <c r="P129" i="2"/>
  <c r="P128" i="2" s="1"/>
  <c r="P127" i="2" s="1"/>
  <c r="BI125" i="2"/>
  <c r="BH125" i="2"/>
  <c r="BG125" i="2"/>
  <c r="BF125" i="2"/>
  <c r="F34" i="2" s="1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F35" i="2" s="1"/>
  <c r="BF119" i="2"/>
  <c r="T119" i="2"/>
  <c r="T118" i="2" s="1"/>
  <c r="R119" i="2"/>
  <c r="R118" i="2" s="1"/>
  <c r="P119" i="2"/>
  <c r="P118" i="2" s="1"/>
  <c r="AU95" i="1" s="1"/>
  <c r="F112" i="2"/>
  <c r="E110" i="2"/>
  <c r="F89" i="2"/>
  <c r="E87" i="2"/>
  <c r="J24" i="2"/>
  <c r="E24" i="2"/>
  <c r="J115" i="2" s="1"/>
  <c r="J23" i="2"/>
  <c r="J21" i="2"/>
  <c r="E21" i="2"/>
  <c r="J114" i="2" s="1"/>
  <c r="J20" i="2"/>
  <c r="J18" i="2"/>
  <c r="E18" i="2"/>
  <c r="F115" i="2" s="1"/>
  <c r="J17" i="2"/>
  <c r="J15" i="2"/>
  <c r="E15" i="2"/>
  <c r="F114" i="2" s="1"/>
  <c r="J14" i="2"/>
  <c r="J12" i="2"/>
  <c r="J112" i="2"/>
  <c r="E7" i="2"/>
  <c r="E108" i="2"/>
  <c r="L90" i="1"/>
  <c r="AM90" i="1"/>
  <c r="AM89" i="1"/>
  <c r="L89" i="1"/>
  <c r="AM87" i="1"/>
  <c r="L87" i="1"/>
  <c r="L85" i="1"/>
  <c r="L84" i="1"/>
  <c r="BK129" i="2"/>
  <c r="J119" i="2"/>
  <c r="J121" i="3"/>
  <c r="J129" i="2"/>
  <c r="BK121" i="2"/>
  <c r="F36" i="2"/>
  <c r="BK125" i="2"/>
  <c r="J121" i="2"/>
  <c r="J125" i="3"/>
  <c r="J123" i="3"/>
  <c r="BK123" i="2"/>
  <c r="AS94" i="1"/>
  <c r="J123" i="2"/>
  <c r="F37" i="2"/>
  <c r="BK125" i="3"/>
  <c r="J125" i="2"/>
  <c r="BK119" i="2"/>
  <c r="BK123" i="3"/>
  <c r="BK121" i="3"/>
  <c r="J34" i="2" l="1"/>
  <c r="BK120" i="3"/>
  <c r="J120" i="3"/>
  <c r="J98" i="3"/>
  <c r="P120" i="3"/>
  <c r="P119" i="3" s="1"/>
  <c r="P118" i="3" s="1"/>
  <c r="AU96" i="1" s="1"/>
  <c r="AU94" i="1" s="1"/>
  <c r="R120" i="3"/>
  <c r="R119" i="3" s="1"/>
  <c r="R118" i="3" s="1"/>
  <c r="T120" i="3"/>
  <c r="T119" i="3"/>
  <c r="T118" i="3" s="1"/>
  <c r="BK128" i="2"/>
  <c r="J128" i="2"/>
  <c r="J98" i="2"/>
  <c r="J89" i="3"/>
  <c r="F115" i="3"/>
  <c r="BK127" i="2"/>
  <c r="J127" i="2"/>
  <c r="J97" i="2" s="1"/>
  <c r="F91" i="3"/>
  <c r="BE121" i="3"/>
  <c r="BE123" i="3"/>
  <c r="BE125" i="3"/>
  <c r="J115" i="3"/>
  <c r="E108" i="3"/>
  <c r="J91" i="3"/>
  <c r="BC95" i="1"/>
  <c r="E85" i="2"/>
  <c r="J89" i="2"/>
  <c r="F91" i="2"/>
  <c r="J91" i="2"/>
  <c r="F92" i="2"/>
  <c r="J92" i="2"/>
  <c r="BE119" i="2"/>
  <c r="BE121" i="2"/>
  <c r="BE123" i="2"/>
  <c r="BE125" i="2"/>
  <c r="BE129" i="2"/>
  <c r="BB95" i="1"/>
  <c r="BD95" i="1"/>
  <c r="AW95" i="1"/>
  <c r="BA95" i="1"/>
  <c r="BA94" i="1" s="1"/>
  <c r="W30" i="1" s="1"/>
  <c r="F37" i="3"/>
  <c r="BD96" i="1"/>
  <c r="BD94" i="1"/>
  <c r="W33" i="1" s="1"/>
  <c r="F34" i="3"/>
  <c r="BA96" i="1"/>
  <c r="J34" i="3"/>
  <c r="AW96" i="1"/>
  <c r="F36" i="3"/>
  <c r="BC96" i="1" s="1"/>
  <c r="BC94" i="1" s="1"/>
  <c r="W32" i="1" s="1"/>
  <c r="F35" i="3"/>
  <c r="BB96" i="1" s="1"/>
  <c r="BB94" i="1" l="1"/>
  <c r="W31" i="1" s="1"/>
  <c r="BK119" i="3"/>
  <c r="BK118" i="3"/>
  <c r="J118" i="3"/>
  <c r="J96" i="3"/>
  <c r="BK118" i="2"/>
  <c r="J118" i="2"/>
  <c r="J96" i="2" s="1"/>
  <c r="AX94" i="1"/>
  <c r="F33" i="2"/>
  <c r="AZ95" i="1"/>
  <c r="J33" i="2"/>
  <c r="AV95" i="1"/>
  <c r="AT95" i="1" s="1"/>
  <c r="J33" i="3"/>
  <c r="AV96" i="1"/>
  <c r="AT96" i="1"/>
  <c r="AY94" i="1"/>
  <c r="F33" i="3"/>
  <c r="AZ96" i="1"/>
  <c r="AW94" i="1"/>
  <c r="AK30" i="1" s="1"/>
  <c r="J119" i="3" l="1"/>
  <c r="J97" i="3"/>
  <c r="J30" i="3"/>
  <c r="AG96" i="1"/>
  <c r="AZ94" i="1"/>
  <c r="W29" i="1"/>
  <c r="J30" i="2"/>
  <c r="AG95" i="1" s="1"/>
  <c r="AG94" i="1" s="1"/>
  <c r="AK26" i="1" s="1"/>
  <c r="J39" i="3" l="1"/>
  <c r="J39" i="2"/>
  <c r="AN95" i="1"/>
  <c r="AN96" i="1"/>
  <c r="AV94" i="1"/>
  <c r="AK29" i="1"/>
  <c r="AK35" i="1"/>
  <c r="AT94" i="1" l="1"/>
  <c r="AN94" i="1"/>
</calcChain>
</file>

<file path=xl/sharedStrings.xml><?xml version="1.0" encoding="utf-8"?>
<sst xmlns="http://schemas.openxmlformats.org/spreadsheetml/2006/main" count="519" uniqueCount="148">
  <si>
    <t>Export Komplet</t>
  </si>
  <si>
    <t/>
  </si>
  <si>
    <t>2.0</t>
  </si>
  <si>
    <t>ZAMOK</t>
  </si>
  <si>
    <t>False</t>
  </si>
  <si>
    <t>{030db379-c582-478f-98cc-f756cd0a6646}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</si>
  <si>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</si>
  <si>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</si>
  <si>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</si>
  <si>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</si>
  <si>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</si>
  <si>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</si>
  <si>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</si>
  <si>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</si>
  <si>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</si>
  <si>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</si>
  <si>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</si>
  <si>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Příloha č. 4b - Výkaz výměr</t>
  </si>
  <si>
    <t>KSO:</t>
  </si>
  <si>
    <t>CC-CZ:</t>
  </si>
  <si>
    <t>Místo:</t>
  </si>
  <si>
    <t xml:space="preserve"> </t>
  </si>
  <si>
    <t>Datum:</t>
  </si>
  <si>
    <t>12. 9. 2024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</si>
  <si>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</si>
  <si>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</si>
  <si>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</si>
  <si>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</si>
  <si>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</si>
  <si>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</si>
  <si>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</si>
  <si>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</si>
  <si>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</si>
  <si>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</si>
  <si>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</si>
  <si>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</si>
  <si>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</si>
  <si>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</si>
  <si>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</si>
  <si>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</si>
  <si>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</si>
  <si>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</si>
  <si>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</si>
  <si>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</si>
  <si>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</si>
  <si>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</si>
  <si>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</si>
  <si>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</si>
  <si>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</si>
  <si>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</si>
  <si>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</si>
  <si>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</si>
  <si>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</si>
  <si>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</si>
  <si>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</si>
  <si>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</si>
  <si>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</si>
  <si>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</si>
  <si>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</si>
  <si>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</si>
  <si>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</si>
  <si>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</si>
  <si>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</si>
  <si>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</si>
  <si>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</si>
  <si>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</si>
  <si>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</si>
  <si>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</si>
  <si>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</si>
  <si>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</si>
  <si>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</si>
  <si>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</si>
  <si>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</si>
  <si>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</si>
  <si>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</si>
  <si>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</si>
  <si>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</si>
  <si>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</si>
  <si>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Koncová zařízení</t>
  </si>
  <si>
    <t>STA</t>
  </si>
  <si>
    <t>1</t>
  </si>
  <si>
    <t>{2efbe71e-610b-4666-a868-2fea2d699b4e}</t>
  </si>
  <si>
    <t>2</t>
  </si>
  <si>
    <t>02</t>
  </si>
  <si>
    <t>VRN</t>
  </si>
  <si>
    <t>{449fa6a0-5889-438b-ac24-007704b5f575}</t>
  </si>
  <si>
    <t>KRYCÍ LIST SOUPISU PRACÍ</t>
  </si>
  <si>
    <t>Objekt:</t>
  </si>
  <si>
    <t>01 - Koncová zařízení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</si>
  <si>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</si>
  <si>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</si>
  <si>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</si>
  <si>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</si>
  <si>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</si>
  <si>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</si>
  <si>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</si>
  <si>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</si>
  <si>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</si>
  <si>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</si>
  <si>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</si>
  <si>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</si>
  <si>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</si>
  <si>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</si>
  <si>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</si>
  <si>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</si>
  <si>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</si>
  <si>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</si>
  <si>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</si>
  <si>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</si>
  <si>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</si>
  <si>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E001</t>
  </si>
  <si>
    <t>Počítačová sestava pro učitele - dodání včetně instalace</t>
  </si>
  <si>
    <t>ks</t>
  </si>
  <si>
    <t>8</t>
  </si>
  <si>
    <t>ROZPOCET</t>
  </si>
  <si>
    <t>4</t>
  </si>
  <si>
    <t>PP</t>
  </si>
  <si>
    <t>E002</t>
  </si>
  <si>
    <t>Interaktivní tabule - dodání včetně implementace</t>
  </si>
  <si>
    <t>3</t>
  </si>
  <si>
    <t>E003</t>
  </si>
  <si>
    <t>Notebook grafika</t>
  </si>
  <si>
    <t>kus</t>
  </si>
  <si>
    <t>6</t>
  </si>
  <si>
    <t>E004</t>
  </si>
  <si>
    <t>Antivirová ochrana stanic</t>
  </si>
  <si>
    <t>kpl</t>
  </si>
  <si>
    <t>2006108921</t>
  </si>
  <si>
    <t>Verze produktu: AVG Business Edition prodloužení, popřípadě nová instalace jiného antivirového řešení srovnatelných parametrů.
Počet licencí: 145
Délka licencí/počet: let 5 let
Specifikace: Ochrana proti virům a malware, ochrana proti phishingu, ochrana proti úniku dat, ochrana proti síťovým útokům, správa a kontrola zařízení, technická podpora.</t>
  </si>
  <si>
    <t>HSV</t>
  </si>
  <si>
    <t>Práce a dodávky HSV</t>
  </si>
  <si>
    <t>998</t>
  </si>
  <si>
    <t>Přesun hmot</t>
  </si>
  <si>
    <t>5</t>
  </si>
  <si>
    <t>K</t>
  </si>
  <si>
    <t>998011001R</t>
  </si>
  <si>
    <t>02 -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</si>
  <si>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</si>
  <si>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</si>
  <si>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</si>
  <si>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</si>
  <si>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</si>
  <si>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092203000</t>
  </si>
  <si>
    <t>Náklady na zaškolení obsluhy</t>
  </si>
  <si>
    <t>111211211R</t>
  </si>
  <si>
    <t>Doprava, vykládka, nakládka</t>
  </si>
  <si>
    <t>952905241R</t>
  </si>
  <si>
    <t>Dokončující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</si>
</sst>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64" workbookViewId="0">
      <selection activeCell="J95" sqref="J95:AF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1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19"/>
      <c r="AL5" s="19"/>
      <c r="AM5" s="19"/>
      <c r="AN5" s="19"/>
      <c r="AO5" s="19"/>
      <c r="AP5" s="19"/>
      <c r="AQ5" s="19"/>
      <c r="AR5" s="17"/>
      <c r="BE5" s="21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3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19"/>
      <c r="AL6" s="19"/>
      <c r="AM6" s="19"/>
      <c r="AN6" s="19"/>
      <c r="AO6" s="19"/>
      <c r="AP6" s="19"/>
      <c r="AQ6" s="19"/>
      <c r="AR6" s="17"/>
      <c r="BE6" s="21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9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9"/>
      <c r="BS13" s="14" t="s">
        <v>6</v>
      </c>
    </row>
    <row r="14" spans="1:74" ht="12.75">
      <c r="B14" s="18"/>
      <c r="C14" s="19"/>
      <c r="D14" s="19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9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9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9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9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9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9"/>
    </row>
    <row r="23" spans="1:71" s="1" customFormat="1" ht="16.5" customHeight="1">
      <c r="B23" s="18"/>
      <c r="C23" s="19"/>
      <c r="D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19"/>
      <c r="AP23" s="19"/>
      <c r="AQ23" s="19"/>
      <c r="AR23" s="17"/>
      <c r="BE23" s="21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9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7">
        <f>ROUND(AG94,2)</f>
        <v>0</v>
      </c>
      <c r="AL26" s="228"/>
      <c r="AM26" s="228"/>
      <c r="AN26" s="228"/>
      <c r="AO26" s="228"/>
      <c r="AP26" s="33"/>
      <c r="AQ26" s="33"/>
      <c r="AR26" s="36"/>
      <c r="BE26" s="21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9" t="s">
        <v>34</v>
      </c>
      <c r="M28" s="229"/>
      <c r="N28" s="229"/>
      <c r="O28" s="229"/>
      <c r="P28" s="229"/>
      <c r="Q28" s="33"/>
      <c r="R28" s="33"/>
      <c r="S28" s="33"/>
      <c r="T28" s="33"/>
      <c r="U28" s="33"/>
      <c r="V28" s="33"/>
      <c r="W28" s="229" t="s">
        <v>35</v>
      </c>
      <c r="X28" s="229"/>
      <c r="Y28" s="229"/>
      <c r="Z28" s="229"/>
      <c r="AA28" s="229"/>
      <c r="AB28" s="229"/>
      <c r="AC28" s="229"/>
      <c r="AD28" s="229"/>
      <c r="AE28" s="229"/>
      <c r="AF28" s="33"/>
      <c r="AG28" s="33"/>
      <c r="AH28" s="33"/>
      <c r="AI28" s="33"/>
      <c r="AJ28" s="33"/>
      <c r="AK28" s="229" t="s">
        <v>36</v>
      </c>
      <c r="AL28" s="229"/>
      <c r="AM28" s="229"/>
      <c r="AN28" s="229"/>
      <c r="AO28" s="229"/>
      <c r="AP28" s="33"/>
      <c r="AQ28" s="33"/>
      <c r="AR28" s="36"/>
      <c r="BE28" s="219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32">
        <v>0.21</v>
      </c>
      <c r="M29" s="231"/>
      <c r="N29" s="231"/>
      <c r="O29" s="231"/>
      <c r="P29" s="231"/>
      <c r="Q29" s="38"/>
      <c r="R29" s="38"/>
      <c r="S29" s="38"/>
      <c r="T29" s="38"/>
      <c r="U29" s="38"/>
      <c r="V29" s="38"/>
      <c r="W29" s="230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38"/>
      <c r="AG29" s="38"/>
      <c r="AH29" s="38"/>
      <c r="AI29" s="38"/>
      <c r="AJ29" s="38"/>
      <c r="AK29" s="230">
        <f>ROUND(AV94, 2)</f>
        <v>0</v>
      </c>
      <c r="AL29" s="231"/>
      <c r="AM29" s="231"/>
      <c r="AN29" s="231"/>
      <c r="AO29" s="231"/>
      <c r="AP29" s="38"/>
      <c r="AQ29" s="38"/>
      <c r="AR29" s="39"/>
      <c r="BE29" s="220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32">
        <v>0.12</v>
      </c>
      <c r="M30" s="231"/>
      <c r="N30" s="231"/>
      <c r="O30" s="231"/>
      <c r="P30" s="231"/>
      <c r="Q30" s="38"/>
      <c r="R30" s="38"/>
      <c r="S30" s="38"/>
      <c r="T30" s="38"/>
      <c r="U30" s="38"/>
      <c r="V30" s="38"/>
      <c r="W30" s="230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38"/>
      <c r="AG30" s="38"/>
      <c r="AH30" s="38"/>
      <c r="AI30" s="38"/>
      <c r="AJ30" s="38"/>
      <c r="AK30" s="230">
        <f>ROUND(AW94, 2)</f>
        <v>0</v>
      </c>
      <c r="AL30" s="231"/>
      <c r="AM30" s="231"/>
      <c r="AN30" s="231"/>
      <c r="AO30" s="231"/>
      <c r="AP30" s="38"/>
      <c r="AQ30" s="38"/>
      <c r="AR30" s="39"/>
      <c r="BE30" s="220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32">
        <v>0.21</v>
      </c>
      <c r="M31" s="231"/>
      <c r="N31" s="231"/>
      <c r="O31" s="231"/>
      <c r="P31" s="231"/>
      <c r="Q31" s="38"/>
      <c r="R31" s="38"/>
      <c r="S31" s="38"/>
      <c r="T31" s="38"/>
      <c r="U31" s="38"/>
      <c r="V31" s="38"/>
      <c r="W31" s="230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F31" s="38"/>
      <c r="AG31" s="38"/>
      <c r="AH31" s="38"/>
      <c r="AI31" s="38"/>
      <c r="AJ31" s="38"/>
      <c r="AK31" s="230">
        <v>0</v>
      </c>
      <c r="AL31" s="231"/>
      <c r="AM31" s="231"/>
      <c r="AN31" s="231"/>
      <c r="AO31" s="231"/>
      <c r="AP31" s="38"/>
      <c r="AQ31" s="38"/>
      <c r="AR31" s="39"/>
      <c r="BE31" s="220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32">
        <v>0.12</v>
      </c>
      <c r="M32" s="231"/>
      <c r="N32" s="231"/>
      <c r="O32" s="231"/>
      <c r="P32" s="231"/>
      <c r="Q32" s="38"/>
      <c r="R32" s="38"/>
      <c r="S32" s="38"/>
      <c r="T32" s="38"/>
      <c r="U32" s="38"/>
      <c r="V32" s="38"/>
      <c r="W32" s="230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F32" s="38"/>
      <c r="AG32" s="38"/>
      <c r="AH32" s="38"/>
      <c r="AI32" s="38"/>
      <c r="AJ32" s="38"/>
      <c r="AK32" s="230">
        <v>0</v>
      </c>
      <c r="AL32" s="231"/>
      <c r="AM32" s="231"/>
      <c r="AN32" s="231"/>
      <c r="AO32" s="231"/>
      <c r="AP32" s="38"/>
      <c r="AQ32" s="38"/>
      <c r="AR32" s="39"/>
      <c r="BE32" s="220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32">
        <v>0</v>
      </c>
      <c r="M33" s="231"/>
      <c r="N33" s="231"/>
      <c r="O33" s="231"/>
      <c r="P33" s="231"/>
      <c r="Q33" s="38"/>
      <c r="R33" s="38"/>
      <c r="S33" s="38"/>
      <c r="T33" s="38"/>
      <c r="U33" s="38"/>
      <c r="V33" s="38"/>
      <c r="W33" s="230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38"/>
      <c r="AG33" s="38"/>
      <c r="AH33" s="38"/>
      <c r="AI33" s="38"/>
      <c r="AJ33" s="38"/>
      <c r="AK33" s="230">
        <v>0</v>
      </c>
      <c r="AL33" s="231"/>
      <c r="AM33" s="231"/>
      <c r="AN33" s="231"/>
      <c r="AO33" s="231"/>
      <c r="AP33" s="38"/>
      <c r="AQ33" s="38"/>
      <c r="AR33" s="39"/>
      <c r="BE33" s="22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9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33" t="s">
        <v>45</v>
      </c>
      <c r="Y35" s="234"/>
      <c r="Z35" s="234"/>
      <c r="AA35" s="234"/>
      <c r="AB35" s="234"/>
      <c r="AC35" s="42"/>
      <c r="AD35" s="42"/>
      <c r="AE35" s="42"/>
      <c r="AF35" s="42"/>
      <c r="AG35" s="42"/>
      <c r="AH35" s="42"/>
      <c r="AI35" s="42"/>
      <c r="AJ35" s="42"/>
      <c r="AK35" s="235">
        <f>SUM(AK26:AK33)</f>
        <v>0</v>
      </c>
      <c r="AL35" s="234"/>
      <c r="AM35" s="234"/>
      <c r="AN35" s="234"/>
      <c r="AO35" s="23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IMPORT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7" t="str">
        <f>K6</f>
        <v>Příloha č. 4b - Výkaz výměr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9" t="str">
        <f>IF(AN8= "","",AN8)</f>
        <v>12. 9. 2024</v>
      </c>
      <c r="AN87" s="239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40" t="str">
        <f>IF(E17="","",E17)</f>
        <v xml:space="preserve"> </v>
      </c>
      <c r="AN89" s="241"/>
      <c r="AO89" s="241"/>
      <c r="AP89" s="241"/>
      <c r="AQ89" s="33"/>
      <c r="AR89" s="36"/>
      <c r="AS89" s="242" t="s">
        <v>53</v>
      </c>
      <c r="AT89" s="243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40" t="str">
        <f>IF(E20="","",E20)</f>
        <v xml:space="preserve"> </v>
      </c>
      <c r="AN90" s="241"/>
      <c r="AO90" s="241"/>
      <c r="AP90" s="241"/>
      <c r="AQ90" s="33"/>
      <c r="AR90" s="36"/>
      <c r="AS90" s="244"/>
      <c r="AT90" s="24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6"/>
      <c r="AT91" s="247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8" t="s">
        <v>54</v>
      </c>
      <c r="D92" s="249"/>
      <c r="E92" s="249"/>
      <c r="F92" s="249"/>
      <c r="G92" s="249"/>
      <c r="H92" s="70"/>
      <c r="I92" s="250" t="s">
        <v>55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1" t="s">
        <v>56</v>
      </c>
      <c r="AH92" s="249"/>
      <c r="AI92" s="249"/>
      <c r="AJ92" s="249"/>
      <c r="AK92" s="249"/>
      <c r="AL92" s="249"/>
      <c r="AM92" s="249"/>
      <c r="AN92" s="250" t="s">
        <v>57</v>
      </c>
      <c r="AO92" s="249"/>
      <c r="AP92" s="252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6">
        <f>ROUND(SUM(AG95:AG96),2)</f>
        <v>0</v>
      </c>
      <c r="AH94" s="256"/>
      <c r="AI94" s="256"/>
      <c r="AJ94" s="256"/>
      <c r="AK94" s="256"/>
      <c r="AL94" s="256"/>
      <c r="AM94" s="256"/>
      <c r="AN94" s="257">
        <f>SUM(AG94,AT94)</f>
        <v>0</v>
      </c>
      <c r="AO94" s="257"/>
      <c r="AP94" s="257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14</v>
      </c>
      <c r="BW94" s="88" t="s">
        <v>5</v>
      </c>
      <c r="BX94" s="88" t="s">
        <v>75</v>
      </c>
      <c r="CL94" s="88" t="s">
        <v>1</v>
      </c>
    </row>
    <row r="95" spans="1:91" s="7" customFormat="1" ht="16.5" customHeight="1">
      <c r="A95" s="90" t="s">
        <v>76</v>
      </c>
      <c r="B95" s="91"/>
      <c r="C95" s="92"/>
      <c r="D95" s="255" t="s">
        <v>77</v>
      </c>
      <c r="E95" s="255"/>
      <c r="F95" s="255"/>
      <c r="G95" s="255"/>
      <c r="H95" s="255"/>
      <c r="I95" s="93"/>
      <c r="J95" s="255" t="s">
        <v>78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3">
        <f>'01 - Koncová zařízení'!J30</f>
        <v>0</v>
      </c>
      <c r="AH95" s="254"/>
      <c r="AI95" s="254"/>
      <c r="AJ95" s="254"/>
      <c r="AK95" s="254"/>
      <c r="AL95" s="254"/>
      <c r="AM95" s="254"/>
      <c r="AN95" s="253">
        <f>SUM(AG95,AT95)</f>
        <v>0</v>
      </c>
      <c r="AO95" s="254"/>
      <c r="AP95" s="254"/>
      <c r="AQ95" s="94" t="s">
        <v>79</v>
      </c>
      <c r="AR95" s="95"/>
      <c r="AS95" s="96">
        <v>0</v>
      </c>
      <c r="AT95" s="97">
        <f>ROUND(SUM(AV95:AW95),2)</f>
        <v>0</v>
      </c>
      <c r="AU95" s="98">
        <f>'01 - Koncová zařízení'!P118</f>
        <v>0</v>
      </c>
      <c r="AV95" s="97">
        <f>'01 - Koncová zařízení'!J33</f>
        <v>0</v>
      </c>
      <c r="AW95" s="97">
        <f>'01 - Koncová zařízení'!J34</f>
        <v>0</v>
      </c>
      <c r="AX95" s="97">
        <f>'01 - Koncová zařízení'!J35</f>
        <v>0</v>
      </c>
      <c r="AY95" s="97">
        <f>'01 - Koncová zařízení'!J36</f>
        <v>0</v>
      </c>
      <c r="AZ95" s="97">
        <f>'01 - Koncová zařízení'!F33</f>
        <v>0</v>
      </c>
      <c r="BA95" s="97">
        <f>'01 - Koncová zařízení'!F34</f>
        <v>0</v>
      </c>
      <c r="BB95" s="97">
        <f>'01 - Koncová zařízení'!F35</f>
        <v>0</v>
      </c>
      <c r="BC95" s="97">
        <f>'01 - Koncová zařízení'!F36</f>
        <v>0</v>
      </c>
      <c r="BD95" s="99">
        <f>'01 - Koncová zařízení'!F37</f>
        <v>0</v>
      </c>
      <c r="BT95" s="100" t="s">
        <v>80</v>
      </c>
      <c r="BV95" s="100" t="s">
        <v>14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7" customFormat="1" ht="16.5" customHeight="1">
      <c r="A96" s="90" t="s">
        <v>76</v>
      </c>
      <c r="B96" s="91"/>
      <c r="C96" s="92"/>
      <c r="D96" s="255" t="s">
        <v>83</v>
      </c>
      <c r="E96" s="255"/>
      <c r="F96" s="255"/>
      <c r="G96" s="255"/>
      <c r="H96" s="255"/>
      <c r="I96" s="93"/>
      <c r="J96" s="255" t="s">
        <v>84</v>
      </c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3">
        <f>'02 - VRN'!J30</f>
        <v>0</v>
      </c>
      <c r="AH96" s="254"/>
      <c r="AI96" s="254"/>
      <c r="AJ96" s="254"/>
      <c r="AK96" s="254"/>
      <c r="AL96" s="254"/>
      <c r="AM96" s="254"/>
      <c r="AN96" s="253">
        <f>SUM(AG96,AT96)</f>
        <v>0</v>
      </c>
      <c r="AO96" s="254"/>
      <c r="AP96" s="254"/>
      <c r="AQ96" s="94" t="s">
        <v>79</v>
      </c>
      <c r="AR96" s="95"/>
      <c r="AS96" s="101">
        <v>0</v>
      </c>
      <c r="AT96" s="102">
        <f>ROUND(SUM(AV96:AW96),2)</f>
        <v>0</v>
      </c>
      <c r="AU96" s="103">
        <f>'02 - VRN'!P118</f>
        <v>0</v>
      </c>
      <c r="AV96" s="102">
        <f>'02 - VRN'!J33</f>
        <v>0</v>
      </c>
      <c r="AW96" s="102">
        <f>'02 - VRN'!J34</f>
        <v>0</v>
      </c>
      <c r="AX96" s="102">
        <f>'02 - VRN'!J35</f>
        <v>0</v>
      </c>
      <c r="AY96" s="102">
        <f>'02 - VRN'!J36</f>
        <v>0</v>
      </c>
      <c r="AZ96" s="102">
        <f>'02 - VRN'!F33</f>
        <v>0</v>
      </c>
      <c r="BA96" s="102">
        <f>'02 - VRN'!F34</f>
        <v>0</v>
      </c>
      <c r="BB96" s="102">
        <f>'02 - VRN'!F35</f>
        <v>0</v>
      </c>
      <c r="BC96" s="102">
        <f>'02 - VRN'!F36</f>
        <v>0</v>
      </c>
      <c r="BD96" s="104">
        <f>'02 - VRN'!F37</f>
        <v>0</v>
      </c>
      <c r="BT96" s="100" t="s">
        <v>80</v>
      </c>
      <c r="BV96" s="100" t="s">
        <v>14</v>
      </c>
      <c r="BW96" s="100" t="s">
        <v>85</v>
      </c>
      <c r="BX96" s="100" t="s">
        <v>5</v>
      </c>
      <c r="CL96" s="100" t="s">
        <v>1</v>
      </c>
      <c r="CM96" s="100" t="s">
        <v>82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1PhVbvR3xQAwC23rbpkK3+ojoqtJNsJ72MvtpVEw2QvKvErtUMmG5OXO9c3TpLiZ/FFp8aAM04nW2pogmOj+Yw==" saltValue="OnOY1qT7e/cgbfRFA1Vs+mY/fOLwFfAcwCXJ4n5nLP+XlIvTCaMyG4AMEt/FuUlKm4VdoCmJwDqBHx14oTQ6V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Koncová zařízení'!C2" display="/"/>
    <hyperlink ref="A96" location="'02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abSelected="1" workbookViewId="0">
      <selection activeCell="E9" sqref="E9:H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4" t="s">
        <v>81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Příloha č. 4b - Výkaz výměr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88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12. 9. 2024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ROUND((SUM(BE118:BE130)),  2)</f>
        <v>0</v>
      </c>
      <c r="G33" s="31"/>
      <c r="H33" s="31"/>
      <c r="I33" s="121">
        <v>0.21</v>
      </c>
      <c r="J33" s="120">
        <f>ROUND(((SUM(BE118:BE130))*I33),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ROUND((SUM(BF118:BF130)),  2)</f>
        <v>0</v>
      </c>
      <c r="G34" s="31"/>
      <c r="H34" s="31"/>
      <c r="I34" s="121">
        <v>0.12</v>
      </c>
      <c r="J34" s="120">
        <f>ROUND(((SUM(BF118:BF130))*I34),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ROUND((SUM(BG118:BG130)),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ROUND((SUM(BH118:BH130)),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ROUND((SUM(BI118:BI130)),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6" t="str">
        <f>E7</f>
        <v>Příloha č. 4b - Výkaz výměr</v>
      </c>
      <c r="F85" s="267"/>
      <c r="G85" s="267"/>
      <c r="H85" s="26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7" t="str">
        <f>E9</f>
        <v>01 - Koncová zařízení</v>
      </c>
      <c r="F87" s="268"/>
      <c r="G87" s="268"/>
      <c r="H87" s="26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12. 9. 2024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4"/>
      <c r="C97" s="145"/>
      <c r="D97" s="146" t="s">
        <v>94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95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6" t="str">
        <f>E7</f>
        <v>Příloha č. 4b - Výkaz výměr</v>
      </c>
      <c r="F108" s="267"/>
      <c r="G108" s="267"/>
      <c r="H108" s="267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37" t="str">
        <f>E9</f>
        <v>01 - Koncová zařízení</v>
      </c>
      <c r="F110" s="268"/>
      <c r="G110" s="268"/>
      <c r="H110" s="268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12. 9. 2024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97</v>
      </c>
      <c r="D117" s="159" t="s">
        <v>58</v>
      </c>
      <c r="E117" s="159" t="s">
        <v>54</v>
      </c>
      <c r="F117" s="159" t="s">
        <v>55</v>
      </c>
      <c r="G117" s="159" t="s">
        <v>98</v>
      </c>
      <c r="H117" s="159" t="s">
        <v>99</v>
      </c>
      <c r="I117" s="159" t="s">
        <v>100</v>
      </c>
      <c r="J117" s="160" t="s">
        <v>91</v>
      </c>
      <c r="K117" s="161" t="s">
        <v>101</v>
      </c>
      <c r="L117" s="162"/>
      <c r="M117" s="72" t="s">
        <v>1</v>
      </c>
      <c r="N117" s="73" t="s">
        <v>37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P119+SUM(P120:P127)</f>
        <v>0</v>
      </c>
      <c r="Q118" s="76"/>
      <c r="R118" s="165">
        <f>R119+SUM(R120:R127)</f>
        <v>0</v>
      </c>
      <c r="S118" s="76"/>
      <c r="T118" s="166">
        <f>T119+SUM(T120:T127)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93</v>
      </c>
      <c r="BK118" s="167">
        <f>BK119+SUM(BK120:BK127)</f>
        <v>0</v>
      </c>
    </row>
    <row r="119" spans="1:65" s="2" customFormat="1" ht="16.5" customHeight="1">
      <c r="A119" s="31"/>
      <c r="B119" s="32"/>
      <c r="C119" s="168" t="s">
        <v>80</v>
      </c>
      <c r="D119" s="168" t="s">
        <v>109</v>
      </c>
      <c r="E119" s="169" t="s">
        <v>110</v>
      </c>
      <c r="F119" s="170" t="s">
        <v>111</v>
      </c>
      <c r="G119" s="171" t="s">
        <v>112</v>
      </c>
      <c r="H119" s="172">
        <v>30</v>
      </c>
      <c r="I119" s="173"/>
      <c r="J119" s="174">
        <f>ROUND(I119*H119,2)</f>
        <v>0</v>
      </c>
      <c r="K119" s="175"/>
      <c r="L119" s="176"/>
      <c r="M119" s="177" t="s">
        <v>1</v>
      </c>
      <c r="N119" s="178" t="s">
        <v>38</v>
      </c>
      <c r="O119" s="68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81" t="s">
        <v>113</v>
      </c>
      <c r="AT119" s="181" t="s">
        <v>109</v>
      </c>
      <c r="AU119" s="181" t="s">
        <v>73</v>
      </c>
      <c r="AY119" s="14" t="s">
        <v>114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4" t="s">
        <v>80</v>
      </c>
      <c r="BK119" s="182">
        <f>ROUND(I119*H119,2)</f>
        <v>0</v>
      </c>
      <c r="BL119" s="14" t="s">
        <v>115</v>
      </c>
      <c r="BM119" s="181" t="s">
        <v>82</v>
      </c>
    </row>
    <row r="120" spans="1:65" s="2" customFormat="1" ht="11.25">
      <c r="A120" s="31"/>
      <c r="B120" s="32"/>
      <c r="C120" s="33"/>
      <c r="D120" s="183" t="s">
        <v>116</v>
      </c>
      <c r="E120" s="33"/>
      <c r="F120" s="184" t="s">
        <v>111</v>
      </c>
      <c r="G120" s="33"/>
      <c r="H120" s="33"/>
      <c r="I120" s="185"/>
      <c r="J120" s="33"/>
      <c r="K120" s="33"/>
      <c r="L120" s="36"/>
      <c r="M120" s="186"/>
      <c r="N120" s="187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116</v>
      </c>
      <c r="AU120" s="14" t="s">
        <v>73</v>
      </c>
    </row>
    <row r="121" spans="1:65" s="2" customFormat="1" ht="16.5" customHeight="1">
      <c r="A121" s="31"/>
      <c r="B121" s="32"/>
      <c r="C121" s="168" t="s">
        <v>82</v>
      </c>
      <c r="D121" s="168" t="s">
        <v>109</v>
      </c>
      <c r="E121" s="169" t="s">
        <v>117</v>
      </c>
      <c r="F121" s="170" t="s">
        <v>118</v>
      </c>
      <c r="G121" s="171" t="s">
        <v>112</v>
      </c>
      <c r="H121" s="172">
        <v>12</v>
      </c>
      <c r="I121" s="173"/>
      <c r="J121" s="174">
        <f>ROUND(I121*H121,2)</f>
        <v>0</v>
      </c>
      <c r="K121" s="175"/>
      <c r="L121" s="176"/>
      <c r="M121" s="177" t="s">
        <v>1</v>
      </c>
      <c r="N121" s="178" t="s">
        <v>38</v>
      </c>
      <c r="O121" s="68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81" t="s">
        <v>113</v>
      </c>
      <c r="AT121" s="181" t="s">
        <v>109</v>
      </c>
      <c r="AU121" s="181" t="s">
        <v>73</v>
      </c>
      <c r="AY121" s="14" t="s">
        <v>114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4" t="s">
        <v>80</v>
      </c>
      <c r="BK121" s="182">
        <f>ROUND(I121*H121,2)</f>
        <v>0</v>
      </c>
      <c r="BL121" s="14" t="s">
        <v>115</v>
      </c>
      <c r="BM121" s="181" t="s">
        <v>115</v>
      </c>
    </row>
    <row r="122" spans="1:65" s="2" customFormat="1" ht="11.25">
      <c r="A122" s="31"/>
      <c r="B122" s="32"/>
      <c r="C122" s="33"/>
      <c r="D122" s="183" t="s">
        <v>116</v>
      </c>
      <c r="E122" s="33"/>
      <c r="F122" s="184" t="s">
        <v>118</v>
      </c>
      <c r="G122" s="33"/>
      <c r="H122" s="33"/>
      <c r="I122" s="185"/>
      <c r="J122" s="33"/>
      <c r="K122" s="33"/>
      <c r="L122" s="36"/>
      <c r="M122" s="186"/>
      <c r="N122" s="187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116</v>
      </c>
      <c r="AU122" s="14" t="s">
        <v>73</v>
      </c>
    </row>
    <row r="123" spans="1:65" s="2" customFormat="1" ht="16.5" customHeight="1">
      <c r="A123" s="31"/>
      <c r="B123" s="32"/>
      <c r="C123" s="168" t="s">
        <v>119</v>
      </c>
      <c r="D123" s="168" t="s">
        <v>109</v>
      </c>
      <c r="E123" s="169" t="s">
        <v>120</v>
      </c>
      <c r="F123" s="170" t="s">
        <v>121</v>
      </c>
      <c r="G123" s="171" t="s">
        <v>122</v>
      </c>
      <c r="H123" s="172">
        <v>1</v>
      </c>
      <c r="I123" s="173"/>
      <c r="J123" s="174">
        <f>ROUND(I123*H123,2)</f>
        <v>0</v>
      </c>
      <c r="K123" s="175"/>
      <c r="L123" s="176"/>
      <c r="M123" s="177" t="s">
        <v>1</v>
      </c>
      <c r="N123" s="178" t="s">
        <v>38</v>
      </c>
      <c r="O123" s="68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81" t="s">
        <v>113</v>
      </c>
      <c r="AT123" s="181" t="s">
        <v>109</v>
      </c>
      <c r="AU123" s="181" t="s">
        <v>73</v>
      </c>
      <c r="AY123" s="14" t="s">
        <v>114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4" t="s">
        <v>80</v>
      </c>
      <c r="BK123" s="182">
        <f>ROUND(I123*H123,2)</f>
        <v>0</v>
      </c>
      <c r="BL123" s="14" t="s">
        <v>115</v>
      </c>
      <c r="BM123" s="181" t="s">
        <v>123</v>
      </c>
    </row>
    <row r="124" spans="1:65" s="2" customFormat="1" ht="11.25">
      <c r="A124" s="31"/>
      <c r="B124" s="32"/>
      <c r="C124" s="33"/>
      <c r="D124" s="183" t="s">
        <v>116</v>
      </c>
      <c r="E124" s="33"/>
      <c r="F124" s="184" t="s">
        <v>121</v>
      </c>
      <c r="G124" s="33"/>
      <c r="H124" s="33"/>
      <c r="I124" s="185"/>
      <c r="J124" s="33"/>
      <c r="K124" s="33"/>
      <c r="L124" s="36"/>
      <c r="M124" s="186"/>
      <c r="N124" s="187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116</v>
      </c>
      <c r="AU124" s="14" t="s">
        <v>73</v>
      </c>
    </row>
    <row r="125" spans="1:65" s="2" customFormat="1" ht="16.5" customHeight="1">
      <c r="A125" s="31"/>
      <c r="B125" s="32"/>
      <c r="C125" s="168" t="s">
        <v>115</v>
      </c>
      <c r="D125" s="168" t="s">
        <v>109</v>
      </c>
      <c r="E125" s="169" t="s">
        <v>124</v>
      </c>
      <c r="F125" s="170" t="s">
        <v>125</v>
      </c>
      <c r="G125" s="171" t="s">
        <v>126</v>
      </c>
      <c r="H125" s="172">
        <v>1</v>
      </c>
      <c r="I125" s="173"/>
      <c r="J125" s="174">
        <f>ROUND(I125*H125,2)</f>
        <v>0</v>
      </c>
      <c r="K125" s="175"/>
      <c r="L125" s="176"/>
      <c r="M125" s="177" t="s">
        <v>1</v>
      </c>
      <c r="N125" s="178" t="s">
        <v>38</v>
      </c>
      <c r="O125" s="68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1" t="s">
        <v>113</v>
      </c>
      <c r="AT125" s="181" t="s">
        <v>109</v>
      </c>
      <c r="AU125" s="181" t="s">
        <v>73</v>
      </c>
      <c r="AY125" s="14" t="s">
        <v>114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4" t="s">
        <v>80</v>
      </c>
      <c r="BK125" s="182">
        <f>ROUND(I125*H125,2)</f>
        <v>0</v>
      </c>
      <c r="BL125" s="14" t="s">
        <v>115</v>
      </c>
      <c r="BM125" s="181" t="s">
        <v>127</v>
      </c>
    </row>
    <row r="126" spans="1:65" s="2" customFormat="1" ht="48.75">
      <c r="A126" s="31"/>
      <c r="B126" s="32"/>
      <c r="C126" s="33"/>
      <c r="D126" s="183" t="s">
        <v>116</v>
      </c>
      <c r="E126" s="33"/>
      <c r="F126" s="184" t="s">
        <v>128</v>
      </c>
      <c r="G126" s="33"/>
      <c r="H126" s="33"/>
      <c r="I126" s="185"/>
      <c r="J126" s="33"/>
      <c r="K126" s="33"/>
      <c r="L126" s="36"/>
      <c r="M126" s="186"/>
      <c r="N126" s="187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116</v>
      </c>
      <c r="AU126" s="14" t="s">
        <v>73</v>
      </c>
    </row>
    <row r="127" spans="1:65" s="12" customFormat="1" ht="25.9" customHeight="1">
      <c r="B127" s="188"/>
      <c r="C127" s="189"/>
      <c r="D127" s="190" t="s">
        <v>72</v>
      </c>
      <c r="E127" s="191" t="s">
        <v>129</v>
      </c>
      <c r="F127" s="191" t="s">
        <v>130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</f>
        <v>0</v>
      </c>
      <c r="Q127" s="196"/>
      <c r="R127" s="197">
        <f>R128</f>
        <v>0</v>
      </c>
      <c r="S127" s="196"/>
      <c r="T127" s="198">
        <f>T128</f>
        <v>0</v>
      </c>
      <c r="AR127" s="199" t="s">
        <v>80</v>
      </c>
      <c r="AT127" s="200" t="s">
        <v>72</v>
      </c>
      <c r="AU127" s="200" t="s">
        <v>73</v>
      </c>
      <c r="AY127" s="199" t="s">
        <v>114</v>
      </c>
      <c r="BK127" s="201">
        <f>BK128</f>
        <v>0</v>
      </c>
    </row>
    <row r="128" spans="1:65" s="12" customFormat="1" ht="22.9" customHeight="1">
      <c r="B128" s="188"/>
      <c r="C128" s="189"/>
      <c r="D128" s="190" t="s">
        <v>72</v>
      </c>
      <c r="E128" s="202" t="s">
        <v>131</v>
      </c>
      <c r="F128" s="202" t="s">
        <v>132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SUM(P129:P130)</f>
        <v>0</v>
      </c>
      <c r="Q128" s="196"/>
      <c r="R128" s="197">
        <f>SUM(R129:R130)</f>
        <v>0</v>
      </c>
      <c r="S128" s="196"/>
      <c r="T128" s="198">
        <f>SUM(T129:T130)</f>
        <v>0</v>
      </c>
      <c r="AR128" s="199" t="s">
        <v>80</v>
      </c>
      <c r="AT128" s="200" t="s">
        <v>72</v>
      </c>
      <c r="AU128" s="200" t="s">
        <v>80</v>
      </c>
      <c r="AY128" s="199" t="s">
        <v>114</v>
      </c>
      <c r="BK128" s="201">
        <f>SUM(BK129:BK130)</f>
        <v>0</v>
      </c>
    </row>
    <row r="129" spans="1:65" s="2" customFormat="1" ht="16.5" customHeight="1">
      <c r="A129" s="31"/>
      <c r="B129" s="32"/>
      <c r="C129" s="204" t="s">
        <v>133</v>
      </c>
      <c r="D129" s="204" t="s">
        <v>134</v>
      </c>
      <c r="E129" s="205" t="s">
        <v>135</v>
      </c>
      <c r="F129" s="206" t="s">
        <v>132</v>
      </c>
      <c r="G129" s="207" t="s">
        <v>126</v>
      </c>
      <c r="H129" s="208">
        <v>1</v>
      </c>
      <c r="I129" s="209"/>
      <c r="J129" s="210">
        <f>ROUND(I129*H129,2)</f>
        <v>0</v>
      </c>
      <c r="K129" s="211"/>
      <c r="L129" s="36"/>
      <c r="M129" s="212" t="s">
        <v>1</v>
      </c>
      <c r="N129" s="213" t="s">
        <v>38</v>
      </c>
      <c r="O129" s="68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1" t="s">
        <v>115</v>
      </c>
      <c r="AT129" s="181" t="s">
        <v>134</v>
      </c>
      <c r="AU129" s="181" t="s">
        <v>82</v>
      </c>
      <c r="AY129" s="14" t="s">
        <v>114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4" t="s">
        <v>80</v>
      </c>
      <c r="BK129" s="182">
        <f>ROUND(I129*H129,2)</f>
        <v>0</v>
      </c>
      <c r="BL129" s="14" t="s">
        <v>115</v>
      </c>
      <c r="BM129" s="181" t="s">
        <v>113</v>
      </c>
    </row>
    <row r="130" spans="1:65" s="2" customFormat="1" ht="11.25">
      <c r="A130" s="31"/>
      <c r="B130" s="32"/>
      <c r="C130" s="33"/>
      <c r="D130" s="183" t="s">
        <v>116</v>
      </c>
      <c r="E130" s="33"/>
      <c r="F130" s="184" t="s">
        <v>132</v>
      </c>
      <c r="G130" s="33"/>
      <c r="H130" s="33"/>
      <c r="I130" s="185"/>
      <c r="J130" s="33"/>
      <c r="K130" s="33"/>
      <c r="L130" s="36"/>
      <c r="M130" s="214"/>
      <c r="N130" s="215"/>
      <c r="O130" s="216"/>
      <c r="P130" s="216"/>
      <c r="Q130" s="216"/>
      <c r="R130" s="216"/>
      <c r="S130" s="216"/>
      <c r="T130" s="217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116</v>
      </c>
      <c r="AU130" s="14" t="s">
        <v>82</v>
      </c>
    </row>
    <row r="131" spans="1:65" s="2" customFormat="1" ht="6.95" customHeight="1">
      <c r="A131" s="31"/>
      <c r="B131" s="51"/>
      <c r="C131" s="52"/>
      <c r="D131" s="52"/>
      <c r="E131" s="52"/>
      <c r="F131" s="52"/>
      <c r="G131" s="52"/>
      <c r="H131" s="52"/>
      <c r="I131" s="52"/>
      <c r="J131" s="52"/>
      <c r="K131" s="52"/>
      <c r="L131" s="36"/>
      <c r="M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</sheetData>
  <sheetProtection algorithmName="SHA-512" hashValue="tlyQLA5jBWRim2v567FqkX7USZltXKM1zdvFBnVdeowUh+aVXq15bFCxTTWEzIkrw8dm7jNND/ETwbOosV/F+g==" saltValue="kCgfiim3mmu0HavRT+yNg1dW4WqbnM61FO643BG0x/bW6KoGpt8QhF3lQOHL6ByVK93JIHqQebUe2xnL8yT2Gg==" spinCount="100000" sheet="1" objects="1" scenarios="1" formatColumns="0" formatRows="0" autoFilter="0"/>
  <autoFilter ref="C117:K13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4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Příloha č. 4b - Výkaz výměr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136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12. 9. 2024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ROUND((SUM(BE118:BE126)),  2)</f>
        <v>0</v>
      </c>
      <c r="G33" s="31"/>
      <c r="H33" s="31"/>
      <c r="I33" s="121">
        <v>0.21</v>
      </c>
      <c r="J33" s="120">
        <f>ROUND(((SUM(BE118:BE126))*I33),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ROUND((SUM(BF118:BF126)),  2)</f>
        <v>0</v>
      </c>
      <c r="G34" s="31"/>
      <c r="H34" s="31"/>
      <c r="I34" s="121">
        <v>0.12</v>
      </c>
      <c r="J34" s="120">
        <f>ROUND(((SUM(BF118:BF126))*I34),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ROUND((SUM(BG118:BG126)),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ROUND((SUM(BH118:BH126)),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ROUND((SUM(BI118:BI126)),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6" t="str">
        <f>E7</f>
        <v>Příloha č. 4b - Výkaz výměr</v>
      </c>
      <c r="F85" s="267"/>
      <c r="G85" s="267"/>
      <c r="H85" s="26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7" t="str">
        <f>E9</f>
        <v>02 - VRN</v>
      </c>
      <c r="F87" s="268"/>
      <c r="G87" s="268"/>
      <c r="H87" s="26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12. 9. 2024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4"/>
      <c r="C97" s="145"/>
      <c r="D97" s="146" t="s">
        <v>137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138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6" t="str">
        <f>E7</f>
        <v>Příloha č. 4b - Výkaz výměr</v>
      </c>
      <c r="F108" s="267"/>
      <c r="G108" s="267"/>
      <c r="H108" s="267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37" t="str">
        <f>E9</f>
        <v>02 - VRN</v>
      </c>
      <c r="F110" s="268"/>
      <c r="G110" s="268"/>
      <c r="H110" s="268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12. 9. 2024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97</v>
      </c>
      <c r="D117" s="159" t="s">
        <v>58</v>
      </c>
      <c r="E117" s="159" t="s">
        <v>54</v>
      </c>
      <c r="F117" s="159" t="s">
        <v>55</v>
      </c>
      <c r="G117" s="159" t="s">
        <v>98</v>
      </c>
      <c r="H117" s="159" t="s">
        <v>99</v>
      </c>
      <c r="I117" s="159" t="s">
        <v>100</v>
      </c>
      <c r="J117" s="160" t="s">
        <v>91</v>
      </c>
      <c r="K117" s="161" t="s">
        <v>101</v>
      </c>
      <c r="L117" s="162"/>
      <c r="M117" s="72" t="s">
        <v>1</v>
      </c>
      <c r="N117" s="73" t="s">
        <v>37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93</v>
      </c>
      <c r="BK118" s="167">
        <f>BK119</f>
        <v>0</v>
      </c>
    </row>
    <row r="119" spans="1:65" s="12" customFormat="1" ht="25.9" customHeight="1">
      <c r="B119" s="188"/>
      <c r="C119" s="189"/>
      <c r="D119" s="190" t="s">
        <v>72</v>
      </c>
      <c r="E119" s="191" t="s">
        <v>84</v>
      </c>
      <c r="F119" s="191" t="s">
        <v>139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</f>
        <v>0</v>
      </c>
      <c r="Q119" s="196"/>
      <c r="R119" s="197">
        <f>R120</f>
        <v>0</v>
      </c>
      <c r="S119" s="196"/>
      <c r="T119" s="198">
        <f>T120</f>
        <v>0</v>
      </c>
      <c r="AR119" s="199" t="s">
        <v>133</v>
      </c>
      <c r="AT119" s="200" t="s">
        <v>72</v>
      </c>
      <c r="AU119" s="200" t="s">
        <v>73</v>
      </c>
      <c r="AY119" s="199" t="s">
        <v>114</v>
      </c>
      <c r="BK119" s="201">
        <f>BK120</f>
        <v>0</v>
      </c>
    </row>
    <row r="120" spans="1:65" s="12" customFormat="1" ht="22.9" customHeight="1">
      <c r="B120" s="188"/>
      <c r="C120" s="189"/>
      <c r="D120" s="190" t="s">
        <v>72</v>
      </c>
      <c r="E120" s="202" t="s">
        <v>140</v>
      </c>
      <c r="F120" s="202" t="s">
        <v>141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SUM(P121:P126)</f>
        <v>0</v>
      </c>
      <c r="Q120" s="196"/>
      <c r="R120" s="197">
        <f>SUM(R121:R126)</f>
        <v>0</v>
      </c>
      <c r="S120" s="196"/>
      <c r="T120" s="198">
        <f>SUM(T121:T126)</f>
        <v>0</v>
      </c>
      <c r="AR120" s="199" t="s">
        <v>133</v>
      </c>
      <c r="AT120" s="200" t="s">
        <v>72</v>
      </c>
      <c r="AU120" s="200" t="s">
        <v>80</v>
      </c>
      <c r="AY120" s="199" t="s">
        <v>114</v>
      </c>
      <c r="BK120" s="201">
        <f>SUM(BK121:BK126)</f>
        <v>0</v>
      </c>
    </row>
    <row r="121" spans="1:65" s="2" customFormat="1" ht="16.5" customHeight="1">
      <c r="A121" s="31"/>
      <c r="B121" s="32"/>
      <c r="C121" s="204" t="s">
        <v>119</v>
      </c>
      <c r="D121" s="204" t="s">
        <v>134</v>
      </c>
      <c r="E121" s="205" t="s">
        <v>142</v>
      </c>
      <c r="F121" s="206" t="s">
        <v>143</v>
      </c>
      <c r="G121" s="207" t="s">
        <v>126</v>
      </c>
      <c r="H121" s="208">
        <v>1</v>
      </c>
      <c r="I121" s="209"/>
      <c r="J121" s="210">
        <f>ROUND(I121*H121,2)</f>
        <v>0</v>
      </c>
      <c r="K121" s="211"/>
      <c r="L121" s="36"/>
      <c r="M121" s="212" t="s">
        <v>1</v>
      </c>
      <c r="N121" s="213" t="s">
        <v>38</v>
      </c>
      <c r="O121" s="68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81" t="s">
        <v>115</v>
      </c>
      <c r="AT121" s="181" t="s">
        <v>134</v>
      </c>
      <c r="AU121" s="181" t="s">
        <v>82</v>
      </c>
      <c r="AY121" s="14" t="s">
        <v>114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4" t="s">
        <v>80</v>
      </c>
      <c r="BK121" s="182">
        <f>ROUND(I121*H121,2)</f>
        <v>0</v>
      </c>
      <c r="BL121" s="14" t="s">
        <v>115</v>
      </c>
      <c r="BM121" s="181" t="s">
        <v>82</v>
      </c>
    </row>
    <row r="122" spans="1:65" s="2" customFormat="1" ht="11.25">
      <c r="A122" s="31"/>
      <c r="B122" s="32"/>
      <c r="C122" s="33"/>
      <c r="D122" s="183" t="s">
        <v>116</v>
      </c>
      <c r="E122" s="33"/>
      <c r="F122" s="184" t="s">
        <v>143</v>
      </c>
      <c r="G122" s="33"/>
      <c r="H122" s="33"/>
      <c r="I122" s="185"/>
      <c r="J122" s="33"/>
      <c r="K122" s="33"/>
      <c r="L122" s="36"/>
      <c r="M122" s="186"/>
      <c r="N122" s="187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116</v>
      </c>
      <c r="AU122" s="14" t="s">
        <v>82</v>
      </c>
    </row>
    <row r="123" spans="1:65" s="2" customFormat="1" ht="16.5" customHeight="1">
      <c r="A123" s="31"/>
      <c r="B123" s="32"/>
      <c r="C123" s="204" t="s">
        <v>80</v>
      </c>
      <c r="D123" s="204" t="s">
        <v>134</v>
      </c>
      <c r="E123" s="205" t="s">
        <v>144</v>
      </c>
      <c r="F123" s="206" t="s">
        <v>145</v>
      </c>
      <c r="G123" s="207" t="s">
        <v>126</v>
      </c>
      <c r="H123" s="208">
        <v>1</v>
      </c>
      <c r="I123" s="209"/>
      <c r="J123" s="210">
        <f>ROUND(I123*H123,2)</f>
        <v>0</v>
      </c>
      <c r="K123" s="211"/>
      <c r="L123" s="36"/>
      <c r="M123" s="212" t="s">
        <v>1</v>
      </c>
      <c r="N123" s="213" t="s">
        <v>38</v>
      </c>
      <c r="O123" s="68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81" t="s">
        <v>115</v>
      </c>
      <c r="AT123" s="181" t="s">
        <v>134</v>
      </c>
      <c r="AU123" s="181" t="s">
        <v>82</v>
      </c>
      <c r="AY123" s="14" t="s">
        <v>114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4" t="s">
        <v>80</v>
      </c>
      <c r="BK123" s="182">
        <f>ROUND(I123*H123,2)</f>
        <v>0</v>
      </c>
      <c r="BL123" s="14" t="s">
        <v>115</v>
      </c>
      <c r="BM123" s="181" t="s">
        <v>115</v>
      </c>
    </row>
    <row r="124" spans="1:65" s="2" customFormat="1" ht="11.25">
      <c r="A124" s="31"/>
      <c r="B124" s="32"/>
      <c r="C124" s="33"/>
      <c r="D124" s="183" t="s">
        <v>116</v>
      </c>
      <c r="E124" s="33"/>
      <c r="F124" s="184" t="s">
        <v>145</v>
      </c>
      <c r="G124" s="33"/>
      <c r="H124" s="33"/>
      <c r="I124" s="185"/>
      <c r="J124" s="33"/>
      <c r="K124" s="33"/>
      <c r="L124" s="36"/>
      <c r="M124" s="186"/>
      <c r="N124" s="187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116</v>
      </c>
      <c r="AU124" s="14" t="s">
        <v>82</v>
      </c>
    </row>
    <row r="125" spans="1:65" s="2" customFormat="1" ht="16.5" customHeight="1">
      <c r="A125" s="31"/>
      <c r="B125" s="32"/>
      <c r="C125" s="204" t="s">
        <v>82</v>
      </c>
      <c r="D125" s="204" t="s">
        <v>134</v>
      </c>
      <c r="E125" s="205" t="s">
        <v>146</v>
      </c>
      <c r="F125" s="206" t="s">
        <v>147</v>
      </c>
      <c r="G125" s="207" t="s">
        <v>126</v>
      </c>
      <c r="H125" s="208">
        <v>1</v>
      </c>
      <c r="I125" s="209"/>
      <c r="J125" s="210">
        <f>ROUND(I125*H125,2)</f>
        <v>0</v>
      </c>
      <c r="K125" s="211"/>
      <c r="L125" s="36"/>
      <c r="M125" s="212" t="s">
        <v>1</v>
      </c>
      <c r="N125" s="213" t="s">
        <v>38</v>
      </c>
      <c r="O125" s="68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1" t="s">
        <v>115</v>
      </c>
      <c r="AT125" s="181" t="s">
        <v>134</v>
      </c>
      <c r="AU125" s="181" t="s">
        <v>82</v>
      </c>
      <c r="AY125" s="14" t="s">
        <v>114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4" t="s">
        <v>80</v>
      </c>
      <c r="BK125" s="182">
        <f>ROUND(I125*H125,2)</f>
        <v>0</v>
      </c>
      <c r="BL125" s="14" t="s">
        <v>115</v>
      </c>
      <c r="BM125" s="181" t="s">
        <v>123</v>
      </c>
    </row>
    <row r="126" spans="1:65" s="2" customFormat="1" ht="11.25">
      <c r="A126" s="31"/>
      <c r="B126" s="32"/>
      <c r="C126" s="33"/>
      <c r="D126" s="183" t="s">
        <v>116</v>
      </c>
      <c r="E126" s="33"/>
      <c r="F126" s="184" t="s">
        <v>147</v>
      </c>
      <c r="G126" s="33"/>
      <c r="H126" s="33"/>
      <c r="I126" s="185"/>
      <c r="J126" s="33"/>
      <c r="K126" s="33"/>
      <c r="L126" s="36"/>
      <c r="M126" s="214"/>
      <c r="N126" s="215"/>
      <c r="O126" s="216"/>
      <c r="P126" s="216"/>
      <c r="Q126" s="216"/>
      <c r="R126" s="216"/>
      <c r="S126" s="216"/>
      <c r="T126" s="217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116</v>
      </c>
      <c r="AU126" s="14" t="s">
        <v>82</v>
      </c>
    </row>
    <row r="127" spans="1:65" s="2" customFormat="1" ht="6.95" customHeight="1">
      <c r="A127" s="31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36"/>
      <c r="M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sheetProtection algorithmName="SHA-512" hashValue="H+6i82AwgTwgA+M3zLVRNtGhNC0bfjCCKbStjLWtn+S8JSSlkIJJ/rlR5d7q6R5+TvqaGVmcMJPpC8nV94iCiw==" saltValue="N92bMD7WVhlqRnhwBt8RnfYyHyIK8D63wvla0IOe++UObFOpsJtLAdYVQ0WqcruROxmFdOSERufAhext1hqBRw==" spinCount="100000" sheet="1" objects="1" scenarios="1" formatColumns="0" formatRows="0" autoFilter="0"/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Koncová zařízení</vt:lpstr>
      <vt:lpstr>02 - VRN</vt:lpstr>
      <vt:lpstr>'01 - Koncová zařízení'!Názvy_tisku</vt:lpstr>
      <vt:lpstr>'02 - VRN'!Názvy_tisku</vt:lpstr>
      <vt:lpstr>'Rekapitulace stavby'!Názvy_tisku</vt:lpstr>
      <vt:lpstr>'01 - Koncová zařízení'!Oblast_tisku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Benešová, Lenka</cp:lastModifiedBy>
  <dcterms:created xsi:type="dcterms:W3CDTF">2024-09-12T07:46:58Z</dcterms:created>
  <dcterms:modified xsi:type="dcterms:W3CDTF">2024-09-12T07:54:01Z</dcterms:modified>
</cp:coreProperties>
</file>