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S2021-0654-23-2 - ZŠ Šva..." sheetId="2" r:id="rId2"/>
  </sheets>
  <definedNames>
    <definedName name="_xlnm.Print_Area" localSheetId="0">'Rekapitulace stavby'!$D$4:$AO$76,'Rekapitulace stavby'!$C$82:$AQ$96</definedName>
    <definedName name="_xlnm._FilterDatabase" localSheetId="1" hidden="1">'LS2021-0654-23-2 - ZŠ Šva...'!$C$135:$K$363</definedName>
    <definedName name="_xlnm.Print_Area" localSheetId="1">'LS2021-0654-23-2 - ZŠ Šva...'!$C$4:$J$76,'LS2021-0654-23-2 - ZŠ Šva...'!$C$82:$J$119,'LS2021-0654-23-2 - ZŠ Šva...'!$C$125:$J$363</definedName>
    <definedName name="_xlnm.Print_Titles" localSheetId="0">'Rekapitulace stavby'!$92:$92</definedName>
    <definedName name="_xlnm.Print_Titles" localSheetId="1">'LS2021-0654-23-2 - ZŠ Šva...'!$135:$135</definedName>
  </definedNames>
  <calcPr fullCalcOnLoad="1"/>
</workbook>
</file>

<file path=xl/sharedStrings.xml><?xml version="1.0" encoding="utf-8"?>
<sst xmlns="http://schemas.openxmlformats.org/spreadsheetml/2006/main" count="3009" uniqueCount="799">
  <si>
    <t>Export Komplet</t>
  </si>
  <si>
    <t/>
  </si>
  <si>
    <t>2.0</t>
  </si>
  <si>
    <t>ZAMOK</t>
  </si>
  <si>
    <t>False</t>
  </si>
  <si>
    <t>{2468b984-0422-4cce-94ae-084c9c0bbd9d}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</si>
  <si>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</si>
  <si>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</si>
  <si>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</si>
  <si>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</si>
  <si>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</si>
  <si>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</si>
  <si>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</si>
  <si>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</si>
  <si>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LS2021-0654-23/2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</si>
  <si>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</si>
  <si>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</si>
  <si>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Švabinského Sokolov - Multimediální jazyková učebna pro žáky 2.stupně</t>
  </si>
  <si>
    <t>KSO:</t>
  </si>
  <si>
    <t>CC-CZ:</t>
  </si>
  <si>
    <t>Místo:</t>
  </si>
  <si>
    <t>Sokolov</t>
  </si>
  <si>
    <t>Datum:</t>
  </si>
  <si>
    <t>25. 10. 2023</t>
  </si>
  <si>
    <t>Zadavatel:</t>
  </si>
  <si>
    <t>IČ:</t>
  </si>
  <si>
    <t>Městský úřad Sokolov</t>
  </si>
  <si>
    <t>DIČ:</t>
  </si>
  <si>
    <t>Uchazeč:</t>
  </si>
  <si>
    <t>Vyplň údaj</t>
  </si>
  <si>
    <t>Projektant:</t>
  </si>
  <si>
    <t>MgA.Hana Fischerová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</si>
  <si>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</si>
  <si>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</si>
  <si>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</si>
  <si>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</si>
  <si>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</si>
  <si>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</si>
  <si>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</si>
  <si>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</si>
  <si>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</si>
  <si>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</si>
  <si>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</si>
  <si>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</si>
  <si>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</si>
  <si>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</si>
  <si>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</si>
  <si>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</si>
  <si>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</si>
  <si>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</si>
  <si>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</si>
  <si>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</si>
  <si>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</si>
  <si>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</si>
  <si>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</si>
  <si>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</si>
  <si>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</si>
  <si>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</si>
  <si>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</si>
  <si>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</si>
  <si>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</si>
  <si>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</si>
  <si>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</si>
  <si>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</si>
  <si>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</si>
  <si>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</si>
  <si>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</si>
  <si>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</si>
  <si>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</si>
  <si>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</si>
  <si>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</si>
  <si>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</si>
  <si>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</si>
  <si>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</si>
  <si>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</si>
  <si>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</si>
  <si>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</si>
  <si>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</si>
  <si>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</si>
  <si>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</si>
  <si>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</si>
  <si>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</si>
  <si>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</si>
  <si>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</si>
  <si>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</si>
  <si>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</si>
  <si>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</si>
  <si>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</si>
  <si>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</si>
  <si>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</si>
  <si>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</si>
  <si>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</si>
  <si>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</si>
  <si>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</si>
  <si>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</si>
  <si>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</si>
  <si>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</si>
  <si>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</si>
  <si>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</si>
  <si>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</si>
  <si>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</si>
  <si>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</si>
  <si>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</si>
  <si>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</si>
  <si>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743 - VRN elektro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</si>
  <si>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</si>
  <si>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</si>
  <si>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</si>
  <si>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</si>
  <si>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</si>
  <si>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</si>
  <si>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</si>
  <si>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</si>
  <si>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</si>
  <si>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VRN2 - Příprava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</si>
  <si>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</si>
  <si>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</si>
  <si>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</si>
  <si>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</si>
  <si>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</si>
  <si>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</si>
  <si>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</si>
  <si>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</si>
  <si>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</si>
  <si>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</si>
  <si>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</si>
  <si>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</si>
  <si>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</si>
  <si>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</si>
  <si>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</si>
  <si>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</si>
  <si>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</si>
  <si>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</si>
  <si>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</si>
  <si>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</si>
  <si>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</si>
  <si>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</si>
  <si>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4</t>
  </si>
  <si>
    <t>63604335</t>
  </si>
  <si>
    <t>VV</t>
  </si>
  <si>
    <t>instalační příčka</t>
  </si>
  <si>
    <t>0,6*3,3</t>
  </si>
  <si>
    <t>342272245</t>
  </si>
  <si>
    <t>Příčka z pórobetonových hladkých tvárnic na tenkovrstvou maltu tl 150 mm</t>
  </si>
  <si>
    <t>491055512</t>
  </si>
  <si>
    <t>přizdívka dveří</t>
  </si>
  <si>
    <t>0,3*2</t>
  </si>
  <si>
    <t>342291121</t>
  </si>
  <si>
    <t>Ukotvení příček k cihelným konstrukcím plochými kotvami</t>
  </si>
  <si>
    <t>m</t>
  </si>
  <si>
    <t>-1097066535</t>
  </si>
  <si>
    <t>6</t>
  </si>
  <si>
    <t>Úpravy povrchů, podlahy a osazování výplní</t>
  </si>
  <si>
    <t>612131121</t>
  </si>
  <si>
    <t>Penetrační disperzní nátěr vnitřních stěn nanášený ručně</t>
  </si>
  <si>
    <t>-2033117380</t>
  </si>
  <si>
    <t>stropy</t>
  </si>
  <si>
    <t>63,91</t>
  </si>
  <si>
    <t>stěny</t>
  </si>
  <si>
    <t>35,17*3,3</t>
  </si>
  <si>
    <t>Součet</t>
  </si>
  <si>
    <t>5</t>
  </si>
  <si>
    <t>612142001</t>
  </si>
  <si>
    <t>Potažení vnitřních stěn sklovláknitým pletivem vtlačeným do tenkovrstvé hmoty</t>
  </si>
  <si>
    <t>1743032128</t>
  </si>
  <si>
    <t>612181001</t>
  </si>
  <si>
    <t>Sádrová stěrka tl.do 3 mm vnitřních stěn</t>
  </si>
  <si>
    <t>729912145</t>
  </si>
  <si>
    <t>7</t>
  </si>
  <si>
    <t>619991011</t>
  </si>
  <si>
    <t>Obalení konstrukcí a prvků fólií přilepenou lepící páskou</t>
  </si>
  <si>
    <t>1173988952</t>
  </si>
  <si>
    <t>okna</t>
  </si>
  <si>
    <t>2,335*2,33*3</t>
  </si>
  <si>
    <t>8</t>
  </si>
  <si>
    <t>642944121</t>
  </si>
  <si>
    <t>Osazování ocelových zárubní dodatečné pl do 2,5 m2</t>
  </si>
  <si>
    <t>kus</t>
  </si>
  <si>
    <t>1841752695</t>
  </si>
  <si>
    <t>9</t>
  </si>
  <si>
    <t>M</t>
  </si>
  <si>
    <t>55331488</t>
  </si>
  <si>
    <t>zárubeň jednokřídlá ocelová pro zdění tl stěny 110-150mm rozměru 900/1970, 2100mm</t>
  </si>
  <si>
    <t>1829106846</t>
  </si>
  <si>
    <t>Ostatní konstrukce a práce, bourání</t>
  </si>
  <si>
    <t>10</t>
  </si>
  <si>
    <t>952901111</t>
  </si>
  <si>
    <t>Vyčištění budov bytové a občanské výstavby při výšce podlaží do 4 m</t>
  </si>
  <si>
    <t>-879780687</t>
  </si>
  <si>
    <t>11</t>
  </si>
  <si>
    <t>968072456</t>
  </si>
  <si>
    <t>Vybourání kovových dveřních zárubní pl přes 2 m2</t>
  </si>
  <si>
    <t>-1067572379</t>
  </si>
  <si>
    <t>1,2*2</t>
  </si>
  <si>
    <t>12</t>
  </si>
  <si>
    <t>976082131</t>
  </si>
  <si>
    <t>Vybourání objímek, držáků nebo věšáků ze zdiva cihelného</t>
  </si>
  <si>
    <t>-739928438</t>
  </si>
  <si>
    <t>13</t>
  </si>
  <si>
    <t>988000001R</t>
  </si>
  <si>
    <t>Stavební přípomoce k ZTI a elektro</t>
  </si>
  <si>
    <t>HZS</t>
  </si>
  <si>
    <t>1088695436</t>
  </si>
  <si>
    <t>14</t>
  </si>
  <si>
    <t>988000002R</t>
  </si>
  <si>
    <t>Demontáže ZTI</t>
  </si>
  <si>
    <t>-356671290</t>
  </si>
  <si>
    <t>997</t>
  </si>
  <si>
    <t>Přesun sutě</t>
  </si>
  <si>
    <t>997002611</t>
  </si>
  <si>
    <t>Nakládání suti a vybouraných hmot</t>
  </si>
  <si>
    <t>t</t>
  </si>
  <si>
    <t>1456040367</t>
  </si>
  <si>
    <t>16</t>
  </si>
  <si>
    <t>997013151</t>
  </si>
  <si>
    <t>Vnitrostaveništní doprava suti a vybouraných hmot pro budovy v do 6 m s omezením mechanizace</t>
  </si>
  <si>
    <t>1828045593</t>
  </si>
  <si>
    <t>17</t>
  </si>
  <si>
    <t>997013501</t>
  </si>
  <si>
    <t>Odvoz suti a vybouraných hmot na skládku nebo meziskládku do 1 km se složením</t>
  </si>
  <si>
    <t>766819700</t>
  </si>
  <si>
    <t>18</t>
  </si>
  <si>
    <t>997013509</t>
  </si>
  <si>
    <t>Příplatek k odvozu suti a vybouraných hmot na skládku ZKD 1 km přes 1 km</t>
  </si>
  <si>
    <t>-1605438312</t>
  </si>
  <si>
    <t>0,644*12 'Přepočtené koeficientem množství</t>
  </si>
  <si>
    <t>19</t>
  </si>
  <si>
    <t>997013631</t>
  </si>
  <si>
    <t>Poplatek za uložení na skládce (skládkovné) stavebního odpadu směsného kód odpadu 17 09 04</t>
  </si>
  <si>
    <t>1632661815</t>
  </si>
  <si>
    <t>998</t>
  </si>
  <si>
    <t>Přesun hmot</t>
  </si>
  <si>
    <t>20</t>
  </si>
  <si>
    <t>998011002</t>
  </si>
  <si>
    <t>Přesun hmot pro budovy zděné v přes 6 do 12 m</t>
  </si>
  <si>
    <t>-2064721821</t>
  </si>
  <si>
    <t>PSV</t>
  </si>
  <si>
    <t>Práce a dodávky PSV</t>
  </si>
  <si>
    <t>721</t>
  </si>
  <si>
    <t>Zdravotechnika - vnitřní kanalizace</t>
  </si>
  <si>
    <t>721174025</t>
  </si>
  <si>
    <t>Potrubí kanalizační z PP odpadní DN 110</t>
  </si>
  <si>
    <t>281775479</t>
  </si>
  <si>
    <t>22</t>
  </si>
  <si>
    <t>721174043</t>
  </si>
  <si>
    <t>Potrubí kanalizační z PP připojovací DN 50</t>
  </si>
  <si>
    <t>2088274584</t>
  </si>
  <si>
    <t>23</t>
  </si>
  <si>
    <t>721174044</t>
  </si>
  <si>
    <t>Potrubí kanalizační z PP připojovací DN 75</t>
  </si>
  <si>
    <t>514535854</t>
  </si>
  <si>
    <t>24</t>
  </si>
  <si>
    <t>998721102</t>
  </si>
  <si>
    <t>Přesun hmot tonážní pro vnitřní kanalizace v objektech v přes 6 do 12 m</t>
  </si>
  <si>
    <t>1507667361</t>
  </si>
  <si>
    <t>722</t>
  </si>
  <si>
    <t>Zdravotechnika - vnitřní vodovod</t>
  </si>
  <si>
    <t>25</t>
  </si>
  <si>
    <t>722174002</t>
  </si>
  <si>
    <t>Potrubí vodovodní plastové PPR svar polyfúze PN 16 D 20x2,8 mm</t>
  </si>
  <si>
    <t>-1783679867</t>
  </si>
  <si>
    <t>26</t>
  </si>
  <si>
    <t>722174003</t>
  </si>
  <si>
    <t>Potrubí vodovodní plastové PPR svar polyfúze PN 16 D 25x3,5 mm</t>
  </si>
  <si>
    <t>1075372822</t>
  </si>
  <si>
    <t>27</t>
  </si>
  <si>
    <t>722181113</t>
  </si>
  <si>
    <t>Ochrana vodovodního potrubí plstěnými pásy DN do 25 mm</t>
  </si>
  <si>
    <t>-644748075</t>
  </si>
  <si>
    <t>28</t>
  </si>
  <si>
    <t>722232045</t>
  </si>
  <si>
    <t>Kohout kulový přímý G 1" PN 42 do 185°C vnitřní závit</t>
  </si>
  <si>
    <t>-493385366</t>
  </si>
  <si>
    <t>29</t>
  </si>
  <si>
    <t>998722102</t>
  </si>
  <si>
    <t>Přesun hmot tonážní pro vnitřní vodovod v objektech v přes 6 do 12 m</t>
  </si>
  <si>
    <t>-333077930</t>
  </si>
  <si>
    <t>725</t>
  </si>
  <si>
    <t>Zdravotechnika - zařizovací předměty</t>
  </si>
  <si>
    <t>30</t>
  </si>
  <si>
    <t>725211602</t>
  </si>
  <si>
    <t>Umyvadlo keramické bílé šířky 550 mm bez krytu na sifon připevněné na stěnu šrouby</t>
  </si>
  <si>
    <t>soubor</t>
  </si>
  <si>
    <t>1060183871</t>
  </si>
  <si>
    <t>31</t>
  </si>
  <si>
    <t>725813111</t>
  </si>
  <si>
    <t>Ventil rohový bez připojovací trubičky nebo flexi hadičky G 1/2"</t>
  </si>
  <si>
    <t>-1669292155</t>
  </si>
  <si>
    <t>32</t>
  </si>
  <si>
    <t>725822611</t>
  </si>
  <si>
    <t>Baterie umyvadlová stojánková páková bez výpusti</t>
  </si>
  <si>
    <t>906524093</t>
  </si>
  <si>
    <t>33</t>
  </si>
  <si>
    <t>725980122</t>
  </si>
  <si>
    <t>Dvířka 20/20</t>
  </si>
  <si>
    <t>-1799007502</t>
  </si>
  <si>
    <t>34</t>
  </si>
  <si>
    <t>998725102</t>
  </si>
  <si>
    <t>Přesun hmot tonážní pro zařizovací předměty v objektech v přes 6 do 12 m</t>
  </si>
  <si>
    <t>-691222177</t>
  </si>
  <si>
    <t>735</t>
  </si>
  <si>
    <t>Ústřední vytápění - otopná tělesa</t>
  </si>
  <si>
    <t>35</t>
  </si>
  <si>
    <t>735111810</t>
  </si>
  <si>
    <t>Demontáž otopného tělesa litinového článkového</t>
  </si>
  <si>
    <t>-645512283</t>
  </si>
  <si>
    <t>1,5*0,8*3</t>
  </si>
  <si>
    <t>36</t>
  </si>
  <si>
    <t>735119140</t>
  </si>
  <si>
    <t>Montáž otopného tělesa litinového článkového</t>
  </si>
  <si>
    <t>-189498480</t>
  </si>
  <si>
    <t>37</t>
  </si>
  <si>
    <t>735494811</t>
  </si>
  <si>
    <t>Vypuštění vody z otopných těles</t>
  </si>
  <si>
    <t>-309506720</t>
  </si>
  <si>
    <t>741</t>
  </si>
  <si>
    <t>Elektroinstalace - silnoproud</t>
  </si>
  <si>
    <t>38</t>
  </si>
  <si>
    <t>1110000</t>
  </si>
  <si>
    <t>Výklopná zás.lišta Katedra (2xUSB , 3x230V) M+D</t>
  </si>
  <si>
    <t>ks</t>
  </si>
  <si>
    <t>-146133593</t>
  </si>
  <si>
    <t>39</t>
  </si>
  <si>
    <t>1110003</t>
  </si>
  <si>
    <t>Zásuvkový panel Lavice (8x230V, 4xdata, 4xUSB+0-24V) M+D</t>
  </si>
  <si>
    <t>1980825452</t>
  </si>
  <si>
    <t>40</t>
  </si>
  <si>
    <t>741110053</t>
  </si>
  <si>
    <t>Montáž trubka plastová ohebná D přes 35 mm uložená volně</t>
  </si>
  <si>
    <t>922159676</t>
  </si>
  <si>
    <t>41</t>
  </si>
  <si>
    <t>1003915</t>
  </si>
  <si>
    <t>TRUBKA KOPOFLEX 40MM CERNA KF 09040 UVFA</t>
  </si>
  <si>
    <t>-1209172059</t>
  </si>
  <si>
    <t>42</t>
  </si>
  <si>
    <t>741112061</t>
  </si>
  <si>
    <t>Montáž krabice přístrojová zapuštěná plastová kruhová</t>
  </si>
  <si>
    <t>-290365073</t>
  </si>
  <si>
    <t>43</t>
  </si>
  <si>
    <t>1188900</t>
  </si>
  <si>
    <t>KRABICE UNIVERZALNI KU 68</t>
  </si>
  <si>
    <t>1149306092</t>
  </si>
  <si>
    <t>44</t>
  </si>
  <si>
    <t>741122011</t>
  </si>
  <si>
    <t>Montáž kabel Cu bez ukončení uložený pod omítku plný kulatý 2x1,5 až 2,5 mm2 (např. CYKY)</t>
  </si>
  <si>
    <t>-491097496</t>
  </si>
  <si>
    <t>45</t>
  </si>
  <si>
    <t>1257534</t>
  </si>
  <si>
    <t>KABEL CYKY 2Dx 2,5 (CYKY-O 2X2,5) BUBEN</t>
  </si>
  <si>
    <t>2135718709</t>
  </si>
  <si>
    <t>46</t>
  </si>
  <si>
    <t>741122012</t>
  </si>
  <si>
    <t>Montáž kabel Cu bez ukončení uložený pod omítku plný kulatý 2x4 až 6 mm2 (např. CYKY)</t>
  </si>
  <si>
    <t>610106629</t>
  </si>
  <si>
    <t>47</t>
  </si>
  <si>
    <t>1257448004</t>
  </si>
  <si>
    <t>KABEL CYKY-O 2x4, BUBEN</t>
  </si>
  <si>
    <t>803938656</t>
  </si>
  <si>
    <t>48</t>
  </si>
  <si>
    <t>741122015</t>
  </si>
  <si>
    <t>Montáž kabel Cu bez ukončení uložený pod omítku plný kulatý 3x1,5 mm2 (např. CYKY)</t>
  </si>
  <si>
    <t>-204284728</t>
  </si>
  <si>
    <t>49</t>
  </si>
  <si>
    <t>1257383007</t>
  </si>
  <si>
    <t>KABEL CYKY-J 3x1,5, BUBEN</t>
  </si>
  <si>
    <t>1014024191</t>
  </si>
  <si>
    <t>50</t>
  </si>
  <si>
    <t>741122016</t>
  </si>
  <si>
    <t>Montáž kabel Cu bez ukončení uložený pod omítku plný kulatý 3x2,5 až 6 mm2 (např. CYKY)</t>
  </si>
  <si>
    <t>-1791186953</t>
  </si>
  <si>
    <t>51</t>
  </si>
  <si>
    <t>1257420007</t>
  </si>
  <si>
    <t>KABEL CYKY-J 3x2,5, BUBEN</t>
  </si>
  <si>
    <t>-493918253</t>
  </si>
  <si>
    <t>52</t>
  </si>
  <si>
    <t>741122032</t>
  </si>
  <si>
    <t>Montáž kabel Cu bez ukončení uložený pod omítku plný kulatý 5x4 až 6 mm2 (např. CYKY)</t>
  </si>
  <si>
    <t>-1823529207</t>
  </si>
  <si>
    <t>53</t>
  </si>
  <si>
    <t>1257429004</t>
  </si>
  <si>
    <t>KABEL CYKY-J 5x6, BUBEN</t>
  </si>
  <si>
    <t>1245222272</t>
  </si>
  <si>
    <t>54</t>
  </si>
  <si>
    <t>741310101</t>
  </si>
  <si>
    <t>Montáž vypínač (polo)zapuštěný bezšroubové připojení 1-jednopólový</t>
  </si>
  <si>
    <t>845151012</t>
  </si>
  <si>
    <t>55</t>
  </si>
  <si>
    <t>1183318</t>
  </si>
  <si>
    <t>SPINAC JEDNOPOLOVY</t>
  </si>
  <si>
    <t>1730385691</t>
  </si>
  <si>
    <t>56</t>
  </si>
  <si>
    <t>1195604</t>
  </si>
  <si>
    <t>KRYT SPINACE JEDNODUCHY</t>
  </si>
  <si>
    <t>-2051583338</t>
  </si>
  <si>
    <t>57</t>
  </si>
  <si>
    <t>1188530</t>
  </si>
  <si>
    <t>JEDNORAMECEK</t>
  </si>
  <si>
    <t>-1185484732</t>
  </si>
  <si>
    <t>58</t>
  </si>
  <si>
    <t>741310231</t>
  </si>
  <si>
    <t>Montáž přepínač (polo)zapuštěný šroubové připojení 5-seriový</t>
  </si>
  <si>
    <t>-1568926343</t>
  </si>
  <si>
    <t>59</t>
  </si>
  <si>
    <t>1188801</t>
  </si>
  <si>
    <t>PREPINAC SERIOVY</t>
  </si>
  <si>
    <t>1501250952</t>
  </si>
  <si>
    <t>60</t>
  </si>
  <si>
    <t>1188793</t>
  </si>
  <si>
    <t>KRYT SPINACE DELENY</t>
  </si>
  <si>
    <t>-1884275143</t>
  </si>
  <si>
    <t>61</t>
  </si>
  <si>
    <t>316758315</t>
  </si>
  <si>
    <t>62</t>
  </si>
  <si>
    <t>741313001</t>
  </si>
  <si>
    <t>Montáž zásuvka (polo)zapuštěná bezšroubové připojení 2P+PE se zapojením vodičů</t>
  </si>
  <si>
    <t>673112414</t>
  </si>
  <si>
    <t>63</t>
  </si>
  <si>
    <t>1183391</t>
  </si>
  <si>
    <t>ZASUVKA S CLONKAMI</t>
  </si>
  <si>
    <t>-1228413690</t>
  </si>
  <si>
    <t>64</t>
  </si>
  <si>
    <t>959062572</t>
  </si>
  <si>
    <t>65</t>
  </si>
  <si>
    <t>er0002</t>
  </si>
  <si>
    <t>Úprava rozvaděče včetně doplnění kompomentu</t>
  </si>
  <si>
    <t>kpl</t>
  </si>
  <si>
    <t>487777706</t>
  </si>
  <si>
    <t>66</t>
  </si>
  <si>
    <t>M00125</t>
  </si>
  <si>
    <t>Montáž svítidla</t>
  </si>
  <si>
    <t>1762574567</t>
  </si>
  <si>
    <t>67</t>
  </si>
  <si>
    <t>1458436</t>
  </si>
  <si>
    <t>Závěsná světla LED asymetrická pro osvětlení tabule, dl. 1250 mm, 4500 lm, 35W</t>
  </si>
  <si>
    <t>1890288199</t>
  </si>
  <si>
    <t>68</t>
  </si>
  <si>
    <t>1301401</t>
  </si>
  <si>
    <t>Světla LED vsazená do podhledu, 1200x300mm, 4000lm, 35W</t>
  </si>
  <si>
    <t>1701781143</t>
  </si>
  <si>
    <t>69</t>
  </si>
  <si>
    <t>M0022</t>
  </si>
  <si>
    <t>Montáž talčítka Total Stop/Central stop</t>
  </si>
  <si>
    <t>-741735433</t>
  </si>
  <si>
    <t>70</t>
  </si>
  <si>
    <t>00020</t>
  </si>
  <si>
    <t>Tlačítko Total Stop</t>
  </si>
  <si>
    <t>-604294245</t>
  </si>
  <si>
    <t>71</t>
  </si>
  <si>
    <t>PR1.1.2</t>
  </si>
  <si>
    <t>Montáž rozvaděče</t>
  </si>
  <si>
    <t>-1926008966</t>
  </si>
  <si>
    <t>72</t>
  </si>
  <si>
    <t>PR1.1</t>
  </si>
  <si>
    <t>Rozvaděč RE1.1</t>
  </si>
  <si>
    <t>278324260</t>
  </si>
  <si>
    <t>742</t>
  </si>
  <si>
    <t>Elektroinstalace - slaboproud</t>
  </si>
  <si>
    <t>73</t>
  </si>
  <si>
    <t>742110001</t>
  </si>
  <si>
    <t>Montáž trubek pro slaboproud plastových ohebných uložených pod omítku se zasekáním</t>
  </si>
  <si>
    <t>-1902708963</t>
  </si>
  <si>
    <t>74</t>
  </si>
  <si>
    <t>1217414</t>
  </si>
  <si>
    <t>TRUBKA OHEBNA 25</t>
  </si>
  <si>
    <t>217918470</t>
  </si>
  <si>
    <t>75</t>
  </si>
  <si>
    <t>742121001</t>
  </si>
  <si>
    <t>Montáž kabelů sdělovacích pro vnitřní rozvody do 15 žil</t>
  </si>
  <si>
    <t>-1440188950</t>
  </si>
  <si>
    <t>76</t>
  </si>
  <si>
    <t>1002739</t>
  </si>
  <si>
    <t>KABEL UTP-PVC CAT.6</t>
  </si>
  <si>
    <t>-1472081570</t>
  </si>
  <si>
    <t>77</t>
  </si>
  <si>
    <t>742330042</t>
  </si>
  <si>
    <t>Montáž datové dvouzásuvky</t>
  </si>
  <si>
    <t>1566604574</t>
  </si>
  <si>
    <t>78</t>
  </si>
  <si>
    <t>1187428</t>
  </si>
  <si>
    <t>KRYT KOMUNIKACNI ZASUVKY</t>
  </si>
  <si>
    <t>-253518523</t>
  </si>
  <si>
    <t>79</t>
  </si>
  <si>
    <t>1186534</t>
  </si>
  <si>
    <t>MASKA NOSNA</t>
  </si>
  <si>
    <t>-766807924</t>
  </si>
  <si>
    <t>80</t>
  </si>
  <si>
    <t>1177299</t>
  </si>
  <si>
    <t>KEYSTONE MODUL RJ45</t>
  </si>
  <si>
    <t>651312717</t>
  </si>
  <si>
    <t>81</t>
  </si>
  <si>
    <t>742600001R</t>
  </si>
  <si>
    <t>Rozvaděč LAN19 15U 600x600mm</t>
  </si>
  <si>
    <t>-419343140</t>
  </si>
  <si>
    <t>82</t>
  </si>
  <si>
    <t>742600002R</t>
  </si>
  <si>
    <t>Patch panel 24 portů pro modely typu Keystone</t>
  </si>
  <si>
    <t>231230450</t>
  </si>
  <si>
    <t>83</t>
  </si>
  <si>
    <t>742600003R</t>
  </si>
  <si>
    <t>Polička 19¨</t>
  </si>
  <si>
    <t>1548038064</t>
  </si>
  <si>
    <t>84</t>
  </si>
  <si>
    <t>742600004R</t>
  </si>
  <si>
    <t>Vyvazovací panely</t>
  </si>
  <si>
    <t>1147509888</t>
  </si>
  <si>
    <t>85</t>
  </si>
  <si>
    <t>742600005R</t>
  </si>
  <si>
    <t>Patch kabely UTP cat.6 0,7m</t>
  </si>
  <si>
    <t>-487120027</t>
  </si>
  <si>
    <t>743</t>
  </si>
  <si>
    <t>VRN elektro</t>
  </si>
  <si>
    <t>86</t>
  </si>
  <si>
    <t>06500000</t>
  </si>
  <si>
    <t>Odvoz sutě</t>
  </si>
  <si>
    <t>-1753924176</t>
  </si>
  <si>
    <t>87</t>
  </si>
  <si>
    <t>065002000</t>
  </si>
  <si>
    <t>Mimostaveništní doprava materiálů</t>
  </si>
  <si>
    <t>287048449</t>
  </si>
  <si>
    <t>88</t>
  </si>
  <si>
    <t>2100050</t>
  </si>
  <si>
    <t>Dokumentace skutečného provedení</t>
  </si>
  <si>
    <t>-1079645244</t>
  </si>
  <si>
    <t>89</t>
  </si>
  <si>
    <t>210280003</t>
  </si>
  <si>
    <t>Zkoušky a prohlídky el rozvodů a zařízení celková prohlídka pro objem mtž prací do 1 000 000 Kč</t>
  </si>
  <si>
    <t>1937600618</t>
  </si>
  <si>
    <t>90</t>
  </si>
  <si>
    <t>65000001</t>
  </si>
  <si>
    <t>Stavební přípomoce, sekání kabelových drážek, kabelové prostupy, sekání kabel.drážek v beton.podlaha</t>
  </si>
  <si>
    <t>1884576806</t>
  </si>
  <si>
    <t>763</t>
  </si>
  <si>
    <t>Konstrukce suché výstavby</t>
  </si>
  <si>
    <t>91</t>
  </si>
  <si>
    <t>763431012</t>
  </si>
  <si>
    <t>Montáž minerálního podhledu s vyjímatelnými panely vel. přes 0,36 do 0,72 m2 na zavěšený polozapuštěný rošt</t>
  </si>
  <si>
    <t>-1266292085</t>
  </si>
  <si>
    <t>92</t>
  </si>
  <si>
    <t>59036075</t>
  </si>
  <si>
    <t>panel akustický polozapuštěná hrana viditelný rošt š 24mm bílá tl 15mm</t>
  </si>
  <si>
    <t>1399158476</t>
  </si>
  <si>
    <t>64*1,05 'Přepočtené koeficientem množství</t>
  </si>
  <si>
    <t>93</t>
  </si>
  <si>
    <t>998763101</t>
  </si>
  <si>
    <t>Přesun hmot tonážní pro dřevostavby v objektech v přes 6 do 12 m</t>
  </si>
  <si>
    <t>-543243960</t>
  </si>
  <si>
    <t>766</t>
  </si>
  <si>
    <t>Konstrukce truhlářské</t>
  </si>
  <si>
    <t>94</t>
  </si>
  <si>
    <t>766441822</t>
  </si>
  <si>
    <t>Demontáž parapetních desek dřevěných nebo plastových šířky přes 30 cm délky přes 1,0 m</t>
  </si>
  <si>
    <t>-659772259</t>
  </si>
  <si>
    <t>95</t>
  </si>
  <si>
    <t>766660002</t>
  </si>
  <si>
    <t>Montáž dveřních křídel otvíravých jednokřídlových š přes 0,8 m do ocelové zárubně</t>
  </si>
  <si>
    <t>-749996220</t>
  </si>
  <si>
    <t>96</t>
  </si>
  <si>
    <t>61162003</t>
  </si>
  <si>
    <t>dveře jednokřídlé dřevotřískové povrch dýhovaný plné 900x1970-2100mm, akustické 37 dB</t>
  </si>
  <si>
    <t>-691700196</t>
  </si>
  <si>
    <t>97</t>
  </si>
  <si>
    <t>766660729</t>
  </si>
  <si>
    <t>Montáž dveřního interiérového kování - štítku s klikou</t>
  </si>
  <si>
    <t>-311538972</t>
  </si>
  <si>
    <t>98</t>
  </si>
  <si>
    <t>54914620</t>
  </si>
  <si>
    <t>kování dveřní vrchní klika včetně rozet a montážního materiálu R PZ nerez PK</t>
  </si>
  <si>
    <t>1148381345</t>
  </si>
  <si>
    <t>99</t>
  </si>
  <si>
    <t>766691914</t>
  </si>
  <si>
    <t>Vyvěšení nebo zavěšení dřevěných křídel dveří pl do 2 m2</t>
  </si>
  <si>
    <t>1404000753</t>
  </si>
  <si>
    <t>100</t>
  </si>
  <si>
    <t>766694123</t>
  </si>
  <si>
    <t>Montáž parapetních dřevěných nebo plastových š přes 30 cm dl přes 1,6 do 2,6 m</t>
  </si>
  <si>
    <t>-648750604</t>
  </si>
  <si>
    <t>101</t>
  </si>
  <si>
    <t>998766102</t>
  </si>
  <si>
    <t>Přesun hmot tonážní pro kce truhlářské v objektech v přes 6 do 12 m</t>
  </si>
  <si>
    <t>-44627373</t>
  </si>
  <si>
    <t>767</t>
  </si>
  <si>
    <t>Konstrukce zámečnické</t>
  </si>
  <si>
    <t>102</t>
  </si>
  <si>
    <t>767990001R</t>
  </si>
  <si>
    <t>D+M podpěr z jäcklu 40x30 mm na chem.kotvy, vč.povrchových úprav</t>
  </si>
  <si>
    <t>289185825</t>
  </si>
  <si>
    <t>776</t>
  </si>
  <si>
    <t>Podlahy povlakové</t>
  </si>
  <si>
    <t>103</t>
  </si>
  <si>
    <t>776111311</t>
  </si>
  <si>
    <t>Vysátí podkladu povlakových podlah</t>
  </si>
  <si>
    <t>-1132876964</t>
  </si>
  <si>
    <t>104</t>
  </si>
  <si>
    <t>776121112</t>
  </si>
  <si>
    <t>Vodou ředitelná penetrace savého podkladu povlakových podlah</t>
  </si>
  <si>
    <t>-1179682221</t>
  </si>
  <si>
    <t>105</t>
  </si>
  <si>
    <t>776141111</t>
  </si>
  <si>
    <t>Vyrovnání podkladu povlakových podlah stěrkou pevnosti 20 MPa tl do 3 mm</t>
  </si>
  <si>
    <t>2099462286</t>
  </si>
  <si>
    <t>106</t>
  </si>
  <si>
    <t>776201811</t>
  </si>
  <si>
    <t>Demontáž lepených povlakových podlah bez podložky ručně</t>
  </si>
  <si>
    <t>1607937883</t>
  </si>
  <si>
    <t>107</t>
  </si>
  <si>
    <t>776221121</t>
  </si>
  <si>
    <t>Lepení elektrostaticky vodivých pásů z PVC standardním lepidlem</t>
  </si>
  <si>
    <t>1154357849</t>
  </si>
  <si>
    <t>108</t>
  </si>
  <si>
    <t>28410242</t>
  </si>
  <si>
    <t>krytina podlahová homogenní elektrostaticky vodivá tl 2,0mm 608x608mm</t>
  </si>
  <si>
    <t>-1668003400</t>
  </si>
  <si>
    <t>63,91*1,1 'Přepočtené koeficientem množství</t>
  </si>
  <si>
    <t>109</t>
  </si>
  <si>
    <t>776421111</t>
  </si>
  <si>
    <t>Montáž obvodových lišt lepením</t>
  </si>
  <si>
    <t>1941643063</t>
  </si>
  <si>
    <t>35,17-0,9</t>
  </si>
  <si>
    <t>110</t>
  </si>
  <si>
    <t>28411006</t>
  </si>
  <si>
    <t>lišta soklová PVC samolepící 15x50mm</t>
  </si>
  <si>
    <t>2038111113</t>
  </si>
  <si>
    <t>34,27*1,02 'Přepočtené koeficientem množství</t>
  </si>
  <si>
    <t>111</t>
  </si>
  <si>
    <t>776421312</t>
  </si>
  <si>
    <t>Montáž přechodových šroubovaných lišt</t>
  </si>
  <si>
    <t>-1315502760</t>
  </si>
  <si>
    <t>112</t>
  </si>
  <si>
    <t>55343120R</t>
  </si>
  <si>
    <t>profil přechodový nerez vrtaný 30mm</t>
  </si>
  <si>
    <t>1271639369</t>
  </si>
  <si>
    <t>0,9</t>
  </si>
  <si>
    <t>0,9*1,02 'Přepočtené koeficientem množství</t>
  </si>
  <si>
    <t>113</t>
  </si>
  <si>
    <t>998776102</t>
  </si>
  <si>
    <t>Přesun hmot tonážní pro podlahy povlakové v objektech v přes 6 do 12 m</t>
  </si>
  <si>
    <t>1874593208</t>
  </si>
  <si>
    <t>781</t>
  </si>
  <si>
    <t>Dokončovací práce - obklady</t>
  </si>
  <si>
    <t>114</t>
  </si>
  <si>
    <t>781111011</t>
  </si>
  <si>
    <t>Ometení (oprášení) stěny při přípravě podkladu</t>
  </si>
  <si>
    <t>-904942073</t>
  </si>
  <si>
    <t>115</t>
  </si>
  <si>
    <t>781121011</t>
  </si>
  <si>
    <t>Nátěr penetrační na stěnu</t>
  </si>
  <si>
    <t>-242216376</t>
  </si>
  <si>
    <t>116</t>
  </si>
  <si>
    <t>781151031</t>
  </si>
  <si>
    <t>Celoplošné vyrovnání podkladu stěrkou tl 3 mm</t>
  </si>
  <si>
    <t>1782938945</t>
  </si>
  <si>
    <t>117</t>
  </si>
  <si>
    <t>781473810</t>
  </si>
  <si>
    <t>Demontáž obkladů z obkladaček keramických lepených</t>
  </si>
  <si>
    <t>-673948874</t>
  </si>
  <si>
    <t>118</t>
  </si>
  <si>
    <t>781474114</t>
  </si>
  <si>
    <t>Montáž obkladů vnitřních keramických hladkých přes 19 do 22 ks/m2 lepených flexibilním lepidlem</t>
  </si>
  <si>
    <t>-1428023124</t>
  </si>
  <si>
    <t>119</t>
  </si>
  <si>
    <t>59761040</t>
  </si>
  <si>
    <t>obklad keramický hladký přes 19 do 22ks/m2</t>
  </si>
  <si>
    <t>27512154</t>
  </si>
  <si>
    <t>5*1,1 'Přepočtené koeficientem množství</t>
  </si>
  <si>
    <t>120</t>
  </si>
  <si>
    <t>781494511</t>
  </si>
  <si>
    <t>Plastové profily ukončovací lepené flexibilním lepidlem</t>
  </si>
  <si>
    <t>439720825</t>
  </si>
  <si>
    <t>3+2+1,5</t>
  </si>
  <si>
    <t>121</t>
  </si>
  <si>
    <t>781495115</t>
  </si>
  <si>
    <t>Spárování vnitřních obkladů silikonem</t>
  </si>
  <si>
    <t>-1405939410</t>
  </si>
  <si>
    <t>122</t>
  </si>
  <si>
    <t>781495141</t>
  </si>
  <si>
    <t>Průnik obkladem kruhový do DN 30</t>
  </si>
  <si>
    <t>-734152970</t>
  </si>
  <si>
    <t>123</t>
  </si>
  <si>
    <t>998781102</t>
  </si>
  <si>
    <t>Přesun hmot tonážní pro obklady keramické v objektech v přes 6 do 12 m</t>
  </si>
  <si>
    <t>-1523971939</t>
  </si>
  <si>
    <t>783</t>
  </si>
  <si>
    <t>Dokončovací práce - nátěry</t>
  </si>
  <si>
    <t>124</t>
  </si>
  <si>
    <t>783301401</t>
  </si>
  <si>
    <t>Ometení zámečnických konstrukcí</t>
  </si>
  <si>
    <t>684378178</t>
  </si>
  <si>
    <t>zárubeň</t>
  </si>
  <si>
    <t>1,5</t>
  </si>
  <si>
    <t>jäckl</t>
  </si>
  <si>
    <t>0,07*2*1,2*12</t>
  </si>
  <si>
    <t>125</t>
  </si>
  <si>
    <t>783314101</t>
  </si>
  <si>
    <t>Základní jednonásobný syntetický nátěr zámečnických konstrukcí</t>
  </si>
  <si>
    <t>1799595014</t>
  </si>
  <si>
    <t>126</t>
  </si>
  <si>
    <t>783315101</t>
  </si>
  <si>
    <t>Mezinátěr jednonásobný syntetický standardní zámečnických konstrukcí</t>
  </si>
  <si>
    <t>-1660110585</t>
  </si>
  <si>
    <t>127</t>
  </si>
  <si>
    <t>783317101</t>
  </si>
  <si>
    <t>Krycí jednonásobný syntetický standardní nátěr zámečnických konstrukcí</t>
  </si>
  <si>
    <t>844014370</t>
  </si>
  <si>
    <t>128</t>
  </si>
  <si>
    <t>783601325</t>
  </si>
  <si>
    <t>Odmaštění článkových otopných těles vodou ředitelným odmašťovačem před provedením nátěru</t>
  </si>
  <si>
    <t>-1617460489</t>
  </si>
  <si>
    <t>1,5*0,8*3*3</t>
  </si>
  <si>
    <t>129</t>
  </si>
  <si>
    <t>783601713</t>
  </si>
  <si>
    <t>Odmaštění vodou ředitelným odmašťovačem potrubí DN do 50 mm</t>
  </si>
  <si>
    <t>1298345589</t>
  </si>
  <si>
    <t>3*4</t>
  </si>
  <si>
    <t>130</t>
  </si>
  <si>
    <t>783614111</t>
  </si>
  <si>
    <t>Základní jednonásobný syntetický nátěr článkových otopných těles</t>
  </si>
  <si>
    <t>-436114796</t>
  </si>
  <si>
    <t>131</t>
  </si>
  <si>
    <t>783614551</t>
  </si>
  <si>
    <t>Základní jednonásobný syntetický nátěr potrubí DN do 50 mm</t>
  </si>
  <si>
    <t>1841631713</t>
  </si>
  <si>
    <t>132</t>
  </si>
  <si>
    <t>783615551</t>
  </si>
  <si>
    <t>Mezinátěr jednonásobný syntetický nátěr potrubí DN do 50 mm</t>
  </si>
  <si>
    <t>208176012</t>
  </si>
  <si>
    <t>133</t>
  </si>
  <si>
    <t>783617117</t>
  </si>
  <si>
    <t>Krycí dvojnásobný syntetický nátěr článkových otopných těles</t>
  </si>
  <si>
    <t>70959553</t>
  </si>
  <si>
    <t>134</t>
  </si>
  <si>
    <t>783617601</t>
  </si>
  <si>
    <t>Krycí jednonásobný syntetický nátěr potrubí DN do 50 mm</t>
  </si>
  <si>
    <t>-1043566291</t>
  </si>
  <si>
    <t>135</t>
  </si>
  <si>
    <t>783622111</t>
  </si>
  <si>
    <t>Tmelení článkových otopných těles disperzním tmelem</t>
  </si>
  <si>
    <t>-286121194</t>
  </si>
  <si>
    <t>136</t>
  </si>
  <si>
    <t>783813131</t>
  </si>
  <si>
    <t>Penetrační syntetický nátěr hladkých, tenkovrstvých zrnitých a štukových omítek</t>
  </si>
  <si>
    <t>1143723159</t>
  </si>
  <si>
    <t>35,17*1,5</t>
  </si>
  <si>
    <t>137</t>
  </si>
  <si>
    <t>783817421</t>
  </si>
  <si>
    <t>Krycí dvojnásobný syntetický nátěr hladkých, zrnitých tenkovrstvých nebo štukových omítek</t>
  </si>
  <si>
    <t>1528242852</t>
  </si>
  <si>
    <t>138</t>
  </si>
  <si>
    <t>783901453</t>
  </si>
  <si>
    <t>Vysátí betonových podlah před provedením nátěru</t>
  </si>
  <si>
    <t>1420405870</t>
  </si>
  <si>
    <t>učebny</t>
  </si>
  <si>
    <t>139</t>
  </si>
  <si>
    <t>783933171</t>
  </si>
  <si>
    <t>Penetrační epoxidový nátěr hrubých betonových podlah</t>
  </si>
  <si>
    <t>1500459985</t>
  </si>
  <si>
    <t>784</t>
  </si>
  <si>
    <t>Dokončovací práce - malby a tapety</t>
  </si>
  <si>
    <t>140</t>
  </si>
  <si>
    <t>784121001</t>
  </si>
  <si>
    <t>Oškrabání malby v mísnostech v do 3,80 m</t>
  </si>
  <si>
    <t>-1717764422</t>
  </si>
  <si>
    <t>141</t>
  </si>
  <si>
    <t>784111001</t>
  </si>
  <si>
    <t>Oprášení (ometení ) podkladu v místnostech v do 3,80 m</t>
  </si>
  <si>
    <t>-1704163138</t>
  </si>
  <si>
    <t>142</t>
  </si>
  <si>
    <t>784181101</t>
  </si>
  <si>
    <t>Základní akrylátová jednonásobná bezbarvá penetrace podkladu v místnostech v do 3,80 m</t>
  </si>
  <si>
    <t>1623626592</t>
  </si>
  <si>
    <t>35,17*1,8</t>
  </si>
  <si>
    <t>143</t>
  </si>
  <si>
    <t>784211101</t>
  </si>
  <si>
    <t>Dvojnásobné bílé malby ze směsí za mokra výborně oděruvzdorných v místnostech v do 3,80 m</t>
  </si>
  <si>
    <t>-1049815878</t>
  </si>
  <si>
    <t>144</t>
  </si>
  <si>
    <t>784211163</t>
  </si>
  <si>
    <t>Příplatek k cenám 2x maleb ze směsí za mokra oděruvzdorných za barevnou malbu středně sytého odstínu</t>
  </si>
  <si>
    <t>1346821811</t>
  </si>
  <si>
    <t>VRN</t>
  </si>
  <si>
    <t>Vedlejší rozpočtové náklady</t>
  </si>
  <si>
    <t>145</t>
  </si>
  <si>
    <t>030001000</t>
  </si>
  <si>
    <t>Zařízení staveniště</t>
  </si>
  <si>
    <t>%</t>
  </si>
  <si>
    <t>1024</t>
  </si>
  <si>
    <t>-1882195269</t>
  </si>
  <si>
    <t>VRN1</t>
  </si>
  <si>
    <t>Průzkumné, geodetické a projektové práce</t>
  </si>
  <si>
    <t>146</t>
  </si>
  <si>
    <t>011503000</t>
  </si>
  <si>
    <t>Stavební průzkum bez rozlišení - sondy</t>
  </si>
  <si>
    <t>sou</t>
  </si>
  <si>
    <t>-1613547985</t>
  </si>
  <si>
    <t>VRN2</t>
  </si>
  <si>
    <t>Příprava staveniště</t>
  </si>
  <si>
    <t>147</t>
  </si>
  <si>
    <t>024003006</t>
  </si>
  <si>
    <t>Stěhování nábytku - vyklizení nábytku, dřevěných tabulí</t>
  </si>
  <si>
    <t>-942172620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</si>
</sst>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LS2021-0654-23/2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Švabinského Sokolov - Multimediální jazyková učebna pro žáky 2.stupně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Městský úřad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MgA.Hana Fischerová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Sadílek Ladislav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0" s="7" customFormat="1" ht="37.5" customHeight="1">
      <c r="A95" s="118" t="s">
        <v>80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'LS2021-0654-23-2 - ZŠ Šva...'!J28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'LS2021-0654-23-2 - ZŠ Šva...'!P136</f>
        <v>0</v>
      </c>
      <c r="AV95" s="127">
        <f>'LS2021-0654-23-2 - ZŠ Šva...'!J31</f>
        <v>0</v>
      </c>
      <c r="AW95" s="127">
        <f>'LS2021-0654-23-2 - ZŠ Šva...'!J32</f>
        <v>0</v>
      </c>
      <c r="AX95" s="127">
        <f>'LS2021-0654-23-2 - ZŠ Šva...'!J33</f>
        <v>0</v>
      </c>
      <c r="AY95" s="127">
        <f>'LS2021-0654-23-2 - ZŠ Šva...'!J34</f>
        <v>0</v>
      </c>
      <c r="AZ95" s="127">
        <f>'LS2021-0654-23-2 - ZŠ Šva...'!F31</f>
        <v>0</v>
      </c>
      <c r="BA95" s="127">
        <f>'LS2021-0654-23-2 - ZŠ Šva...'!F32</f>
        <v>0</v>
      </c>
      <c r="BB95" s="127">
        <f>'LS2021-0654-23-2 - ZŠ Šva...'!F33</f>
        <v>0</v>
      </c>
      <c r="BC95" s="127">
        <f>'LS2021-0654-23-2 - ZŠ Šva...'!F34</f>
        <v>0</v>
      </c>
      <c r="BD95" s="129">
        <f>'LS2021-0654-23-2 - ZŠ Šva...'!F35</f>
        <v>0</v>
      </c>
      <c r="BE95" s="7"/>
      <c r="BT95" s="130" t="s">
        <v>82</v>
      </c>
      <c r="BU95" s="130" t="s">
        <v>83</v>
      </c>
      <c r="BV95" s="130" t="s">
        <v>78</v>
      </c>
      <c r="BW95" s="130" t="s">
        <v>5</v>
      </c>
      <c r="BX95" s="130" t="s">
        <v>79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S2021-0654-23-2 - ZŠ Šv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84</v>
      </c>
    </row>
    <row r="4" spans="2:46" s="1" customFormat="1" ht="24.95" customHeight="1">
      <c r="B4" s="20"/>
      <c r="D4" s="133" t="s">
        <v>85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30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25. 10. 2023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35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37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39</v>
      </c>
      <c r="G30" s="38"/>
      <c r="H30" s="38"/>
      <c r="I30" s="146" t="s">
        <v>38</v>
      </c>
      <c r="J30" s="146" t="s">
        <v>40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41</v>
      </c>
      <c r="E31" s="135" t="s">
        <v>42</v>
      </c>
      <c r="F31" s="148">
        <f>ROUND((SUM(BE136:BE363)),2)</f>
        <v>0</v>
      </c>
      <c r="G31" s="38"/>
      <c r="H31" s="38"/>
      <c r="I31" s="149">
        <v>0.21</v>
      </c>
      <c r="J31" s="148">
        <f>ROUND(((SUM(BE136:BE363))*I31),2)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43</v>
      </c>
      <c r="F32" s="148">
        <f>ROUND((SUM(BF136:BF363)),2)</f>
        <v>0</v>
      </c>
      <c r="G32" s="38"/>
      <c r="H32" s="38"/>
      <c r="I32" s="149">
        <v>0.15</v>
      </c>
      <c r="J32" s="148">
        <f>ROUND(((SUM(BF136:BF363))*I32),2)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44</v>
      </c>
      <c r="F33" s="148">
        <f>ROUND((SUM(BG136:BG363)),2)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45</v>
      </c>
      <c r="F34" s="148">
        <f>ROUND((SUM(BH136:BH363)),2)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46</v>
      </c>
      <c r="F35" s="148">
        <f>ROUND((SUM(BI136:BI363)),2)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47</v>
      </c>
      <c r="E37" s="152"/>
      <c r="F37" s="152"/>
      <c r="G37" s="153" t="s">
        <v>48</v>
      </c>
      <c r="H37" s="154" t="s">
        <v>49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>
      <c r="A85" s="38"/>
      <c r="B85" s="39"/>
      <c r="C85" s="40"/>
      <c r="D85" s="40"/>
      <c r="E85" s="76" t="str">
        <f>E7</f>
        <v>ZŠ Švabinského Sokolov - Multimediální jazyková učebna pro žáky 2.stupně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Sokolov</v>
      </c>
      <c r="G87" s="40"/>
      <c r="H87" s="40"/>
      <c r="I87" s="32" t="s">
        <v>22</v>
      </c>
      <c r="J87" s="79" t="str">
        <f>IF(J10="","",J10)</f>
        <v>25. 10. 2023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Městský úřad Sokolov</v>
      </c>
      <c r="G89" s="40"/>
      <c r="H89" s="40"/>
      <c r="I89" s="32" t="s">
        <v>30</v>
      </c>
      <c r="J89" s="36" t="str">
        <f>E19</f>
        <v>MgA.Hana Fischerová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Sadílek Ladislav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87</v>
      </c>
      <c r="D92" s="169"/>
      <c r="E92" s="169"/>
      <c r="F92" s="169"/>
      <c r="G92" s="169"/>
      <c r="H92" s="169"/>
      <c r="I92" s="169"/>
      <c r="J92" s="170" t="s">
        <v>88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89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90</v>
      </c>
    </row>
    <row r="95" spans="1:31" s="9" customFormat="1" ht="24.95" customHeight="1">
      <c r="A95" s="9"/>
      <c r="B95" s="172"/>
      <c r="C95" s="173"/>
      <c r="D95" s="174" t="s">
        <v>91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92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93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94</v>
      </c>
      <c r="E98" s="181"/>
      <c r="F98" s="181"/>
      <c r="G98" s="181"/>
      <c r="H98" s="181"/>
      <c r="I98" s="181"/>
      <c r="J98" s="182">
        <f>J166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95</v>
      </c>
      <c r="E99" s="181"/>
      <c r="F99" s="181"/>
      <c r="G99" s="181"/>
      <c r="H99" s="181"/>
      <c r="I99" s="181"/>
      <c r="J99" s="182">
        <f>J174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96</v>
      </c>
      <c r="E100" s="181"/>
      <c r="F100" s="181"/>
      <c r="G100" s="181"/>
      <c r="H100" s="181"/>
      <c r="I100" s="181"/>
      <c r="J100" s="182">
        <f>J181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97</v>
      </c>
      <c r="E101" s="175"/>
      <c r="F101" s="175"/>
      <c r="G101" s="175"/>
      <c r="H101" s="175"/>
      <c r="I101" s="175"/>
      <c r="J101" s="176">
        <f>J183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98</v>
      </c>
      <c r="E102" s="181"/>
      <c r="F102" s="181"/>
      <c r="G102" s="181"/>
      <c r="H102" s="181"/>
      <c r="I102" s="181"/>
      <c r="J102" s="182">
        <f>J184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99</v>
      </c>
      <c r="E103" s="181"/>
      <c r="F103" s="181"/>
      <c r="G103" s="181"/>
      <c r="H103" s="181"/>
      <c r="I103" s="181"/>
      <c r="J103" s="182">
        <f>J189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100</v>
      </c>
      <c r="E104" s="181"/>
      <c r="F104" s="181"/>
      <c r="G104" s="181"/>
      <c r="H104" s="181"/>
      <c r="I104" s="181"/>
      <c r="J104" s="182">
        <f>J195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101</v>
      </c>
      <c r="E105" s="181"/>
      <c r="F105" s="181"/>
      <c r="G105" s="181"/>
      <c r="H105" s="181"/>
      <c r="I105" s="181"/>
      <c r="J105" s="182">
        <f>J201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102</v>
      </c>
      <c r="E106" s="181"/>
      <c r="F106" s="181"/>
      <c r="G106" s="181"/>
      <c r="H106" s="181"/>
      <c r="I106" s="181"/>
      <c r="J106" s="182">
        <f>J206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103</v>
      </c>
      <c r="E107" s="181"/>
      <c r="F107" s="181"/>
      <c r="G107" s="181"/>
      <c r="H107" s="181"/>
      <c r="I107" s="181"/>
      <c r="J107" s="182">
        <f>J242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104</v>
      </c>
      <c r="E108" s="181"/>
      <c r="F108" s="181"/>
      <c r="G108" s="181"/>
      <c r="H108" s="181"/>
      <c r="I108" s="181"/>
      <c r="J108" s="182">
        <f>J256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105</v>
      </c>
      <c r="E109" s="181"/>
      <c r="F109" s="181"/>
      <c r="G109" s="181"/>
      <c r="H109" s="181"/>
      <c r="I109" s="181"/>
      <c r="J109" s="182">
        <f>J262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106</v>
      </c>
      <c r="E110" s="181"/>
      <c r="F110" s="181"/>
      <c r="G110" s="181"/>
      <c r="H110" s="181"/>
      <c r="I110" s="181"/>
      <c r="J110" s="182">
        <f>J267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107</v>
      </c>
      <c r="E111" s="181"/>
      <c r="F111" s="181"/>
      <c r="G111" s="181"/>
      <c r="H111" s="181"/>
      <c r="I111" s="181"/>
      <c r="J111" s="182">
        <f>J276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108</v>
      </c>
      <c r="E112" s="181"/>
      <c r="F112" s="181"/>
      <c r="G112" s="181"/>
      <c r="H112" s="181"/>
      <c r="I112" s="181"/>
      <c r="J112" s="182">
        <f>J278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109</v>
      </c>
      <c r="E113" s="181"/>
      <c r="F113" s="181"/>
      <c r="G113" s="181"/>
      <c r="H113" s="181"/>
      <c r="I113" s="181"/>
      <c r="J113" s="182">
        <f>J295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110</v>
      </c>
      <c r="E114" s="181"/>
      <c r="F114" s="181"/>
      <c r="G114" s="181"/>
      <c r="H114" s="181"/>
      <c r="I114" s="181"/>
      <c r="J114" s="182">
        <f>J308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111</v>
      </c>
      <c r="E115" s="181"/>
      <c r="F115" s="181"/>
      <c r="G115" s="181"/>
      <c r="H115" s="181"/>
      <c r="I115" s="181"/>
      <c r="J115" s="182">
        <f>J336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112</v>
      </c>
      <c r="E116" s="175"/>
      <c r="F116" s="175"/>
      <c r="G116" s="175"/>
      <c r="H116" s="175"/>
      <c r="I116" s="175"/>
      <c r="J116" s="176">
        <f>J358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113</v>
      </c>
      <c r="E117" s="181"/>
      <c r="F117" s="181"/>
      <c r="G117" s="181"/>
      <c r="H117" s="181"/>
      <c r="I117" s="181"/>
      <c r="J117" s="182">
        <f>J360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114</v>
      </c>
      <c r="E118" s="181"/>
      <c r="F118" s="181"/>
      <c r="G118" s="181"/>
      <c r="H118" s="181"/>
      <c r="I118" s="181"/>
      <c r="J118" s="182">
        <f>J362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115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30" customHeight="1">
      <c r="A128" s="38"/>
      <c r="B128" s="39"/>
      <c r="C128" s="40"/>
      <c r="D128" s="40"/>
      <c r="E128" s="76" t="str">
        <f>E7</f>
        <v>ZŠ Švabinského Sokolov - Multimediální jazyková učebna pro žáky 2.stupně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Sokolov</v>
      </c>
      <c r="G130" s="40"/>
      <c r="H130" s="40"/>
      <c r="I130" s="32" t="s">
        <v>22</v>
      </c>
      <c r="J130" s="79" t="str">
        <f>IF(J10="","",J10)</f>
        <v>25. 10. 2023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Městský úřad Sokolov</v>
      </c>
      <c r="G132" s="40"/>
      <c r="H132" s="40"/>
      <c r="I132" s="32" t="s">
        <v>30</v>
      </c>
      <c r="J132" s="36" t="str">
        <f>E19</f>
        <v>MgA.Hana Fischerová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Sadílek Ladislav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116</v>
      </c>
      <c r="D135" s="187" t="s">
        <v>62</v>
      </c>
      <c r="E135" s="187" t="s">
        <v>58</v>
      </c>
      <c r="F135" s="187" t="s">
        <v>59</v>
      </c>
      <c r="G135" s="187" t="s">
        <v>117</v>
      </c>
      <c r="H135" s="187" t="s">
        <v>118</v>
      </c>
      <c r="I135" s="187" t="s">
        <v>119</v>
      </c>
      <c r="J135" s="188" t="s">
        <v>88</v>
      </c>
      <c r="K135" s="189" t="s">
        <v>120</v>
      </c>
      <c r="L135" s="190"/>
      <c r="M135" s="100" t="s">
        <v>1</v>
      </c>
      <c r="N135" s="101" t="s">
        <v>41</v>
      </c>
      <c r="O135" s="101" t="s">
        <v>121</v>
      </c>
      <c r="P135" s="101" t="s">
        <v>122</v>
      </c>
      <c r="Q135" s="101" t="s">
        <v>123</v>
      </c>
      <c r="R135" s="101" t="s">
        <v>124</v>
      </c>
      <c r="S135" s="101" t="s">
        <v>125</v>
      </c>
      <c r="T135" s="102" t="s">
        <v>126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127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P137+P183+P358</f>
        <v>0</v>
      </c>
      <c r="Q136" s="104"/>
      <c r="R136" s="193">
        <f>R137+R183+R358</f>
        <v>1.85777816</v>
      </c>
      <c r="S136" s="104"/>
      <c r="T136" s="194">
        <f>T137+T183+T358</f>
        <v>0.64363391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76</v>
      </c>
      <c r="AU136" s="17" t="s">
        <v>90</v>
      </c>
      <c r="BK136" s="195">
        <f>BK137+BK183+BK358</f>
        <v>0</v>
      </c>
    </row>
    <row r="137" spans="1:63" s="12" customFormat="1" ht="25.9" customHeight="1">
      <c r="A137" s="12"/>
      <c r="B137" s="196"/>
      <c r="C137" s="197"/>
      <c r="D137" s="198" t="s">
        <v>76</v>
      </c>
      <c r="E137" s="199" t="s">
        <v>128</v>
      </c>
      <c r="F137" s="199" t="s">
        <v>129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P138+P148+P166+P174+P181</f>
        <v>0</v>
      </c>
      <c r="Q137" s="204"/>
      <c r="R137" s="205">
        <f>R138+R148+R166+R174+R181</f>
        <v>0.7366363700000002</v>
      </c>
      <c r="S137" s="204"/>
      <c r="T137" s="206">
        <f>T138+T148+T166+T174+T181</f>
        <v>0.1602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82</v>
      </c>
      <c r="AT137" s="208" t="s">
        <v>76</v>
      </c>
      <c r="AU137" s="208" t="s">
        <v>77</v>
      </c>
      <c r="AY137" s="207" t="s">
        <v>130</v>
      </c>
      <c r="BK137" s="209">
        <f>BK138+BK148+BK166+BK174+BK181</f>
        <v>0</v>
      </c>
    </row>
    <row r="138" spans="1:63" s="12" customFormat="1" ht="22.8" customHeight="1">
      <c r="A138" s="12"/>
      <c r="B138" s="196"/>
      <c r="C138" s="197"/>
      <c r="D138" s="198" t="s">
        <v>76</v>
      </c>
      <c r="E138" s="210" t="s">
        <v>131</v>
      </c>
      <c r="F138" s="210" t="s">
        <v>132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SUM(P139:P147)</f>
        <v>0</v>
      </c>
      <c r="Q138" s="204"/>
      <c r="R138" s="205">
        <f>SUM(R139:R147)</f>
        <v>0.16244660000000002</v>
      </c>
      <c r="S138" s="204"/>
      <c r="T138" s="206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82</v>
      </c>
      <c r="AT138" s="208" t="s">
        <v>76</v>
      </c>
      <c r="AU138" s="208" t="s">
        <v>82</v>
      </c>
      <c r="AY138" s="207" t="s">
        <v>130</v>
      </c>
      <c r="BK138" s="209">
        <f>SUM(BK139:BK147)</f>
        <v>0</v>
      </c>
    </row>
    <row r="139" spans="1:65" s="2" customFormat="1" ht="24.15" customHeight="1">
      <c r="A139" s="38"/>
      <c r="B139" s="39"/>
      <c r="C139" s="212" t="s">
        <v>82</v>
      </c>
      <c r="D139" s="212" t="s">
        <v>133</v>
      </c>
      <c r="E139" s="213" t="s">
        <v>134</v>
      </c>
      <c r="F139" s="214" t="s">
        <v>135</v>
      </c>
      <c r="G139" s="215" t="s">
        <v>136</v>
      </c>
      <c r="H139" s="216">
        <v>1.98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0.05897</v>
      </c>
      <c r="R139" s="222">
        <f>Q139*H139</f>
        <v>0.1167606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137</v>
      </c>
      <c r="AT139" s="224" t="s">
        <v>133</v>
      </c>
      <c r="AU139" s="224" t="s">
        <v>84</v>
      </c>
      <c r="AY139" s="17" t="s">
        <v>130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82</v>
      </c>
      <c r="BK139" s="225">
        <f>ROUND(I139*H139,2)</f>
        <v>0</v>
      </c>
      <c r="BL139" s="17" t="s">
        <v>137</v>
      </c>
      <c r="BM139" s="224" t="s">
        <v>138</v>
      </c>
    </row>
    <row r="140" spans="1:51" s="13" customFormat="1" ht="12">
      <c r="A140" s="13"/>
      <c r="B140" s="226"/>
      <c r="C140" s="227"/>
      <c r="D140" s="228" t="s">
        <v>139</v>
      </c>
      <c r="E140" s="229" t="s">
        <v>1</v>
      </c>
      <c r="F140" s="230" t="s">
        <v>140</v>
      </c>
      <c r="G140" s="227"/>
      <c r="H140" s="229" t="s">
        <v>1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139</v>
      </c>
      <c r="AU140" s="236" t="s">
        <v>84</v>
      </c>
      <c r="AV140" s="13" t="s">
        <v>82</v>
      </c>
      <c r="AW140" s="13" t="s">
        <v>32</v>
      </c>
      <c r="AX140" s="13" t="s">
        <v>77</v>
      </c>
      <c r="AY140" s="236" t="s">
        <v>130</v>
      </c>
    </row>
    <row r="141" spans="1:51" s="14" customFormat="1" ht="12">
      <c r="A141" s="14"/>
      <c r="B141" s="237"/>
      <c r="C141" s="238"/>
      <c r="D141" s="228" t="s">
        <v>139</v>
      </c>
      <c r="E141" s="239" t="s">
        <v>1</v>
      </c>
      <c r="F141" s="240" t="s">
        <v>141</v>
      </c>
      <c r="G141" s="238"/>
      <c r="H141" s="241">
        <v>1.98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139</v>
      </c>
      <c r="AU141" s="247" t="s">
        <v>84</v>
      </c>
      <c r="AV141" s="14" t="s">
        <v>84</v>
      </c>
      <c r="AW141" s="14" t="s">
        <v>32</v>
      </c>
      <c r="AX141" s="14" t="s">
        <v>82</v>
      </c>
      <c r="AY141" s="247" t="s">
        <v>130</v>
      </c>
    </row>
    <row r="142" spans="1:65" s="2" customFormat="1" ht="24.15" customHeight="1">
      <c r="A142" s="38"/>
      <c r="B142" s="39"/>
      <c r="C142" s="212" t="s">
        <v>84</v>
      </c>
      <c r="D142" s="212" t="s">
        <v>133</v>
      </c>
      <c r="E142" s="213" t="s">
        <v>142</v>
      </c>
      <c r="F142" s="214" t="s">
        <v>143</v>
      </c>
      <c r="G142" s="215" t="s">
        <v>136</v>
      </c>
      <c r="H142" s="216">
        <v>0.6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0.07571</v>
      </c>
      <c r="R142" s="222">
        <f>Q142*H142</f>
        <v>0.045426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137</v>
      </c>
      <c r="AT142" s="224" t="s">
        <v>133</v>
      </c>
      <c r="AU142" s="224" t="s">
        <v>84</v>
      </c>
      <c r="AY142" s="17" t="s">
        <v>130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82</v>
      </c>
      <c r="BK142" s="225">
        <f>ROUND(I142*H142,2)</f>
        <v>0</v>
      </c>
      <c r="BL142" s="17" t="s">
        <v>137</v>
      </c>
      <c r="BM142" s="224" t="s">
        <v>144</v>
      </c>
    </row>
    <row r="143" spans="1:51" s="13" customFormat="1" ht="12">
      <c r="A143" s="13"/>
      <c r="B143" s="226"/>
      <c r="C143" s="227"/>
      <c r="D143" s="228" t="s">
        <v>139</v>
      </c>
      <c r="E143" s="229" t="s">
        <v>1</v>
      </c>
      <c r="F143" s="230" t="s">
        <v>145</v>
      </c>
      <c r="G143" s="227"/>
      <c r="H143" s="229" t="s">
        <v>1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139</v>
      </c>
      <c r="AU143" s="236" t="s">
        <v>84</v>
      </c>
      <c r="AV143" s="13" t="s">
        <v>82</v>
      </c>
      <c r="AW143" s="13" t="s">
        <v>32</v>
      </c>
      <c r="AX143" s="13" t="s">
        <v>77</v>
      </c>
      <c r="AY143" s="236" t="s">
        <v>130</v>
      </c>
    </row>
    <row r="144" spans="1:51" s="14" customFormat="1" ht="12">
      <c r="A144" s="14"/>
      <c r="B144" s="237"/>
      <c r="C144" s="238"/>
      <c r="D144" s="228" t="s">
        <v>139</v>
      </c>
      <c r="E144" s="239" t="s">
        <v>1</v>
      </c>
      <c r="F144" s="240" t="s">
        <v>146</v>
      </c>
      <c r="G144" s="238"/>
      <c r="H144" s="241">
        <v>0.6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139</v>
      </c>
      <c r="AU144" s="247" t="s">
        <v>84</v>
      </c>
      <c r="AV144" s="14" t="s">
        <v>84</v>
      </c>
      <c r="AW144" s="14" t="s">
        <v>32</v>
      </c>
      <c r="AX144" s="14" t="s">
        <v>82</v>
      </c>
      <c r="AY144" s="247" t="s">
        <v>130</v>
      </c>
    </row>
    <row r="145" spans="1:65" s="2" customFormat="1" ht="24.15" customHeight="1">
      <c r="A145" s="38"/>
      <c r="B145" s="39"/>
      <c r="C145" s="212" t="s">
        <v>131</v>
      </c>
      <c r="D145" s="212" t="s">
        <v>133</v>
      </c>
      <c r="E145" s="213" t="s">
        <v>147</v>
      </c>
      <c r="F145" s="214" t="s">
        <v>148</v>
      </c>
      <c r="G145" s="215" t="s">
        <v>149</v>
      </c>
      <c r="H145" s="216">
        <v>2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0.00013</v>
      </c>
      <c r="R145" s="222">
        <f>Q145*H145</f>
        <v>0.00026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137</v>
      </c>
      <c r="AT145" s="224" t="s">
        <v>133</v>
      </c>
      <c r="AU145" s="224" t="s">
        <v>84</v>
      </c>
      <c r="AY145" s="17" t="s">
        <v>130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82</v>
      </c>
      <c r="BK145" s="225">
        <f>ROUND(I145*H145,2)</f>
        <v>0</v>
      </c>
      <c r="BL145" s="17" t="s">
        <v>137</v>
      </c>
      <c r="BM145" s="224" t="s">
        <v>150</v>
      </c>
    </row>
    <row r="146" spans="1:51" s="13" customFormat="1" ht="12">
      <c r="A146" s="13"/>
      <c r="B146" s="226"/>
      <c r="C146" s="227"/>
      <c r="D146" s="228" t="s">
        <v>139</v>
      </c>
      <c r="E146" s="229" t="s">
        <v>1</v>
      </c>
      <c r="F146" s="230" t="s">
        <v>145</v>
      </c>
      <c r="G146" s="227"/>
      <c r="H146" s="229" t="s">
        <v>1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139</v>
      </c>
      <c r="AU146" s="236" t="s">
        <v>84</v>
      </c>
      <c r="AV146" s="13" t="s">
        <v>82</v>
      </c>
      <c r="AW146" s="13" t="s">
        <v>32</v>
      </c>
      <c r="AX146" s="13" t="s">
        <v>77</v>
      </c>
      <c r="AY146" s="236" t="s">
        <v>130</v>
      </c>
    </row>
    <row r="147" spans="1:51" s="14" customFormat="1" ht="12">
      <c r="A147" s="14"/>
      <c r="B147" s="237"/>
      <c r="C147" s="238"/>
      <c r="D147" s="228" t="s">
        <v>139</v>
      </c>
      <c r="E147" s="239" t="s">
        <v>1</v>
      </c>
      <c r="F147" s="240" t="s">
        <v>84</v>
      </c>
      <c r="G147" s="238"/>
      <c r="H147" s="241">
        <v>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139</v>
      </c>
      <c r="AU147" s="247" t="s">
        <v>84</v>
      </c>
      <c r="AV147" s="14" t="s">
        <v>84</v>
      </c>
      <c r="AW147" s="14" t="s">
        <v>32</v>
      </c>
      <c r="AX147" s="14" t="s">
        <v>82</v>
      </c>
      <c r="AY147" s="247" t="s">
        <v>130</v>
      </c>
    </row>
    <row r="148" spans="1:63" s="12" customFormat="1" ht="22.8" customHeight="1">
      <c r="A148" s="12"/>
      <c r="B148" s="196"/>
      <c r="C148" s="197"/>
      <c r="D148" s="198" t="s">
        <v>76</v>
      </c>
      <c r="E148" s="210" t="s">
        <v>151</v>
      </c>
      <c r="F148" s="210" t="s">
        <v>152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SUM(P149:P165)</f>
        <v>0</v>
      </c>
      <c r="Q148" s="204"/>
      <c r="R148" s="205">
        <f>SUM(R149:R165)</f>
        <v>0.5716333700000001</v>
      </c>
      <c r="S148" s="204"/>
      <c r="T148" s="206">
        <f>SUM(T149:T165)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82</v>
      </c>
      <c r="AT148" s="208" t="s">
        <v>76</v>
      </c>
      <c r="AU148" s="208" t="s">
        <v>82</v>
      </c>
      <c r="AY148" s="207" t="s">
        <v>130</v>
      </c>
      <c r="BK148" s="209">
        <f>SUM(BK149:BK165)</f>
        <v>0</v>
      </c>
    </row>
    <row r="149" spans="1:65" s="2" customFormat="1" ht="24.15" customHeight="1">
      <c r="A149" s="38"/>
      <c r="B149" s="39"/>
      <c r="C149" s="212" t="s">
        <v>137</v>
      </c>
      <c r="D149" s="212" t="s">
        <v>133</v>
      </c>
      <c r="E149" s="213" t="s">
        <v>153</v>
      </c>
      <c r="F149" s="214" t="s">
        <v>154</v>
      </c>
      <c r="G149" s="215" t="s">
        <v>136</v>
      </c>
      <c r="H149" s="216">
        <v>179.971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0.00026</v>
      </c>
      <c r="R149" s="222">
        <f>Q149*H149</f>
        <v>0.046792459999999994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137</v>
      </c>
      <c r="AT149" s="224" t="s">
        <v>133</v>
      </c>
      <c r="AU149" s="224" t="s">
        <v>84</v>
      </c>
      <c r="AY149" s="17" t="s">
        <v>130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82</v>
      </c>
      <c r="BK149" s="225">
        <f>ROUND(I149*H149,2)</f>
        <v>0</v>
      </c>
      <c r="BL149" s="17" t="s">
        <v>137</v>
      </c>
      <c r="BM149" s="224" t="s">
        <v>155</v>
      </c>
    </row>
    <row r="150" spans="1:51" s="13" customFormat="1" ht="12">
      <c r="A150" s="13"/>
      <c r="B150" s="226"/>
      <c r="C150" s="227"/>
      <c r="D150" s="228" t="s">
        <v>139</v>
      </c>
      <c r="E150" s="229" t="s">
        <v>1</v>
      </c>
      <c r="F150" s="230" t="s">
        <v>156</v>
      </c>
      <c r="G150" s="227"/>
      <c r="H150" s="229" t="s">
        <v>1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139</v>
      </c>
      <c r="AU150" s="236" t="s">
        <v>84</v>
      </c>
      <c r="AV150" s="13" t="s">
        <v>82</v>
      </c>
      <c r="AW150" s="13" t="s">
        <v>32</v>
      </c>
      <c r="AX150" s="13" t="s">
        <v>77</v>
      </c>
      <c r="AY150" s="236" t="s">
        <v>130</v>
      </c>
    </row>
    <row r="151" spans="1:51" s="14" customFormat="1" ht="12">
      <c r="A151" s="14"/>
      <c r="B151" s="237"/>
      <c r="C151" s="238"/>
      <c r="D151" s="228" t="s">
        <v>139</v>
      </c>
      <c r="E151" s="239" t="s">
        <v>1</v>
      </c>
      <c r="F151" s="240" t="s">
        <v>157</v>
      </c>
      <c r="G151" s="238"/>
      <c r="H151" s="241">
        <v>63.91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139</v>
      </c>
      <c r="AU151" s="247" t="s">
        <v>84</v>
      </c>
      <c r="AV151" s="14" t="s">
        <v>84</v>
      </c>
      <c r="AW151" s="14" t="s">
        <v>32</v>
      </c>
      <c r="AX151" s="14" t="s">
        <v>77</v>
      </c>
      <c r="AY151" s="247" t="s">
        <v>130</v>
      </c>
    </row>
    <row r="152" spans="1:51" s="13" customFormat="1" ht="12">
      <c r="A152" s="13"/>
      <c r="B152" s="226"/>
      <c r="C152" s="227"/>
      <c r="D152" s="228" t="s">
        <v>139</v>
      </c>
      <c r="E152" s="229" t="s">
        <v>1</v>
      </c>
      <c r="F152" s="230" t="s">
        <v>158</v>
      </c>
      <c r="G152" s="227"/>
      <c r="H152" s="229" t="s">
        <v>1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139</v>
      </c>
      <c r="AU152" s="236" t="s">
        <v>84</v>
      </c>
      <c r="AV152" s="13" t="s">
        <v>82</v>
      </c>
      <c r="AW152" s="13" t="s">
        <v>32</v>
      </c>
      <c r="AX152" s="13" t="s">
        <v>77</v>
      </c>
      <c r="AY152" s="236" t="s">
        <v>130</v>
      </c>
    </row>
    <row r="153" spans="1:51" s="14" customFormat="1" ht="12">
      <c r="A153" s="14"/>
      <c r="B153" s="237"/>
      <c r="C153" s="238"/>
      <c r="D153" s="228" t="s">
        <v>139</v>
      </c>
      <c r="E153" s="239" t="s">
        <v>1</v>
      </c>
      <c r="F153" s="240" t="s">
        <v>159</v>
      </c>
      <c r="G153" s="238"/>
      <c r="H153" s="241">
        <v>116.061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139</v>
      </c>
      <c r="AU153" s="247" t="s">
        <v>84</v>
      </c>
      <c r="AV153" s="14" t="s">
        <v>84</v>
      </c>
      <c r="AW153" s="14" t="s">
        <v>32</v>
      </c>
      <c r="AX153" s="14" t="s">
        <v>77</v>
      </c>
      <c r="AY153" s="247" t="s">
        <v>130</v>
      </c>
    </row>
    <row r="154" spans="1:51" s="15" customFormat="1" ht="12">
      <c r="A154" s="15"/>
      <c r="B154" s="248"/>
      <c r="C154" s="249"/>
      <c r="D154" s="228" t="s">
        <v>139</v>
      </c>
      <c r="E154" s="250" t="s">
        <v>1</v>
      </c>
      <c r="F154" s="251" t="s">
        <v>160</v>
      </c>
      <c r="G154" s="249"/>
      <c r="H154" s="252">
        <v>179.971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8" t="s">
        <v>139</v>
      </c>
      <c r="AU154" s="258" t="s">
        <v>84</v>
      </c>
      <c r="AV154" s="15" t="s">
        <v>137</v>
      </c>
      <c r="AW154" s="15" t="s">
        <v>32</v>
      </c>
      <c r="AX154" s="15" t="s">
        <v>82</v>
      </c>
      <c r="AY154" s="258" t="s">
        <v>130</v>
      </c>
    </row>
    <row r="155" spans="1:65" s="2" customFormat="1" ht="24.15" customHeight="1">
      <c r="A155" s="38"/>
      <c r="B155" s="39"/>
      <c r="C155" s="212" t="s">
        <v>161</v>
      </c>
      <c r="D155" s="212" t="s">
        <v>133</v>
      </c>
      <c r="E155" s="213" t="s">
        <v>162</v>
      </c>
      <c r="F155" s="214" t="s">
        <v>163</v>
      </c>
      <c r="G155" s="215" t="s">
        <v>136</v>
      </c>
      <c r="H155" s="216">
        <v>1.98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0.00438</v>
      </c>
      <c r="R155" s="222">
        <f>Q155*H155</f>
        <v>0.0086724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137</v>
      </c>
      <c r="AT155" s="224" t="s">
        <v>133</v>
      </c>
      <c r="AU155" s="224" t="s">
        <v>84</v>
      </c>
      <c r="AY155" s="17" t="s">
        <v>130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82</v>
      </c>
      <c r="BK155" s="225">
        <f>ROUND(I155*H155,2)</f>
        <v>0</v>
      </c>
      <c r="BL155" s="17" t="s">
        <v>137</v>
      </c>
      <c r="BM155" s="224" t="s">
        <v>164</v>
      </c>
    </row>
    <row r="156" spans="1:51" s="13" customFormat="1" ht="12">
      <c r="A156" s="13"/>
      <c r="B156" s="226"/>
      <c r="C156" s="227"/>
      <c r="D156" s="228" t="s">
        <v>139</v>
      </c>
      <c r="E156" s="229" t="s">
        <v>1</v>
      </c>
      <c r="F156" s="230" t="s">
        <v>140</v>
      </c>
      <c r="G156" s="227"/>
      <c r="H156" s="229" t="s">
        <v>1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139</v>
      </c>
      <c r="AU156" s="236" t="s">
        <v>84</v>
      </c>
      <c r="AV156" s="13" t="s">
        <v>82</v>
      </c>
      <c r="AW156" s="13" t="s">
        <v>32</v>
      </c>
      <c r="AX156" s="13" t="s">
        <v>77</v>
      </c>
      <c r="AY156" s="236" t="s">
        <v>130</v>
      </c>
    </row>
    <row r="157" spans="1:51" s="14" customFormat="1" ht="12">
      <c r="A157" s="14"/>
      <c r="B157" s="237"/>
      <c r="C157" s="238"/>
      <c r="D157" s="228" t="s">
        <v>139</v>
      </c>
      <c r="E157" s="239" t="s">
        <v>1</v>
      </c>
      <c r="F157" s="240" t="s">
        <v>141</v>
      </c>
      <c r="G157" s="238"/>
      <c r="H157" s="241">
        <v>1.98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139</v>
      </c>
      <c r="AU157" s="247" t="s">
        <v>84</v>
      </c>
      <c r="AV157" s="14" t="s">
        <v>84</v>
      </c>
      <c r="AW157" s="14" t="s">
        <v>32</v>
      </c>
      <c r="AX157" s="14" t="s">
        <v>82</v>
      </c>
      <c r="AY157" s="247" t="s">
        <v>130</v>
      </c>
    </row>
    <row r="158" spans="1:65" s="2" customFormat="1" ht="16.5" customHeight="1">
      <c r="A158" s="38"/>
      <c r="B158" s="39"/>
      <c r="C158" s="212" t="s">
        <v>151</v>
      </c>
      <c r="D158" s="212" t="s">
        <v>133</v>
      </c>
      <c r="E158" s="213" t="s">
        <v>165</v>
      </c>
      <c r="F158" s="214" t="s">
        <v>166</v>
      </c>
      <c r="G158" s="215" t="s">
        <v>136</v>
      </c>
      <c r="H158" s="216">
        <v>116.061</v>
      </c>
      <c r="I158" s="217"/>
      <c r="J158" s="218">
        <f>ROUND(I158*H158,2)</f>
        <v>0</v>
      </c>
      <c r="K158" s="219"/>
      <c r="L158" s="44"/>
      <c r="M158" s="220" t="s">
        <v>1</v>
      </c>
      <c r="N158" s="221" t="s">
        <v>42</v>
      </c>
      <c r="O158" s="91"/>
      <c r="P158" s="222">
        <f>O158*H158</f>
        <v>0</v>
      </c>
      <c r="Q158" s="222">
        <v>0.00391</v>
      </c>
      <c r="R158" s="222">
        <f>Q158*H158</f>
        <v>0.45379851000000004</v>
      </c>
      <c r="S158" s="222">
        <v>0</v>
      </c>
      <c r="T158" s="22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4" t="s">
        <v>137</v>
      </c>
      <c r="AT158" s="224" t="s">
        <v>133</v>
      </c>
      <c r="AU158" s="224" t="s">
        <v>84</v>
      </c>
      <c r="AY158" s="17" t="s">
        <v>130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82</v>
      </c>
      <c r="BK158" s="225">
        <f>ROUND(I158*H158,2)</f>
        <v>0</v>
      </c>
      <c r="BL158" s="17" t="s">
        <v>137</v>
      </c>
      <c r="BM158" s="224" t="s">
        <v>167</v>
      </c>
    </row>
    <row r="159" spans="1:51" s="13" customFormat="1" ht="12">
      <c r="A159" s="13"/>
      <c r="B159" s="226"/>
      <c r="C159" s="227"/>
      <c r="D159" s="228" t="s">
        <v>139</v>
      </c>
      <c r="E159" s="229" t="s">
        <v>1</v>
      </c>
      <c r="F159" s="230" t="s">
        <v>158</v>
      </c>
      <c r="G159" s="227"/>
      <c r="H159" s="229" t="s">
        <v>1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139</v>
      </c>
      <c r="AU159" s="236" t="s">
        <v>84</v>
      </c>
      <c r="AV159" s="13" t="s">
        <v>82</v>
      </c>
      <c r="AW159" s="13" t="s">
        <v>32</v>
      </c>
      <c r="AX159" s="13" t="s">
        <v>77</v>
      </c>
      <c r="AY159" s="236" t="s">
        <v>130</v>
      </c>
    </row>
    <row r="160" spans="1:51" s="14" customFormat="1" ht="12">
      <c r="A160" s="14"/>
      <c r="B160" s="237"/>
      <c r="C160" s="238"/>
      <c r="D160" s="228" t="s">
        <v>139</v>
      </c>
      <c r="E160" s="239" t="s">
        <v>1</v>
      </c>
      <c r="F160" s="240" t="s">
        <v>159</v>
      </c>
      <c r="G160" s="238"/>
      <c r="H160" s="241">
        <v>116.061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139</v>
      </c>
      <c r="AU160" s="247" t="s">
        <v>84</v>
      </c>
      <c r="AV160" s="14" t="s">
        <v>84</v>
      </c>
      <c r="AW160" s="14" t="s">
        <v>32</v>
      </c>
      <c r="AX160" s="14" t="s">
        <v>82</v>
      </c>
      <c r="AY160" s="247" t="s">
        <v>130</v>
      </c>
    </row>
    <row r="161" spans="1:65" s="2" customFormat="1" ht="24.15" customHeight="1">
      <c r="A161" s="38"/>
      <c r="B161" s="39"/>
      <c r="C161" s="212" t="s">
        <v>168</v>
      </c>
      <c r="D161" s="212" t="s">
        <v>133</v>
      </c>
      <c r="E161" s="213" t="s">
        <v>169</v>
      </c>
      <c r="F161" s="214" t="s">
        <v>170</v>
      </c>
      <c r="G161" s="215" t="s">
        <v>136</v>
      </c>
      <c r="H161" s="216">
        <v>16.322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137</v>
      </c>
      <c r="AT161" s="224" t="s">
        <v>133</v>
      </c>
      <c r="AU161" s="224" t="s">
        <v>84</v>
      </c>
      <c r="AY161" s="17" t="s">
        <v>130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82</v>
      </c>
      <c r="BK161" s="225">
        <f>ROUND(I161*H161,2)</f>
        <v>0</v>
      </c>
      <c r="BL161" s="17" t="s">
        <v>137</v>
      </c>
      <c r="BM161" s="224" t="s">
        <v>171</v>
      </c>
    </row>
    <row r="162" spans="1:51" s="13" customFormat="1" ht="12">
      <c r="A162" s="13"/>
      <c r="B162" s="226"/>
      <c r="C162" s="227"/>
      <c r="D162" s="228" t="s">
        <v>139</v>
      </c>
      <c r="E162" s="229" t="s">
        <v>1</v>
      </c>
      <c r="F162" s="230" t="s">
        <v>172</v>
      </c>
      <c r="G162" s="227"/>
      <c r="H162" s="229" t="s">
        <v>1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139</v>
      </c>
      <c r="AU162" s="236" t="s">
        <v>84</v>
      </c>
      <c r="AV162" s="13" t="s">
        <v>82</v>
      </c>
      <c r="AW162" s="13" t="s">
        <v>32</v>
      </c>
      <c r="AX162" s="13" t="s">
        <v>77</v>
      </c>
      <c r="AY162" s="236" t="s">
        <v>130</v>
      </c>
    </row>
    <row r="163" spans="1:51" s="14" customFormat="1" ht="12">
      <c r="A163" s="14"/>
      <c r="B163" s="237"/>
      <c r="C163" s="238"/>
      <c r="D163" s="228" t="s">
        <v>139</v>
      </c>
      <c r="E163" s="239" t="s">
        <v>1</v>
      </c>
      <c r="F163" s="240" t="s">
        <v>173</v>
      </c>
      <c r="G163" s="238"/>
      <c r="H163" s="241">
        <v>16.322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139</v>
      </c>
      <c r="AU163" s="247" t="s">
        <v>84</v>
      </c>
      <c r="AV163" s="14" t="s">
        <v>84</v>
      </c>
      <c r="AW163" s="14" t="s">
        <v>32</v>
      </c>
      <c r="AX163" s="14" t="s">
        <v>82</v>
      </c>
      <c r="AY163" s="247" t="s">
        <v>130</v>
      </c>
    </row>
    <row r="164" spans="1:65" s="2" customFormat="1" ht="21.75" customHeight="1">
      <c r="A164" s="38"/>
      <c r="B164" s="39"/>
      <c r="C164" s="212" t="s">
        <v>174</v>
      </c>
      <c r="D164" s="212" t="s">
        <v>133</v>
      </c>
      <c r="E164" s="213" t="s">
        <v>175</v>
      </c>
      <c r="F164" s="214" t="s">
        <v>176</v>
      </c>
      <c r="G164" s="215" t="s">
        <v>177</v>
      </c>
      <c r="H164" s="216">
        <v>1</v>
      </c>
      <c r="I164" s="217"/>
      <c r="J164" s="218">
        <f>ROUND(I164*H164,2)</f>
        <v>0</v>
      </c>
      <c r="K164" s="219"/>
      <c r="L164" s="44"/>
      <c r="M164" s="220" t="s">
        <v>1</v>
      </c>
      <c r="N164" s="221" t="s">
        <v>42</v>
      </c>
      <c r="O164" s="91"/>
      <c r="P164" s="222">
        <f>O164*H164</f>
        <v>0</v>
      </c>
      <c r="Q164" s="222">
        <v>0.04684</v>
      </c>
      <c r="R164" s="222">
        <f>Q164*H164</f>
        <v>0.04684</v>
      </c>
      <c r="S164" s="222">
        <v>0</v>
      </c>
      <c r="T164" s="22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4" t="s">
        <v>137</v>
      </c>
      <c r="AT164" s="224" t="s">
        <v>133</v>
      </c>
      <c r="AU164" s="224" t="s">
        <v>84</v>
      </c>
      <c r="AY164" s="17" t="s">
        <v>130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7" t="s">
        <v>82</v>
      </c>
      <c r="BK164" s="225">
        <f>ROUND(I164*H164,2)</f>
        <v>0</v>
      </c>
      <c r="BL164" s="17" t="s">
        <v>137</v>
      </c>
      <c r="BM164" s="224" t="s">
        <v>178</v>
      </c>
    </row>
    <row r="165" spans="1:65" s="2" customFormat="1" ht="24.15" customHeight="1">
      <c r="A165" s="38"/>
      <c r="B165" s="39"/>
      <c r="C165" s="259" t="s">
        <v>179</v>
      </c>
      <c r="D165" s="259" t="s">
        <v>180</v>
      </c>
      <c r="E165" s="260" t="s">
        <v>181</v>
      </c>
      <c r="F165" s="261" t="s">
        <v>182</v>
      </c>
      <c r="G165" s="262" t="s">
        <v>177</v>
      </c>
      <c r="H165" s="263">
        <v>1</v>
      </c>
      <c r="I165" s="264"/>
      <c r="J165" s="265">
        <f>ROUND(I165*H165,2)</f>
        <v>0</v>
      </c>
      <c r="K165" s="266"/>
      <c r="L165" s="267"/>
      <c r="M165" s="268" t="s">
        <v>1</v>
      </c>
      <c r="N165" s="269" t="s">
        <v>42</v>
      </c>
      <c r="O165" s="91"/>
      <c r="P165" s="222">
        <f>O165*H165</f>
        <v>0</v>
      </c>
      <c r="Q165" s="222">
        <v>0.01553</v>
      </c>
      <c r="R165" s="222">
        <f>Q165*H165</f>
        <v>0.01553</v>
      </c>
      <c r="S165" s="222">
        <v>0</v>
      </c>
      <c r="T165" s="22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4" t="s">
        <v>174</v>
      </c>
      <c r="AT165" s="224" t="s">
        <v>180</v>
      </c>
      <c r="AU165" s="224" t="s">
        <v>84</v>
      </c>
      <c r="AY165" s="17" t="s">
        <v>130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82</v>
      </c>
      <c r="BK165" s="225">
        <f>ROUND(I165*H165,2)</f>
        <v>0</v>
      </c>
      <c r="BL165" s="17" t="s">
        <v>137</v>
      </c>
      <c r="BM165" s="224" t="s">
        <v>183</v>
      </c>
    </row>
    <row r="166" spans="1:63" s="12" customFormat="1" ht="22.8" customHeight="1">
      <c r="A166" s="12"/>
      <c r="B166" s="196"/>
      <c r="C166" s="197"/>
      <c r="D166" s="198" t="s">
        <v>76</v>
      </c>
      <c r="E166" s="210" t="s">
        <v>179</v>
      </c>
      <c r="F166" s="210" t="s">
        <v>184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SUM(P167:P173)</f>
        <v>0</v>
      </c>
      <c r="Q166" s="204"/>
      <c r="R166" s="205">
        <f>SUM(R167:R173)</f>
        <v>0.0025564</v>
      </c>
      <c r="S166" s="204"/>
      <c r="T166" s="206">
        <f>SUM(T167:T173)</f>
        <v>0.1602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82</v>
      </c>
      <c r="AT166" s="208" t="s">
        <v>76</v>
      </c>
      <c r="AU166" s="208" t="s">
        <v>82</v>
      </c>
      <c r="AY166" s="207" t="s">
        <v>130</v>
      </c>
      <c r="BK166" s="209">
        <f>SUM(BK167:BK173)</f>
        <v>0</v>
      </c>
    </row>
    <row r="167" spans="1:65" s="2" customFormat="1" ht="24.15" customHeight="1">
      <c r="A167" s="38"/>
      <c r="B167" s="39"/>
      <c r="C167" s="212" t="s">
        <v>185</v>
      </c>
      <c r="D167" s="212" t="s">
        <v>133</v>
      </c>
      <c r="E167" s="213" t="s">
        <v>186</v>
      </c>
      <c r="F167" s="214" t="s">
        <v>187</v>
      </c>
      <c r="G167" s="215" t="s">
        <v>136</v>
      </c>
      <c r="H167" s="216">
        <v>63.91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42</v>
      </c>
      <c r="O167" s="91"/>
      <c r="P167" s="222">
        <f>O167*H167</f>
        <v>0</v>
      </c>
      <c r="Q167" s="222">
        <v>4E-05</v>
      </c>
      <c r="R167" s="222">
        <f>Q167*H167</f>
        <v>0.0025564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137</v>
      </c>
      <c r="AT167" s="224" t="s">
        <v>133</v>
      </c>
      <c r="AU167" s="224" t="s">
        <v>84</v>
      </c>
      <c r="AY167" s="17" t="s">
        <v>130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82</v>
      </c>
      <c r="BK167" s="225">
        <f>ROUND(I167*H167,2)</f>
        <v>0</v>
      </c>
      <c r="BL167" s="17" t="s">
        <v>137</v>
      </c>
      <c r="BM167" s="224" t="s">
        <v>188</v>
      </c>
    </row>
    <row r="168" spans="1:51" s="14" customFormat="1" ht="12">
      <c r="A168" s="14"/>
      <c r="B168" s="237"/>
      <c r="C168" s="238"/>
      <c r="D168" s="228" t="s">
        <v>139</v>
      </c>
      <c r="E168" s="239" t="s">
        <v>1</v>
      </c>
      <c r="F168" s="240" t="s">
        <v>157</v>
      </c>
      <c r="G168" s="238"/>
      <c r="H168" s="241">
        <v>63.91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139</v>
      </c>
      <c r="AU168" s="247" t="s">
        <v>84</v>
      </c>
      <c r="AV168" s="14" t="s">
        <v>84</v>
      </c>
      <c r="AW168" s="14" t="s">
        <v>32</v>
      </c>
      <c r="AX168" s="14" t="s">
        <v>82</v>
      </c>
      <c r="AY168" s="247" t="s">
        <v>130</v>
      </c>
    </row>
    <row r="169" spans="1:65" s="2" customFormat="1" ht="21.75" customHeight="1">
      <c r="A169" s="38"/>
      <c r="B169" s="39"/>
      <c r="C169" s="212" t="s">
        <v>189</v>
      </c>
      <c r="D169" s="212" t="s">
        <v>133</v>
      </c>
      <c r="E169" s="213" t="s">
        <v>190</v>
      </c>
      <c r="F169" s="214" t="s">
        <v>191</v>
      </c>
      <c r="G169" s="215" t="s">
        <v>136</v>
      </c>
      <c r="H169" s="216">
        <v>2.4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</v>
      </c>
      <c r="R169" s="222">
        <f>Q169*H169</f>
        <v>0</v>
      </c>
      <c r="S169" s="222">
        <v>0.063</v>
      </c>
      <c r="T169" s="223">
        <f>S169*H169</f>
        <v>0.1512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137</v>
      </c>
      <c r="AT169" s="224" t="s">
        <v>133</v>
      </c>
      <c r="AU169" s="224" t="s">
        <v>84</v>
      </c>
      <c r="AY169" s="17" t="s">
        <v>130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82</v>
      </c>
      <c r="BK169" s="225">
        <f>ROUND(I169*H169,2)</f>
        <v>0</v>
      </c>
      <c r="BL169" s="17" t="s">
        <v>137</v>
      </c>
      <c r="BM169" s="224" t="s">
        <v>192</v>
      </c>
    </row>
    <row r="170" spans="1:51" s="14" customFormat="1" ht="12">
      <c r="A170" s="14"/>
      <c r="B170" s="237"/>
      <c r="C170" s="238"/>
      <c r="D170" s="228" t="s">
        <v>139</v>
      </c>
      <c r="E170" s="239" t="s">
        <v>1</v>
      </c>
      <c r="F170" s="240" t="s">
        <v>193</v>
      </c>
      <c r="G170" s="238"/>
      <c r="H170" s="241">
        <v>2.4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139</v>
      </c>
      <c r="AU170" s="247" t="s">
        <v>84</v>
      </c>
      <c r="AV170" s="14" t="s">
        <v>84</v>
      </c>
      <c r="AW170" s="14" t="s">
        <v>32</v>
      </c>
      <c r="AX170" s="14" t="s">
        <v>82</v>
      </c>
      <c r="AY170" s="247" t="s">
        <v>130</v>
      </c>
    </row>
    <row r="171" spans="1:65" s="2" customFormat="1" ht="24.15" customHeight="1">
      <c r="A171" s="38"/>
      <c r="B171" s="39"/>
      <c r="C171" s="212" t="s">
        <v>194</v>
      </c>
      <c r="D171" s="212" t="s">
        <v>133</v>
      </c>
      <c r="E171" s="213" t="s">
        <v>195</v>
      </c>
      <c r="F171" s="214" t="s">
        <v>196</v>
      </c>
      <c r="G171" s="215" t="s">
        <v>177</v>
      </c>
      <c r="H171" s="216">
        <v>9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</v>
      </c>
      <c r="R171" s="222">
        <f>Q171*H171</f>
        <v>0</v>
      </c>
      <c r="S171" s="222">
        <v>0.001</v>
      </c>
      <c r="T171" s="223">
        <f>S171*H171</f>
        <v>0.009000000000000001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137</v>
      </c>
      <c r="AT171" s="224" t="s">
        <v>133</v>
      </c>
      <c r="AU171" s="224" t="s">
        <v>84</v>
      </c>
      <c r="AY171" s="17" t="s">
        <v>130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82</v>
      </c>
      <c r="BK171" s="225">
        <f>ROUND(I171*H171,2)</f>
        <v>0</v>
      </c>
      <c r="BL171" s="17" t="s">
        <v>137</v>
      </c>
      <c r="BM171" s="224" t="s">
        <v>197</v>
      </c>
    </row>
    <row r="172" spans="1:65" s="2" customFormat="1" ht="16.5" customHeight="1">
      <c r="A172" s="38"/>
      <c r="B172" s="39"/>
      <c r="C172" s="212" t="s">
        <v>198</v>
      </c>
      <c r="D172" s="212" t="s">
        <v>133</v>
      </c>
      <c r="E172" s="213" t="s">
        <v>199</v>
      </c>
      <c r="F172" s="214" t="s">
        <v>200</v>
      </c>
      <c r="G172" s="215" t="s">
        <v>201</v>
      </c>
      <c r="H172" s="216">
        <v>10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137</v>
      </c>
      <c r="AT172" s="224" t="s">
        <v>133</v>
      </c>
      <c r="AU172" s="224" t="s">
        <v>84</v>
      </c>
      <c r="AY172" s="17" t="s">
        <v>130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82</v>
      </c>
      <c r="BK172" s="225">
        <f>ROUND(I172*H172,2)</f>
        <v>0</v>
      </c>
      <c r="BL172" s="17" t="s">
        <v>137</v>
      </c>
      <c r="BM172" s="224" t="s">
        <v>202</v>
      </c>
    </row>
    <row r="173" spans="1:65" s="2" customFormat="1" ht="16.5" customHeight="1">
      <c r="A173" s="38"/>
      <c r="B173" s="39"/>
      <c r="C173" s="212" t="s">
        <v>203</v>
      </c>
      <c r="D173" s="212" t="s">
        <v>133</v>
      </c>
      <c r="E173" s="213" t="s">
        <v>204</v>
      </c>
      <c r="F173" s="214" t="s">
        <v>205</v>
      </c>
      <c r="G173" s="215" t="s">
        <v>201</v>
      </c>
      <c r="H173" s="216">
        <v>4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137</v>
      </c>
      <c r="AT173" s="224" t="s">
        <v>133</v>
      </c>
      <c r="AU173" s="224" t="s">
        <v>84</v>
      </c>
      <c r="AY173" s="17" t="s">
        <v>130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82</v>
      </c>
      <c r="BK173" s="225">
        <f>ROUND(I173*H173,2)</f>
        <v>0</v>
      </c>
      <c r="BL173" s="17" t="s">
        <v>137</v>
      </c>
      <c r="BM173" s="224" t="s">
        <v>206</v>
      </c>
    </row>
    <row r="174" spans="1:63" s="12" customFormat="1" ht="22.8" customHeight="1">
      <c r="A174" s="12"/>
      <c r="B174" s="196"/>
      <c r="C174" s="197"/>
      <c r="D174" s="198" t="s">
        <v>76</v>
      </c>
      <c r="E174" s="210" t="s">
        <v>207</v>
      </c>
      <c r="F174" s="210" t="s">
        <v>208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SUM(P175:P180)</f>
        <v>0</v>
      </c>
      <c r="Q174" s="204"/>
      <c r="R174" s="205">
        <f>SUM(R175:R180)</f>
        <v>0</v>
      </c>
      <c r="S174" s="204"/>
      <c r="T174" s="206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82</v>
      </c>
      <c r="AT174" s="208" t="s">
        <v>76</v>
      </c>
      <c r="AU174" s="208" t="s">
        <v>82</v>
      </c>
      <c r="AY174" s="207" t="s">
        <v>130</v>
      </c>
      <c r="BK174" s="209">
        <f>SUM(BK175:BK180)</f>
        <v>0</v>
      </c>
    </row>
    <row r="175" spans="1:65" s="2" customFormat="1" ht="16.5" customHeight="1">
      <c r="A175" s="38"/>
      <c r="B175" s="39"/>
      <c r="C175" s="212" t="s">
        <v>8</v>
      </c>
      <c r="D175" s="212" t="s">
        <v>133</v>
      </c>
      <c r="E175" s="213" t="s">
        <v>209</v>
      </c>
      <c r="F175" s="214" t="s">
        <v>210</v>
      </c>
      <c r="G175" s="215" t="s">
        <v>211</v>
      </c>
      <c r="H175" s="216">
        <v>0.644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137</v>
      </c>
      <c r="AT175" s="224" t="s">
        <v>133</v>
      </c>
      <c r="AU175" s="224" t="s">
        <v>84</v>
      </c>
      <c r="AY175" s="17" t="s">
        <v>130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82</v>
      </c>
      <c r="BK175" s="225">
        <f>ROUND(I175*H175,2)</f>
        <v>0</v>
      </c>
      <c r="BL175" s="17" t="s">
        <v>137</v>
      </c>
      <c r="BM175" s="224" t="s">
        <v>212</v>
      </c>
    </row>
    <row r="176" spans="1:65" s="2" customFormat="1" ht="33" customHeight="1">
      <c r="A176" s="38"/>
      <c r="B176" s="39"/>
      <c r="C176" s="212" t="s">
        <v>213</v>
      </c>
      <c r="D176" s="212" t="s">
        <v>133</v>
      </c>
      <c r="E176" s="213" t="s">
        <v>214</v>
      </c>
      <c r="F176" s="214" t="s">
        <v>215</v>
      </c>
      <c r="G176" s="215" t="s">
        <v>211</v>
      </c>
      <c r="H176" s="216">
        <v>0.644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137</v>
      </c>
      <c r="AT176" s="224" t="s">
        <v>133</v>
      </c>
      <c r="AU176" s="224" t="s">
        <v>84</v>
      </c>
      <c r="AY176" s="17" t="s">
        <v>130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82</v>
      </c>
      <c r="BK176" s="225">
        <f>ROUND(I176*H176,2)</f>
        <v>0</v>
      </c>
      <c r="BL176" s="17" t="s">
        <v>137</v>
      </c>
      <c r="BM176" s="224" t="s">
        <v>216</v>
      </c>
    </row>
    <row r="177" spans="1:65" s="2" customFormat="1" ht="24.15" customHeight="1">
      <c r="A177" s="38"/>
      <c r="B177" s="39"/>
      <c r="C177" s="212" t="s">
        <v>217</v>
      </c>
      <c r="D177" s="212" t="s">
        <v>133</v>
      </c>
      <c r="E177" s="213" t="s">
        <v>218</v>
      </c>
      <c r="F177" s="214" t="s">
        <v>219</v>
      </c>
      <c r="G177" s="215" t="s">
        <v>211</v>
      </c>
      <c r="H177" s="216">
        <v>0.644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137</v>
      </c>
      <c r="AT177" s="224" t="s">
        <v>133</v>
      </c>
      <c r="AU177" s="224" t="s">
        <v>84</v>
      </c>
      <c r="AY177" s="17" t="s">
        <v>130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82</v>
      </c>
      <c r="BK177" s="225">
        <f>ROUND(I177*H177,2)</f>
        <v>0</v>
      </c>
      <c r="BL177" s="17" t="s">
        <v>137</v>
      </c>
      <c r="BM177" s="224" t="s">
        <v>220</v>
      </c>
    </row>
    <row r="178" spans="1:65" s="2" customFormat="1" ht="24.15" customHeight="1">
      <c r="A178" s="38"/>
      <c r="B178" s="39"/>
      <c r="C178" s="212" t="s">
        <v>221</v>
      </c>
      <c r="D178" s="212" t="s">
        <v>133</v>
      </c>
      <c r="E178" s="213" t="s">
        <v>222</v>
      </c>
      <c r="F178" s="214" t="s">
        <v>223</v>
      </c>
      <c r="G178" s="215" t="s">
        <v>211</v>
      </c>
      <c r="H178" s="216">
        <v>7.728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137</v>
      </c>
      <c r="AT178" s="224" t="s">
        <v>133</v>
      </c>
      <c r="AU178" s="224" t="s">
        <v>84</v>
      </c>
      <c r="AY178" s="17" t="s">
        <v>130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82</v>
      </c>
      <c r="BK178" s="225">
        <f>ROUND(I178*H178,2)</f>
        <v>0</v>
      </c>
      <c r="BL178" s="17" t="s">
        <v>137</v>
      </c>
      <c r="BM178" s="224" t="s">
        <v>224</v>
      </c>
    </row>
    <row r="179" spans="1:51" s="14" customFormat="1" ht="12">
      <c r="A179" s="14"/>
      <c r="B179" s="237"/>
      <c r="C179" s="238"/>
      <c r="D179" s="228" t="s">
        <v>139</v>
      </c>
      <c r="E179" s="238"/>
      <c r="F179" s="240" t="s">
        <v>225</v>
      </c>
      <c r="G179" s="238"/>
      <c r="H179" s="241">
        <v>7.728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139</v>
      </c>
      <c r="AU179" s="247" t="s">
        <v>84</v>
      </c>
      <c r="AV179" s="14" t="s">
        <v>84</v>
      </c>
      <c r="AW179" s="14" t="s">
        <v>4</v>
      </c>
      <c r="AX179" s="14" t="s">
        <v>82</v>
      </c>
      <c r="AY179" s="247" t="s">
        <v>130</v>
      </c>
    </row>
    <row r="180" spans="1:65" s="2" customFormat="1" ht="33" customHeight="1">
      <c r="A180" s="38"/>
      <c r="B180" s="39"/>
      <c r="C180" s="212" t="s">
        <v>226</v>
      </c>
      <c r="D180" s="212" t="s">
        <v>133</v>
      </c>
      <c r="E180" s="213" t="s">
        <v>227</v>
      </c>
      <c r="F180" s="214" t="s">
        <v>228</v>
      </c>
      <c r="G180" s="215" t="s">
        <v>211</v>
      </c>
      <c r="H180" s="216">
        <v>0.644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137</v>
      </c>
      <c r="AT180" s="224" t="s">
        <v>133</v>
      </c>
      <c r="AU180" s="224" t="s">
        <v>84</v>
      </c>
      <c r="AY180" s="17" t="s">
        <v>130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82</v>
      </c>
      <c r="BK180" s="225">
        <f>ROUND(I180*H180,2)</f>
        <v>0</v>
      </c>
      <c r="BL180" s="17" t="s">
        <v>137</v>
      </c>
      <c r="BM180" s="224" t="s">
        <v>229</v>
      </c>
    </row>
    <row r="181" spans="1:63" s="12" customFormat="1" ht="22.8" customHeight="1">
      <c r="A181" s="12"/>
      <c r="B181" s="196"/>
      <c r="C181" s="197"/>
      <c r="D181" s="198" t="s">
        <v>76</v>
      </c>
      <c r="E181" s="210" t="s">
        <v>230</v>
      </c>
      <c r="F181" s="210" t="s">
        <v>231</v>
      </c>
      <c r="G181" s="197"/>
      <c r="H181" s="197"/>
      <c r="I181" s="200"/>
      <c r="J181" s="211">
        <f>BK181</f>
        <v>0</v>
      </c>
      <c r="K181" s="197"/>
      <c r="L181" s="202"/>
      <c r="M181" s="203"/>
      <c r="N181" s="204"/>
      <c r="O181" s="204"/>
      <c r="P181" s="205">
        <f>P182</f>
        <v>0</v>
      </c>
      <c r="Q181" s="204"/>
      <c r="R181" s="205">
        <f>R182</f>
        <v>0</v>
      </c>
      <c r="S181" s="204"/>
      <c r="T181" s="206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7" t="s">
        <v>82</v>
      </c>
      <c r="AT181" s="208" t="s">
        <v>76</v>
      </c>
      <c r="AU181" s="208" t="s">
        <v>82</v>
      </c>
      <c r="AY181" s="207" t="s">
        <v>130</v>
      </c>
      <c r="BK181" s="209">
        <f>BK182</f>
        <v>0</v>
      </c>
    </row>
    <row r="182" spans="1:65" s="2" customFormat="1" ht="21.75" customHeight="1">
      <c r="A182" s="38"/>
      <c r="B182" s="39"/>
      <c r="C182" s="212" t="s">
        <v>232</v>
      </c>
      <c r="D182" s="212" t="s">
        <v>133</v>
      </c>
      <c r="E182" s="213" t="s">
        <v>233</v>
      </c>
      <c r="F182" s="214" t="s">
        <v>234</v>
      </c>
      <c r="G182" s="215" t="s">
        <v>211</v>
      </c>
      <c r="H182" s="216">
        <v>0.737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137</v>
      </c>
      <c r="AT182" s="224" t="s">
        <v>133</v>
      </c>
      <c r="AU182" s="224" t="s">
        <v>84</v>
      </c>
      <c r="AY182" s="17" t="s">
        <v>130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82</v>
      </c>
      <c r="BK182" s="225">
        <f>ROUND(I182*H182,2)</f>
        <v>0</v>
      </c>
      <c r="BL182" s="17" t="s">
        <v>137</v>
      </c>
      <c r="BM182" s="224" t="s">
        <v>235</v>
      </c>
    </row>
    <row r="183" spans="1:63" s="12" customFormat="1" ht="25.9" customHeight="1">
      <c r="A183" s="12"/>
      <c r="B183" s="196"/>
      <c r="C183" s="197"/>
      <c r="D183" s="198" t="s">
        <v>76</v>
      </c>
      <c r="E183" s="199" t="s">
        <v>236</v>
      </c>
      <c r="F183" s="199" t="s">
        <v>237</v>
      </c>
      <c r="G183" s="197"/>
      <c r="H183" s="197"/>
      <c r="I183" s="200"/>
      <c r="J183" s="201">
        <f>BK183</f>
        <v>0</v>
      </c>
      <c r="K183" s="197"/>
      <c r="L183" s="202"/>
      <c r="M183" s="203"/>
      <c r="N183" s="204"/>
      <c r="O183" s="204"/>
      <c r="P183" s="205">
        <f>P184+P189+P195+P201+P206+P242+P256+P262+P267+P276+P278+P295+P308+P336</f>
        <v>0</v>
      </c>
      <c r="Q183" s="204"/>
      <c r="R183" s="205">
        <f>R184+R189+R195+R201+R206+R242+R256+R262+R267+R276+R278+R295+R308+R336</f>
        <v>1.1211417899999998</v>
      </c>
      <c r="S183" s="204"/>
      <c r="T183" s="206">
        <f>T184+T189+T195+T201+T206+T242+T256+T262+T267+T276+T278+T295+T308+T336</f>
        <v>0.48343391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7" t="s">
        <v>84</v>
      </c>
      <c r="AT183" s="208" t="s">
        <v>76</v>
      </c>
      <c r="AU183" s="208" t="s">
        <v>77</v>
      </c>
      <c r="AY183" s="207" t="s">
        <v>130</v>
      </c>
      <c r="BK183" s="209">
        <f>BK184+BK189+BK195+BK201+BK206+BK242+BK256+BK262+BK267+BK276+BK278+BK295+BK308+BK336</f>
        <v>0</v>
      </c>
    </row>
    <row r="184" spans="1:63" s="12" customFormat="1" ht="22.8" customHeight="1">
      <c r="A184" s="12"/>
      <c r="B184" s="196"/>
      <c r="C184" s="197"/>
      <c r="D184" s="198" t="s">
        <v>76</v>
      </c>
      <c r="E184" s="210" t="s">
        <v>238</v>
      </c>
      <c r="F184" s="210" t="s">
        <v>239</v>
      </c>
      <c r="G184" s="197"/>
      <c r="H184" s="197"/>
      <c r="I184" s="200"/>
      <c r="J184" s="211">
        <f>BK184</f>
        <v>0</v>
      </c>
      <c r="K184" s="197"/>
      <c r="L184" s="202"/>
      <c r="M184" s="203"/>
      <c r="N184" s="204"/>
      <c r="O184" s="204"/>
      <c r="P184" s="205">
        <f>SUM(P185:P188)</f>
        <v>0</v>
      </c>
      <c r="Q184" s="204"/>
      <c r="R184" s="205">
        <f>SUM(R185:R188)</f>
        <v>0.01042</v>
      </c>
      <c r="S184" s="204"/>
      <c r="T184" s="206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7" t="s">
        <v>84</v>
      </c>
      <c r="AT184" s="208" t="s">
        <v>76</v>
      </c>
      <c r="AU184" s="208" t="s">
        <v>82</v>
      </c>
      <c r="AY184" s="207" t="s">
        <v>130</v>
      </c>
      <c r="BK184" s="209">
        <f>SUM(BK185:BK188)</f>
        <v>0</v>
      </c>
    </row>
    <row r="185" spans="1:65" s="2" customFormat="1" ht="16.5" customHeight="1">
      <c r="A185" s="38"/>
      <c r="B185" s="39"/>
      <c r="C185" s="212" t="s">
        <v>7</v>
      </c>
      <c r="D185" s="212" t="s">
        <v>133</v>
      </c>
      <c r="E185" s="213" t="s">
        <v>240</v>
      </c>
      <c r="F185" s="214" t="s">
        <v>241</v>
      </c>
      <c r="G185" s="215" t="s">
        <v>149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0.00201</v>
      </c>
      <c r="R185" s="222">
        <f>Q185*H185</f>
        <v>0.00804</v>
      </c>
      <c r="S185" s="222">
        <v>0</v>
      </c>
      <c r="T185" s="22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213</v>
      </c>
      <c r="AT185" s="224" t="s">
        <v>133</v>
      </c>
      <c r="AU185" s="224" t="s">
        <v>84</v>
      </c>
      <c r="AY185" s="17" t="s">
        <v>130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82</v>
      </c>
      <c r="BK185" s="225">
        <f>ROUND(I185*H185,2)</f>
        <v>0</v>
      </c>
      <c r="BL185" s="17" t="s">
        <v>213</v>
      </c>
      <c r="BM185" s="224" t="s">
        <v>242</v>
      </c>
    </row>
    <row r="186" spans="1:65" s="2" customFormat="1" ht="16.5" customHeight="1">
      <c r="A186" s="38"/>
      <c r="B186" s="39"/>
      <c r="C186" s="212" t="s">
        <v>243</v>
      </c>
      <c r="D186" s="212" t="s">
        <v>133</v>
      </c>
      <c r="E186" s="213" t="s">
        <v>244</v>
      </c>
      <c r="F186" s="214" t="s">
        <v>245</v>
      </c>
      <c r="G186" s="215" t="s">
        <v>149</v>
      </c>
      <c r="H186" s="216">
        <v>2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0.00048</v>
      </c>
      <c r="R186" s="222">
        <f>Q186*H186</f>
        <v>0.00096</v>
      </c>
      <c r="S186" s="222">
        <v>0</v>
      </c>
      <c r="T186" s="22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213</v>
      </c>
      <c r="AT186" s="224" t="s">
        <v>133</v>
      </c>
      <c r="AU186" s="224" t="s">
        <v>84</v>
      </c>
      <c r="AY186" s="17" t="s">
        <v>130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82</v>
      </c>
      <c r="BK186" s="225">
        <f>ROUND(I186*H186,2)</f>
        <v>0</v>
      </c>
      <c r="BL186" s="17" t="s">
        <v>213</v>
      </c>
      <c r="BM186" s="224" t="s">
        <v>246</v>
      </c>
    </row>
    <row r="187" spans="1:65" s="2" customFormat="1" ht="16.5" customHeight="1">
      <c r="A187" s="38"/>
      <c r="B187" s="39"/>
      <c r="C187" s="212" t="s">
        <v>247</v>
      </c>
      <c r="D187" s="212" t="s">
        <v>133</v>
      </c>
      <c r="E187" s="213" t="s">
        <v>248</v>
      </c>
      <c r="F187" s="214" t="s">
        <v>249</v>
      </c>
      <c r="G187" s="215" t="s">
        <v>149</v>
      </c>
      <c r="H187" s="216">
        <v>2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0.00071</v>
      </c>
      <c r="R187" s="222">
        <f>Q187*H187</f>
        <v>0.00142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213</v>
      </c>
      <c r="AT187" s="224" t="s">
        <v>133</v>
      </c>
      <c r="AU187" s="224" t="s">
        <v>84</v>
      </c>
      <c r="AY187" s="17" t="s">
        <v>130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82</v>
      </c>
      <c r="BK187" s="225">
        <f>ROUND(I187*H187,2)</f>
        <v>0</v>
      </c>
      <c r="BL187" s="17" t="s">
        <v>213</v>
      </c>
      <c r="BM187" s="224" t="s">
        <v>250</v>
      </c>
    </row>
    <row r="188" spans="1:65" s="2" customFormat="1" ht="24.15" customHeight="1">
      <c r="A188" s="38"/>
      <c r="B188" s="39"/>
      <c r="C188" s="212" t="s">
        <v>251</v>
      </c>
      <c r="D188" s="212" t="s">
        <v>133</v>
      </c>
      <c r="E188" s="213" t="s">
        <v>252</v>
      </c>
      <c r="F188" s="214" t="s">
        <v>253</v>
      </c>
      <c r="G188" s="215" t="s">
        <v>211</v>
      </c>
      <c r="H188" s="216">
        <v>0.01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213</v>
      </c>
      <c r="AT188" s="224" t="s">
        <v>133</v>
      </c>
      <c r="AU188" s="224" t="s">
        <v>84</v>
      </c>
      <c r="AY188" s="17" t="s">
        <v>130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82</v>
      </c>
      <c r="BK188" s="225">
        <f>ROUND(I188*H188,2)</f>
        <v>0</v>
      </c>
      <c r="BL188" s="17" t="s">
        <v>213</v>
      </c>
      <c r="BM188" s="224" t="s">
        <v>254</v>
      </c>
    </row>
    <row r="189" spans="1:63" s="12" customFormat="1" ht="22.8" customHeight="1">
      <c r="A189" s="12"/>
      <c r="B189" s="196"/>
      <c r="C189" s="197"/>
      <c r="D189" s="198" t="s">
        <v>76</v>
      </c>
      <c r="E189" s="210" t="s">
        <v>255</v>
      </c>
      <c r="F189" s="210" t="s">
        <v>256</v>
      </c>
      <c r="G189" s="197"/>
      <c r="H189" s="197"/>
      <c r="I189" s="200"/>
      <c r="J189" s="211">
        <f>BK189</f>
        <v>0</v>
      </c>
      <c r="K189" s="197"/>
      <c r="L189" s="202"/>
      <c r="M189" s="203"/>
      <c r="N189" s="204"/>
      <c r="O189" s="204"/>
      <c r="P189" s="205">
        <f>SUM(P190:P194)</f>
        <v>0</v>
      </c>
      <c r="Q189" s="204"/>
      <c r="R189" s="205">
        <f>SUM(R190:R194)</f>
        <v>0.014280000000000001</v>
      </c>
      <c r="S189" s="204"/>
      <c r="T189" s="206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7" t="s">
        <v>84</v>
      </c>
      <c r="AT189" s="208" t="s">
        <v>76</v>
      </c>
      <c r="AU189" s="208" t="s">
        <v>82</v>
      </c>
      <c r="AY189" s="207" t="s">
        <v>130</v>
      </c>
      <c r="BK189" s="209">
        <f>SUM(BK190:BK194)</f>
        <v>0</v>
      </c>
    </row>
    <row r="190" spans="1:65" s="2" customFormat="1" ht="24.15" customHeight="1">
      <c r="A190" s="38"/>
      <c r="B190" s="39"/>
      <c r="C190" s="212" t="s">
        <v>257</v>
      </c>
      <c r="D190" s="212" t="s">
        <v>133</v>
      </c>
      <c r="E190" s="213" t="s">
        <v>258</v>
      </c>
      <c r="F190" s="214" t="s">
        <v>259</v>
      </c>
      <c r="G190" s="215" t="s">
        <v>149</v>
      </c>
      <c r="H190" s="216">
        <v>8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0.00084</v>
      </c>
      <c r="R190" s="222">
        <f>Q190*H190</f>
        <v>0.00672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213</v>
      </c>
      <c r="AT190" s="224" t="s">
        <v>133</v>
      </c>
      <c r="AU190" s="224" t="s">
        <v>84</v>
      </c>
      <c r="AY190" s="17" t="s">
        <v>130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82</v>
      </c>
      <c r="BK190" s="225">
        <f>ROUND(I190*H190,2)</f>
        <v>0</v>
      </c>
      <c r="BL190" s="17" t="s">
        <v>213</v>
      </c>
      <c r="BM190" s="224" t="s">
        <v>260</v>
      </c>
    </row>
    <row r="191" spans="1:65" s="2" customFormat="1" ht="24.15" customHeight="1">
      <c r="A191" s="38"/>
      <c r="B191" s="39"/>
      <c r="C191" s="212" t="s">
        <v>261</v>
      </c>
      <c r="D191" s="212" t="s">
        <v>133</v>
      </c>
      <c r="E191" s="213" t="s">
        <v>262</v>
      </c>
      <c r="F191" s="214" t="s">
        <v>263</v>
      </c>
      <c r="G191" s="215" t="s">
        <v>149</v>
      </c>
      <c r="H191" s="216">
        <v>4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0.00116</v>
      </c>
      <c r="R191" s="222">
        <f>Q191*H191</f>
        <v>0.00464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213</v>
      </c>
      <c r="AT191" s="224" t="s">
        <v>133</v>
      </c>
      <c r="AU191" s="224" t="s">
        <v>84</v>
      </c>
      <c r="AY191" s="17" t="s">
        <v>130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82</v>
      </c>
      <c r="BK191" s="225">
        <f>ROUND(I191*H191,2)</f>
        <v>0</v>
      </c>
      <c r="BL191" s="17" t="s">
        <v>213</v>
      </c>
      <c r="BM191" s="224" t="s">
        <v>264</v>
      </c>
    </row>
    <row r="192" spans="1:65" s="2" customFormat="1" ht="24.15" customHeight="1">
      <c r="A192" s="38"/>
      <c r="B192" s="39"/>
      <c r="C192" s="212" t="s">
        <v>265</v>
      </c>
      <c r="D192" s="212" t="s">
        <v>133</v>
      </c>
      <c r="E192" s="213" t="s">
        <v>266</v>
      </c>
      <c r="F192" s="214" t="s">
        <v>267</v>
      </c>
      <c r="G192" s="215" t="s">
        <v>149</v>
      </c>
      <c r="H192" s="216">
        <v>12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0.00016</v>
      </c>
      <c r="R192" s="222">
        <f>Q192*H192</f>
        <v>0.0019200000000000003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213</v>
      </c>
      <c r="AT192" s="224" t="s">
        <v>133</v>
      </c>
      <c r="AU192" s="224" t="s">
        <v>84</v>
      </c>
      <c r="AY192" s="17" t="s">
        <v>130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82</v>
      </c>
      <c r="BK192" s="225">
        <f>ROUND(I192*H192,2)</f>
        <v>0</v>
      </c>
      <c r="BL192" s="17" t="s">
        <v>213</v>
      </c>
      <c r="BM192" s="224" t="s">
        <v>268</v>
      </c>
    </row>
    <row r="193" spans="1:65" s="2" customFormat="1" ht="21.75" customHeight="1">
      <c r="A193" s="38"/>
      <c r="B193" s="39"/>
      <c r="C193" s="212" t="s">
        <v>269</v>
      </c>
      <c r="D193" s="212" t="s">
        <v>133</v>
      </c>
      <c r="E193" s="213" t="s">
        <v>270</v>
      </c>
      <c r="F193" s="214" t="s">
        <v>271</v>
      </c>
      <c r="G193" s="215" t="s">
        <v>177</v>
      </c>
      <c r="H193" s="216">
        <v>2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0.0005</v>
      </c>
      <c r="R193" s="222">
        <f>Q193*H193</f>
        <v>0.001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213</v>
      </c>
      <c r="AT193" s="224" t="s">
        <v>133</v>
      </c>
      <c r="AU193" s="224" t="s">
        <v>84</v>
      </c>
      <c r="AY193" s="17" t="s">
        <v>130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82</v>
      </c>
      <c r="BK193" s="225">
        <f>ROUND(I193*H193,2)</f>
        <v>0</v>
      </c>
      <c r="BL193" s="17" t="s">
        <v>213</v>
      </c>
      <c r="BM193" s="224" t="s">
        <v>272</v>
      </c>
    </row>
    <row r="194" spans="1:65" s="2" customFormat="1" ht="24.15" customHeight="1">
      <c r="A194" s="38"/>
      <c r="B194" s="39"/>
      <c r="C194" s="212" t="s">
        <v>273</v>
      </c>
      <c r="D194" s="212" t="s">
        <v>133</v>
      </c>
      <c r="E194" s="213" t="s">
        <v>274</v>
      </c>
      <c r="F194" s="214" t="s">
        <v>275</v>
      </c>
      <c r="G194" s="215" t="s">
        <v>211</v>
      </c>
      <c r="H194" s="216">
        <v>0.014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213</v>
      </c>
      <c r="AT194" s="224" t="s">
        <v>133</v>
      </c>
      <c r="AU194" s="224" t="s">
        <v>84</v>
      </c>
      <c r="AY194" s="17" t="s">
        <v>130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82</v>
      </c>
      <c r="BK194" s="225">
        <f>ROUND(I194*H194,2)</f>
        <v>0</v>
      </c>
      <c r="BL194" s="17" t="s">
        <v>213</v>
      </c>
      <c r="BM194" s="224" t="s">
        <v>276</v>
      </c>
    </row>
    <row r="195" spans="1:63" s="12" customFormat="1" ht="22.8" customHeight="1">
      <c r="A195" s="12"/>
      <c r="B195" s="196"/>
      <c r="C195" s="197"/>
      <c r="D195" s="198" t="s">
        <v>76</v>
      </c>
      <c r="E195" s="210" t="s">
        <v>277</v>
      </c>
      <c r="F195" s="210" t="s">
        <v>278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SUM(P196:P200)</f>
        <v>0</v>
      </c>
      <c r="Q195" s="204"/>
      <c r="R195" s="205">
        <f>SUM(R196:R200)</f>
        <v>0.01734</v>
      </c>
      <c r="S195" s="204"/>
      <c r="T195" s="206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84</v>
      </c>
      <c r="AT195" s="208" t="s">
        <v>76</v>
      </c>
      <c r="AU195" s="208" t="s">
        <v>82</v>
      </c>
      <c r="AY195" s="207" t="s">
        <v>130</v>
      </c>
      <c r="BK195" s="209">
        <f>SUM(BK196:BK200)</f>
        <v>0</v>
      </c>
    </row>
    <row r="196" spans="1:65" s="2" customFormat="1" ht="24.15" customHeight="1">
      <c r="A196" s="38"/>
      <c r="B196" s="39"/>
      <c r="C196" s="212" t="s">
        <v>279</v>
      </c>
      <c r="D196" s="212" t="s">
        <v>133</v>
      </c>
      <c r="E196" s="213" t="s">
        <v>280</v>
      </c>
      <c r="F196" s="214" t="s">
        <v>281</v>
      </c>
      <c r="G196" s="215" t="s">
        <v>282</v>
      </c>
      <c r="H196" s="216">
        <v>1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0.01497</v>
      </c>
      <c r="R196" s="222">
        <f>Q196*H196</f>
        <v>0.01497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213</v>
      </c>
      <c r="AT196" s="224" t="s">
        <v>133</v>
      </c>
      <c r="AU196" s="224" t="s">
        <v>84</v>
      </c>
      <c r="AY196" s="17" t="s">
        <v>130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82</v>
      </c>
      <c r="BK196" s="225">
        <f>ROUND(I196*H196,2)</f>
        <v>0</v>
      </c>
      <c r="BL196" s="17" t="s">
        <v>213</v>
      </c>
      <c r="BM196" s="224" t="s">
        <v>283</v>
      </c>
    </row>
    <row r="197" spans="1:65" s="2" customFormat="1" ht="24.15" customHeight="1">
      <c r="A197" s="38"/>
      <c r="B197" s="39"/>
      <c r="C197" s="212" t="s">
        <v>284</v>
      </c>
      <c r="D197" s="212" t="s">
        <v>133</v>
      </c>
      <c r="E197" s="213" t="s">
        <v>285</v>
      </c>
      <c r="F197" s="214" t="s">
        <v>286</v>
      </c>
      <c r="G197" s="215" t="s">
        <v>282</v>
      </c>
      <c r="H197" s="216">
        <v>2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0.00024</v>
      </c>
      <c r="R197" s="222">
        <f>Q197*H197</f>
        <v>0.00048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213</v>
      </c>
      <c r="AT197" s="224" t="s">
        <v>133</v>
      </c>
      <c r="AU197" s="224" t="s">
        <v>84</v>
      </c>
      <c r="AY197" s="17" t="s">
        <v>130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82</v>
      </c>
      <c r="BK197" s="225">
        <f>ROUND(I197*H197,2)</f>
        <v>0</v>
      </c>
      <c r="BL197" s="17" t="s">
        <v>213</v>
      </c>
      <c r="BM197" s="224" t="s">
        <v>287</v>
      </c>
    </row>
    <row r="198" spans="1:65" s="2" customFormat="1" ht="21.75" customHeight="1">
      <c r="A198" s="38"/>
      <c r="B198" s="39"/>
      <c r="C198" s="212" t="s">
        <v>288</v>
      </c>
      <c r="D198" s="212" t="s">
        <v>133</v>
      </c>
      <c r="E198" s="213" t="s">
        <v>289</v>
      </c>
      <c r="F198" s="214" t="s">
        <v>290</v>
      </c>
      <c r="G198" s="215" t="s">
        <v>282</v>
      </c>
      <c r="H198" s="216">
        <v>1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0.0018</v>
      </c>
      <c r="R198" s="222">
        <f>Q198*H198</f>
        <v>0.0018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213</v>
      </c>
      <c r="AT198" s="224" t="s">
        <v>133</v>
      </c>
      <c r="AU198" s="224" t="s">
        <v>84</v>
      </c>
      <c r="AY198" s="17" t="s">
        <v>130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82</v>
      </c>
      <c r="BK198" s="225">
        <f>ROUND(I198*H198,2)</f>
        <v>0</v>
      </c>
      <c r="BL198" s="17" t="s">
        <v>213</v>
      </c>
      <c r="BM198" s="224" t="s">
        <v>291</v>
      </c>
    </row>
    <row r="199" spans="1:65" s="2" customFormat="1" ht="16.5" customHeight="1">
      <c r="A199" s="38"/>
      <c r="B199" s="39"/>
      <c r="C199" s="212" t="s">
        <v>292</v>
      </c>
      <c r="D199" s="212" t="s">
        <v>133</v>
      </c>
      <c r="E199" s="213" t="s">
        <v>293</v>
      </c>
      <c r="F199" s="214" t="s">
        <v>294</v>
      </c>
      <c r="G199" s="215" t="s">
        <v>177</v>
      </c>
      <c r="H199" s="216">
        <v>1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9E-05</v>
      </c>
      <c r="R199" s="222">
        <f>Q199*H199</f>
        <v>9E-05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213</v>
      </c>
      <c r="AT199" s="224" t="s">
        <v>133</v>
      </c>
      <c r="AU199" s="224" t="s">
        <v>84</v>
      </c>
      <c r="AY199" s="17" t="s">
        <v>130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82</v>
      </c>
      <c r="BK199" s="225">
        <f>ROUND(I199*H199,2)</f>
        <v>0</v>
      </c>
      <c r="BL199" s="17" t="s">
        <v>213</v>
      </c>
      <c r="BM199" s="224" t="s">
        <v>295</v>
      </c>
    </row>
    <row r="200" spans="1:65" s="2" customFormat="1" ht="24.15" customHeight="1">
      <c r="A200" s="38"/>
      <c r="B200" s="39"/>
      <c r="C200" s="212" t="s">
        <v>296</v>
      </c>
      <c r="D200" s="212" t="s">
        <v>133</v>
      </c>
      <c r="E200" s="213" t="s">
        <v>297</v>
      </c>
      <c r="F200" s="214" t="s">
        <v>298</v>
      </c>
      <c r="G200" s="215" t="s">
        <v>211</v>
      </c>
      <c r="H200" s="216">
        <v>0.017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213</v>
      </c>
      <c r="AT200" s="224" t="s">
        <v>133</v>
      </c>
      <c r="AU200" s="224" t="s">
        <v>84</v>
      </c>
      <c r="AY200" s="17" t="s">
        <v>130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82</v>
      </c>
      <c r="BK200" s="225">
        <f>ROUND(I200*H200,2)</f>
        <v>0</v>
      </c>
      <c r="BL200" s="17" t="s">
        <v>213</v>
      </c>
      <c r="BM200" s="224" t="s">
        <v>299</v>
      </c>
    </row>
    <row r="201" spans="1:63" s="12" customFormat="1" ht="22.8" customHeight="1">
      <c r="A201" s="12"/>
      <c r="B201" s="196"/>
      <c r="C201" s="197"/>
      <c r="D201" s="198" t="s">
        <v>76</v>
      </c>
      <c r="E201" s="210" t="s">
        <v>300</v>
      </c>
      <c r="F201" s="210" t="s">
        <v>301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SUM(P202:P205)</f>
        <v>0</v>
      </c>
      <c r="Q201" s="204"/>
      <c r="R201" s="205">
        <f>SUM(R202:R205)</f>
        <v>0.005004</v>
      </c>
      <c r="S201" s="204"/>
      <c r="T201" s="206">
        <f>SUM(T202:T205)</f>
        <v>0.08568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84</v>
      </c>
      <c r="AT201" s="208" t="s">
        <v>76</v>
      </c>
      <c r="AU201" s="208" t="s">
        <v>82</v>
      </c>
      <c r="AY201" s="207" t="s">
        <v>130</v>
      </c>
      <c r="BK201" s="209">
        <f>SUM(BK202:BK205)</f>
        <v>0</v>
      </c>
    </row>
    <row r="202" spans="1:65" s="2" customFormat="1" ht="16.5" customHeight="1">
      <c r="A202" s="38"/>
      <c r="B202" s="39"/>
      <c r="C202" s="212" t="s">
        <v>302</v>
      </c>
      <c r="D202" s="212" t="s">
        <v>133</v>
      </c>
      <c r="E202" s="213" t="s">
        <v>303</v>
      </c>
      <c r="F202" s="214" t="s">
        <v>304</v>
      </c>
      <c r="G202" s="215" t="s">
        <v>136</v>
      </c>
      <c r="H202" s="216">
        <v>3.6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0.0238</v>
      </c>
      <c r="T202" s="223">
        <f>S202*H202</f>
        <v>0.08568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213</v>
      </c>
      <c r="AT202" s="224" t="s">
        <v>133</v>
      </c>
      <c r="AU202" s="224" t="s">
        <v>84</v>
      </c>
      <c r="AY202" s="17" t="s">
        <v>130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82</v>
      </c>
      <c r="BK202" s="225">
        <f>ROUND(I202*H202,2)</f>
        <v>0</v>
      </c>
      <c r="BL202" s="17" t="s">
        <v>213</v>
      </c>
      <c r="BM202" s="224" t="s">
        <v>305</v>
      </c>
    </row>
    <row r="203" spans="1:51" s="14" customFormat="1" ht="12">
      <c r="A203" s="14"/>
      <c r="B203" s="237"/>
      <c r="C203" s="238"/>
      <c r="D203" s="228" t="s">
        <v>139</v>
      </c>
      <c r="E203" s="239" t="s">
        <v>1</v>
      </c>
      <c r="F203" s="240" t="s">
        <v>306</v>
      </c>
      <c r="G203" s="238"/>
      <c r="H203" s="241">
        <v>3.6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139</v>
      </c>
      <c r="AU203" s="247" t="s">
        <v>84</v>
      </c>
      <c r="AV203" s="14" t="s">
        <v>84</v>
      </c>
      <c r="AW203" s="14" t="s">
        <v>32</v>
      </c>
      <c r="AX203" s="14" t="s">
        <v>82</v>
      </c>
      <c r="AY203" s="247" t="s">
        <v>130</v>
      </c>
    </row>
    <row r="204" spans="1:65" s="2" customFormat="1" ht="16.5" customHeight="1">
      <c r="A204" s="38"/>
      <c r="B204" s="39"/>
      <c r="C204" s="212" t="s">
        <v>307</v>
      </c>
      <c r="D204" s="212" t="s">
        <v>133</v>
      </c>
      <c r="E204" s="213" t="s">
        <v>308</v>
      </c>
      <c r="F204" s="214" t="s">
        <v>309</v>
      </c>
      <c r="G204" s="215" t="s">
        <v>136</v>
      </c>
      <c r="H204" s="216">
        <v>3.6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0.00139</v>
      </c>
      <c r="R204" s="222">
        <f>Q204*H204</f>
        <v>0.005004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213</v>
      </c>
      <c r="AT204" s="224" t="s">
        <v>133</v>
      </c>
      <c r="AU204" s="224" t="s">
        <v>84</v>
      </c>
      <c r="AY204" s="17" t="s">
        <v>130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82</v>
      </c>
      <c r="BK204" s="225">
        <f>ROUND(I204*H204,2)</f>
        <v>0</v>
      </c>
      <c r="BL204" s="17" t="s">
        <v>213</v>
      </c>
      <c r="BM204" s="224" t="s">
        <v>310</v>
      </c>
    </row>
    <row r="205" spans="1:65" s="2" customFormat="1" ht="16.5" customHeight="1">
      <c r="A205" s="38"/>
      <c r="B205" s="39"/>
      <c r="C205" s="212" t="s">
        <v>311</v>
      </c>
      <c r="D205" s="212" t="s">
        <v>133</v>
      </c>
      <c r="E205" s="213" t="s">
        <v>312</v>
      </c>
      <c r="F205" s="214" t="s">
        <v>313</v>
      </c>
      <c r="G205" s="215" t="s">
        <v>136</v>
      </c>
      <c r="H205" s="216">
        <v>3.6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213</v>
      </c>
      <c r="AT205" s="224" t="s">
        <v>133</v>
      </c>
      <c r="AU205" s="224" t="s">
        <v>84</v>
      </c>
      <c r="AY205" s="17" t="s">
        <v>130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82</v>
      </c>
      <c r="BK205" s="225">
        <f>ROUND(I205*H205,2)</f>
        <v>0</v>
      </c>
      <c r="BL205" s="17" t="s">
        <v>213</v>
      </c>
      <c r="BM205" s="224" t="s">
        <v>314</v>
      </c>
    </row>
    <row r="206" spans="1:63" s="12" customFormat="1" ht="22.8" customHeight="1">
      <c r="A206" s="12"/>
      <c r="B206" s="196"/>
      <c r="C206" s="197"/>
      <c r="D206" s="198" t="s">
        <v>76</v>
      </c>
      <c r="E206" s="210" t="s">
        <v>315</v>
      </c>
      <c r="F206" s="210" t="s">
        <v>316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SUM(P207:P241)</f>
        <v>0</v>
      </c>
      <c r="Q206" s="204"/>
      <c r="R206" s="205">
        <f>SUM(R207:R241)</f>
        <v>0</v>
      </c>
      <c r="S206" s="204"/>
      <c r="T206" s="206">
        <f>SUM(T207:T241)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84</v>
      </c>
      <c r="AT206" s="208" t="s">
        <v>76</v>
      </c>
      <c r="AU206" s="208" t="s">
        <v>82</v>
      </c>
      <c r="AY206" s="207" t="s">
        <v>130</v>
      </c>
      <c r="BK206" s="209">
        <f>SUM(BK207:BK241)</f>
        <v>0</v>
      </c>
    </row>
    <row r="207" spans="1:65" s="2" customFormat="1" ht="21.75" customHeight="1">
      <c r="A207" s="38"/>
      <c r="B207" s="39"/>
      <c r="C207" s="212" t="s">
        <v>317</v>
      </c>
      <c r="D207" s="212" t="s">
        <v>133</v>
      </c>
      <c r="E207" s="213" t="s">
        <v>318</v>
      </c>
      <c r="F207" s="214" t="s">
        <v>319</v>
      </c>
      <c r="G207" s="215" t="s">
        <v>320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213</v>
      </c>
      <c r="AT207" s="224" t="s">
        <v>133</v>
      </c>
      <c r="AU207" s="224" t="s">
        <v>84</v>
      </c>
      <c r="AY207" s="17" t="s">
        <v>130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82</v>
      </c>
      <c r="BK207" s="225">
        <f>ROUND(I207*H207,2)</f>
        <v>0</v>
      </c>
      <c r="BL207" s="17" t="s">
        <v>213</v>
      </c>
      <c r="BM207" s="224" t="s">
        <v>321</v>
      </c>
    </row>
    <row r="208" spans="1:65" s="2" customFormat="1" ht="24.15" customHeight="1">
      <c r="A208" s="38"/>
      <c r="B208" s="39"/>
      <c r="C208" s="212" t="s">
        <v>322</v>
      </c>
      <c r="D208" s="212" t="s">
        <v>133</v>
      </c>
      <c r="E208" s="213" t="s">
        <v>323</v>
      </c>
      <c r="F208" s="214" t="s">
        <v>324</v>
      </c>
      <c r="G208" s="215" t="s">
        <v>320</v>
      </c>
      <c r="H208" s="216">
        <v>5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213</v>
      </c>
      <c r="AT208" s="224" t="s">
        <v>133</v>
      </c>
      <c r="AU208" s="224" t="s">
        <v>84</v>
      </c>
      <c r="AY208" s="17" t="s">
        <v>130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82</v>
      </c>
      <c r="BK208" s="225">
        <f>ROUND(I208*H208,2)</f>
        <v>0</v>
      </c>
      <c r="BL208" s="17" t="s">
        <v>213</v>
      </c>
      <c r="BM208" s="224" t="s">
        <v>325</v>
      </c>
    </row>
    <row r="209" spans="1:65" s="2" customFormat="1" ht="24.15" customHeight="1">
      <c r="A209" s="38"/>
      <c r="B209" s="39"/>
      <c r="C209" s="212" t="s">
        <v>326</v>
      </c>
      <c r="D209" s="212" t="s">
        <v>133</v>
      </c>
      <c r="E209" s="213" t="s">
        <v>327</v>
      </c>
      <c r="F209" s="214" t="s">
        <v>328</v>
      </c>
      <c r="G209" s="215" t="s">
        <v>149</v>
      </c>
      <c r="H209" s="216">
        <v>20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213</v>
      </c>
      <c r="AT209" s="224" t="s">
        <v>133</v>
      </c>
      <c r="AU209" s="224" t="s">
        <v>84</v>
      </c>
      <c r="AY209" s="17" t="s">
        <v>130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82</v>
      </c>
      <c r="BK209" s="225">
        <f>ROUND(I209*H209,2)</f>
        <v>0</v>
      </c>
      <c r="BL209" s="17" t="s">
        <v>213</v>
      </c>
      <c r="BM209" s="224" t="s">
        <v>329</v>
      </c>
    </row>
    <row r="210" spans="1:65" s="2" customFormat="1" ht="21.75" customHeight="1">
      <c r="A210" s="38"/>
      <c r="B210" s="39"/>
      <c r="C210" s="259" t="s">
        <v>330</v>
      </c>
      <c r="D210" s="259" t="s">
        <v>180</v>
      </c>
      <c r="E210" s="260" t="s">
        <v>331</v>
      </c>
      <c r="F210" s="261" t="s">
        <v>332</v>
      </c>
      <c r="G210" s="262" t="s">
        <v>149</v>
      </c>
      <c r="H210" s="263">
        <v>20</v>
      </c>
      <c r="I210" s="264"/>
      <c r="J210" s="265">
        <f>ROUND(I210*H210,2)</f>
        <v>0</v>
      </c>
      <c r="K210" s="266"/>
      <c r="L210" s="267"/>
      <c r="M210" s="268" t="s">
        <v>1</v>
      </c>
      <c r="N210" s="269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288</v>
      </c>
      <c r="AT210" s="224" t="s">
        <v>180</v>
      </c>
      <c r="AU210" s="224" t="s">
        <v>84</v>
      </c>
      <c r="AY210" s="17" t="s">
        <v>130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82</v>
      </c>
      <c r="BK210" s="225">
        <f>ROUND(I210*H210,2)</f>
        <v>0</v>
      </c>
      <c r="BL210" s="17" t="s">
        <v>213</v>
      </c>
      <c r="BM210" s="224" t="s">
        <v>333</v>
      </c>
    </row>
    <row r="211" spans="1:65" s="2" customFormat="1" ht="21.75" customHeight="1">
      <c r="A211" s="38"/>
      <c r="B211" s="39"/>
      <c r="C211" s="212" t="s">
        <v>334</v>
      </c>
      <c r="D211" s="212" t="s">
        <v>133</v>
      </c>
      <c r="E211" s="213" t="s">
        <v>335</v>
      </c>
      <c r="F211" s="214" t="s">
        <v>336</v>
      </c>
      <c r="G211" s="215" t="s">
        <v>177</v>
      </c>
      <c r="H211" s="216">
        <v>13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213</v>
      </c>
      <c r="AT211" s="224" t="s">
        <v>133</v>
      </c>
      <c r="AU211" s="224" t="s">
        <v>84</v>
      </c>
      <c r="AY211" s="17" t="s">
        <v>130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82</v>
      </c>
      <c r="BK211" s="225">
        <f>ROUND(I211*H211,2)</f>
        <v>0</v>
      </c>
      <c r="BL211" s="17" t="s">
        <v>213</v>
      </c>
      <c r="BM211" s="224" t="s">
        <v>337</v>
      </c>
    </row>
    <row r="212" spans="1:65" s="2" customFormat="1" ht="16.5" customHeight="1">
      <c r="A212" s="38"/>
      <c r="B212" s="39"/>
      <c r="C212" s="259" t="s">
        <v>338</v>
      </c>
      <c r="D212" s="259" t="s">
        <v>180</v>
      </c>
      <c r="E212" s="260" t="s">
        <v>339</v>
      </c>
      <c r="F212" s="261" t="s">
        <v>340</v>
      </c>
      <c r="G212" s="262" t="s">
        <v>177</v>
      </c>
      <c r="H212" s="263">
        <v>13</v>
      </c>
      <c r="I212" s="264"/>
      <c r="J212" s="265">
        <f>ROUND(I212*H212,2)</f>
        <v>0</v>
      </c>
      <c r="K212" s="266"/>
      <c r="L212" s="267"/>
      <c r="M212" s="268" t="s">
        <v>1</v>
      </c>
      <c r="N212" s="269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288</v>
      </c>
      <c r="AT212" s="224" t="s">
        <v>180</v>
      </c>
      <c r="AU212" s="224" t="s">
        <v>84</v>
      </c>
      <c r="AY212" s="17" t="s">
        <v>130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82</v>
      </c>
      <c r="BK212" s="225">
        <f>ROUND(I212*H212,2)</f>
        <v>0</v>
      </c>
      <c r="BL212" s="17" t="s">
        <v>213</v>
      </c>
      <c r="BM212" s="224" t="s">
        <v>341</v>
      </c>
    </row>
    <row r="213" spans="1:65" s="2" customFormat="1" ht="33" customHeight="1">
      <c r="A213" s="38"/>
      <c r="B213" s="39"/>
      <c r="C213" s="212" t="s">
        <v>342</v>
      </c>
      <c r="D213" s="212" t="s">
        <v>133</v>
      </c>
      <c r="E213" s="213" t="s">
        <v>343</v>
      </c>
      <c r="F213" s="214" t="s">
        <v>344</v>
      </c>
      <c r="G213" s="215" t="s">
        <v>149</v>
      </c>
      <c r="H213" s="216">
        <v>100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213</v>
      </c>
      <c r="AT213" s="224" t="s">
        <v>133</v>
      </c>
      <c r="AU213" s="224" t="s">
        <v>84</v>
      </c>
      <c r="AY213" s="17" t="s">
        <v>130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82</v>
      </c>
      <c r="BK213" s="225">
        <f>ROUND(I213*H213,2)</f>
        <v>0</v>
      </c>
      <c r="BL213" s="17" t="s">
        <v>213</v>
      </c>
      <c r="BM213" s="224" t="s">
        <v>345</v>
      </c>
    </row>
    <row r="214" spans="1:65" s="2" customFormat="1" ht="16.5" customHeight="1">
      <c r="A214" s="38"/>
      <c r="B214" s="39"/>
      <c r="C214" s="259" t="s">
        <v>346</v>
      </c>
      <c r="D214" s="259" t="s">
        <v>180</v>
      </c>
      <c r="E214" s="260" t="s">
        <v>347</v>
      </c>
      <c r="F214" s="261" t="s">
        <v>348</v>
      </c>
      <c r="G214" s="262" t="s">
        <v>149</v>
      </c>
      <c r="H214" s="263">
        <v>100</v>
      </c>
      <c r="I214" s="264"/>
      <c r="J214" s="265">
        <f>ROUND(I214*H214,2)</f>
        <v>0</v>
      </c>
      <c r="K214" s="266"/>
      <c r="L214" s="267"/>
      <c r="M214" s="268" t="s">
        <v>1</v>
      </c>
      <c r="N214" s="269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288</v>
      </c>
      <c r="AT214" s="224" t="s">
        <v>180</v>
      </c>
      <c r="AU214" s="224" t="s">
        <v>84</v>
      </c>
      <c r="AY214" s="17" t="s">
        <v>130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82</v>
      </c>
      <c r="BK214" s="225">
        <f>ROUND(I214*H214,2)</f>
        <v>0</v>
      </c>
      <c r="BL214" s="17" t="s">
        <v>213</v>
      </c>
      <c r="BM214" s="224" t="s">
        <v>349</v>
      </c>
    </row>
    <row r="215" spans="1:65" s="2" customFormat="1" ht="24.15" customHeight="1">
      <c r="A215" s="38"/>
      <c r="B215" s="39"/>
      <c r="C215" s="212" t="s">
        <v>350</v>
      </c>
      <c r="D215" s="212" t="s">
        <v>133</v>
      </c>
      <c r="E215" s="213" t="s">
        <v>351</v>
      </c>
      <c r="F215" s="214" t="s">
        <v>352</v>
      </c>
      <c r="G215" s="215" t="s">
        <v>149</v>
      </c>
      <c r="H215" s="216">
        <v>100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213</v>
      </c>
      <c r="AT215" s="224" t="s">
        <v>133</v>
      </c>
      <c r="AU215" s="224" t="s">
        <v>84</v>
      </c>
      <c r="AY215" s="17" t="s">
        <v>130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82</v>
      </c>
      <c r="BK215" s="225">
        <f>ROUND(I215*H215,2)</f>
        <v>0</v>
      </c>
      <c r="BL215" s="17" t="s">
        <v>213</v>
      </c>
      <c r="BM215" s="224" t="s">
        <v>353</v>
      </c>
    </row>
    <row r="216" spans="1:65" s="2" customFormat="1" ht="16.5" customHeight="1">
      <c r="A216" s="38"/>
      <c r="B216" s="39"/>
      <c r="C216" s="259" t="s">
        <v>354</v>
      </c>
      <c r="D216" s="259" t="s">
        <v>180</v>
      </c>
      <c r="E216" s="260" t="s">
        <v>355</v>
      </c>
      <c r="F216" s="261" t="s">
        <v>356</v>
      </c>
      <c r="G216" s="262" t="s">
        <v>149</v>
      </c>
      <c r="H216" s="263">
        <v>100</v>
      </c>
      <c r="I216" s="264"/>
      <c r="J216" s="265">
        <f>ROUND(I216*H216,2)</f>
        <v>0</v>
      </c>
      <c r="K216" s="266"/>
      <c r="L216" s="267"/>
      <c r="M216" s="268" t="s">
        <v>1</v>
      </c>
      <c r="N216" s="269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288</v>
      </c>
      <c r="AT216" s="224" t="s">
        <v>180</v>
      </c>
      <c r="AU216" s="224" t="s">
        <v>84</v>
      </c>
      <c r="AY216" s="17" t="s">
        <v>130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82</v>
      </c>
      <c r="BK216" s="225">
        <f>ROUND(I216*H216,2)</f>
        <v>0</v>
      </c>
      <c r="BL216" s="17" t="s">
        <v>213</v>
      </c>
      <c r="BM216" s="224" t="s">
        <v>357</v>
      </c>
    </row>
    <row r="217" spans="1:65" s="2" customFormat="1" ht="24.15" customHeight="1">
      <c r="A217" s="38"/>
      <c r="B217" s="39"/>
      <c r="C217" s="212" t="s">
        <v>358</v>
      </c>
      <c r="D217" s="212" t="s">
        <v>133</v>
      </c>
      <c r="E217" s="213" t="s">
        <v>359</v>
      </c>
      <c r="F217" s="214" t="s">
        <v>360</v>
      </c>
      <c r="G217" s="215" t="s">
        <v>149</v>
      </c>
      <c r="H217" s="216">
        <v>120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213</v>
      </c>
      <c r="AT217" s="224" t="s">
        <v>133</v>
      </c>
      <c r="AU217" s="224" t="s">
        <v>84</v>
      </c>
      <c r="AY217" s="17" t="s">
        <v>130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82</v>
      </c>
      <c r="BK217" s="225">
        <f>ROUND(I217*H217,2)</f>
        <v>0</v>
      </c>
      <c r="BL217" s="17" t="s">
        <v>213</v>
      </c>
      <c r="BM217" s="224" t="s">
        <v>361</v>
      </c>
    </row>
    <row r="218" spans="1:65" s="2" customFormat="1" ht="16.5" customHeight="1">
      <c r="A218" s="38"/>
      <c r="B218" s="39"/>
      <c r="C218" s="259" t="s">
        <v>362</v>
      </c>
      <c r="D218" s="259" t="s">
        <v>180</v>
      </c>
      <c r="E218" s="260" t="s">
        <v>363</v>
      </c>
      <c r="F218" s="261" t="s">
        <v>364</v>
      </c>
      <c r="G218" s="262" t="s">
        <v>149</v>
      </c>
      <c r="H218" s="263">
        <v>120</v>
      </c>
      <c r="I218" s="264"/>
      <c r="J218" s="265">
        <f>ROUND(I218*H218,2)</f>
        <v>0</v>
      </c>
      <c r="K218" s="266"/>
      <c r="L218" s="267"/>
      <c r="M218" s="268" t="s">
        <v>1</v>
      </c>
      <c r="N218" s="269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288</v>
      </c>
      <c r="AT218" s="224" t="s">
        <v>180</v>
      </c>
      <c r="AU218" s="224" t="s">
        <v>84</v>
      </c>
      <c r="AY218" s="17" t="s">
        <v>130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82</v>
      </c>
      <c r="BK218" s="225">
        <f>ROUND(I218*H218,2)</f>
        <v>0</v>
      </c>
      <c r="BL218" s="17" t="s">
        <v>213</v>
      </c>
      <c r="BM218" s="224" t="s">
        <v>365</v>
      </c>
    </row>
    <row r="219" spans="1:65" s="2" customFormat="1" ht="33" customHeight="1">
      <c r="A219" s="38"/>
      <c r="B219" s="39"/>
      <c r="C219" s="212" t="s">
        <v>366</v>
      </c>
      <c r="D219" s="212" t="s">
        <v>133</v>
      </c>
      <c r="E219" s="213" t="s">
        <v>367</v>
      </c>
      <c r="F219" s="214" t="s">
        <v>368</v>
      </c>
      <c r="G219" s="215" t="s">
        <v>149</v>
      </c>
      <c r="H219" s="216">
        <v>225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213</v>
      </c>
      <c r="AT219" s="224" t="s">
        <v>133</v>
      </c>
      <c r="AU219" s="224" t="s">
        <v>84</v>
      </c>
      <c r="AY219" s="17" t="s">
        <v>130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82</v>
      </c>
      <c r="BK219" s="225">
        <f>ROUND(I219*H219,2)</f>
        <v>0</v>
      </c>
      <c r="BL219" s="17" t="s">
        <v>213</v>
      </c>
      <c r="BM219" s="224" t="s">
        <v>369</v>
      </c>
    </row>
    <row r="220" spans="1:65" s="2" customFormat="1" ht="16.5" customHeight="1">
      <c r="A220" s="38"/>
      <c r="B220" s="39"/>
      <c r="C220" s="259" t="s">
        <v>370</v>
      </c>
      <c r="D220" s="259" t="s">
        <v>180</v>
      </c>
      <c r="E220" s="260" t="s">
        <v>371</v>
      </c>
      <c r="F220" s="261" t="s">
        <v>372</v>
      </c>
      <c r="G220" s="262" t="s">
        <v>149</v>
      </c>
      <c r="H220" s="263">
        <v>225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288</v>
      </c>
      <c r="AT220" s="224" t="s">
        <v>180</v>
      </c>
      <c r="AU220" s="224" t="s">
        <v>84</v>
      </c>
      <c r="AY220" s="17" t="s">
        <v>130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82</v>
      </c>
      <c r="BK220" s="225">
        <f>ROUND(I220*H220,2)</f>
        <v>0</v>
      </c>
      <c r="BL220" s="17" t="s">
        <v>213</v>
      </c>
      <c r="BM220" s="224" t="s">
        <v>373</v>
      </c>
    </row>
    <row r="221" spans="1:65" s="2" customFormat="1" ht="24.15" customHeight="1">
      <c r="A221" s="38"/>
      <c r="B221" s="39"/>
      <c r="C221" s="212" t="s">
        <v>374</v>
      </c>
      <c r="D221" s="212" t="s">
        <v>133</v>
      </c>
      <c r="E221" s="213" t="s">
        <v>375</v>
      </c>
      <c r="F221" s="214" t="s">
        <v>376</v>
      </c>
      <c r="G221" s="215" t="s">
        <v>149</v>
      </c>
      <c r="H221" s="216">
        <v>45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213</v>
      </c>
      <c r="AT221" s="224" t="s">
        <v>133</v>
      </c>
      <c r="AU221" s="224" t="s">
        <v>84</v>
      </c>
      <c r="AY221" s="17" t="s">
        <v>130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82</v>
      </c>
      <c r="BK221" s="225">
        <f>ROUND(I221*H221,2)</f>
        <v>0</v>
      </c>
      <c r="BL221" s="17" t="s">
        <v>213</v>
      </c>
      <c r="BM221" s="224" t="s">
        <v>377</v>
      </c>
    </row>
    <row r="222" spans="1:65" s="2" customFormat="1" ht="16.5" customHeight="1">
      <c r="A222" s="38"/>
      <c r="B222" s="39"/>
      <c r="C222" s="259" t="s">
        <v>378</v>
      </c>
      <c r="D222" s="259" t="s">
        <v>180</v>
      </c>
      <c r="E222" s="260" t="s">
        <v>379</v>
      </c>
      <c r="F222" s="261" t="s">
        <v>380</v>
      </c>
      <c r="G222" s="262" t="s">
        <v>149</v>
      </c>
      <c r="H222" s="263">
        <v>45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288</v>
      </c>
      <c r="AT222" s="224" t="s">
        <v>180</v>
      </c>
      <c r="AU222" s="224" t="s">
        <v>84</v>
      </c>
      <c r="AY222" s="17" t="s">
        <v>130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82</v>
      </c>
      <c r="BK222" s="225">
        <f>ROUND(I222*H222,2)</f>
        <v>0</v>
      </c>
      <c r="BL222" s="17" t="s">
        <v>213</v>
      </c>
      <c r="BM222" s="224" t="s">
        <v>381</v>
      </c>
    </row>
    <row r="223" spans="1:65" s="2" customFormat="1" ht="24.15" customHeight="1">
      <c r="A223" s="38"/>
      <c r="B223" s="39"/>
      <c r="C223" s="212" t="s">
        <v>382</v>
      </c>
      <c r="D223" s="212" t="s">
        <v>133</v>
      </c>
      <c r="E223" s="213" t="s">
        <v>383</v>
      </c>
      <c r="F223" s="214" t="s">
        <v>384</v>
      </c>
      <c r="G223" s="215" t="s">
        <v>177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213</v>
      </c>
      <c r="AT223" s="224" t="s">
        <v>133</v>
      </c>
      <c r="AU223" s="224" t="s">
        <v>84</v>
      </c>
      <c r="AY223" s="17" t="s">
        <v>130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82</v>
      </c>
      <c r="BK223" s="225">
        <f>ROUND(I223*H223,2)</f>
        <v>0</v>
      </c>
      <c r="BL223" s="17" t="s">
        <v>213</v>
      </c>
      <c r="BM223" s="224" t="s">
        <v>385</v>
      </c>
    </row>
    <row r="224" spans="1:65" s="2" customFormat="1" ht="16.5" customHeight="1">
      <c r="A224" s="38"/>
      <c r="B224" s="39"/>
      <c r="C224" s="259" t="s">
        <v>386</v>
      </c>
      <c r="D224" s="259" t="s">
        <v>180</v>
      </c>
      <c r="E224" s="260" t="s">
        <v>387</v>
      </c>
      <c r="F224" s="261" t="s">
        <v>388</v>
      </c>
      <c r="G224" s="262" t="s">
        <v>177</v>
      </c>
      <c r="H224" s="263">
        <v>1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288</v>
      </c>
      <c r="AT224" s="224" t="s">
        <v>180</v>
      </c>
      <c r="AU224" s="224" t="s">
        <v>84</v>
      </c>
      <c r="AY224" s="17" t="s">
        <v>130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82</v>
      </c>
      <c r="BK224" s="225">
        <f>ROUND(I224*H224,2)</f>
        <v>0</v>
      </c>
      <c r="BL224" s="17" t="s">
        <v>213</v>
      </c>
      <c r="BM224" s="224" t="s">
        <v>389</v>
      </c>
    </row>
    <row r="225" spans="1:65" s="2" customFormat="1" ht="16.5" customHeight="1">
      <c r="A225" s="38"/>
      <c r="B225" s="39"/>
      <c r="C225" s="259" t="s">
        <v>390</v>
      </c>
      <c r="D225" s="259" t="s">
        <v>180</v>
      </c>
      <c r="E225" s="260" t="s">
        <v>391</v>
      </c>
      <c r="F225" s="261" t="s">
        <v>392</v>
      </c>
      <c r="G225" s="262" t="s">
        <v>177</v>
      </c>
      <c r="H225" s="263">
        <v>1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288</v>
      </c>
      <c r="AT225" s="224" t="s">
        <v>180</v>
      </c>
      <c r="AU225" s="224" t="s">
        <v>84</v>
      </c>
      <c r="AY225" s="17" t="s">
        <v>130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82</v>
      </c>
      <c r="BK225" s="225">
        <f>ROUND(I225*H225,2)</f>
        <v>0</v>
      </c>
      <c r="BL225" s="17" t="s">
        <v>213</v>
      </c>
      <c r="BM225" s="224" t="s">
        <v>393</v>
      </c>
    </row>
    <row r="226" spans="1:65" s="2" customFormat="1" ht="16.5" customHeight="1">
      <c r="A226" s="38"/>
      <c r="B226" s="39"/>
      <c r="C226" s="259" t="s">
        <v>394</v>
      </c>
      <c r="D226" s="259" t="s">
        <v>180</v>
      </c>
      <c r="E226" s="260" t="s">
        <v>395</v>
      </c>
      <c r="F226" s="261" t="s">
        <v>396</v>
      </c>
      <c r="G226" s="262" t="s">
        <v>177</v>
      </c>
      <c r="H226" s="263">
        <v>1</v>
      </c>
      <c r="I226" s="264"/>
      <c r="J226" s="265">
        <f>ROUND(I226*H226,2)</f>
        <v>0</v>
      </c>
      <c r="K226" s="266"/>
      <c r="L226" s="267"/>
      <c r="M226" s="268" t="s">
        <v>1</v>
      </c>
      <c r="N226" s="269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288</v>
      </c>
      <c r="AT226" s="224" t="s">
        <v>180</v>
      </c>
      <c r="AU226" s="224" t="s">
        <v>84</v>
      </c>
      <c r="AY226" s="17" t="s">
        <v>130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82</v>
      </c>
      <c r="BK226" s="225">
        <f>ROUND(I226*H226,2)</f>
        <v>0</v>
      </c>
      <c r="BL226" s="17" t="s">
        <v>213</v>
      </c>
      <c r="BM226" s="224" t="s">
        <v>397</v>
      </c>
    </row>
    <row r="227" spans="1:65" s="2" customFormat="1" ht="24.15" customHeight="1">
      <c r="A227" s="38"/>
      <c r="B227" s="39"/>
      <c r="C227" s="212" t="s">
        <v>398</v>
      </c>
      <c r="D227" s="212" t="s">
        <v>133</v>
      </c>
      <c r="E227" s="213" t="s">
        <v>399</v>
      </c>
      <c r="F227" s="214" t="s">
        <v>400</v>
      </c>
      <c r="G227" s="215" t="s">
        <v>177</v>
      </c>
      <c r="H227" s="216">
        <v>2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213</v>
      </c>
      <c r="AT227" s="224" t="s">
        <v>133</v>
      </c>
      <c r="AU227" s="224" t="s">
        <v>84</v>
      </c>
      <c r="AY227" s="17" t="s">
        <v>130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82</v>
      </c>
      <c r="BK227" s="225">
        <f>ROUND(I227*H227,2)</f>
        <v>0</v>
      </c>
      <c r="BL227" s="17" t="s">
        <v>213</v>
      </c>
      <c r="BM227" s="224" t="s">
        <v>401</v>
      </c>
    </row>
    <row r="228" spans="1:65" s="2" customFormat="1" ht="16.5" customHeight="1">
      <c r="A228" s="38"/>
      <c r="B228" s="39"/>
      <c r="C228" s="259" t="s">
        <v>402</v>
      </c>
      <c r="D228" s="259" t="s">
        <v>180</v>
      </c>
      <c r="E228" s="260" t="s">
        <v>403</v>
      </c>
      <c r="F228" s="261" t="s">
        <v>404</v>
      </c>
      <c r="G228" s="262" t="s">
        <v>177</v>
      </c>
      <c r="H228" s="263">
        <v>2</v>
      </c>
      <c r="I228" s="264"/>
      <c r="J228" s="265">
        <f>ROUND(I228*H228,2)</f>
        <v>0</v>
      </c>
      <c r="K228" s="266"/>
      <c r="L228" s="267"/>
      <c r="M228" s="268" t="s">
        <v>1</v>
      </c>
      <c r="N228" s="269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288</v>
      </c>
      <c r="AT228" s="224" t="s">
        <v>180</v>
      </c>
      <c r="AU228" s="224" t="s">
        <v>84</v>
      </c>
      <c r="AY228" s="17" t="s">
        <v>130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82</v>
      </c>
      <c r="BK228" s="225">
        <f>ROUND(I228*H228,2)</f>
        <v>0</v>
      </c>
      <c r="BL228" s="17" t="s">
        <v>213</v>
      </c>
      <c r="BM228" s="224" t="s">
        <v>405</v>
      </c>
    </row>
    <row r="229" spans="1:65" s="2" customFormat="1" ht="16.5" customHeight="1">
      <c r="A229" s="38"/>
      <c r="B229" s="39"/>
      <c r="C229" s="259" t="s">
        <v>406</v>
      </c>
      <c r="D229" s="259" t="s">
        <v>180</v>
      </c>
      <c r="E229" s="260" t="s">
        <v>407</v>
      </c>
      <c r="F229" s="261" t="s">
        <v>408</v>
      </c>
      <c r="G229" s="262" t="s">
        <v>177</v>
      </c>
      <c r="H229" s="263">
        <v>2</v>
      </c>
      <c r="I229" s="264"/>
      <c r="J229" s="265">
        <f>ROUND(I229*H229,2)</f>
        <v>0</v>
      </c>
      <c r="K229" s="266"/>
      <c r="L229" s="267"/>
      <c r="M229" s="268" t="s">
        <v>1</v>
      </c>
      <c r="N229" s="269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288</v>
      </c>
      <c r="AT229" s="224" t="s">
        <v>180</v>
      </c>
      <c r="AU229" s="224" t="s">
        <v>84</v>
      </c>
      <c r="AY229" s="17" t="s">
        <v>130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82</v>
      </c>
      <c r="BK229" s="225">
        <f>ROUND(I229*H229,2)</f>
        <v>0</v>
      </c>
      <c r="BL229" s="17" t="s">
        <v>213</v>
      </c>
      <c r="BM229" s="224" t="s">
        <v>409</v>
      </c>
    </row>
    <row r="230" spans="1:65" s="2" customFormat="1" ht="16.5" customHeight="1">
      <c r="A230" s="38"/>
      <c r="B230" s="39"/>
      <c r="C230" s="259" t="s">
        <v>410</v>
      </c>
      <c r="D230" s="259" t="s">
        <v>180</v>
      </c>
      <c r="E230" s="260" t="s">
        <v>395</v>
      </c>
      <c r="F230" s="261" t="s">
        <v>396</v>
      </c>
      <c r="G230" s="262" t="s">
        <v>177</v>
      </c>
      <c r="H230" s="263">
        <v>2</v>
      </c>
      <c r="I230" s="264"/>
      <c r="J230" s="265">
        <f>ROUND(I230*H230,2)</f>
        <v>0</v>
      </c>
      <c r="K230" s="266"/>
      <c r="L230" s="267"/>
      <c r="M230" s="268" t="s">
        <v>1</v>
      </c>
      <c r="N230" s="269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288</v>
      </c>
      <c r="AT230" s="224" t="s">
        <v>180</v>
      </c>
      <c r="AU230" s="224" t="s">
        <v>84</v>
      </c>
      <c r="AY230" s="17" t="s">
        <v>130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82</v>
      </c>
      <c r="BK230" s="225">
        <f>ROUND(I230*H230,2)</f>
        <v>0</v>
      </c>
      <c r="BL230" s="17" t="s">
        <v>213</v>
      </c>
      <c r="BM230" s="224" t="s">
        <v>411</v>
      </c>
    </row>
    <row r="231" spans="1:65" s="2" customFormat="1" ht="24.15" customHeight="1">
      <c r="A231" s="38"/>
      <c r="B231" s="39"/>
      <c r="C231" s="212" t="s">
        <v>412</v>
      </c>
      <c r="D231" s="212" t="s">
        <v>133</v>
      </c>
      <c r="E231" s="213" t="s">
        <v>413</v>
      </c>
      <c r="F231" s="214" t="s">
        <v>414</v>
      </c>
      <c r="G231" s="215" t="s">
        <v>177</v>
      </c>
      <c r="H231" s="216">
        <v>7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213</v>
      </c>
      <c r="AT231" s="224" t="s">
        <v>133</v>
      </c>
      <c r="AU231" s="224" t="s">
        <v>84</v>
      </c>
      <c r="AY231" s="17" t="s">
        <v>130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82</v>
      </c>
      <c r="BK231" s="225">
        <f>ROUND(I231*H231,2)</f>
        <v>0</v>
      </c>
      <c r="BL231" s="17" t="s">
        <v>213</v>
      </c>
      <c r="BM231" s="224" t="s">
        <v>415</v>
      </c>
    </row>
    <row r="232" spans="1:65" s="2" customFormat="1" ht="16.5" customHeight="1">
      <c r="A232" s="38"/>
      <c r="B232" s="39"/>
      <c r="C232" s="259" t="s">
        <v>416</v>
      </c>
      <c r="D232" s="259" t="s">
        <v>180</v>
      </c>
      <c r="E232" s="260" t="s">
        <v>417</v>
      </c>
      <c r="F232" s="261" t="s">
        <v>418</v>
      </c>
      <c r="G232" s="262" t="s">
        <v>177</v>
      </c>
      <c r="H232" s="263">
        <v>7</v>
      </c>
      <c r="I232" s="264"/>
      <c r="J232" s="265">
        <f>ROUND(I232*H232,2)</f>
        <v>0</v>
      </c>
      <c r="K232" s="266"/>
      <c r="L232" s="267"/>
      <c r="M232" s="268" t="s">
        <v>1</v>
      </c>
      <c r="N232" s="269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288</v>
      </c>
      <c r="AT232" s="224" t="s">
        <v>180</v>
      </c>
      <c r="AU232" s="224" t="s">
        <v>84</v>
      </c>
      <c r="AY232" s="17" t="s">
        <v>130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82</v>
      </c>
      <c r="BK232" s="225">
        <f>ROUND(I232*H232,2)</f>
        <v>0</v>
      </c>
      <c r="BL232" s="17" t="s">
        <v>213</v>
      </c>
      <c r="BM232" s="224" t="s">
        <v>419</v>
      </c>
    </row>
    <row r="233" spans="1:65" s="2" customFormat="1" ht="16.5" customHeight="1">
      <c r="A233" s="38"/>
      <c r="B233" s="39"/>
      <c r="C233" s="259" t="s">
        <v>420</v>
      </c>
      <c r="D233" s="259" t="s">
        <v>180</v>
      </c>
      <c r="E233" s="260" t="s">
        <v>395</v>
      </c>
      <c r="F233" s="261" t="s">
        <v>396</v>
      </c>
      <c r="G233" s="262" t="s">
        <v>177</v>
      </c>
      <c r="H233" s="263">
        <v>7</v>
      </c>
      <c r="I233" s="264"/>
      <c r="J233" s="265">
        <f>ROUND(I233*H233,2)</f>
        <v>0</v>
      </c>
      <c r="K233" s="266"/>
      <c r="L233" s="267"/>
      <c r="M233" s="268" t="s">
        <v>1</v>
      </c>
      <c r="N233" s="269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288</v>
      </c>
      <c r="AT233" s="224" t="s">
        <v>180</v>
      </c>
      <c r="AU233" s="224" t="s">
        <v>84</v>
      </c>
      <c r="AY233" s="17" t="s">
        <v>130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82</v>
      </c>
      <c r="BK233" s="225">
        <f>ROUND(I233*H233,2)</f>
        <v>0</v>
      </c>
      <c r="BL233" s="17" t="s">
        <v>213</v>
      </c>
      <c r="BM233" s="224" t="s">
        <v>421</v>
      </c>
    </row>
    <row r="234" spans="1:65" s="2" customFormat="1" ht="16.5" customHeight="1">
      <c r="A234" s="38"/>
      <c r="B234" s="39"/>
      <c r="C234" s="212" t="s">
        <v>422</v>
      </c>
      <c r="D234" s="212" t="s">
        <v>133</v>
      </c>
      <c r="E234" s="213" t="s">
        <v>423</v>
      </c>
      <c r="F234" s="214" t="s">
        <v>424</v>
      </c>
      <c r="G234" s="215" t="s">
        <v>425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213</v>
      </c>
      <c r="AT234" s="224" t="s">
        <v>133</v>
      </c>
      <c r="AU234" s="224" t="s">
        <v>84</v>
      </c>
      <c r="AY234" s="17" t="s">
        <v>130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82</v>
      </c>
      <c r="BK234" s="225">
        <f>ROUND(I234*H234,2)</f>
        <v>0</v>
      </c>
      <c r="BL234" s="17" t="s">
        <v>213</v>
      </c>
      <c r="BM234" s="224" t="s">
        <v>426</v>
      </c>
    </row>
    <row r="235" spans="1:65" s="2" customFormat="1" ht="16.5" customHeight="1">
      <c r="A235" s="38"/>
      <c r="B235" s="39"/>
      <c r="C235" s="212" t="s">
        <v>427</v>
      </c>
      <c r="D235" s="212" t="s">
        <v>133</v>
      </c>
      <c r="E235" s="213" t="s">
        <v>428</v>
      </c>
      <c r="F235" s="214" t="s">
        <v>429</v>
      </c>
      <c r="G235" s="215" t="s">
        <v>320</v>
      </c>
      <c r="H235" s="216">
        <v>26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213</v>
      </c>
      <c r="AT235" s="224" t="s">
        <v>133</v>
      </c>
      <c r="AU235" s="224" t="s">
        <v>84</v>
      </c>
      <c r="AY235" s="17" t="s">
        <v>130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82</v>
      </c>
      <c r="BK235" s="225">
        <f>ROUND(I235*H235,2)</f>
        <v>0</v>
      </c>
      <c r="BL235" s="17" t="s">
        <v>213</v>
      </c>
      <c r="BM235" s="224" t="s">
        <v>430</v>
      </c>
    </row>
    <row r="236" spans="1:65" s="2" customFormat="1" ht="24.15" customHeight="1">
      <c r="A236" s="38"/>
      <c r="B236" s="39"/>
      <c r="C236" s="259" t="s">
        <v>431</v>
      </c>
      <c r="D236" s="259" t="s">
        <v>180</v>
      </c>
      <c r="E236" s="260" t="s">
        <v>432</v>
      </c>
      <c r="F236" s="261" t="s">
        <v>433</v>
      </c>
      <c r="G236" s="262" t="s">
        <v>177</v>
      </c>
      <c r="H236" s="263">
        <v>2</v>
      </c>
      <c r="I236" s="264"/>
      <c r="J236" s="265">
        <f>ROUND(I236*H236,2)</f>
        <v>0</v>
      </c>
      <c r="K236" s="266"/>
      <c r="L236" s="267"/>
      <c r="M236" s="268" t="s">
        <v>1</v>
      </c>
      <c r="N236" s="269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288</v>
      </c>
      <c r="AT236" s="224" t="s">
        <v>180</v>
      </c>
      <c r="AU236" s="224" t="s">
        <v>84</v>
      </c>
      <c r="AY236" s="17" t="s">
        <v>130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82</v>
      </c>
      <c r="BK236" s="225">
        <f>ROUND(I236*H236,2)</f>
        <v>0</v>
      </c>
      <c r="BL236" s="17" t="s">
        <v>213</v>
      </c>
      <c r="BM236" s="224" t="s">
        <v>434</v>
      </c>
    </row>
    <row r="237" spans="1:65" s="2" customFormat="1" ht="24.15" customHeight="1">
      <c r="A237" s="38"/>
      <c r="B237" s="39"/>
      <c r="C237" s="259" t="s">
        <v>435</v>
      </c>
      <c r="D237" s="259" t="s">
        <v>180</v>
      </c>
      <c r="E237" s="260" t="s">
        <v>436</v>
      </c>
      <c r="F237" s="261" t="s">
        <v>437</v>
      </c>
      <c r="G237" s="262" t="s">
        <v>177</v>
      </c>
      <c r="H237" s="263">
        <v>24</v>
      </c>
      <c r="I237" s="264"/>
      <c r="J237" s="265">
        <f>ROUND(I237*H237,2)</f>
        <v>0</v>
      </c>
      <c r="K237" s="266"/>
      <c r="L237" s="267"/>
      <c r="M237" s="268" t="s">
        <v>1</v>
      </c>
      <c r="N237" s="269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288</v>
      </c>
      <c r="AT237" s="224" t="s">
        <v>180</v>
      </c>
      <c r="AU237" s="224" t="s">
        <v>84</v>
      </c>
      <c r="AY237" s="17" t="s">
        <v>130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82</v>
      </c>
      <c r="BK237" s="225">
        <f>ROUND(I237*H237,2)</f>
        <v>0</v>
      </c>
      <c r="BL237" s="17" t="s">
        <v>213</v>
      </c>
      <c r="BM237" s="224" t="s">
        <v>438</v>
      </c>
    </row>
    <row r="238" spans="1:65" s="2" customFormat="1" ht="16.5" customHeight="1">
      <c r="A238" s="38"/>
      <c r="B238" s="39"/>
      <c r="C238" s="212" t="s">
        <v>439</v>
      </c>
      <c r="D238" s="212" t="s">
        <v>133</v>
      </c>
      <c r="E238" s="213" t="s">
        <v>440</v>
      </c>
      <c r="F238" s="214" t="s">
        <v>441</v>
      </c>
      <c r="G238" s="215" t="s">
        <v>177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213</v>
      </c>
      <c r="AT238" s="224" t="s">
        <v>133</v>
      </c>
      <c r="AU238" s="224" t="s">
        <v>84</v>
      </c>
      <c r="AY238" s="17" t="s">
        <v>130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82</v>
      </c>
      <c r="BK238" s="225">
        <f>ROUND(I238*H238,2)</f>
        <v>0</v>
      </c>
      <c r="BL238" s="17" t="s">
        <v>213</v>
      </c>
      <c r="BM238" s="224" t="s">
        <v>442</v>
      </c>
    </row>
    <row r="239" spans="1:65" s="2" customFormat="1" ht="16.5" customHeight="1">
      <c r="A239" s="38"/>
      <c r="B239" s="39"/>
      <c r="C239" s="259" t="s">
        <v>443</v>
      </c>
      <c r="D239" s="259" t="s">
        <v>180</v>
      </c>
      <c r="E239" s="260" t="s">
        <v>444</v>
      </c>
      <c r="F239" s="261" t="s">
        <v>445</v>
      </c>
      <c r="G239" s="262" t="s">
        <v>177</v>
      </c>
      <c r="H239" s="263">
        <v>1</v>
      </c>
      <c r="I239" s="264"/>
      <c r="J239" s="265">
        <f>ROUND(I239*H239,2)</f>
        <v>0</v>
      </c>
      <c r="K239" s="266"/>
      <c r="L239" s="267"/>
      <c r="M239" s="268" t="s">
        <v>1</v>
      </c>
      <c r="N239" s="269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288</v>
      </c>
      <c r="AT239" s="224" t="s">
        <v>180</v>
      </c>
      <c r="AU239" s="224" t="s">
        <v>84</v>
      </c>
      <c r="AY239" s="17" t="s">
        <v>130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82</v>
      </c>
      <c r="BK239" s="225">
        <f>ROUND(I239*H239,2)</f>
        <v>0</v>
      </c>
      <c r="BL239" s="17" t="s">
        <v>213</v>
      </c>
      <c r="BM239" s="224" t="s">
        <v>446</v>
      </c>
    </row>
    <row r="240" spans="1:65" s="2" customFormat="1" ht="16.5" customHeight="1">
      <c r="A240" s="38"/>
      <c r="B240" s="39"/>
      <c r="C240" s="212" t="s">
        <v>447</v>
      </c>
      <c r="D240" s="212" t="s">
        <v>133</v>
      </c>
      <c r="E240" s="213" t="s">
        <v>448</v>
      </c>
      <c r="F240" s="214" t="s">
        <v>449</v>
      </c>
      <c r="G240" s="215" t="s">
        <v>320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213</v>
      </c>
      <c r="AT240" s="224" t="s">
        <v>133</v>
      </c>
      <c r="AU240" s="224" t="s">
        <v>84</v>
      </c>
      <c r="AY240" s="17" t="s">
        <v>130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82</v>
      </c>
      <c r="BK240" s="225">
        <f>ROUND(I240*H240,2)</f>
        <v>0</v>
      </c>
      <c r="BL240" s="17" t="s">
        <v>213</v>
      </c>
      <c r="BM240" s="224" t="s">
        <v>450</v>
      </c>
    </row>
    <row r="241" spans="1:65" s="2" customFormat="1" ht="16.5" customHeight="1">
      <c r="A241" s="38"/>
      <c r="B241" s="39"/>
      <c r="C241" s="259" t="s">
        <v>451</v>
      </c>
      <c r="D241" s="259" t="s">
        <v>180</v>
      </c>
      <c r="E241" s="260" t="s">
        <v>452</v>
      </c>
      <c r="F241" s="261" t="s">
        <v>453</v>
      </c>
      <c r="G241" s="262" t="s">
        <v>320</v>
      </c>
      <c r="H241" s="263">
        <v>1</v>
      </c>
      <c r="I241" s="264"/>
      <c r="J241" s="265">
        <f>ROUND(I241*H241,2)</f>
        <v>0</v>
      </c>
      <c r="K241" s="266"/>
      <c r="L241" s="267"/>
      <c r="M241" s="268" t="s">
        <v>1</v>
      </c>
      <c r="N241" s="269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288</v>
      </c>
      <c r="AT241" s="224" t="s">
        <v>180</v>
      </c>
      <c r="AU241" s="224" t="s">
        <v>84</v>
      </c>
      <c r="AY241" s="17" t="s">
        <v>130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82</v>
      </c>
      <c r="BK241" s="225">
        <f>ROUND(I241*H241,2)</f>
        <v>0</v>
      </c>
      <c r="BL241" s="17" t="s">
        <v>213</v>
      </c>
      <c r="BM241" s="224" t="s">
        <v>454</v>
      </c>
    </row>
    <row r="242" spans="1:63" s="12" customFormat="1" ht="22.8" customHeight="1">
      <c r="A242" s="12"/>
      <c r="B242" s="196"/>
      <c r="C242" s="197"/>
      <c r="D242" s="198" t="s">
        <v>76</v>
      </c>
      <c r="E242" s="210" t="s">
        <v>455</v>
      </c>
      <c r="F242" s="210" t="s">
        <v>456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SUM(P243:P255)</f>
        <v>0</v>
      </c>
      <c r="Q242" s="204"/>
      <c r="R242" s="205">
        <f>SUM(R243:R255)</f>
        <v>0</v>
      </c>
      <c r="S242" s="204"/>
      <c r="T242" s="206">
        <f>SUM(T243:T255)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84</v>
      </c>
      <c r="AT242" s="208" t="s">
        <v>76</v>
      </c>
      <c r="AU242" s="208" t="s">
        <v>82</v>
      </c>
      <c r="AY242" s="207" t="s">
        <v>130</v>
      </c>
      <c r="BK242" s="209">
        <f>SUM(BK243:BK255)</f>
        <v>0</v>
      </c>
    </row>
    <row r="243" spans="1:65" s="2" customFormat="1" ht="24.15" customHeight="1">
      <c r="A243" s="38"/>
      <c r="B243" s="39"/>
      <c r="C243" s="212" t="s">
        <v>457</v>
      </c>
      <c r="D243" s="212" t="s">
        <v>133</v>
      </c>
      <c r="E243" s="213" t="s">
        <v>458</v>
      </c>
      <c r="F243" s="214" t="s">
        <v>459</v>
      </c>
      <c r="G243" s="215" t="s">
        <v>149</v>
      </c>
      <c r="H243" s="216">
        <v>200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213</v>
      </c>
      <c r="AT243" s="224" t="s">
        <v>133</v>
      </c>
      <c r="AU243" s="224" t="s">
        <v>84</v>
      </c>
      <c r="AY243" s="17" t="s">
        <v>130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82</v>
      </c>
      <c r="BK243" s="225">
        <f>ROUND(I243*H243,2)</f>
        <v>0</v>
      </c>
      <c r="BL243" s="17" t="s">
        <v>213</v>
      </c>
      <c r="BM243" s="224" t="s">
        <v>460</v>
      </c>
    </row>
    <row r="244" spans="1:65" s="2" customFormat="1" ht="16.5" customHeight="1">
      <c r="A244" s="38"/>
      <c r="B244" s="39"/>
      <c r="C244" s="259" t="s">
        <v>461</v>
      </c>
      <c r="D244" s="259" t="s">
        <v>180</v>
      </c>
      <c r="E244" s="260" t="s">
        <v>462</v>
      </c>
      <c r="F244" s="261" t="s">
        <v>463</v>
      </c>
      <c r="G244" s="262" t="s">
        <v>149</v>
      </c>
      <c r="H244" s="263">
        <v>200</v>
      </c>
      <c r="I244" s="264"/>
      <c r="J244" s="265">
        <f>ROUND(I244*H244,2)</f>
        <v>0</v>
      </c>
      <c r="K244" s="266"/>
      <c r="L244" s="267"/>
      <c r="M244" s="268" t="s">
        <v>1</v>
      </c>
      <c r="N244" s="269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288</v>
      </c>
      <c r="AT244" s="224" t="s">
        <v>180</v>
      </c>
      <c r="AU244" s="224" t="s">
        <v>84</v>
      </c>
      <c r="AY244" s="17" t="s">
        <v>130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82</v>
      </c>
      <c r="BK244" s="225">
        <f>ROUND(I244*H244,2)</f>
        <v>0</v>
      </c>
      <c r="BL244" s="17" t="s">
        <v>213</v>
      </c>
      <c r="BM244" s="224" t="s">
        <v>464</v>
      </c>
    </row>
    <row r="245" spans="1:65" s="2" customFormat="1" ht="21.75" customHeight="1">
      <c r="A245" s="38"/>
      <c r="B245" s="39"/>
      <c r="C245" s="212" t="s">
        <v>465</v>
      </c>
      <c r="D245" s="212" t="s">
        <v>133</v>
      </c>
      <c r="E245" s="213" t="s">
        <v>466</v>
      </c>
      <c r="F245" s="214" t="s">
        <v>467</v>
      </c>
      <c r="G245" s="215" t="s">
        <v>149</v>
      </c>
      <c r="H245" s="216">
        <v>360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213</v>
      </c>
      <c r="AT245" s="224" t="s">
        <v>133</v>
      </c>
      <c r="AU245" s="224" t="s">
        <v>84</v>
      </c>
      <c r="AY245" s="17" t="s">
        <v>130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82</v>
      </c>
      <c r="BK245" s="225">
        <f>ROUND(I245*H245,2)</f>
        <v>0</v>
      </c>
      <c r="BL245" s="17" t="s">
        <v>213</v>
      </c>
      <c r="BM245" s="224" t="s">
        <v>468</v>
      </c>
    </row>
    <row r="246" spans="1:65" s="2" customFormat="1" ht="16.5" customHeight="1">
      <c r="A246" s="38"/>
      <c r="B246" s="39"/>
      <c r="C246" s="259" t="s">
        <v>469</v>
      </c>
      <c r="D246" s="259" t="s">
        <v>180</v>
      </c>
      <c r="E246" s="260" t="s">
        <v>470</v>
      </c>
      <c r="F246" s="261" t="s">
        <v>471</v>
      </c>
      <c r="G246" s="262" t="s">
        <v>149</v>
      </c>
      <c r="H246" s="263">
        <v>360</v>
      </c>
      <c r="I246" s="264"/>
      <c r="J246" s="265">
        <f>ROUND(I246*H246,2)</f>
        <v>0</v>
      </c>
      <c r="K246" s="266"/>
      <c r="L246" s="267"/>
      <c r="M246" s="268" t="s">
        <v>1</v>
      </c>
      <c r="N246" s="269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288</v>
      </c>
      <c r="AT246" s="224" t="s">
        <v>180</v>
      </c>
      <c r="AU246" s="224" t="s">
        <v>84</v>
      </c>
      <c r="AY246" s="17" t="s">
        <v>130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82</v>
      </c>
      <c r="BK246" s="225">
        <f>ROUND(I246*H246,2)</f>
        <v>0</v>
      </c>
      <c r="BL246" s="17" t="s">
        <v>213</v>
      </c>
      <c r="BM246" s="224" t="s">
        <v>472</v>
      </c>
    </row>
    <row r="247" spans="1:65" s="2" customFormat="1" ht="16.5" customHeight="1">
      <c r="A247" s="38"/>
      <c r="B247" s="39"/>
      <c r="C247" s="212" t="s">
        <v>473</v>
      </c>
      <c r="D247" s="212" t="s">
        <v>133</v>
      </c>
      <c r="E247" s="213" t="s">
        <v>474</v>
      </c>
      <c r="F247" s="214" t="s">
        <v>475</v>
      </c>
      <c r="G247" s="215" t="s">
        <v>177</v>
      </c>
      <c r="H247" s="216">
        <v>4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213</v>
      </c>
      <c r="AT247" s="224" t="s">
        <v>133</v>
      </c>
      <c r="AU247" s="224" t="s">
        <v>84</v>
      </c>
      <c r="AY247" s="17" t="s">
        <v>130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82</v>
      </c>
      <c r="BK247" s="225">
        <f>ROUND(I247*H247,2)</f>
        <v>0</v>
      </c>
      <c r="BL247" s="17" t="s">
        <v>213</v>
      </c>
      <c r="BM247" s="224" t="s">
        <v>476</v>
      </c>
    </row>
    <row r="248" spans="1:65" s="2" customFormat="1" ht="16.5" customHeight="1">
      <c r="A248" s="38"/>
      <c r="B248" s="39"/>
      <c r="C248" s="259" t="s">
        <v>477</v>
      </c>
      <c r="D248" s="259" t="s">
        <v>180</v>
      </c>
      <c r="E248" s="260" t="s">
        <v>478</v>
      </c>
      <c r="F248" s="261" t="s">
        <v>479</v>
      </c>
      <c r="G248" s="262" t="s">
        <v>177</v>
      </c>
      <c r="H248" s="263">
        <v>4</v>
      </c>
      <c r="I248" s="264"/>
      <c r="J248" s="265">
        <f>ROUND(I248*H248,2)</f>
        <v>0</v>
      </c>
      <c r="K248" s="266"/>
      <c r="L248" s="267"/>
      <c r="M248" s="268" t="s">
        <v>1</v>
      </c>
      <c r="N248" s="269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288</v>
      </c>
      <c r="AT248" s="224" t="s">
        <v>180</v>
      </c>
      <c r="AU248" s="224" t="s">
        <v>84</v>
      </c>
      <c r="AY248" s="17" t="s">
        <v>130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82</v>
      </c>
      <c r="BK248" s="225">
        <f>ROUND(I248*H248,2)</f>
        <v>0</v>
      </c>
      <c r="BL248" s="17" t="s">
        <v>213</v>
      </c>
      <c r="BM248" s="224" t="s">
        <v>480</v>
      </c>
    </row>
    <row r="249" spans="1:65" s="2" customFormat="1" ht="16.5" customHeight="1">
      <c r="A249" s="38"/>
      <c r="B249" s="39"/>
      <c r="C249" s="259" t="s">
        <v>481</v>
      </c>
      <c r="D249" s="259" t="s">
        <v>180</v>
      </c>
      <c r="E249" s="260" t="s">
        <v>482</v>
      </c>
      <c r="F249" s="261" t="s">
        <v>483</v>
      </c>
      <c r="G249" s="262" t="s">
        <v>177</v>
      </c>
      <c r="H249" s="263">
        <v>4</v>
      </c>
      <c r="I249" s="264"/>
      <c r="J249" s="265">
        <f>ROUND(I249*H249,2)</f>
        <v>0</v>
      </c>
      <c r="K249" s="266"/>
      <c r="L249" s="267"/>
      <c r="M249" s="268" t="s">
        <v>1</v>
      </c>
      <c r="N249" s="269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288</v>
      </c>
      <c r="AT249" s="224" t="s">
        <v>180</v>
      </c>
      <c r="AU249" s="224" t="s">
        <v>84</v>
      </c>
      <c r="AY249" s="17" t="s">
        <v>130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82</v>
      </c>
      <c r="BK249" s="225">
        <f>ROUND(I249*H249,2)</f>
        <v>0</v>
      </c>
      <c r="BL249" s="17" t="s">
        <v>213</v>
      </c>
      <c r="BM249" s="224" t="s">
        <v>484</v>
      </c>
    </row>
    <row r="250" spans="1:65" s="2" customFormat="1" ht="16.5" customHeight="1">
      <c r="A250" s="38"/>
      <c r="B250" s="39"/>
      <c r="C250" s="259" t="s">
        <v>485</v>
      </c>
      <c r="D250" s="259" t="s">
        <v>180</v>
      </c>
      <c r="E250" s="260" t="s">
        <v>486</v>
      </c>
      <c r="F250" s="261" t="s">
        <v>487</v>
      </c>
      <c r="G250" s="262" t="s">
        <v>177</v>
      </c>
      <c r="H250" s="263">
        <v>90</v>
      </c>
      <c r="I250" s="264"/>
      <c r="J250" s="265">
        <f>ROUND(I250*H250,2)</f>
        <v>0</v>
      </c>
      <c r="K250" s="266"/>
      <c r="L250" s="267"/>
      <c r="M250" s="268" t="s">
        <v>1</v>
      </c>
      <c r="N250" s="269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288</v>
      </c>
      <c r="AT250" s="224" t="s">
        <v>180</v>
      </c>
      <c r="AU250" s="224" t="s">
        <v>84</v>
      </c>
      <c r="AY250" s="17" t="s">
        <v>130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82</v>
      </c>
      <c r="BK250" s="225">
        <f>ROUND(I250*H250,2)</f>
        <v>0</v>
      </c>
      <c r="BL250" s="17" t="s">
        <v>213</v>
      </c>
      <c r="BM250" s="224" t="s">
        <v>488</v>
      </c>
    </row>
    <row r="251" spans="1:65" s="2" customFormat="1" ht="16.5" customHeight="1">
      <c r="A251" s="38"/>
      <c r="B251" s="39"/>
      <c r="C251" s="212" t="s">
        <v>489</v>
      </c>
      <c r="D251" s="212" t="s">
        <v>133</v>
      </c>
      <c r="E251" s="213" t="s">
        <v>490</v>
      </c>
      <c r="F251" s="214" t="s">
        <v>491</v>
      </c>
      <c r="G251" s="215" t="s">
        <v>177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213</v>
      </c>
      <c r="AT251" s="224" t="s">
        <v>133</v>
      </c>
      <c r="AU251" s="224" t="s">
        <v>84</v>
      </c>
      <c r="AY251" s="17" t="s">
        <v>130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82</v>
      </c>
      <c r="BK251" s="225">
        <f>ROUND(I251*H251,2)</f>
        <v>0</v>
      </c>
      <c r="BL251" s="17" t="s">
        <v>213</v>
      </c>
      <c r="BM251" s="224" t="s">
        <v>492</v>
      </c>
    </row>
    <row r="252" spans="1:65" s="2" customFormat="1" ht="16.5" customHeight="1">
      <c r="A252" s="38"/>
      <c r="B252" s="39"/>
      <c r="C252" s="212" t="s">
        <v>493</v>
      </c>
      <c r="D252" s="212" t="s">
        <v>133</v>
      </c>
      <c r="E252" s="213" t="s">
        <v>494</v>
      </c>
      <c r="F252" s="214" t="s">
        <v>495</v>
      </c>
      <c r="G252" s="215" t="s">
        <v>177</v>
      </c>
      <c r="H252" s="216">
        <v>2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213</v>
      </c>
      <c r="AT252" s="224" t="s">
        <v>133</v>
      </c>
      <c r="AU252" s="224" t="s">
        <v>84</v>
      </c>
      <c r="AY252" s="17" t="s">
        <v>130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82</v>
      </c>
      <c r="BK252" s="225">
        <f>ROUND(I252*H252,2)</f>
        <v>0</v>
      </c>
      <c r="BL252" s="17" t="s">
        <v>213</v>
      </c>
      <c r="BM252" s="224" t="s">
        <v>496</v>
      </c>
    </row>
    <row r="253" spans="1:65" s="2" customFormat="1" ht="16.5" customHeight="1">
      <c r="A253" s="38"/>
      <c r="B253" s="39"/>
      <c r="C253" s="212" t="s">
        <v>497</v>
      </c>
      <c r="D253" s="212" t="s">
        <v>133</v>
      </c>
      <c r="E253" s="213" t="s">
        <v>498</v>
      </c>
      <c r="F253" s="214" t="s">
        <v>499</v>
      </c>
      <c r="G253" s="215" t="s">
        <v>177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213</v>
      </c>
      <c r="AT253" s="224" t="s">
        <v>133</v>
      </c>
      <c r="AU253" s="224" t="s">
        <v>84</v>
      </c>
      <c r="AY253" s="17" t="s">
        <v>130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82</v>
      </c>
      <c r="BK253" s="225">
        <f>ROUND(I253*H253,2)</f>
        <v>0</v>
      </c>
      <c r="BL253" s="17" t="s">
        <v>213</v>
      </c>
      <c r="BM253" s="224" t="s">
        <v>500</v>
      </c>
    </row>
    <row r="254" spans="1:65" s="2" customFormat="1" ht="16.5" customHeight="1">
      <c r="A254" s="38"/>
      <c r="B254" s="39"/>
      <c r="C254" s="212" t="s">
        <v>501</v>
      </c>
      <c r="D254" s="212" t="s">
        <v>133</v>
      </c>
      <c r="E254" s="213" t="s">
        <v>502</v>
      </c>
      <c r="F254" s="214" t="s">
        <v>503</v>
      </c>
      <c r="G254" s="215" t="s">
        <v>177</v>
      </c>
      <c r="H254" s="216">
        <v>2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213</v>
      </c>
      <c r="AT254" s="224" t="s">
        <v>133</v>
      </c>
      <c r="AU254" s="224" t="s">
        <v>84</v>
      </c>
      <c r="AY254" s="17" t="s">
        <v>130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82</v>
      </c>
      <c r="BK254" s="225">
        <f>ROUND(I254*H254,2)</f>
        <v>0</v>
      </c>
      <c r="BL254" s="17" t="s">
        <v>213</v>
      </c>
      <c r="BM254" s="224" t="s">
        <v>504</v>
      </c>
    </row>
    <row r="255" spans="1:65" s="2" customFormat="1" ht="16.5" customHeight="1">
      <c r="A255" s="38"/>
      <c r="B255" s="39"/>
      <c r="C255" s="212" t="s">
        <v>505</v>
      </c>
      <c r="D255" s="212" t="s">
        <v>133</v>
      </c>
      <c r="E255" s="213" t="s">
        <v>506</v>
      </c>
      <c r="F255" s="214" t="s">
        <v>507</v>
      </c>
      <c r="G255" s="215" t="s">
        <v>177</v>
      </c>
      <c r="H255" s="216">
        <v>50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213</v>
      </c>
      <c r="AT255" s="224" t="s">
        <v>133</v>
      </c>
      <c r="AU255" s="224" t="s">
        <v>84</v>
      </c>
      <c r="AY255" s="17" t="s">
        <v>130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82</v>
      </c>
      <c r="BK255" s="225">
        <f>ROUND(I255*H255,2)</f>
        <v>0</v>
      </c>
      <c r="BL255" s="17" t="s">
        <v>213</v>
      </c>
      <c r="BM255" s="224" t="s">
        <v>508</v>
      </c>
    </row>
    <row r="256" spans="1:63" s="12" customFormat="1" ht="22.8" customHeight="1">
      <c r="A256" s="12"/>
      <c r="B256" s="196"/>
      <c r="C256" s="197"/>
      <c r="D256" s="198" t="s">
        <v>76</v>
      </c>
      <c r="E256" s="210" t="s">
        <v>509</v>
      </c>
      <c r="F256" s="210" t="s">
        <v>510</v>
      </c>
      <c r="G256" s="197"/>
      <c r="H256" s="197"/>
      <c r="I256" s="200"/>
      <c r="J256" s="211">
        <f>BK256</f>
        <v>0</v>
      </c>
      <c r="K256" s="197"/>
      <c r="L256" s="202"/>
      <c r="M256" s="203"/>
      <c r="N256" s="204"/>
      <c r="O256" s="204"/>
      <c r="P256" s="205">
        <f>SUM(P257:P261)</f>
        <v>0</v>
      </c>
      <c r="Q256" s="204"/>
      <c r="R256" s="205">
        <f>SUM(R257:R261)</f>
        <v>0</v>
      </c>
      <c r="S256" s="204"/>
      <c r="T256" s="206">
        <f>SUM(T257:T261)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84</v>
      </c>
      <c r="AT256" s="208" t="s">
        <v>76</v>
      </c>
      <c r="AU256" s="208" t="s">
        <v>82</v>
      </c>
      <c r="AY256" s="207" t="s">
        <v>130</v>
      </c>
      <c r="BK256" s="209">
        <f>SUM(BK257:BK261)</f>
        <v>0</v>
      </c>
    </row>
    <row r="257" spans="1:65" s="2" customFormat="1" ht="16.5" customHeight="1">
      <c r="A257" s="38"/>
      <c r="B257" s="39"/>
      <c r="C257" s="212" t="s">
        <v>511</v>
      </c>
      <c r="D257" s="212" t="s">
        <v>133</v>
      </c>
      <c r="E257" s="213" t="s">
        <v>512</v>
      </c>
      <c r="F257" s="214" t="s">
        <v>513</v>
      </c>
      <c r="G257" s="215" t="s">
        <v>425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137</v>
      </c>
      <c r="AT257" s="224" t="s">
        <v>133</v>
      </c>
      <c r="AU257" s="224" t="s">
        <v>84</v>
      </c>
      <c r="AY257" s="17" t="s">
        <v>130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82</v>
      </c>
      <c r="BK257" s="225">
        <f>ROUND(I257*H257,2)</f>
        <v>0</v>
      </c>
      <c r="BL257" s="17" t="s">
        <v>137</v>
      </c>
      <c r="BM257" s="224" t="s">
        <v>514</v>
      </c>
    </row>
    <row r="258" spans="1:65" s="2" customFormat="1" ht="16.5" customHeight="1">
      <c r="A258" s="38"/>
      <c r="B258" s="39"/>
      <c r="C258" s="212" t="s">
        <v>515</v>
      </c>
      <c r="D258" s="212" t="s">
        <v>133</v>
      </c>
      <c r="E258" s="213" t="s">
        <v>516</v>
      </c>
      <c r="F258" s="214" t="s">
        <v>517</v>
      </c>
      <c r="G258" s="215" t="s">
        <v>425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137</v>
      </c>
      <c r="AT258" s="224" t="s">
        <v>133</v>
      </c>
      <c r="AU258" s="224" t="s">
        <v>84</v>
      </c>
      <c r="AY258" s="17" t="s">
        <v>130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82</v>
      </c>
      <c r="BK258" s="225">
        <f>ROUND(I258*H258,2)</f>
        <v>0</v>
      </c>
      <c r="BL258" s="17" t="s">
        <v>137</v>
      </c>
      <c r="BM258" s="224" t="s">
        <v>518</v>
      </c>
    </row>
    <row r="259" spans="1:65" s="2" customFormat="1" ht="16.5" customHeight="1">
      <c r="A259" s="38"/>
      <c r="B259" s="39"/>
      <c r="C259" s="212" t="s">
        <v>519</v>
      </c>
      <c r="D259" s="212" t="s">
        <v>133</v>
      </c>
      <c r="E259" s="213" t="s">
        <v>520</v>
      </c>
      <c r="F259" s="214" t="s">
        <v>521</v>
      </c>
      <c r="G259" s="215" t="s">
        <v>425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137</v>
      </c>
      <c r="AT259" s="224" t="s">
        <v>133</v>
      </c>
      <c r="AU259" s="224" t="s">
        <v>84</v>
      </c>
      <c r="AY259" s="17" t="s">
        <v>130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82</v>
      </c>
      <c r="BK259" s="225">
        <f>ROUND(I259*H259,2)</f>
        <v>0</v>
      </c>
      <c r="BL259" s="17" t="s">
        <v>137</v>
      </c>
      <c r="BM259" s="224" t="s">
        <v>522</v>
      </c>
    </row>
    <row r="260" spans="1:65" s="2" customFormat="1" ht="33" customHeight="1">
      <c r="A260" s="38"/>
      <c r="B260" s="39"/>
      <c r="C260" s="212" t="s">
        <v>523</v>
      </c>
      <c r="D260" s="212" t="s">
        <v>133</v>
      </c>
      <c r="E260" s="213" t="s">
        <v>524</v>
      </c>
      <c r="F260" s="214" t="s">
        <v>525</v>
      </c>
      <c r="G260" s="215" t="s">
        <v>177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137</v>
      </c>
      <c r="AT260" s="224" t="s">
        <v>133</v>
      </c>
      <c r="AU260" s="224" t="s">
        <v>84</v>
      </c>
      <c r="AY260" s="17" t="s">
        <v>130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82</v>
      </c>
      <c r="BK260" s="225">
        <f>ROUND(I260*H260,2)</f>
        <v>0</v>
      </c>
      <c r="BL260" s="17" t="s">
        <v>137</v>
      </c>
      <c r="BM260" s="224" t="s">
        <v>526</v>
      </c>
    </row>
    <row r="261" spans="1:65" s="2" customFormat="1" ht="37.8" customHeight="1">
      <c r="A261" s="38"/>
      <c r="B261" s="39"/>
      <c r="C261" s="212" t="s">
        <v>527</v>
      </c>
      <c r="D261" s="212" t="s">
        <v>133</v>
      </c>
      <c r="E261" s="213" t="s">
        <v>528</v>
      </c>
      <c r="F261" s="214" t="s">
        <v>529</v>
      </c>
      <c r="G261" s="215" t="s">
        <v>425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137</v>
      </c>
      <c r="AT261" s="224" t="s">
        <v>133</v>
      </c>
      <c r="AU261" s="224" t="s">
        <v>84</v>
      </c>
      <c r="AY261" s="17" t="s">
        <v>130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82</v>
      </c>
      <c r="BK261" s="225">
        <f>ROUND(I261*H261,2)</f>
        <v>0</v>
      </c>
      <c r="BL261" s="17" t="s">
        <v>137</v>
      </c>
      <c r="BM261" s="224" t="s">
        <v>530</v>
      </c>
    </row>
    <row r="262" spans="1:63" s="12" customFormat="1" ht="22.8" customHeight="1">
      <c r="A262" s="12"/>
      <c r="B262" s="196"/>
      <c r="C262" s="197"/>
      <c r="D262" s="198" t="s">
        <v>76</v>
      </c>
      <c r="E262" s="210" t="s">
        <v>531</v>
      </c>
      <c r="F262" s="210" t="s">
        <v>532</v>
      </c>
      <c r="G262" s="197"/>
      <c r="H262" s="197"/>
      <c r="I262" s="200"/>
      <c r="J262" s="211">
        <f>BK262</f>
        <v>0</v>
      </c>
      <c r="K262" s="197"/>
      <c r="L262" s="202"/>
      <c r="M262" s="203"/>
      <c r="N262" s="204"/>
      <c r="O262" s="204"/>
      <c r="P262" s="205">
        <f>SUM(P263:P266)</f>
        <v>0</v>
      </c>
      <c r="Q262" s="204"/>
      <c r="R262" s="205">
        <f>SUM(R263:R266)</f>
        <v>0.17168</v>
      </c>
      <c r="S262" s="204"/>
      <c r="T262" s="206">
        <f>SUM(T263:T266)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7" t="s">
        <v>84</v>
      </c>
      <c r="AT262" s="208" t="s">
        <v>76</v>
      </c>
      <c r="AU262" s="208" t="s">
        <v>82</v>
      </c>
      <c r="AY262" s="207" t="s">
        <v>130</v>
      </c>
      <c r="BK262" s="209">
        <f>SUM(BK263:BK266)</f>
        <v>0</v>
      </c>
    </row>
    <row r="263" spans="1:65" s="2" customFormat="1" ht="37.8" customHeight="1">
      <c r="A263" s="38"/>
      <c r="B263" s="39"/>
      <c r="C263" s="212" t="s">
        <v>533</v>
      </c>
      <c r="D263" s="212" t="s">
        <v>133</v>
      </c>
      <c r="E263" s="213" t="s">
        <v>534</v>
      </c>
      <c r="F263" s="214" t="s">
        <v>535</v>
      </c>
      <c r="G263" s="215" t="s">
        <v>136</v>
      </c>
      <c r="H263" s="216">
        <v>64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0.00095</v>
      </c>
      <c r="R263" s="222">
        <f>Q263*H263</f>
        <v>0.0608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213</v>
      </c>
      <c r="AT263" s="224" t="s">
        <v>133</v>
      </c>
      <c r="AU263" s="224" t="s">
        <v>84</v>
      </c>
      <c r="AY263" s="17" t="s">
        <v>130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82</v>
      </c>
      <c r="BK263" s="225">
        <f>ROUND(I263*H263,2)</f>
        <v>0</v>
      </c>
      <c r="BL263" s="17" t="s">
        <v>213</v>
      </c>
      <c r="BM263" s="224" t="s">
        <v>536</v>
      </c>
    </row>
    <row r="264" spans="1:65" s="2" customFormat="1" ht="24.15" customHeight="1">
      <c r="A264" s="38"/>
      <c r="B264" s="39"/>
      <c r="C264" s="259" t="s">
        <v>537</v>
      </c>
      <c r="D264" s="259" t="s">
        <v>180</v>
      </c>
      <c r="E264" s="260" t="s">
        <v>538</v>
      </c>
      <c r="F264" s="261" t="s">
        <v>539</v>
      </c>
      <c r="G264" s="262" t="s">
        <v>136</v>
      </c>
      <c r="H264" s="263">
        <v>67.2</v>
      </c>
      <c r="I264" s="264"/>
      <c r="J264" s="265">
        <f>ROUND(I264*H264,2)</f>
        <v>0</v>
      </c>
      <c r="K264" s="266"/>
      <c r="L264" s="267"/>
      <c r="M264" s="268" t="s">
        <v>1</v>
      </c>
      <c r="N264" s="269" t="s">
        <v>42</v>
      </c>
      <c r="O264" s="91"/>
      <c r="P264" s="222">
        <f>O264*H264</f>
        <v>0</v>
      </c>
      <c r="Q264" s="222">
        <v>0.00165</v>
      </c>
      <c r="R264" s="222">
        <f>Q264*H264</f>
        <v>0.11088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288</v>
      </c>
      <c r="AT264" s="224" t="s">
        <v>180</v>
      </c>
      <c r="AU264" s="224" t="s">
        <v>84</v>
      </c>
      <c r="AY264" s="17" t="s">
        <v>130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82</v>
      </c>
      <c r="BK264" s="225">
        <f>ROUND(I264*H264,2)</f>
        <v>0</v>
      </c>
      <c r="BL264" s="17" t="s">
        <v>213</v>
      </c>
      <c r="BM264" s="224" t="s">
        <v>540</v>
      </c>
    </row>
    <row r="265" spans="1:51" s="14" customFormat="1" ht="12">
      <c r="A265" s="14"/>
      <c r="B265" s="237"/>
      <c r="C265" s="238"/>
      <c r="D265" s="228" t="s">
        <v>139</v>
      </c>
      <c r="E265" s="238"/>
      <c r="F265" s="240" t="s">
        <v>541</v>
      </c>
      <c r="G265" s="238"/>
      <c r="H265" s="241">
        <v>67.2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139</v>
      </c>
      <c r="AU265" s="247" t="s">
        <v>84</v>
      </c>
      <c r="AV265" s="14" t="s">
        <v>84</v>
      </c>
      <c r="AW265" s="14" t="s">
        <v>4</v>
      </c>
      <c r="AX265" s="14" t="s">
        <v>82</v>
      </c>
      <c r="AY265" s="247" t="s">
        <v>130</v>
      </c>
    </row>
    <row r="266" spans="1:65" s="2" customFormat="1" ht="24.15" customHeight="1">
      <c r="A266" s="38"/>
      <c r="B266" s="39"/>
      <c r="C266" s="212" t="s">
        <v>542</v>
      </c>
      <c r="D266" s="212" t="s">
        <v>133</v>
      </c>
      <c r="E266" s="213" t="s">
        <v>543</v>
      </c>
      <c r="F266" s="214" t="s">
        <v>544</v>
      </c>
      <c r="G266" s="215" t="s">
        <v>211</v>
      </c>
      <c r="H266" s="216">
        <v>0.172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213</v>
      </c>
      <c r="AT266" s="224" t="s">
        <v>133</v>
      </c>
      <c r="AU266" s="224" t="s">
        <v>84</v>
      </c>
      <c r="AY266" s="17" t="s">
        <v>130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82</v>
      </c>
      <c r="BK266" s="225">
        <f>ROUND(I266*H266,2)</f>
        <v>0</v>
      </c>
      <c r="BL266" s="17" t="s">
        <v>213</v>
      </c>
      <c r="BM266" s="224" t="s">
        <v>545</v>
      </c>
    </row>
    <row r="267" spans="1:63" s="12" customFormat="1" ht="22.8" customHeight="1">
      <c r="A267" s="12"/>
      <c r="B267" s="196"/>
      <c r="C267" s="197"/>
      <c r="D267" s="198" t="s">
        <v>76</v>
      </c>
      <c r="E267" s="210" t="s">
        <v>546</v>
      </c>
      <c r="F267" s="210" t="s">
        <v>547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SUM(P268:P275)</f>
        <v>0</v>
      </c>
      <c r="Q267" s="204"/>
      <c r="R267" s="205">
        <f>SUM(R268:R275)</f>
        <v>0.0217</v>
      </c>
      <c r="S267" s="204"/>
      <c r="T267" s="206">
        <f>SUM(T268:T275)</f>
        <v>0.066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84</v>
      </c>
      <c r="AT267" s="208" t="s">
        <v>76</v>
      </c>
      <c r="AU267" s="208" t="s">
        <v>82</v>
      </c>
      <c r="AY267" s="207" t="s">
        <v>130</v>
      </c>
      <c r="BK267" s="209">
        <f>SUM(BK268:BK275)</f>
        <v>0</v>
      </c>
    </row>
    <row r="268" spans="1:65" s="2" customFormat="1" ht="24.15" customHeight="1">
      <c r="A268" s="38"/>
      <c r="B268" s="39"/>
      <c r="C268" s="212" t="s">
        <v>548</v>
      </c>
      <c r="D268" s="212" t="s">
        <v>133</v>
      </c>
      <c r="E268" s="213" t="s">
        <v>549</v>
      </c>
      <c r="F268" s="214" t="s">
        <v>550</v>
      </c>
      <c r="G268" s="215" t="s">
        <v>177</v>
      </c>
      <c r="H268" s="216">
        <v>3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0.006</v>
      </c>
      <c r="T268" s="223">
        <f>S268*H268</f>
        <v>0.018000000000000002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213</v>
      </c>
      <c r="AT268" s="224" t="s">
        <v>133</v>
      </c>
      <c r="AU268" s="224" t="s">
        <v>84</v>
      </c>
      <c r="AY268" s="17" t="s">
        <v>130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82</v>
      </c>
      <c r="BK268" s="225">
        <f>ROUND(I268*H268,2)</f>
        <v>0</v>
      </c>
      <c r="BL268" s="17" t="s">
        <v>213</v>
      </c>
      <c r="BM268" s="224" t="s">
        <v>551</v>
      </c>
    </row>
    <row r="269" spans="1:65" s="2" customFormat="1" ht="24.15" customHeight="1">
      <c r="A269" s="38"/>
      <c r="B269" s="39"/>
      <c r="C269" s="212" t="s">
        <v>552</v>
      </c>
      <c r="D269" s="212" t="s">
        <v>133</v>
      </c>
      <c r="E269" s="213" t="s">
        <v>553</v>
      </c>
      <c r="F269" s="214" t="s">
        <v>554</v>
      </c>
      <c r="G269" s="215" t="s">
        <v>177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213</v>
      </c>
      <c r="AT269" s="224" t="s">
        <v>133</v>
      </c>
      <c r="AU269" s="224" t="s">
        <v>84</v>
      </c>
      <c r="AY269" s="17" t="s">
        <v>130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82</v>
      </c>
      <c r="BK269" s="225">
        <f>ROUND(I269*H269,2)</f>
        <v>0</v>
      </c>
      <c r="BL269" s="17" t="s">
        <v>213</v>
      </c>
      <c r="BM269" s="224" t="s">
        <v>555</v>
      </c>
    </row>
    <row r="270" spans="1:65" s="2" customFormat="1" ht="24.15" customHeight="1">
      <c r="A270" s="38"/>
      <c r="B270" s="39"/>
      <c r="C270" s="259" t="s">
        <v>556</v>
      </c>
      <c r="D270" s="259" t="s">
        <v>180</v>
      </c>
      <c r="E270" s="260" t="s">
        <v>557</v>
      </c>
      <c r="F270" s="261" t="s">
        <v>558</v>
      </c>
      <c r="G270" s="262" t="s">
        <v>177</v>
      </c>
      <c r="H270" s="263">
        <v>1</v>
      </c>
      <c r="I270" s="264"/>
      <c r="J270" s="265">
        <f>ROUND(I270*H270,2)</f>
        <v>0</v>
      </c>
      <c r="K270" s="266"/>
      <c r="L270" s="267"/>
      <c r="M270" s="268" t="s">
        <v>1</v>
      </c>
      <c r="N270" s="269" t="s">
        <v>42</v>
      </c>
      <c r="O270" s="91"/>
      <c r="P270" s="222">
        <f>O270*H270</f>
        <v>0</v>
      </c>
      <c r="Q270" s="222">
        <v>0.0205</v>
      </c>
      <c r="R270" s="222">
        <f>Q270*H270</f>
        <v>0.0205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288</v>
      </c>
      <c r="AT270" s="224" t="s">
        <v>180</v>
      </c>
      <c r="AU270" s="224" t="s">
        <v>84</v>
      </c>
      <c r="AY270" s="17" t="s">
        <v>130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82</v>
      </c>
      <c r="BK270" s="225">
        <f>ROUND(I270*H270,2)</f>
        <v>0</v>
      </c>
      <c r="BL270" s="17" t="s">
        <v>213</v>
      </c>
      <c r="BM270" s="224" t="s">
        <v>559</v>
      </c>
    </row>
    <row r="271" spans="1:65" s="2" customFormat="1" ht="21.75" customHeight="1">
      <c r="A271" s="38"/>
      <c r="B271" s="39"/>
      <c r="C271" s="212" t="s">
        <v>560</v>
      </c>
      <c r="D271" s="212" t="s">
        <v>133</v>
      </c>
      <c r="E271" s="213" t="s">
        <v>561</v>
      </c>
      <c r="F271" s="214" t="s">
        <v>562</v>
      </c>
      <c r="G271" s="215" t="s">
        <v>177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213</v>
      </c>
      <c r="AT271" s="224" t="s">
        <v>133</v>
      </c>
      <c r="AU271" s="224" t="s">
        <v>84</v>
      </c>
      <c r="AY271" s="17" t="s">
        <v>130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82</v>
      </c>
      <c r="BK271" s="225">
        <f>ROUND(I271*H271,2)</f>
        <v>0</v>
      </c>
      <c r="BL271" s="17" t="s">
        <v>213</v>
      </c>
      <c r="BM271" s="224" t="s">
        <v>563</v>
      </c>
    </row>
    <row r="272" spans="1:65" s="2" customFormat="1" ht="24.15" customHeight="1">
      <c r="A272" s="38"/>
      <c r="B272" s="39"/>
      <c r="C272" s="259" t="s">
        <v>564</v>
      </c>
      <c r="D272" s="259" t="s">
        <v>180</v>
      </c>
      <c r="E272" s="260" t="s">
        <v>565</v>
      </c>
      <c r="F272" s="261" t="s">
        <v>566</v>
      </c>
      <c r="G272" s="262" t="s">
        <v>177</v>
      </c>
      <c r="H272" s="263">
        <v>1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0.0012</v>
      </c>
      <c r="R272" s="222">
        <f>Q272*H272</f>
        <v>0.0012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288</v>
      </c>
      <c r="AT272" s="224" t="s">
        <v>180</v>
      </c>
      <c r="AU272" s="224" t="s">
        <v>84</v>
      </c>
      <c r="AY272" s="17" t="s">
        <v>130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82</v>
      </c>
      <c r="BK272" s="225">
        <f>ROUND(I272*H272,2)</f>
        <v>0</v>
      </c>
      <c r="BL272" s="17" t="s">
        <v>213</v>
      </c>
      <c r="BM272" s="224" t="s">
        <v>567</v>
      </c>
    </row>
    <row r="273" spans="1:65" s="2" customFormat="1" ht="24.15" customHeight="1">
      <c r="A273" s="38"/>
      <c r="B273" s="39"/>
      <c r="C273" s="212" t="s">
        <v>568</v>
      </c>
      <c r="D273" s="212" t="s">
        <v>133</v>
      </c>
      <c r="E273" s="213" t="s">
        <v>569</v>
      </c>
      <c r="F273" s="214" t="s">
        <v>570</v>
      </c>
      <c r="G273" s="215" t="s">
        <v>177</v>
      </c>
      <c r="H273" s="216">
        <v>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0.024</v>
      </c>
      <c r="T273" s="223">
        <f>S273*H273</f>
        <v>0.048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213</v>
      </c>
      <c r="AT273" s="224" t="s">
        <v>133</v>
      </c>
      <c r="AU273" s="224" t="s">
        <v>84</v>
      </c>
      <c r="AY273" s="17" t="s">
        <v>130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82</v>
      </c>
      <c r="BK273" s="225">
        <f>ROUND(I273*H273,2)</f>
        <v>0</v>
      </c>
      <c r="BL273" s="17" t="s">
        <v>213</v>
      </c>
      <c r="BM273" s="224" t="s">
        <v>571</v>
      </c>
    </row>
    <row r="274" spans="1:65" s="2" customFormat="1" ht="24.15" customHeight="1">
      <c r="A274" s="38"/>
      <c r="B274" s="39"/>
      <c r="C274" s="212" t="s">
        <v>572</v>
      </c>
      <c r="D274" s="212" t="s">
        <v>133</v>
      </c>
      <c r="E274" s="213" t="s">
        <v>573</v>
      </c>
      <c r="F274" s="214" t="s">
        <v>574</v>
      </c>
      <c r="G274" s="215" t="s">
        <v>177</v>
      </c>
      <c r="H274" s="216">
        <v>3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213</v>
      </c>
      <c r="AT274" s="224" t="s">
        <v>133</v>
      </c>
      <c r="AU274" s="224" t="s">
        <v>84</v>
      </c>
      <c r="AY274" s="17" t="s">
        <v>130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82</v>
      </c>
      <c r="BK274" s="225">
        <f>ROUND(I274*H274,2)</f>
        <v>0</v>
      </c>
      <c r="BL274" s="17" t="s">
        <v>213</v>
      </c>
      <c r="BM274" s="224" t="s">
        <v>575</v>
      </c>
    </row>
    <row r="275" spans="1:65" s="2" customFormat="1" ht="24.15" customHeight="1">
      <c r="A275" s="38"/>
      <c r="B275" s="39"/>
      <c r="C275" s="212" t="s">
        <v>576</v>
      </c>
      <c r="D275" s="212" t="s">
        <v>133</v>
      </c>
      <c r="E275" s="213" t="s">
        <v>577</v>
      </c>
      <c r="F275" s="214" t="s">
        <v>578</v>
      </c>
      <c r="G275" s="215" t="s">
        <v>211</v>
      </c>
      <c r="H275" s="216">
        <v>0.022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213</v>
      </c>
      <c r="AT275" s="224" t="s">
        <v>133</v>
      </c>
      <c r="AU275" s="224" t="s">
        <v>84</v>
      </c>
      <c r="AY275" s="17" t="s">
        <v>130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82</v>
      </c>
      <c r="BK275" s="225">
        <f>ROUND(I275*H275,2)</f>
        <v>0</v>
      </c>
      <c r="BL275" s="17" t="s">
        <v>213</v>
      </c>
      <c r="BM275" s="224" t="s">
        <v>579</v>
      </c>
    </row>
    <row r="276" spans="1:63" s="12" customFormat="1" ht="22.8" customHeight="1">
      <c r="A276" s="12"/>
      <c r="B276" s="196"/>
      <c r="C276" s="197"/>
      <c r="D276" s="198" t="s">
        <v>76</v>
      </c>
      <c r="E276" s="210" t="s">
        <v>580</v>
      </c>
      <c r="F276" s="210" t="s">
        <v>581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P277</f>
        <v>0</v>
      </c>
      <c r="Q276" s="204"/>
      <c r="R276" s="205">
        <f>R277</f>
        <v>0</v>
      </c>
      <c r="S276" s="204"/>
      <c r="T276" s="206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84</v>
      </c>
      <c r="AT276" s="208" t="s">
        <v>76</v>
      </c>
      <c r="AU276" s="208" t="s">
        <v>82</v>
      </c>
      <c r="AY276" s="207" t="s">
        <v>130</v>
      </c>
      <c r="BK276" s="209">
        <f>BK277</f>
        <v>0</v>
      </c>
    </row>
    <row r="277" spans="1:65" s="2" customFormat="1" ht="24.15" customHeight="1">
      <c r="A277" s="38"/>
      <c r="B277" s="39"/>
      <c r="C277" s="212" t="s">
        <v>582</v>
      </c>
      <c r="D277" s="212" t="s">
        <v>133</v>
      </c>
      <c r="E277" s="213" t="s">
        <v>583</v>
      </c>
      <c r="F277" s="214" t="s">
        <v>584</v>
      </c>
      <c r="G277" s="215" t="s">
        <v>177</v>
      </c>
      <c r="H277" s="216">
        <v>12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213</v>
      </c>
      <c r="AT277" s="224" t="s">
        <v>133</v>
      </c>
      <c r="AU277" s="224" t="s">
        <v>84</v>
      </c>
      <c r="AY277" s="17" t="s">
        <v>130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82</v>
      </c>
      <c r="BK277" s="225">
        <f>ROUND(I277*H277,2)</f>
        <v>0</v>
      </c>
      <c r="BL277" s="17" t="s">
        <v>213</v>
      </c>
      <c r="BM277" s="224" t="s">
        <v>585</v>
      </c>
    </row>
    <row r="278" spans="1:63" s="12" customFormat="1" ht="22.8" customHeight="1">
      <c r="A278" s="12"/>
      <c r="B278" s="196"/>
      <c r="C278" s="197"/>
      <c r="D278" s="198" t="s">
        <v>76</v>
      </c>
      <c r="E278" s="210" t="s">
        <v>586</v>
      </c>
      <c r="F278" s="210" t="s">
        <v>587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SUM(P279:P294)</f>
        <v>0</v>
      </c>
      <c r="Q278" s="204"/>
      <c r="R278" s="205">
        <f>SUM(R279:R294)</f>
        <v>0.5113313799999999</v>
      </c>
      <c r="S278" s="204"/>
      <c r="T278" s="206">
        <f>SUM(T279:T294)</f>
        <v>0.159775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84</v>
      </c>
      <c r="AT278" s="208" t="s">
        <v>76</v>
      </c>
      <c r="AU278" s="208" t="s">
        <v>82</v>
      </c>
      <c r="AY278" s="207" t="s">
        <v>130</v>
      </c>
      <c r="BK278" s="209">
        <f>SUM(BK279:BK294)</f>
        <v>0</v>
      </c>
    </row>
    <row r="279" spans="1:65" s="2" customFormat="1" ht="16.5" customHeight="1">
      <c r="A279" s="38"/>
      <c r="B279" s="39"/>
      <c r="C279" s="212" t="s">
        <v>588</v>
      </c>
      <c r="D279" s="212" t="s">
        <v>133</v>
      </c>
      <c r="E279" s="213" t="s">
        <v>589</v>
      </c>
      <c r="F279" s="214" t="s">
        <v>590</v>
      </c>
      <c r="G279" s="215" t="s">
        <v>136</v>
      </c>
      <c r="H279" s="216">
        <v>63.91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213</v>
      </c>
      <c r="AT279" s="224" t="s">
        <v>133</v>
      </c>
      <c r="AU279" s="224" t="s">
        <v>84</v>
      </c>
      <c r="AY279" s="17" t="s">
        <v>130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82</v>
      </c>
      <c r="BK279" s="225">
        <f>ROUND(I279*H279,2)</f>
        <v>0</v>
      </c>
      <c r="BL279" s="17" t="s">
        <v>213</v>
      </c>
      <c r="BM279" s="224" t="s">
        <v>591</v>
      </c>
    </row>
    <row r="280" spans="1:65" s="2" customFormat="1" ht="24.15" customHeight="1">
      <c r="A280" s="38"/>
      <c r="B280" s="39"/>
      <c r="C280" s="212" t="s">
        <v>592</v>
      </c>
      <c r="D280" s="212" t="s">
        <v>133</v>
      </c>
      <c r="E280" s="213" t="s">
        <v>593</v>
      </c>
      <c r="F280" s="214" t="s">
        <v>594</v>
      </c>
      <c r="G280" s="215" t="s">
        <v>136</v>
      </c>
      <c r="H280" s="216">
        <v>63.91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3E-05</v>
      </c>
      <c r="R280" s="222">
        <f>Q280*H280</f>
        <v>0.0019173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213</v>
      </c>
      <c r="AT280" s="224" t="s">
        <v>133</v>
      </c>
      <c r="AU280" s="224" t="s">
        <v>84</v>
      </c>
      <c r="AY280" s="17" t="s">
        <v>130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82</v>
      </c>
      <c r="BK280" s="225">
        <f>ROUND(I280*H280,2)</f>
        <v>0</v>
      </c>
      <c r="BL280" s="17" t="s">
        <v>213</v>
      </c>
      <c r="BM280" s="224" t="s">
        <v>595</v>
      </c>
    </row>
    <row r="281" spans="1:65" s="2" customFormat="1" ht="24.15" customHeight="1">
      <c r="A281" s="38"/>
      <c r="B281" s="39"/>
      <c r="C281" s="212" t="s">
        <v>596</v>
      </c>
      <c r="D281" s="212" t="s">
        <v>133</v>
      </c>
      <c r="E281" s="213" t="s">
        <v>597</v>
      </c>
      <c r="F281" s="214" t="s">
        <v>598</v>
      </c>
      <c r="G281" s="215" t="s">
        <v>136</v>
      </c>
      <c r="H281" s="216">
        <v>63.91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0.00455</v>
      </c>
      <c r="R281" s="222">
        <f>Q281*H281</f>
        <v>0.2907905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213</v>
      </c>
      <c r="AT281" s="224" t="s">
        <v>133</v>
      </c>
      <c r="AU281" s="224" t="s">
        <v>84</v>
      </c>
      <c r="AY281" s="17" t="s">
        <v>130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82</v>
      </c>
      <c r="BK281" s="225">
        <f>ROUND(I281*H281,2)</f>
        <v>0</v>
      </c>
      <c r="BL281" s="17" t="s">
        <v>213</v>
      </c>
      <c r="BM281" s="224" t="s">
        <v>599</v>
      </c>
    </row>
    <row r="282" spans="1:65" s="2" customFormat="1" ht="24.15" customHeight="1">
      <c r="A282" s="38"/>
      <c r="B282" s="39"/>
      <c r="C282" s="212" t="s">
        <v>600</v>
      </c>
      <c r="D282" s="212" t="s">
        <v>133</v>
      </c>
      <c r="E282" s="213" t="s">
        <v>601</v>
      </c>
      <c r="F282" s="214" t="s">
        <v>602</v>
      </c>
      <c r="G282" s="215" t="s">
        <v>136</v>
      </c>
      <c r="H282" s="216">
        <v>63.91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0.0025</v>
      </c>
      <c r="T282" s="223">
        <f>S282*H282</f>
        <v>0.159775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213</v>
      </c>
      <c r="AT282" s="224" t="s">
        <v>133</v>
      </c>
      <c r="AU282" s="224" t="s">
        <v>84</v>
      </c>
      <c r="AY282" s="17" t="s">
        <v>130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82</v>
      </c>
      <c r="BK282" s="225">
        <f>ROUND(I282*H282,2)</f>
        <v>0</v>
      </c>
      <c r="BL282" s="17" t="s">
        <v>213</v>
      </c>
      <c r="BM282" s="224" t="s">
        <v>603</v>
      </c>
    </row>
    <row r="283" spans="1:65" s="2" customFormat="1" ht="24.15" customHeight="1">
      <c r="A283" s="38"/>
      <c r="B283" s="39"/>
      <c r="C283" s="212" t="s">
        <v>604</v>
      </c>
      <c r="D283" s="212" t="s">
        <v>133</v>
      </c>
      <c r="E283" s="213" t="s">
        <v>605</v>
      </c>
      <c r="F283" s="214" t="s">
        <v>606</v>
      </c>
      <c r="G283" s="215" t="s">
        <v>136</v>
      </c>
      <c r="H283" s="216">
        <v>63.91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0.0004</v>
      </c>
      <c r="R283" s="222">
        <f>Q283*H283</f>
        <v>0.025564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213</v>
      </c>
      <c r="AT283" s="224" t="s">
        <v>133</v>
      </c>
      <c r="AU283" s="224" t="s">
        <v>84</v>
      </c>
      <c r="AY283" s="17" t="s">
        <v>130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82</v>
      </c>
      <c r="BK283" s="225">
        <f>ROUND(I283*H283,2)</f>
        <v>0</v>
      </c>
      <c r="BL283" s="17" t="s">
        <v>213</v>
      </c>
      <c r="BM283" s="224" t="s">
        <v>607</v>
      </c>
    </row>
    <row r="284" spans="1:65" s="2" customFormat="1" ht="24.15" customHeight="1">
      <c r="A284" s="38"/>
      <c r="B284" s="39"/>
      <c r="C284" s="259" t="s">
        <v>608</v>
      </c>
      <c r="D284" s="259" t="s">
        <v>180</v>
      </c>
      <c r="E284" s="260" t="s">
        <v>609</v>
      </c>
      <c r="F284" s="261" t="s">
        <v>610</v>
      </c>
      <c r="G284" s="262" t="s">
        <v>136</v>
      </c>
      <c r="H284" s="263">
        <v>70.301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0.0026</v>
      </c>
      <c r="R284" s="222">
        <f>Q284*H284</f>
        <v>0.1827826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288</v>
      </c>
      <c r="AT284" s="224" t="s">
        <v>180</v>
      </c>
      <c r="AU284" s="224" t="s">
        <v>84</v>
      </c>
      <c r="AY284" s="17" t="s">
        <v>130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82</v>
      </c>
      <c r="BK284" s="225">
        <f>ROUND(I284*H284,2)</f>
        <v>0</v>
      </c>
      <c r="BL284" s="17" t="s">
        <v>213</v>
      </c>
      <c r="BM284" s="224" t="s">
        <v>611</v>
      </c>
    </row>
    <row r="285" spans="1:51" s="14" customFormat="1" ht="12">
      <c r="A285" s="14"/>
      <c r="B285" s="237"/>
      <c r="C285" s="238"/>
      <c r="D285" s="228" t="s">
        <v>139</v>
      </c>
      <c r="E285" s="238"/>
      <c r="F285" s="240" t="s">
        <v>612</v>
      </c>
      <c r="G285" s="238"/>
      <c r="H285" s="241">
        <v>70.301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139</v>
      </c>
      <c r="AU285" s="247" t="s">
        <v>84</v>
      </c>
      <c r="AV285" s="14" t="s">
        <v>84</v>
      </c>
      <c r="AW285" s="14" t="s">
        <v>4</v>
      </c>
      <c r="AX285" s="14" t="s">
        <v>82</v>
      </c>
      <c r="AY285" s="247" t="s">
        <v>130</v>
      </c>
    </row>
    <row r="286" spans="1:65" s="2" customFormat="1" ht="16.5" customHeight="1">
      <c r="A286" s="38"/>
      <c r="B286" s="39"/>
      <c r="C286" s="212" t="s">
        <v>613</v>
      </c>
      <c r="D286" s="212" t="s">
        <v>133</v>
      </c>
      <c r="E286" s="213" t="s">
        <v>614</v>
      </c>
      <c r="F286" s="214" t="s">
        <v>615</v>
      </c>
      <c r="G286" s="215" t="s">
        <v>149</v>
      </c>
      <c r="H286" s="216">
        <v>34.27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1E-05</v>
      </c>
      <c r="R286" s="222">
        <f>Q286*H286</f>
        <v>0.00034270000000000004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213</v>
      </c>
      <c r="AT286" s="224" t="s">
        <v>133</v>
      </c>
      <c r="AU286" s="224" t="s">
        <v>84</v>
      </c>
      <c r="AY286" s="17" t="s">
        <v>130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82</v>
      </c>
      <c r="BK286" s="225">
        <f>ROUND(I286*H286,2)</f>
        <v>0</v>
      </c>
      <c r="BL286" s="17" t="s">
        <v>213</v>
      </c>
      <c r="BM286" s="224" t="s">
        <v>616</v>
      </c>
    </row>
    <row r="287" spans="1:51" s="14" customFormat="1" ht="12">
      <c r="A287" s="14"/>
      <c r="B287" s="237"/>
      <c r="C287" s="238"/>
      <c r="D287" s="228" t="s">
        <v>139</v>
      </c>
      <c r="E287" s="239" t="s">
        <v>1</v>
      </c>
      <c r="F287" s="240" t="s">
        <v>617</v>
      </c>
      <c r="G287" s="238"/>
      <c r="H287" s="241">
        <v>34.27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139</v>
      </c>
      <c r="AU287" s="247" t="s">
        <v>84</v>
      </c>
      <c r="AV287" s="14" t="s">
        <v>84</v>
      </c>
      <c r="AW287" s="14" t="s">
        <v>32</v>
      </c>
      <c r="AX287" s="14" t="s">
        <v>82</v>
      </c>
      <c r="AY287" s="247" t="s">
        <v>130</v>
      </c>
    </row>
    <row r="288" spans="1:65" s="2" customFormat="1" ht="16.5" customHeight="1">
      <c r="A288" s="38"/>
      <c r="B288" s="39"/>
      <c r="C288" s="259" t="s">
        <v>618</v>
      </c>
      <c r="D288" s="259" t="s">
        <v>180</v>
      </c>
      <c r="E288" s="260" t="s">
        <v>619</v>
      </c>
      <c r="F288" s="261" t="s">
        <v>620</v>
      </c>
      <c r="G288" s="262" t="s">
        <v>149</v>
      </c>
      <c r="H288" s="263">
        <v>34.955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0.00028</v>
      </c>
      <c r="R288" s="222">
        <f>Q288*H288</f>
        <v>0.009787399999999998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288</v>
      </c>
      <c r="AT288" s="224" t="s">
        <v>180</v>
      </c>
      <c r="AU288" s="224" t="s">
        <v>84</v>
      </c>
      <c r="AY288" s="17" t="s">
        <v>130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82</v>
      </c>
      <c r="BK288" s="225">
        <f>ROUND(I288*H288,2)</f>
        <v>0</v>
      </c>
      <c r="BL288" s="17" t="s">
        <v>213</v>
      </c>
      <c r="BM288" s="224" t="s">
        <v>621</v>
      </c>
    </row>
    <row r="289" spans="1:51" s="14" customFormat="1" ht="12">
      <c r="A289" s="14"/>
      <c r="B289" s="237"/>
      <c r="C289" s="238"/>
      <c r="D289" s="228" t="s">
        <v>139</v>
      </c>
      <c r="E289" s="238"/>
      <c r="F289" s="240" t="s">
        <v>622</v>
      </c>
      <c r="G289" s="238"/>
      <c r="H289" s="241">
        <v>34.955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7" t="s">
        <v>139</v>
      </c>
      <c r="AU289" s="247" t="s">
        <v>84</v>
      </c>
      <c r="AV289" s="14" t="s">
        <v>84</v>
      </c>
      <c r="AW289" s="14" t="s">
        <v>4</v>
      </c>
      <c r="AX289" s="14" t="s">
        <v>82</v>
      </c>
      <c r="AY289" s="247" t="s">
        <v>130</v>
      </c>
    </row>
    <row r="290" spans="1:65" s="2" customFormat="1" ht="16.5" customHeight="1">
      <c r="A290" s="38"/>
      <c r="B290" s="39"/>
      <c r="C290" s="212" t="s">
        <v>623</v>
      </c>
      <c r="D290" s="212" t="s">
        <v>133</v>
      </c>
      <c r="E290" s="213" t="s">
        <v>624</v>
      </c>
      <c r="F290" s="214" t="s">
        <v>625</v>
      </c>
      <c r="G290" s="215" t="s">
        <v>149</v>
      </c>
      <c r="H290" s="216">
        <v>0.9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213</v>
      </c>
      <c r="AT290" s="224" t="s">
        <v>133</v>
      </c>
      <c r="AU290" s="224" t="s">
        <v>84</v>
      </c>
      <c r="AY290" s="17" t="s">
        <v>130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82</v>
      </c>
      <c r="BK290" s="225">
        <f>ROUND(I290*H290,2)</f>
        <v>0</v>
      </c>
      <c r="BL290" s="17" t="s">
        <v>213</v>
      </c>
      <c r="BM290" s="224" t="s">
        <v>626</v>
      </c>
    </row>
    <row r="291" spans="1:65" s="2" customFormat="1" ht="16.5" customHeight="1">
      <c r="A291" s="38"/>
      <c r="B291" s="39"/>
      <c r="C291" s="259" t="s">
        <v>627</v>
      </c>
      <c r="D291" s="259" t="s">
        <v>180</v>
      </c>
      <c r="E291" s="260" t="s">
        <v>628</v>
      </c>
      <c r="F291" s="261" t="s">
        <v>629</v>
      </c>
      <c r="G291" s="262" t="s">
        <v>149</v>
      </c>
      <c r="H291" s="263">
        <v>0.918</v>
      </c>
      <c r="I291" s="264"/>
      <c r="J291" s="265">
        <f>ROUND(I291*H291,2)</f>
        <v>0</v>
      </c>
      <c r="K291" s="266"/>
      <c r="L291" s="267"/>
      <c r="M291" s="268" t="s">
        <v>1</v>
      </c>
      <c r="N291" s="269" t="s">
        <v>42</v>
      </c>
      <c r="O291" s="91"/>
      <c r="P291" s="222">
        <f>O291*H291</f>
        <v>0</v>
      </c>
      <c r="Q291" s="222">
        <v>0.00016</v>
      </c>
      <c r="R291" s="222">
        <f>Q291*H291</f>
        <v>0.00014688000000000003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288</v>
      </c>
      <c r="AT291" s="224" t="s">
        <v>180</v>
      </c>
      <c r="AU291" s="224" t="s">
        <v>84</v>
      </c>
      <c r="AY291" s="17" t="s">
        <v>130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82</v>
      </c>
      <c r="BK291" s="225">
        <f>ROUND(I291*H291,2)</f>
        <v>0</v>
      </c>
      <c r="BL291" s="17" t="s">
        <v>213</v>
      </c>
      <c r="BM291" s="224" t="s">
        <v>630</v>
      </c>
    </row>
    <row r="292" spans="1:51" s="14" customFormat="1" ht="12">
      <c r="A292" s="14"/>
      <c r="B292" s="237"/>
      <c r="C292" s="238"/>
      <c r="D292" s="228" t="s">
        <v>139</v>
      </c>
      <c r="E292" s="239" t="s">
        <v>1</v>
      </c>
      <c r="F292" s="240" t="s">
        <v>631</v>
      </c>
      <c r="G292" s="238"/>
      <c r="H292" s="241">
        <v>0.9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139</v>
      </c>
      <c r="AU292" s="247" t="s">
        <v>84</v>
      </c>
      <c r="AV292" s="14" t="s">
        <v>84</v>
      </c>
      <c r="AW292" s="14" t="s">
        <v>32</v>
      </c>
      <c r="AX292" s="14" t="s">
        <v>82</v>
      </c>
      <c r="AY292" s="247" t="s">
        <v>130</v>
      </c>
    </row>
    <row r="293" spans="1:51" s="14" customFormat="1" ht="12">
      <c r="A293" s="14"/>
      <c r="B293" s="237"/>
      <c r="C293" s="238"/>
      <c r="D293" s="228" t="s">
        <v>139</v>
      </c>
      <c r="E293" s="238"/>
      <c r="F293" s="240" t="s">
        <v>632</v>
      </c>
      <c r="G293" s="238"/>
      <c r="H293" s="241">
        <v>0.918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139</v>
      </c>
      <c r="AU293" s="247" t="s">
        <v>84</v>
      </c>
      <c r="AV293" s="14" t="s">
        <v>84</v>
      </c>
      <c r="AW293" s="14" t="s">
        <v>4</v>
      </c>
      <c r="AX293" s="14" t="s">
        <v>82</v>
      </c>
      <c r="AY293" s="247" t="s">
        <v>130</v>
      </c>
    </row>
    <row r="294" spans="1:65" s="2" customFormat="1" ht="24.15" customHeight="1">
      <c r="A294" s="38"/>
      <c r="B294" s="39"/>
      <c r="C294" s="212" t="s">
        <v>633</v>
      </c>
      <c r="D294" s="212" t="s">
        <v>133</v>
      </c>
      <c r="E294" s="213" t="s">
        <v>634</v>
      </c>
      <c r="F294" s="214" t="s">
        <v>635</v>
      </c>
      <c r="G294" s="215" t="s">
        <v>211</v>
      </c>
      <c r="H294" s="216">
        <v>0.511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213</v>
      </c>
      <c r="AT294" s="224" t="s">
        <v>133</v>
      </c>
      <c r="AU294" s="224" t="s">
        <v>84</v>
      </c>
      <c r="AY294" s="17" t="s">
        <v>130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82</v>
      </c>
      <c r="BK294" s="225">
        <f>ROUND(I294*H294,2)</f>
        <v>0</v>
      </c>
      <c r="BL294" s="17" t="s">
        <v>213</v>
      </c>
      <c r="BM294" s="224" t="s">
        <v>636</v>
      </c>
    </row>
    <row r="295" spans="1:63" s="12" customFormat="1" ht="22.8" customHeight="1">
      <c r="A295" s="12"/>
      <c r="B295" s="196"/>
      <c r="C295" s="197"/>
      <c r="D295" s="198" t="s">
        <v>76</v>
      </c>
      <c r="E295" s="210" t="s">
        <v>637</v>
      </c>
      <c r="F295" s="210" t="s">
        <v>638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SUM(P296:P307)</f>
        <v>0</v>
      </c>
      <c r="Q295" s="204"/>
      <c r="R295" s="205">
        <f>SUM(R296:R307)</f>
        <v>0.12311000000000001</v>
      </c>
      <c r="S295" s="204"/>
      <c r="T295" s="206">
        <f>SUM(T296:T307)</f>
        <v>0.13599999999999998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84</v>
      </c>
      <c r="AT295" s="208" t="s">
        <v>76</v>
      </c>
      <c r="AU295" s="208" t="s">
        <v>82</v>
      </c>
      <c r="AY295" s="207" t="s">
        <v>130</v>
      </c>
      <c r="BK295" s="209">
        <f>SUM(BK296:BK307)</f>
        <v>0</v>
      </c>
    </row>
    <row r="296" spans="1:65" s="2" customFormat="1" ht="16.5" customHeight="1">
      <c r="A296" s="38"/>
      <c r="B296" s="39"/>
      <c r="C296" s="212" t="s">
        <v>639</v>
      </c>
      <c r="D296" s="212" t="s">
        <v>133</v>
      </c>
      <c r="E296" s="213" t="s">
        <v>640</v>
      </c>
      <c r="F296" s="214" t="s">
        <v>641</v>
      </c>
      <c r="G296" s="215" t="s">
        <v>136</v>
      </c>
      <c r="H296" s="216">
        <v>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213</v>
      </c>
      <c r="AT296" s="224" t="s">
        <v>133</v>
      </c>
      <c r="AU296" s="224" t="s">
        <v>84</v>
      </c>
      <c r="AY296" s="17" t="s">
        <v>130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82</v>
      </c>
      <c r="BK296" s="225">
        <f>ROUND(I296*H296,2)</f>
        <v>0</v>
      </c>
      <c r="BL296" s="17" t="s">
        <v>213</v>
      </c>
      <c r="BM296" s="224" t="s">
        <v>642</v>
      </c>
    </row>
    <row r="297" spans="1:65" s="2" customFormat="1" ht="16.5" customHeight="1">
      <c r="A297" s="38"/>
      <c r="B297" s="39"/>
      <c r="C297" s="212" t="s">
        <v>643</v>
      </c>
      <c r="D297" s="212" t="s">
        <v>133</v>
      </c>
      <c r="E297" s="213" t="s">
        <v>644</v>
      </c>
      <c r="F297" s="214" t="s">
        <v>645</v>
      </c>
      <c r="G297" s="215" t="s">
        <v>136</v>
      </c>
      <c r="H297" s="216">
        <v>5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</v>
      </c>
      <c r="R297" s="222">
        <f>Q297*H297</f>
        <v>0.0014999999999999998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213</v>
      </c>
      <c r="AT297" s="224" t="s">
        <v>133</v>
      </c>
      <c r="AU297" s="224" t="s">
        <v>84</v>
      </c>
      <c r="AY297" s="17" t="s">
        <v>130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82</v>
      </c>
      <c r="BK297" s="225">
        <f>ROUND(I297*H297,2)</f>
        <v>0</v>
      </c>
      <c r="BL297" s="17" t="s">
        <v>213</v>
      </c>
      <c r="BM297" s="224" t="s">
        <v>646</v>
      </c>
    </row>
    <row r="298" spans="1:65" s="2" customFormat="1" ht="16.5" customHeight="1">
      <c r="A298" s="38"/>
      <c r="B298" s="39"/>
      <c r="C298" s="212" t="s">
        <v>647</v>
      </c>
      <c r="D298" s="212" t="s">
        <v>133</v>
      </c>
      <c r="E298" s="213" t="s">
        <v>648</v>
      </c>
      <c r="F298" s="214" t="s">
        <v>649</v>
      </c>
      <c r="G298" s="215" t="s">
        <v>136</v>
      </c>
      <c r="H298" s="216">
        <v>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0.0045</v>
      </c>
      <c r="R298" s="222">
        <f>Q298*H298</f>
        <v>0.0225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213</v>
      </c>
      <c r="AT298" s="224" t="s">
        <v>133</v>
      </c>
      <c r="AU298" s="224" t="s">
        <v>84</v>
      </c>
      <c r="AY298" s="17" t="s">
        <v>130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82</v>
      </c>
      <c r="BK298" s="225">
        <f>ROUND(I298*H298,2)</f>
        <v>0</v>
      </c>
      <c r="BL298" s="17" t="s">
        <v>213</v>
      </c>
      <c r="BM298" s="224" t="s">
        <v>650</v>
      </c>
    </row>
    <row r="299" spans="1:65" s="2" customFormat="1" ht="24.15" customHeight="1">
      <c r="A299" s="38"/>
      <c r="B299" s="39"/>
      <c r="C299" s="212" t="s">
        <v>651</v>
      </c>
      <c r="D299" s="212" t="s">
        <v>133</v>
      </c>
      <c r="E299" s="213" t="s">
        <v>652</v>
      </c>
      <c r="F299" s="214" t="s">
        <v>653</v>
      </c>
      <c r="G299" s="215" t="s">
        <v>136</v>
      </c>
      <c r="H299" s="216">
        <v>5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0.0272</v>
      </c>
      <c r="T299" s="223">
        <f>S299*H299</f>
        <v>0.13599999999999998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213</v>
      </c>
      <c r="AT299" s="224" t="s">
        <v>133</v>
      </c>
      <c r="AU299" s="224" t="s">
        <v>84</v>
      </c>
      <c r="AY299" s="17" t="s">
        <v>130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82</v>
      </c>
      <c r="BK299" s="225">
        <f>ROUND(I299*H299,2)</f>
        <v>0</v>
      </c>
      <c r="BL299" s="17" t="s">
        <v>213</v>
      </c>
      <c r="BM299" s="224" t="s">
        <v>654</v>
      </c>
    </row>
    <row r="300" spans="1:65" s="2" customFormat="1" ht="33" customHeight="1">
      <c r="A300" s="38"/>
      <c r="B300" s="39"/>
      <c r="C300" s="212" t="s">
        <v>655</v>
      </c>
      <c r="D300" s="212" t="s">
        <v>133</v>
      </c>
      <c r="E300" s="213" t="s">
        <v>656</v>
      </c>
      <c r="F300" s="214" t="s">
        <v>657</v>
      </c>
      <c r="G300" s="215" t="s">
        <v>136</v>
      </c>
      <c r="H300" s="216">
        <v>5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0.0053</v>
      </c>
      <c r="R300" s="222">
        <f>Q300*H300</f>
        <v>0.0265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213</v>
      </c>
      <c r="AT300" s="224" t="s">
        <v>133</v>
      </c>
      <c r="AU300" s="224" t="s">
        <v>84</v>
      </c>
      <c r="AY300" s="17" t="s">
        <v>130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82</v>
      </c>
      <c r="BK300" s="225">
        <f>ROUND(I300*H300,2)</f>
        <v>0</v>
      </c>
      <c r="BL300" s="17" t="s">
        <v>213</v>
      </c>
      <c r="BM300" s="224" t="s">
        <v>658</v>
      </c>
    </row>
    <row r="301" spans="1:65" s="2" customFormat="1" ht="16.5" customHeight="1">
      <c r="A301" s="38"/>
      <c r="B301" s="39"/>
      <c r="C301" s="259" t="s">
        <v>659</v>
      </c>
      <c r="D301" s="259" t="s">
        <v>180</v>
      </c>
      <c r="E301" s="260" t="s">
        <v>660</v>
      </c>
      <c r="F301" s="261" t="s">
        <v>661</v>
      </c>
      <c r="G301" s="262" t="s">
        <v>136</v>
      </c>
      <c r="H301" s="263">
        <v>5.5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0.0126</v>
      </c>
      <c r="R301" s="222">
        <f>Q301*H301</f>
        <v>0.0693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288</v>
      </c>
      <c r="AT301" s="224" t="s">
        <v>180</v>
      </c>
      <c r="AU301" s="224" t="s">
        <v>84</v>
      </c>
      <c r="AY301" s="17" t="s">
        <v>130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82</v>
      </c>
      <c r="BK301" s="225">
        <f>ROUND(I301*H301,2)</f>
        <v>0</v>
      </c>
      <c r="BL301" s="17" t="s">
        <v>213</v>
      </c>
      <c r="BM301" s="224" t="s">
        <v>662</v>
      </c>
    </row>
    <row r="302" spans="1:51" s="14" customFormat="1" ht="12">
      <c r="A302" s="14"/>
      <c r="B302" s="237"/>
      <c r="C302" s="238"/>
      <c r="D302" s="228" t="s">
        <v>139</v>
      </c>
      <c r="E302" s="238"/>
      <c r="F302" s="240" t="s">
        <v>663</v>
      </c>
      <c r="G302" s="238"/>
      <c r="H302" s="241">
        <v>5.5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139</v>
      </c>
      <c r="AU302" s="247" t="s">
        <v>84</v>
      </c>
      <c r="AV302" s="14" t="s">
        <v>84</v>
      </c>
      <c r="AW302" s="14" t="s">
        <v>4</v>
      </c>
      <c r="AX302" s="14" t="s">
        <v>82</v>
      </c>
      <c r="AY302" s="247" t="s">
        <v>130</v>
      </c>
    </row>
    <row r="303" spans="1:65" s="2" customFormat="1" ht="21.75" customHeight="1">
      <c r="A303" s="38"/>
      <c r="B303" s="39"/>
      <c r="C303" s="212" t="s">
        <v>664</v>
      </c>
      <c r="D303" s="212" t="s">
        <v>133</v>
      </c>
      <c r="E303" s="213" t="s">
        <v>665</v>
      </c>
      <c r="F303" s="214" t="s">
        <v>666</v>
      </c>
      <c r="G303" s="215" t="s">
        <v>149</v>
      </c>
      <c r="H303" s="216">
        <v>6.5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0.0005</v>
      </c>
      <c r="R303" s="222">
        <f>Q303*H303</f>
        <v>0.0032500000000000003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213</v>
      </c>
      <c r="AT303" s="224" t="s">
        <v>133</v>
      </c>
      <c r="AU303" s="224" t="s">
        <v>84</v>
      </c>
      <c r="AY303" s="17" t="s">
        <v>130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82</v>
      </c>
      <c r="BK303" s="225">
        <f>ROUND(I303*H303,2)</f>
        <v>0</v>
      </c>
      <c r="BL303" s="17" t="s">
        <v>213</v>
      </c>
      <c r="BM303" s="224" t="s">
        <v>667</v>
      </c>
    </row>
    <row r="304" spans="1:51" s="14" customFormat="1" ht="12">
      <c r="A304" s="14"/>
      <c r="B304" s="237"/>
      <c r="C304" s="238"/>
      <c r="D304" s="228" t="s">
        <v>139</v>
      </c>
      <c r="E304" s="239" t="s">
        <v>1</v>
      </c>
      <c r="F304" s="240" t="s">
        <v>668</v>
      </c>
      <c r="G304" s="238"/>
      <c r="H304" s="241">
        <v>6.5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139</v>
      </c>
      <c r="AU304" s="247" t="s">
        <v>84</v>
      </c>
      <c r="AV304" s="14" t="s">
        <v>84</v>
      </c>
      <c r="AW304" s="14" t="s">
        <v>32</v>
      </c>
      <c r="AX304" s="14" t="s">
        <v>82</v>
      </c>
      <c r="AY304" s="247" t="s">
        <v>130</v>
      </c>
    </row>
    <row r="305" spans="1:65" s="2" customFormat="1" ht="16.5" customHeight="1">
      <c r="A305" s="38"/>
      <c r="B305" s="39"/>
      <c r="C305" s="212" t="s">
        <v>669</v>
      </c>
      <c r="D305" s="212" t="s">
        <v>133</v>
      </c>
      <c r="E305" s="213" t="s">
        <v>670</v>
      </c>
      <c r="F305" s="214" t="s">
        <v>671</v>
      </c>
      <c r="G305" s="215" t="s">
        <v>149</v>
      </c>
      <c r="H305" s="216">
        <v>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3E-05</v>
      </c>
      <c r="R305" s="222">
        <f>Q305*H305</f>
        <v>6E-05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213</v>
      </c>
      <c r="AT305" s="224" t="s">
        <v>133</v>
      </c>
      <c r="AU305" s="224" t="s">
        <v>84</v>
      </c>
      <c r="AY305" s="17" t="s">
        <v>130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82</v>
      </c>
      <c r="BK305" s="225">
        <f>ROUND(I305*H305,2)</f>
        <v>0</v>
      </c>
      <c r="BL305" s="17" t="s">
        <v>213</v>
      </c>
      <c r="BM305" s="224" t="s">
        <v>672</v>
      </c>
    </row>
    <row r="306" spans="1:65" s="2" customFormat="1" ht="16.5" customHeight="1">
      <c r="A306" s="38"/>
      <c r="B306" s="39"/>
      <c r="C306" s="212" t="s">
        <v>673</v>
      </c>
      <c r="D306" s="212" t="s">
        <v>133</v>
      </c>
      <c r="E306" s="213" t="s">
        <v>674</v>
      </c>
      <c r="F306" s="214" t="s">
        <v>675</v>
      </c>
      <c r="G306" s="215" t="s">
        <v>177</v>
      </c>
      <c r="H306" s="216">
        <v>3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213</v>
      </c>
      <c r="AT306" s="224" t="s">
        <v>133</v>
      </c>
      <c r="AU306" s="224" t="s">
        <v>84</v>
      </c>
      <c r="AY306" s="17" t="s">
        <v>130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82</v>
      </c>
      <c r="BK306" s="225">
        <f>ROUND(I306*H306,2)</f>
        <v>0</v>
      </c>
      <c r="BL306" s="17" t="s">
        <v>213</v>
      </c>
      <c r="BM306" s="224" t="s">
        <v>676</v>
      </c>
    </row>
    <row r="307" spans="1:65" s="2" customFormat="1" ht="24.15" customHeight="1">
      <c r="A307" s="38"/>
      <c r="B307" s="39"/>
      <c r="C307" s="212" t="s">
        <v>677</v>
      </c>
      <c r="D307" s="212" t="s">
        <v>133</v>
      </c>
      <c r="E307" s="213" t="s">
        <v>678</v>
      </c>
      <c r="F307" s="214" t="s">
        <v>679</v>
      </c>
      <c r="G307" s="215" t="s">
        <v>211</v>
      </c>
      <c r="H307" s="216">
        <v>0.123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213</v>
      </c>
      <c r="AT307" s="224" t="s">
        <v>133</v>
      </c>
      <c r="AU307" s="224" t="s">
        <v>84</v>
      </c>
      <c r="AY307" s="17" t="s">
        <v>130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82</v>
      </c>
      <c r="BK307" s="225">
        <f>ROUND(I307*H307,2)</f>
        <v>0</v>
      </c>
      <c r="BL307" s="17" t="s">
        <v>213</v>
      </c>
      <c r="BM307" s="224" t="s">
        <v>680</v>
      </c>
    </row>
    <row r="308" spans="1:63" s="12" customFormat="1" ht="22.8" customHeight="1">
      <c r="A308" s="12"/>
      <c r="B308" s="196"/>
      <c r="C308" s="197"/>
      <c r="D308" s="198" t="s">
        <v>76</v>
      </c>
      <c r="E308" s="210" t="s">
        <v>681</v>
      </c>
      <c r="F308" s="210" t="s">
        <v>682</v>
      </c>
      <c r="G308" s="197"/>
      <c r="H308" s="197"/>
      <c r="I308" s="200"/>
      <c r="J308" s="211">
        <f>BK308</f>
        <v>0</v>
      </c>
      <c r="K308" s="197"/>
      <c r="L308" s="202"/>
      <c r="M308" s="203"/>
      <c r="N308" s="204"/>
      <c r="O308" s="204"/>
      <c r="P308" s="205">
        <f>SUM(P309:P335)</f>
        <v>0</v>
      </c>
      <c r="Q308" s="204"/>
      <c r="R308" s="205">
        <f>SUM(R309:R335)</f>
        <v>0.07042993</v>
      </c>
      <c r="S308" s="204"/>
      <c r="T308" s="206">
        <f>SUM(T309:T335)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7" t="s">
        <v>84</v>
      </c>
      <c r="AT308" s="208" t="s">
        <v>76</v>
      </c>
      <c r="AU308" s="208" t="s">
        <v>82</v>
      </c>
      <c r="AY308" s="207" t="s">
        <v>130</v>
      </c>
      <c r="BK308" s="209">
        <f>SUM(BK309:BK335)</f>
        <v>0</v>
      </c>
    </row>
    <row r="309" spans="1:65" s="2" customFormat="1" ht="16.5" customHeight="1">
      <c r="A309" s="38"/>
      <c r="B309" s="39"/>
      <c r="C309" s="212" t="s">
        <v>683</v>
      </c>
      <c r="D309" s="212" t="s">
        <v>133</v>
      </c>
      <c r="E309" s="213" t="s">
        <v>684</v>
      </c>
      <c r="F309" s="214" t="s">
        <v>685</v>
      </c>
      <c r="G309" s="215" t="s">
        <v>136</v>
      </c>
      <c r="H309" s="216">
        <v>3.516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213</v>
      </c>
      <c r="AT309" s="224" t="s">
        <v>133</v>
      </c>
      <c r="AU309" s="224" t="s">
        <v>84</v>
      </c>
      <c r="AY309" s="17" t="s">
        <v>130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82</v>
      </c>
      <c r="BK309" s="225">
        <f>ROUND(I309*H309,2)</f>
        <v>0</v>
      </c>
      <c r="BL309" s="17" t="s">
        <v>213</v>
      </c>
      <c r="BM309" s="224" t="s">
        <v>686</v>
      </c>
    </row>
    <row r="310" spans="1:51" s="13" customFormat="1" ht="12">
      <c r="A310" s="13"/>
      <c r="B310" s="226"/>
      <c r="C310" s="227"/>
      <c r="D310" s="228" t="s">
        <v>139</v>
      </c>
      <c r="E310" s="229" t="s">
        <v>1</v>
      </c>
      <c r="F310" s="230" t="s">
        <v>687</v>
      </c>
      <c r="G310" s="227"/>
      <c r="H310" s="229" t="s">
        <v>1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139</v>
      </c>
      <c r="AU310" s="236" t="s">
        <v>84</v>
      </c>
      <c r="AV310" s="13" t="s">
        <v>82</v>
      </c>
      <c r="AW310" s="13" t="s">
        <v>32</v>
      </c>
      <c r="AX310" s="13" t="s">
        <v>77</v>
      </c>
      <c r="AY310" s="236" t="s">
        <v>130</v>
      </c>
    </row>
    <row r="311" spans="1:51" s="14" customFormat="1" ht="12">
      <c r="A311" s="14"/>
      <c r="B311" s="237"/>
      <c r="C311" s="238"/>
      <c r="D311" s="228" t="s">
        <v>139</v>
      </c>
      <c r="E311" s="239" t="s">
        <v>1</v>
      </c>
      <c r="F311" s="240" t="s">
        <v>688</v>
      </c>
      <c r="G311" s="238"/>
      <c r="H311" s="241">
        <v>1.5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139</v>
      </c>
      <c r="AU311" s="247" t="s">
        <v>84</v>
      </c>
      <c r="AV311" s="14" t="s">
        <v>84</v>
      </c>
      <c r="AW311" s="14" t="s">
        <v>32</v>
      </c>
      <c r="AX311" s="14" t="s">
        <v>77</v>
      </c>
      <c r="AY311" s="247" t="s">
        <v>130</v>
      </c>
    </row>
    <row r="312" spans="1:51" s="13" customFormat="1" ht="12">
      <c r="A312" s="13"/>
      <c r="B312" s="226"/>
      <c r="C312" s="227"/>
      <c r="D312" s="228" t="s">
        <v>139</v>
      </c>
      <c r="E312" s="229" t="s">
        <v>1</v>
      </c>
      <c r="F312" s="230" t="s">
        <v>689</v>
      </c>
      <c r="G312" s="227"/>
      <c r="H312" s="229" t="s">
        <v>1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139</v>
      </c>
      <c r="AU312" s="236" t="s">
        <v>84</v>
      </c>
      <c r="AV312" s="13" t="s">
        <v>82</v>
      </c>
      <c r="AW312" s="13" t="s">
        <v>32</v>
      </c>
      <c r="AX312" s="13" t="s">
        <v>77</v>
      </c>
      <c r="AY312" s="236" t="s">
        <v>130</v>
      </c>
    </row>
    <row r="313" spans="1:51" s="14" customFormat="1" ht="12">
      <c r="A313" s="14"/>
      <c r="B313" s="237"/>
      <c r="C313" s="238"/>
      <c r="D313" s="228" t="s">
        <v>139</v>
      </c>
      <c r="E313" s="239" t="s">
        <v>1</v>
      </c>
      <c r="F313" s="240" t="s">
        <v>690</v>
      </c>
      <c r="G313" s="238"/>
      <c r="H313" s="241">
        <v>2.016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7" t="s">
        <v>139</v>
      </c>
      <c r="AU313" s="247" t="s">
        <v>84</v>
      </c>
      <c r="AV313" s="14" t="s">
        <v>84</v>
      </c>
      <c r="AW313" s="14" t="s">
        <v>32</v>
      </c>
      <c r="AX313" s="14" t="s">
        <v>77</v>
      </c>
      <c r="AY313" s="247" t="s">
        <v>130</v>
      </c>
    </row>
    <row r="314" spans="1:51" s="15" customFormat="1" ht="12">
      <c r="A314" s="15"/>
      <c r="B314" s="248"/>
      <c r="C314" s="249"/>
      <c r="D314" s="228" t="s">
        <v>139</v>
      </c>
      <c r="E314" s="250" t="s">
        <v>1</v>
      </c>
      <c r="F314" s="251" t="s">
        <v>160</v>
      </c>
      <c r="G314" s="249"/>
      <c r="H314" s="252">
        <v>3.516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8" t="s">
        <v>139</v>
      </c>
      <c r="AU314" s="258" t="s">
        <v>84</v>
      </c>
      <c r="AV314" s="15" t="s">
        <v>137</v>
      </c>
      <c r="AW314" s="15" t="s">
        <v>32</v>
      </c>
      <c r="AX314" s="15" t="s">
        <v>82</v>
      </c>
      <c r="AY314" s="258" t="s">
        <v>130</v>
      </c>
    </row>
    <row r="315" spans="1:65" s="2" customFormat="1" ht="24.15" customHeight="1">
      <c r="A315" s="38"/>
      <c r="B315" s="39"/>
      <c r="C315" s="212" t="s">
        <v>691</v>
      </c>
      <c r="D315" s="212" t="s">
        <v>133</v>
      </c>
      <c r="E315" s="213" t="s">
        <v>692</v>
      </c>
      <c r="F315" s="214" t="s">
        <v>693</v>
      </c>
      <c r="G315" s="215" t="s">
        <v>136</v>
      </c>
      <c r="H315" s="216">
        <v>3.516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0.00014</v>
      </c>
      <c r="R315" s="222">
        <f>Q315*H315</f>
        <v>0.0004922399999999999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213</v>
      </c>
      <c r="AT315" s="224" t="s">
        <v>133</v>
      </c>
      <c r="AU315" s="224" t="s">
        <v>84</v>
      </c>
      <c r="AY315" s="17" t="s">
        <v>130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82</v>
      </c>
      <c r="BK315" s="225">
        <f>ROUND(I315*H315,2)</f>
        <v>0</v>
      </c>
      <c r="BL315" s="17" t="s">
        <v>213</v>
      </c>
      <c r="BM315" s="224" t="s">
        <v>694</v>
      </c>
    </row>
    <row r="316" spans="1:65" s="2" customFormat="1" ht="24.15" customHeight="1">
      <c r="A316" s="38"/>
      <c r="B316" s="39"/>
      <c r="C316" s="212" t="s">
        <v>695</v>
      </c>
      <c r="D316" s="212" t="s">
        <v>133</v>
      </c>
      <c r="E316" s="213" t="s">
        <v>696</v>
      </c>
      <c r="F316" s="214" t="s">
        <v>697</v>
      </c>
      <c r="G316" s="215" t="s">
        <v>136</v>
      </c>
      <c r="H316" s="216">
        <v>3.516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0.00012</v>
      </c>
      <c r="R316" s="222">
        <f>Q316*H316</f>
        <v>0.00042192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213</v>
      </c>
      <c r="AT316" s="224" t="s">
        <v>133</v>
      </c>
      <c r="AU316" s="224" t="s">
        <v>84</v>
      </c>
      <c r="AY316" s="17" t="s">
        <v>130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82</v>
      </c>
      <c r="BK316" s="225">
        <f>ROUND(I316*H316,2)</f>
        <v>0</v>
      </c>
      <c r="BL316" s="17" t="s">
        <v>213</v>
      </c>
      <c r="BM316" s="224" t="s">
        <v>698</v>
      </c>
    </row>
    <row r="317" spans="1:65" s="2" customFormat="1" ht="24.15" customHeight="1">
      <c r="A317" s="38"/>
      <c r="B317" s="39"/>
      <c r="C317" s="212" t="s">
        <v>699</v>
      </c>
      <c r="D317" s="212" t="s">
        <v>133</v>
      </c>
      <c r="E317" s="213" t="s">
        <v>700</v>
      </c>
      <c r="F317" s="214" t="s">
        <v>701</v>
      </c>
      <c r="G317" s="215" t="s">
        <v>136</v>
      </c>
      <c r="H317" s="216">
        <v>3.516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0.00012</v>
      </c>
      <c r="R317" s="222">
        <f>Q317*H317</f>
        <v>0.00042192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213</v>
      </c>
      <c r="AT317" s="224" t="s">
        <v>133</v>
      </c>
      <c r="AU317" s="224" t="s">
        <v>84</v>
      </c>
      <c r="AY317" s="17" t="s">
        <v>130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82</v>
      </c>
      <c r="BK317" s="225">
        <f>ROUND(I317*H317,2)</f>
        <v>0</v>
      </c>
      <c r="BL317" s="17" t="s">
        <v>213</v>
      </c>
      <c r="BM317" s="224" t="s">
        <v>702</v>
      </c>
    </row>
    <row r="318" spans="1:65" s="2" customFormat="1" ht="33" customHeight="1">
      <c r="A318" s="38"/>
      <c r="B318" s="39"/>
      <c r="C318" s="212" t="s">
        <v>703</v>
      </c>
      <c r="D318" s="212" t="s">
        <v>133</v>
      </c>
      <c r="E318" s="213" t="s">
        <v>704</v>
      </c>
      <c r="F318" s="214" t="s">
        <v>705</v>
      </c>
      <c r="G318" s="215" t="s">
        <v>136</v>
      </c>
      <c r="H318" s="216">
        <v>10.8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0.00023</v>
      </c>
      <c r="R318" s="222">
        <f>Q318*H318</f>
        <v>0.002484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213</v>
      </c>
      <c r="AT318" s="224" t="s">
        <v>133</v>
      </c>
      <c r="AU318" s="224" t="s">
        <v>84</v>
      </c>
      <c r="AY318" s="17" t="s">
        <v>130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82</v>
      </c>
      <c r="BK318" s="225">
        <f>ROUND(I318*H318,2)</f>
        <v>0</v>
      </c>
      <c r="BL318" s="17" t="s">
        <v>213</v>
      </c>
      <c r="BM318" s="224" t="s">
        <v>706</v>
      </c>
    </row>
    <row r="319" spans="1:51" s="14" customFormat="1" ht="12">
      <c r="A319" s="14"/>
      <c r="B319" s="237"/>
      <c r="C319" s="238"/>
      <c r="D319" s="228" t="s">
        <v>139</v>
      </c>
      <c r="E319" s="239" t="s">
        <v>1</v>
      </c>
      <c r="F319" s="240" t="s">
        <v>707</v>
      </c>
      <c r="G319" s="238"/>
      <c r="H319" s="241">
        <v>10.8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139</v>
      </c>
      <c r="AU319" s="247" t="s">
        <v>84</v>
      </c>
      <c r="AV319" s="14" t="s">
        <v>84</v>
      </c>
      <c r="AW319" s="14" t="s">
        <v>32</v>
      </c>
      <c r="AX319" s="14" t="s">
        <v>82</v>
      </c>
      <c r="AY319" s="247" t="s">
        <v>130</v>
      </c>
    </row>
    <row r="320" spans="1:65" s="2" customFormat="1" ht="24.15" customHeight="1">
      <c r="A320" s="38"/>
      <c r="B320" s="39"/>
      <c r="C320" s="212" t="s">
        <v>708</v>
      </c>
      <c r="D320" s="212" t="s">
        <v>133</v>
      </c>
      <c r="E320" s="213" t="s">
        <v>709</v>
      </c>
      <c r="F320" s="214" t="s">
        <v>710</v>
      </c>
      <c r="G320" s="215" t="s">
        <v>149</v>
      </c>
      <c r="H320" s="216">
        <v>12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2E-05</v>
      </c>
      <c r="R320" s="222">
        <f>Q320*H320</f>
        <v>0.00024000000000000003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213</v>
      </c>
      <c r="AT320" s="224" t="s">
        <v>133</v>
      </c>
      <c r="AU320" s="224" t="s">
        <v>84</v>
      </c>
      <c r="AY320" s="17" t="s">
        <v>130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82</v>
      </c>
      <c r="BK320" s="225">
        <f>ROUND(I320*H320,2)</f>
        <v>0</v>
      </c>
      <c r="BL320" s="17" t="s">
        <v>213</v>
      </c>
      <c r="BM320" s="224" t="s">
        <v>711</v>
      </c>
    </row>
    <row r="321" spans="1:51" s="14" customFormat="1" ht="12">
      <c r="A321" s="14"/>
      <c r="B321" s="237"/>
      <c r="C321" s="238"/>
      <c r="D321" s="228" t="s">
        <v>139</v>
      </c>
      <c r="E321" s="239" t="s">
        <v>1</v>
      </c>
      <c r="F321" s="240" t="s">
        <v>712</v>
      </c>
      <c r="G321" s="238"/>
      <c r="H321" s="241">
        <v>12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139</v>
      </c>
      <c r="AU321" s="247" t="s">
        <v>84</v>
      </c>
      <c r="AV321" s="14" t="s">
        <v>84</v>
      </c>
      <c r="AW321" s="14" t="s">
        <v>32</v>
      </c>
      <c r="AX321" s="14" t="s">
        <v>82</v>
      </c>
      <c r="AY321" s="247" t="s">
        <v>130</v>
      </c>
    </row>
    <row r="322" spans="1:65" s="2" customFormat="1" ht="24.15" customHeight="1">
      <c r="A322" s="38"/>
      <c r="B322" s="39"/>
      <c r="C322" s="212" t="s">
        <v>713</v>
      </c>
      <c r="D322" s="212" t="s">
        <v>133</v>
      </c>
      <c r="E322" s="213" t="s">
        <v>714</v>
      </c>
      <c r="F322" s="214" t="s">
        <v>715</v>
      </c>
      <c r="G322" s="215" t="s">
        <v>136</v>
      </c>
      <c r="H322" s="216">
        <v>10.8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0.00016</v>
      </c>
      <c r="R322" s="222">
        <f>Q322*H322</f>
        <v>0.0017280000000000002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213</v>
      </c>
      <c r="AT322" s="224" t="s">
        <v>133</v>
      </c>
      <c r="AU322" s="224" t="s">
        <v>84</v>
      </c>
      <c r="AY322" s="17" t="s">
        <v>130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82</v>
      </c>
      <c r="BK322" s="225">
        <f>ROUND(I322*H322,2)</f>
        <v>0</v>
      </c>
      <c r="BL322" s="17" t="s">
        <v>213</v>
      </c>
      <c r="BM322" s="224" t="s">
        <v>716</v>
      </c>
    </row>
    <row r="323" spans="1:65" s="2" customFormat="1" ht="24.15" customHeight="1">
      <c r="A323" s="38"/>
      <c r="B323" s="39"/>
      <c r="C323" s="212" t="s">
        <v>717</v>
      </c>
      <c r="D323" s="212" t="s">
        <v>133</v>
      </c>
      <c r="E323" s="213" t="s">
        <v>718</v>
      </c>
      <c r="F323" s="214" t="s">
        <v>719</v>
      </c>
      <c r="G323" s="215" t="s">
        <v>149</v>
      </c>
      <c r="H323" s="216">
        <v>12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2E-05</v>
      </c>
      <c r="R323" s="222">
        <f>Q323*H323</f>
        <v>0.00024000000000000003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213</v>
      </c>
      <c r="AT323" s="224" t="s">
        <v>133</v>
      </c>
      <c r="AU323" s="224" t="s">
        <v>84</v>
      </c>
      <c r="AY323" s="17" t="s">
        <v>130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82</v>
      </c>
      <c r="BK323" s="225">
        <f>ROUND(I323*H323,2)</f>
        <v>0</v>
      </c>
      <c r="BL323" s="17" t="s">
        <v>213</v>
      </c>
      <c r="BM323" s="224" t="s">
        <v>720</v>
      </c>
    </row>
    <row r="324" spans="1:65" s="2" customFormat="1" ht="24.15" customHeight="1">
      <c r="A324" s="38"/>
      <c r="B324" s="39"/>
      <c r="C324" s="212" t="s">
        <v>721</v>
      </c>
      <c r="D324" s="212" t="s">
        <v>133</v>
      </c>
      <c r="E324" s="213" t="s">
        <v>722</v>
      </c>
      <c r="F324" s="214" t="s">
        <v>723</v>
      </c>
      <c r="G324" s="215" t="s">
        <v>149</v>
      </c>
      <c r="H324" s="216">
        <v>12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6E-05</v>
      </c>
      <c r="R324" s="222">
        <f>Q324*H324</f>
        <v>0.00072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213</v>
      </c>
      <c r="AT324" s="224" t="s">
        <v>133</v>
      </c>
      <c r="AU324" s="224" t="s">
        <v>84</v>
      </c>
      <c r="AY324" s="17" t="s">
        <v>130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82</v>
      </c>
      <c r="BK324" s="225">
        <f>ROUND(I324*H324,2)</f>
        <v>0</v>
      </c>
      <c r="BL324" s="17" t="s">
        <v>213</v>
      </c>
      <c r="BM324" s="224" t="s">
        <v>724</v>
      </c>
    </row>
    <row r="325" spans="1:65" s="2" customFormat="1" ht="24.15" customHeight="1">
      <c r="A325" s="38"/>
      <c r="B325" s="39"/>
      <c r="C325" s="212" t="s">
        <v>725</v>
      </c>
      <c r="D325" s="212" t="s">
        <v>133</v>
      </c>
      <c r="E325" s="213" t="s">
        <v>726</v>
      </c>
      <c r="F325" s="214" t="s">
        <v>727</v>
      </c>
      <c r="G325" s="215" t="s">
        <v>136</v>
      </c>
      <c r="H325" s="216">
        <v>10.8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0.00031</v>
      </c>
      <c r="R325" s="222">
        <f>Q325*H325</f>
        <v>0.0033480000000000003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213</v>
      </c>
      <c r="AT325" s="224" t="s">
        <v>133</v>
      </c>
      <c r="AU325" s="224" t="s">
        <v>84</v>
      </c>
      <c r="AY325" s="17" t="s">
        <v>130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82</v>
      </c>
      <c r="BK325" s="225">
        <f>ROUND(I325*H325,2)</f>
        <v>0</v>
      </c>
      <c r="BL325" s="17" t="s">
        <v>213</v>
      </c>
      <c r="BM325" s="224" t="s">
        <v>728</v>
      </c>
    </row>
    <row r="326" spans="1:65" s="2" customFormat="1" ht="24.15" customHeight="1">
      <c r="A326" s="38"/>
      <c r="B326" s="39"/>
      <c r="C326" s="212" t="s">
        <v>729</v>
      </c>
      <c r="D326" s="212" t="s">
        <v>133</v>
      </c>
      <c r="E326" s="213" t="s">
        <v>730</v>
      </c>
      <c r="F326" s="214" t="s">
        <v>731</v>
      </c>
      <c r="G326" s="215" t="s">
        <v>149</v>
      </c>
      <c r="H326" s="216">
        <v>12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2E-05</v>
      </c>
      <c r="R326" s="222">
        <f>Q326*H326</f>
        <v>0.00024000000000000003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213</v>
      </c>
      <c r="AT326" s="224" t="s">
        <v>133</v>
      </c>
      <c r="AU326" s="224" t="s">
        <v>84</v>
      </c>
      <c r="AY326" s="17" t="s">
        <v>130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82</v>
      </c>
      <c r="BK326" s="225">
        <f>ROUND(I326*H326,2)</f>
        <v>0</v>
      </c>
      <c r="BL326" s="17" t="s">
        <v>213</v>
      </c>
      <c r="BM326" s="224" t="s">
        <v>732</v>
      </c>
    </row>
    <row r="327" spans="1:65" s="2" customFormat="1" ht="21.75" customHeight="1">
      <c r="A327" s="38"/>
      <c r="B327" s="39"/>
      <c r="C327" s="212" t="s">
        <v>733</v>
      </c>
      <c r="D327" s="212" t="s">
        <v>133</v>
      </c>
      <c r="E327" s="213" t="s">
        <v>734</v>
      </c>
      <c r="F327" s="214" t="s">
        <v>735</v>
      </c>
      <c r="G327" s="215" t="s">
        <v>136</v>
      </c>
      <c r="H327" s="216">
        <v>10.8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4E-05</v>
      </c>
      <c r="R327" s="222">
        <f>Q327*H327</f>
        <v>0.00043200000000000004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213</v>
      </c>
      <c r="AT327" s="224" t="s">
        <v>133</v>
      </c>
      <c r="AU327" s="224" t="s">
        <v>84</v>
      </c>
      <c r="AY327" s="17" t="s">
        <v>130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82</v>
      </c>
      <c r="BK327" s="225">
        <f>ROUND(I327*H327,2)</f>
        <v>0</v>
      </c>
      <c r="BL327" s="17" t="s">
        <v>213</v>
      </c>
      <c r="BM327" s="224" t="s">
        <v>736</v>
      </c>
    </row>
    <row r="328" spans="1:65" s="2" customFormat="1" ht="24.15" customHeight="1">
      <c r="A328" s="38"/>
      <c r="B328" s="39"/>
      <c r="C328" s="212" t="s">
        <v>737</v>
      </c>
      <c r="D328" s="212" t="s">
        <v>133</v>
      </c>
      <c r="E328" s="213" t="s">
        <v>738</v>
      </c>
      <c r="F328" s="214" t="s">
        <v>739</v>
      </c>
      <c r="G328" s="215" t="s">
        <v>136</v>
      </c>
      <c r="H328" s="216">
        <v>52.755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0.0002</v>
      </c>
      <c r="R328" s="222">
        <f>Q328*H328</f>
        <v>0.010551000000000001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213</v>
      </c>
      <c r="AT328" s="224" t="s">
        <v>133</v>
      </c>
      <c r="AU328" s="224" t="s">
        <v>84</v>
      </c>
      <c r="AY328" s="17" t="s">
        <v>130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82</v>
      </c>
      <c r="BK328" s="225">
        <f>ROUND(I328*H328,2)</f>
        <v>0</v>
      </c>
      <c r="BL328" s="17" t="s">
        <v>213</v>
      </c>
      <c r="BM328" s="224" t="s">
        <v>740</v>
      </c>
    </row>
    <row r="329" spans="1:51" s="13" customFormat="1" ht="12">
      <c r="A329" s="13"/>
      <c r="B329" s="226"/>
      <c r="C329" s="227"/>
      <c r="D329" s="228" t="s">
        <v>139</v>
      </c>
      <c r="E329" s="229" t="s">
        <v>1</v>
      </c>
      <c r="F329" s="230" t="s">
        <v>158</v>
      </c>
      <c r="G329" s="227"/>
      <c r="H329" s="229" t="s">
        <v>1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139</v>
      </c>
      <c r="AU329" s="236" t="s">
        <v>84</v>
      </c>
      <c r="AV329" s="13" t="s">
        <v>82</v>
      </c>
      <c r="AW329" s="13" t="s">
        <v>32</v>
      </c>
      <c r="AX329" s="13" t="s">
        <v>77</v>
      </c>
      <c r="AY329" s="236" t="s">
        <v>130</v>
      </c>
    </row>
    <row r="330" spans="1:51" s="14" customFormat="1" ht="12">
      <c r="A330" s="14"/>
      <c r="B330" s="237"/>
      <c r="C330" s="238"/>
      <c r="D330" s="228" t="s">
        <v>139</v>
      </c>
      <c r="E330" s="239" t="s">
        <v>1</v>
      </c>
      <c r="F330" s="240" t="s">
        <v>741</v>
      </c>
      <c r="G330" s="238"/>
      <c r="H330" s="241">
        <v>52.755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139</v>
      </c>
      <c r="AU330" s="247" t="s">
        <v>84</v>
      </c>
      <c r="AV330" s="14" t="s">
        <v>84</v>
      </c>
      <c r="AW330" s="14" t="s">
        <v>32</v>
      </c>
      <c r="AX330" s="14" t="s">
        <v>82</v>
      </c>
      <c r="AY330" s="247" t="s">
        <v>130</v>
      </c>
    </row>
    <row r="331" spans="1:65" s="2" customFormat="1" ht="24.15" customHeight="1">
      <c r="A331" s="38"/>
      <c r="B331" s="39"/>
      <c r="C331" s="212" t="s">
        <v>742</v>
      </c>
      <c r="D331" s="212" t="s">
        <v>133</v>
      </c>
      <c r="E331" s="213" t="s">
        <v>743</v>
      </c>
      <c r="F331" s="214" t="s">
        <v>744</v>
      </c>
      <c r="G331" s="215" t="s">
        <v>136</v>
      </c>
      <c r="H331" s="216">
        <v>52.755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0.00041</v>
      </c>
      <c r="R331" s="222">
        <f>Q331*H331</f>
        <v>0.02162955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213</v>
      </c>
      <c r="AT331" s="224" t="s">
        <v>133</v>
      </c>
      <c r="AU331" s="224" t="s">
        <v>84</v>
      </c>
      <c r="AY331" s="17" t="s">
        <v>130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82</v>
      </c>
      <c r="BK331" s="225">
        <f>ROUND(I331*H331,2)</f>
        <v>0</v>
      </c>
      <c r="BL331" s="17" t="s">
        <v>213</v>
      </c>
      <c r="BM331" s="224" t="s">
        <v>745</v>
      </c>
    </row>
    <row r="332" spans="1:65" s="2" customFormat="1" ht="21.75" customHeight="1">
      <c r="A332" s="38"/>
      <c r="B332" s="39"/>
      <c r="C332" s="212" t="s">
        <v>746</v>
      </c>
      <c r="D332" s="212" t="s">
        <v>133</v>
      </c>
      <c r="E332" s="213" t="s">
        <v>747</v>
      </c>
      <c r="F332" s="214" t="s">
        <v>748</v>
      </c>
      <c r="G332" s="215" t="s">
        <v>136</v>
      </c>
      <c r="H332" s="216">
        <v>63.91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213</v>
      </c>
      <c r="AT332" s="224" t="s">
        <v>133</v>
      </c>
      <c r="AU332" s="224" t="s">
        <v>84</v>
      </c>
      <c r="AY332" s="17" t="s">
        <v>130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82</v>
      </c>
      <c r="BK332" s="225">
        <f>ROUND(I332*H332,2)</f>
        <v>0</v>
      </c>
      <c r="BL332" s="17" t="s">
        <v>213</v>
      </c>
      <c r="BM332" s="224" t="s">
        <v>749</v>
      </c>
    </row>
    <row r="333" spans="1:51" s="13" customFormat="1" ht="12">
      <c r="A333" s="13"/>
      <c r="B333" s="226"/>
      <c r="C333" s="227"/>
      <c r="D333" s="228" t="s">
        <v>139</v>
      </c>
      <c r="E333" s="229" t="s">
        <v>1</v>
      </c>
      <c r="F333" s="230" t="s">
        <v>750</v>
      </c>
      <c r="G333" s="227"/>
      <c r="H333" s="229" t="s">
        <v>1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139</v>
      </c>
      <c r="AU333" s="236" t="s">
        <v>84</v>
      </c>
      <c r="AV333" s="13" t="s">
        <v>82</v>
      </c>
      <c r="AW333" s="13" t="s">
        <v>32</v>
      </c>
      <c r="AX333" s="13" t="s">
        <v>77</v>
      </c>
      <c r="AY333" s="236" t="s">
        <v>130</v>
      </c>
    </row>
    <row r="334" spans="1:51" s="14" customFormat="1" ht="12">
      <c r="A334" s="14"/>
      <c r="B334" s="237"/>
      <c r="C334" s="238"/>
      <c r="D334" s="228" t="s">
        <v>139</v>
      </c>
      <c r="E334" s="239" t="s">
        <v>1</v>
      </c>
      <c r="F334" s="240" t="s">
        <v>157</v>
      </c>
      <c r="G334" s="238"/>
      <c r="H334" s="241">
        <v>63.91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139</v>
      </c>
      <c r="AU334" s="247" t="s">
        <v>84</v>
      </c>
      <c r="AV334" s="14" t="s">
        <v>84</v>
      </c>
      <c r="AW334" s="14" t="s">
        <v>32</v>
      </c>
      <c r="AX334" s="14" t="s">
        <v>82</v>
      </c>
      <c r="AY334" s="247" t="s">
        <v>130</v>
      </c>
    </row>
    <row r="335" spans="1:65" s="2" customFormat="1" ht="21.75" customHeight="1">
      <c r="A335" s="38"/>
      <c r="B335" s="39"/>
      <c r="C335" s="212" t="s">
        <v>751</v>
      </c>
      <c r="D335" s="212" t="s">
        <v>133</v>
      </c>
      <c r="E335" s="213" t="s">
        <v>752</v>
      </c>
      <c r="F335" s="214" t="s">
        <v>753</v>
      </c>
      <c r="G335" s="215" t="s">
        <v>136</v>
      </c>
      <c r="H335" s="216">
        <v>63.91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0.00043</v>
      </c>
      <c r="R335" s="222">
        <f>Q335*H335</f>
        <v>0.027481299999999997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213</v>
      </c>
      <c r="AT335" s="224" t="s">
        <v>133</v>
      </c>
      <c r="AU335" s="224" t="s">
        <v>84</v>
      </c>
      <c r="AY335" s="17" t="s">
        <v>130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82</v>
      </c>
      <c r="BK335" s="225">
        <f>ROUND(I335*H335,2)</f>
        <v>0</v>
      </c>
      <c r="BL335" s="17" t="s">
        <v>213</v>
      </c>
      <c r="BM335" s="224" t="s">
        <v>754</v>
      </c>
    </row>
    <row r="336" spans="1:63" s="12" customFormat="1" ht="22.8" customHeight="1">
      <c r="A336" s="12"/>
      <c r="B336" s="196"/>
      <c r="C336" s="197"/>
      <c r="D336" s="198" t="s">
        <v>76</v>
      </c>
      <c r="E336" s="210" t="s">
        <v>755</v>
      </c>
      <c r="F336" s="210" t="s">
        <v>756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SUM(P337:P357)</f>
        <v>0</v>
      </c>
      <c r="Q336" s="204"/>
      <c r="R336" s="205">
        <f>SUM(R337:R357)</f>
        <v>0.17584648000000003</v>
      </c>
      <c r="S336" s="204"/>
      <c r="T336" s="206">
        <f>SUM(T337:T357)</f>
        <v>0.03597891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84</v>
      </c>
      <c r="AT336" s="208" t="s">
        <v>76</v>
      </c>
      <c r="AU336" s="208" t="s">
        <v>82</v>
      </c>
      <c r="AY336" s="207" t="s">
        <v>130</v>
      </c>
      <c r="BK336" s="209">
        <f>SUM(BK337:BK357)</f>
        <v>0</v>
      </c>
    </row>
    <row r="337" spans="1:65" s="2" customFormat="1" ht="16.5" customHeight="1">
      <c r="A337" s="38"/>
      <c r="B337" s="39"/>
      <c r="C337" s="212" t="s">
        <v>757</v>
      </c>
      <c r="D337" s="212" t="s">
        <v>133</v>
      </c>
      <c r="E337" s="213" t="s">
        <v>758</v>
      </c>
      <c r="F337" s="214" t="s">
        <v>759</v>
      </c>
      <c r="G337" s="215" t="s">
        <v>136</v>
      </c>
      <c r="H337" s="216">
        <v>116.061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0.001</v>
      </c>
      <c r="R337" s="222">
        <f>Q337*H337</f>
        <v>0.11606100000000001</v>
      </c>
      <c r="S337" s="222">
        <v>0.00031</v>
      </c>
      <c r="T337" s="223">
        <f>S337*H337</f>
        <v>0.03597891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213</v>
      </c>
      <c r="AT337" s="224" t="s">
        <v>133</v>
      </c>
      <c r="AU337" s="224" t="s">
        <v>84</v>
      </c>
      <c r="AY337" s="17" t="s">
        <v>130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82</v>
      </c>
      <c r="BK337" s="225">
        <f>ROUND(I337*H337,2)</f>
        <v>0</v>
      </c>
      <c r="BL337" s="17" t="s">
        <v>213</v>
      </c>
      <c r="BM337" s="224" t="s">
        <v>760</v>
      </c>
    </row>
    <row r="338" spans="1:51" s="13" customFormat="1" ht="12">
      <c r="A338" s="13"/>
      <c r="B338" s="226"/>
      <c r="C338" s="227"/>
      <c r="D338" s="228" t="s">
        <v>139</v>
      </c>
      <c r="E338" s="229" t="s">
        <v>1</v>
      </c>
      <c r="F338" s="230" t="s">
        <v>158</v>
      </c>
      <c r="G338" s="227"/>
      <c r="H338" s="229" t="s">
        <v>1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139</v>
      </c>
      <c r="AU338" s="236" t="s">
        <v>84</v>
      </c>
      <c r="AV338" s="13" t="s">
        <v>82</v>
      </c>
      <c r="AW338" s="13" t="s">
        <v>32</v>
      </c>
      <c r="AX338" s="13" t="s">
        <v>77</v>
      </c>
      <c r="AY338" s="236" t="s">
        <v>130</v>
      </c>
    </row>
    <row r="339" spans="1:51" s="14" customFormat="1" ht="12">
      <c r="A339" s="14"/>
      <c r="B339" s="237"/>
      <c r="C339" s="238"/>
      <c r="D339" s="228" t="s">
        <v>139</v>
      </c>
      <c r="E339" s="239" t="s">
        <v>1</v>
      </c>
      <c r="F339" s="240" t="s">
        <v>159</v>
      </c>
      <c r="G339" s="238"/>
      <c r="H339" s="241">
        <v>116.061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139</v>
      </c>
      <c r="AU339" s="247" t="s">
        <v>84</v>
      </c>
      <c r="AV339" s="14" t="s">
        <v>84</v>
      </c>
      <c r="AW339" s="14" t="s">
        <v>32</v>
      </c>
      <c r="AX339" s="14" t="s">
        <v>82</v>
      </c>
      <c r="AY339" s="247" t="s">
        <v>130</v>
      </c>
    </row>
    <row r="340" spans="1:65" s="2" customFormat="1" ht="24.15" customHeight="1">
      <c r="A340" s="38"/>
      <c r="B340" s="39"/>
      <c r="C340" s="212" t="s">
        <v>761</v>
      </c>
      <c r="D340" s="212" t="s">
        <v>133</v>
      </c>
      <c r="E340" s="213" t="s">
        <v>762</v>
      </c>
      <c r="F340" s="214" t="s">
        <v>763</v>
      </c>
      <c r="G340" s="215" t="s">
        <v>136</v>
      </c>
      <c r="H340" s="216">
        <v>63.91</v>
      </c>
      <c r="I340" s="217"/>
      <c r="J340" s="218">
        <f>ROUND(I340*H340,2)</f>
        <v>0</v>
      </c>
      <c r="K340" s="219"/>
      <c r="L340" s="44"/>
      <c r="M340" s="220" t="s">
        <v>1</v>
      </c>
      <c r="N340" s="221" t="s">
        <v>42</v>
      </c>
      <c r="O340" s="91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213</v>
      </c>
      <c r="AT340" s="224" t="s">
        <v>133</v>
      </c>
      <c r="AU340" s="224" t="s">
        <v>84</v>
      </c>
      <c r="AY340" s="17" t="s">
        <v>130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82</v>
      </c>
      <c r="BK340" s="225">
        <f>ROUND(I340*H340,2)</f>
        <v>0</v>
      </c>
      <c r="BL340" s="17" t="s">
        <v>213</v>
      </c>
      <c r="BM340" s="224" t="s">
        <v>764</v>
      </c>
    </row>
    <row r="341" spans="1:51" s="13" customFormat="1" ht="12">
      <c r="A341" s="13"/>
      <c r="B341" s="226"/>
      <c r="C341" s="227"/>
      <c r="D341" s="228" t="s">
        <v>139</v>
      </c>
      <c r="E341" s="229" t="s">
        <v>1</v>
      </c>
      <c r="F341" s="230" t="s">
        <v>156</v>
      </c>
      <c r="G341" s="227"/>
      <c r="H341" s="229" t="s">
        <v>1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139</v>
      </c>
      <c r="AU341" s="236" t="s">
        <v>84</v>
      </c>
      <c r="AV341" s="13" t="s">
        <v>82</v>
      </c>
      <c r="AW341" s="13" t="s">
        <v>32</v>
      </c>
      <c r="AX341" s="13" t="s">
        <v>77</v>
      </c>
      <c r="AY341" s="236" t="s">
        <v>130</v>
      </c>
    </row>
    <row r="342" spans="1:51" s="14" customFormat="1" ht="12">
      <c r="A342" s="14"/>
      <c r="B342" s="237"/>
      <c r="C342" s="238"/>
      <c r="D342" s="228" t="s">
        <v>139</v>
      </c>
      <c r="E342" s="239" t="s">
        <v>1</v>
      </c>
      <c r="F342" s="240" t="s">
        <v>157</v>
      </c>
      <c r="G342" s="238"/>
      <c r="H342" s="241">
        <v>63.91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139</v>
      </c>
      <c r="AU342" s="247" t="s">
        <v>84</v>
      </c>
      <c r="AV342" s="14" t="s">
        <v>84</v>
      </c>
      <c r="AW342" s="14" t="s">
        <v>32</v>
      </c>
      <c r="AX342" s="14" t="s">
        <v>82</v>
      </c>
      <c r="AY342" s="247" t="s">
        <v>130</v>
      </c>
    </row>
    <row r="343" spans="1:65" s="2" customFormat="1" ht="24.15" customHeight="1">
      <c r="A343" s="38"/>
      <c r="B343" s="39"/>
      <c r="C343" s="212" t="s">
        <v>765</v>
      </c>
      <c r="D343" s="212" t="s">
        <v>133</v>
      </c>
      <c r="E343" s="213" t="s">
        <v>766</v>
      </c>
      <c r="F343" s="214" t="s">
        <v>767</v>
      </c>
      <c r="G343" s="215" t="s">
        <v>136</v>
      </c>
      <c r="H343" s="216">
        <v>127.216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</v>
      </c>
      <c r="R343" s="222">
        <f>Q343*H343</f>
        <v>0.0254432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213</v>
      </c>
      <c r="AT343" s="224" t="s">
        <v>133</v>
      </c>
      <c r="AU343" s="224" t="s">
        <v>84</v>
      </c>
      <c r="AY343" s="17" t="s">
        <v>130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82</v>
      </c>
      <c r="BK343" s="225">
        <f>ROUND(I343*H343,2)</f>
        <v>0</v>
      </c>
      <c r="BL343" s="17" t="s">
        <v>213</v>
      </c>
      <c r="BM343" s="224" t="s">
        <v>768</v>
      </c>
    </row>
    <row r="344" spans="1:51" s="13" customFormat="1" ht="12">
      <c r="A344" s="13"/>
      <c r="B344" s="226"/>
      <c r="C344" s="227"/>
      <c r="D344" s="228" t="s">
        <v>139</v>
      </c>
      <c r="E344" s="229" t="s">
        <v>1</v>
      </c>
      <c r="F344" s="230" t="s">
        <v>156</v>
      </c>
      <c r="G344" s="227"/>
      <c r="H344" s="229" t="s">
        <v>1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139</v>
      </c>
      <c r="AU344" s="236" t="s">
        <v>84</v>
      </c>
      <c r="AV344" s="13" t="s">
        <v>82</v>
      </c>
      <c r="AW344" s="13" t="s">
        <v>32</v>
      </c>
      <c r="AX344" s="13" t="s">
        <v>77</v>
      </c>
      <c r="AY344" s="236" t="s">
        <v>130</v>
      </c>
    </row>
    <row r="345" spans="1:51" s="14" customFormat="1" ht="12">
      <c r="A345" s="14"/>
      <c r="B345" s="237"/>
      <c r="C345" s="238"/>
      <c r="D345" s="228" t="s">
        <v>139</v>
      </c>
      <c r="E345" s="239" t="s">
        <v>1</v>
      </c>
      <c r="F345" s="240" t="s">
        <v>157</v>
      </c>
      <c r="G345" s="238"/>
      <c r="H345" s="241">
        <v>63.91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139</v>
      </c>
      <c r="AU345" s="247" t="s">
        <v>84</v>
      </c>
      <c r="AV345" s="14" t="s">
        <v>84</v>
      </c>
      <c r="AW345" s="14" t="s">
        <v>32</v>
      </c>
      <c r="AX345" s="14" t="s">
        <v>77</v>
      </c>
      <c r="AY345" s="247" t="s">
        <v>130</v>
      </c>
    </row>
    <row r="346" spans="1:51" s="13" customFormat="1" ht="12">
      <c r="A346" s="13"/>
      <c r="B346" s="226"/>
      <c r="C346" s="227"/>
      <c r="D346" s="228" t="s">
        <v>139</v>
      </c>
      <c r="E346" s="229" t="s">
        <v>1</v>
      </c>
      <c r="F346" s="230" t="s">
        <v>158</v>
      </c>
      <c r="G346" s="227"/>
      <c r="H346" s="229" t="s">
        <v>1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139</v>
      </c>
      <c r="AU346" s="236" t="s">
        <v>84</v>
      </c>
      <c r="AV346" s="13" t="s">
        <v>82</v>
      </c>
      <c r="AW346" s="13" t="s">
        <v>32</v>
      </c>
      <c r="AX346" s="13" t="s">
        <v>77</v>
      </c>
      <c r="AY346" s="236" t="s">
        <v>130</v>
      </c>
    </row>
    <row r="347" spans="1:51" s="14" customFormat="1" ht="12">
      <c r="A347" s="14"/>
      <c r="B347" s="237"/>
      <c r="C347" s="238"/>
      <c r="D347" s="228" t="s">
        <v>139</v>
      </c>
      <c r="E347" s="239" t="s">
        <v>1</v>
      </c>
      <c r="F347" s="240" t="s">
        <v>769</v>
      </c>
      <c r="G347" s="238"/>
      <c r="H347" s="241">
        <v>63.306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139</v>
      </c>
      <c r="AU347" s="247" t="s">
        <v>84</v>
      </c>
      <c r="AV347" s="14" t="s">
        <v>84</v>
      </c>
      <c r="AW347" s="14" t="s">
        <v>32</v>
      </c>
      <c r="AX347" s="14" t="s">
        <v>77</v>
      </c>
      <c r="AY347" s="247" t="s">
        <v>130</v>
      </c>
    </row>
    <row r="348" spans="1:51" s="15" customFormat="1" ht="12">
      <c r="A348" s="15"/>
      <c r="B348" s="248"/>
      <c r="C348" s="249"/>
      <c r="D348" s="228" t="s">
        <v>139</v>
      </c>
      <c r="E348" s="250" t="s">
        <v>1</v>
      </c>
      <c r="F348" s="251" t="s">
        <v>160</v>
      </c>
      <c r="G348" s="249"/>
      <c r="H348" s="252">
        <v>127.216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8" t="s">
        <v>139</v>
      </c>
      <c r="AU348" s="258" t="s">
        <v>84</v>
      </c>
      <c r="AV348" s="15" t="s">
        <v>137</v>
      </c>
      <c r="AW348" s="15" t="s">
        <v>32</v>
      </c>
      <c r="AX348" s="15" t="s">
        <v>82</v>
      </c>
      <c r="AY348" s="258" t="s">
        <v>130</v>
      </c>
    </row>
    <row r="349" spans="1:65" s="2" customFormat="1" ht="33" customHeight="1">
      <c r="A349" s="38"/>
      <c r="B349" s="39"/>
      <c r="C349" s="212" t="s">
        <v>770</v>
      </c>
      <c r="D349" s="212" t="s">
        <v>133</v>
      </c>
      <c r="E349" s="213" t="s">
        <v>771</v>
      </c>
      <c r="F349" s="214" t="s">
        <v>772</v>
      </c>
      <c r="G349" s="215" t="s">
        <v>136</v>
      </c>
      <c r="H349" s="216">
        <v>127.216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0.00026</v>
      </c>
      <c r="R349" s="222">
        <f>Q349*H349</f>
        <v>0.03307615999999999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213</v>
      </c>
      <c r="AT349" s="224" t="s">
        <v>133</v>
      </c>
      <c r="AU349" s="224" t="s">
        <v>84</v>
      </c>
      <c r="AY349" s="17" t="s">
        <v>130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82</v>
      </c>
      <c r="BK349" s="225">
        <f>ROUND(I349*H349,2)</f>
        <v>0</v>
      </c>
      <c r="BL349" s="17" t="s">
        <v>213</v>
      </c>
      <c r="BM349" s="224" t="s">
        <v>773</v>
      </c>
    </row>
    <row r="350" spans="1:51" s="13" customFormat="1" ht="12">
      <c r="A350" s="13"/>
      <c r="B350" s="226"/>
      <c r="C350" s="227"/>
      <c r="D350" s="228" t="s">
        <v>139</v>
      </c>
      <c r="E350" s="229" t="s">
        <v>1</v>
      </c>
      <c r="F350" s="230" t="s">
        <v>156</v>
      </c>
      <c r="G350" s="227"/>
      <c r="H350" s="229" t="s">
        <v>1</v>
      </c>
      <c r="I350" s="231"/>
      <c r="J350" s="227"/>
      <c r="K350" s="227"/>
      <c r="L350" s="232"/>
      <c r="M350" s="233"/>
      <c r="N350" s="234"/>
      <c r="O350" s="234"/>
      <c r="P350" s="234"/>
      <c r="Q350" s="234"/>
      <c r="R350" s="234"/>
      <c r="S350" s="234"/>
      <c r="T350" s="23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6" t="s">
        <v>139</v>
      </c>
      <c r="AU350" s="236" t="s">
        <v>84</v>
      </c>
      <c r="AV350" s="13" t="s">
        <v>82</v>
      </c>
      <c r="AW350" s="13" t="s">
        <v>32</v>
      </c>
      <c r="AX350" s="13" t="s">
        <v>77</v>
      </c>
      <c r="AY350" s="236" t="s">
        <v>130</v>
      </c>
    </row>
    <row r="351" spans="1:51" s="14" customFormat="1" ht="12">
      <c r="A351" s="14"/>
      <c r="B351" s="237"/>
      <c r="C351" s="238"/>
      <c r="D351" s="228" t="s">
        <v>139</v>
      </c>
      <c r="E351" s="239" t="s">
        <v>1</v>
      </c>
      <c r="F351" s="240" t="s">
        <v>157</v>
      </c>
      <c r="G351" s="238"/>
      <c r="H351" s="241">
        <v>63.91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139</v>
      </c>
      <c r="AU351" s="247" t="s">
        <v>84</v>
      </c>
      <c r="AV351" s="14" t="s">
        <v>84</v>
      </c>
      <c r="AW351" s="14" t="s">
        <v>32</v>
      </c>
      <c r="AX351" s="14" t="s">
        <v>77</v>
      </c>
      <c r="AY351" s="247" t="s">
        <v>130</v>
      </c>
    </row>
    <row r="352" spans="1:51" s="13" customFormat="1" ht="12">
      <c r="A352" s="13"/>
      <c r="B352" s="226"/>
      <c r="C352" s="227"/>
      <c r="D352" s="228" t="s">
        <v>139</v>
      </c>
      <c r="E352" s="229" t="s">
        <v>1</v>
      </c>
      <c r="F352" s="230" t="s">
        <v>158</v>
      </c>
      <c r="G352" s="227"/>
      <c r="H352" s="229" t="s">
        <v>1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139</v>
      </c>
      <c r="AU352" s="236" t="s">
        <v>84</v>
      </c>
      <c r="AV352" s="13" t="s">
        <v>82</v>
      </c>
      <c r="AW352" s="13" t="s">
        <v>32</v>
      </c>
      <c r="AX352" s="13" t="s">
        <v>77</v>
      </c>
      <c r="AY352" s="236" t="s">
        <v>130</v>
      </c>
    </row>
    <row r="353" spans="1:51" s="14" customFormat="1" ht="12">
      <c r="A353" s="14"/>
      <c r="B353" s="237"/>
      <c r="C353" s="238"/>
      <c r="D353" s="228" t="s">
        <v>139</v>
      </c>
      <c r="E353" s="239" t="s">
        <v>1</v>
      </c>
      <c r="F353" s="240" t="s">
        <v>769</v>
      </c>
      <c r="G353" s="238"/>
      <c r="H353" s="241">
        <v>63.306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139</v>
      </c>
      <c r="AU353" s="247" t="s">
        <v>84</v>
      </c>
      <c r="AV353" s="14" t="s">
        <v>84</v>
      </c>
      <c r="AW353" s="14" t="s">
        <v>32</v>
      </c>
      <c r="AX353" s="14" t="s">
        <v>77</v>
      </c>
      <c r="AY353" s="247" t="s">
        <v>130</v>
      </c>
    </row>
    <row r="354" spans="1:51" s="15" customFormat="1" ht="12">
      <c r="A354" s="15"/>
      <c r="B354" s="248"/>
      <c r="C354" s="249"/>
      <c r="D354" s="228" t="s">
        <v>139</v>
      </c>
      <c r="E354" s="250" t="s">
        <v>1</v>
      </c>
      <c r="F354" s="251" t="s">
        <v>160</v>
      </c>
      <c r="G354" s="249"/>
      <c r="H354" s="252">
        <v>127.216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139</v>
      </c>
      <c r="AU354" s="258" t="s">
        <v>84</v>
      </c>
      <c r="AV354" s="15" t="s">
        <v>137</v>
      </c>
      <c r="AW354" s="15" t="s">
        <v>32</v>
      </c>
      <c r="AX354" s="15" t="s">
        <v>82</v>
      </c>
      <c r="AY354" s="258" t="s">
        <v>130</v>
      </c>
    </row>
    <row r="355" spans="1:65" s="2" customFormat="1" ht="37.8" customHeight="1">
      <c r="A355" s="38"/>
      <c r="B355" s="39"/>
      <c r="C355" s="212" t="s">
        <v>774</v>
      </c>
      <c r="D355" s="212" t="s">
        <v>133</v>
      </c>
      <c r="E355" s="213" t="s">
        <v>775</v>
      </c>
      <c r="F355" s="214" t="s">
        <v>776</v>
      </c>
      <c r="G355" s="215" t="s">
        <v>136</v>
      </c>
      <c r="H355" s="216">
        <v>63.306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2E-05</v>
      </c>
      <c r="R355" s="222">
        <f>Q355*H355</f>
        <v>0.0012661200000000001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213</v>
      </c>
      <c r="AT355" s="224" t="s">
        <v>133</v>
      </c>
      <c r="AU355" s="224" t="s">
        <v>84</v>
      </c>
      <c r="AY355" s="17" t="s">
        <v>130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82</v>
      </c>
      <c r="BK355" s="225">
        <f>ROUND(I355*H355,2)</f>
        <v>0</v>
      </c>
      <c r="BL355" s="17" t="s">
        <v>213</v>
      </c>
      <c r="BM355" s="224" t="s">
        <v>777</v>
      </c>
    </row>
    <row r="356" spans="1:51" s="13" customFormat="1" ht="12">
      <c r="A356" s="13"/>
      <c r="B356" s="226"/>
      <c r="C356" s="227"/>
      <c r="D356" s="228" t="s">
        <v>139</v>
      </c>
      <c r="E356" s="229" t="s">
        <v>1</v>
      </c>
      <c r="F356" s="230" t="s">
        <v>158</v>
      </c>
      <c r="G356" s="227"/>
      <c r="H356" s="229" t="s">
        <v>1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139</v>
      </c>
      <c r="AU356" s="236" t="s">
        <v>84</v>
      </c>
      <c r="AV356" s="13" t="s">
        <v>82</v>
      </c>
      <c r="AW356" s="13" t="s">
        <v>32</v>
      </c>
      <c r="AX356" s="13" t="s">
        <v>77</v>
      </c>
      <c r="AY356" s="236" t="s">
        <v>130</v>
      </c>
    </row>
    <row r="357" spans="1:51" s="14" customFormat="1" ht="12">
      <c r="A357" s="14"/>
      <c r="B357" s="237"/>
      <c r="C357" s="238"/>
      <c r="D357" s="228" t="s">
        <v>139</v>
      </c>
      <c r="E357" s="239" t="s">
        <v>1</v>
      </c>
      <c r="F357" s="240" t="s">
        <v>769</v>
      </c>
      <c r="G357" s="238"/>
      <c r="H357" s="241">
        <v>63.306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139</v>
      </c>
      <c r="AU357" s="247" t="s">
        <v>84</v>
      </c>
      <c r="AV357" s="14" t="s">
        <v>84</v>
      </c>
      <c r="AW357" s="14" t="s">
        <v>32</v>
      </c>
      <c r="AX357" s="14" t="s">
        <v>82</v>
      </c>
      <c r="AY357" s="247" t="s">
        <v>130</v>
      </c>
    </row>
    <row r="358" spans="1:63" s="12" customFormat="1" ht="25.9" customHeight="1">
      <c r="A358" s="12"/>
      <c r="B358" s="196"/>
      <c r="C358" s="197"/>
      <c r="D358" s="198" t="s">
        <v>76</v>
      </c>
      <c r="E358" s="199" t="s">
        <v>778</v>
      </c>
      <c r="F358" s="199" t="s">
        <v>779</v>
      </c>
      <c r="G358" s="197"/>
      <c r="H358" s="197"/>
      <c r="I358" s="200"/>
      <c r="J358" s="201">
        <f>BK358</f>
        <v>0</v>
      </c>
      <c r="K358" s="197"/>
      <c r="L358" s="202"/>
      <c r="M358" s="203"/>
      <c r="N358" s="204"/>
      <c r="O358" s="204"/>
      <c r="P358" s="205">
        <f>P359+P360+P362</f>
        <v>0</v>
      </c>
      <c r="Q358" s="204"/>
      <c r="R358" s="205">
        <f>R359+R360+R362</f>
        <v>0</v>
      </c>
      <c r="S358" s="204"/>
      <c r="T358" s="206">
        <f>T359+T360+T362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161</v>
      </c>
      <c r="AT358" s="208" t="s">
        <v>76</v>
      </c>
      <c r="AU358" s="208" t="s">
        <v>77</v>
      </c>
      <c r="AY358" s="207" t="s">
        <v>130</v>
      </c>
      <c r="BK358" s="209">
        <f>BK359+BK360+BK362</f>
        <v>0</v>
      </c>
    </row>
    <row r="359" spans="1:65" s="2" customFormat="1" ht="16.5" customHeight="1">
      <c r="A359" s="38"/>
      <c r="B359" s="39"/>
      <c r="C359" s="212" t="s">
        <v>780</v>
      </c>
      <c r="D359" s="212" t="s">
        <v>133</v>
      </c>
      <c r="E359" s="213" t="s">
        <v>781</v>
      </c>
      <c r="F359" s="214" t="s">
        <v>782</v>
      </c>
      <c r="G359" s="215" t="s">
        <v>783</v>
      </c>
      <c r="H359" s="270"/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784</v>
      </c>
      <c r="AT359" s="224" t="s">
        <v>133</v>
      </c>
      <c r="AU359" s="224" t="s">
        <v>82</v>
      </c>
      <c r="AY359" s="17" t="s">
        <v>130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82</v>
      </c>
      <c r="BK359" s="225">
        <f>ROUND(I359*H359,2)</f>
        <v>0</v>
      </c>
      <c r="BL359" s="17" t="s">
        <v>784</v>
      </c>
      <c r="BM359" s="224" t="s">
        <v>785</v>
      </c>
    </row>
    <row r="360" spans="1:63" s="12" customFormat="1" ht="22.8" customHeight="1">
      <c r="A360" s="12"/>
      <c r="B360" s="196"/>
      <c r="C360" s="197"/>
      <c r="D360" s="198" t="s">
        <v>76</v>
      </c>
      <c r="E360" s="210" t="s">
        <v>786</v>
      </c>
      <c r="F360" s="210" t="s">
        <v>787</v>
      </c>
      <c r="G360" s="197"/>
      <c r="H360" s="197"/>
      <c r="I360" s="200"/>
      <c r="J360" s="211">
        <f>BK360</f>
        <v>0</v>
      </c>
      <c r="K360" s="197"/>
      <c r="L360" s="202"/>
      <c r="M360" s="203"/>
      <c r="N360" s="204"/>
      <c r="O360" s="204"/>
      <c r="P360" s="205">
        <f>P361</f>
        <v>0</v>
      </c>
      <c r="Q360" s="204"/>
      <c r="R360" s="205">
        <f>R361</f>
        <v>0</v>
      </c>
      <c r="S360" s="204"/>
      <c r="T360" s="206">
        <f>T361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7" t="s">
        <v>161</v>
      </c>
      <c r="AT360" s="208" t="s">
        <v>76</v>
      </c>
      <c r="AU360" s="208" t="s">
        <v>82</v>
      </c>
      <c r="AY360" s="207" t="s">
        <v>130</v>
      </c>
      <c r="BK360" s="209">
        <f>BK361</f>
        <v>0</v>
      </c>
    </row>
    <row r="361" spans="1:65" s="2" customFormat="1" ht="16.5" customHeight="1">
      <c r="A361" s="38"/>
      <c r="B361" s="39"/>
      <c r="C361" s="212" t="s">
        <v>788</v>
      </c>
      <c r="D361" s="212" t="s">
        <v>133</v>
      </c>
      <c r="E361" s="213" t="s">
        <v>789</v>
      </c>
      <c r="F361" s="214" t="s">
        <v>790</v>
      </c>
      <c r="G361" s="215" t="s">
        <v>791</v>
      </c>
      <c r="H361" s="216">
        <v>1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784</v>
      </c>
      <c r="AT361" s="224" t="s">
        <v>133</v>
      </c>
      <c r="AU361" s="224" t="s">
        <v>84</v>
      </c>
      <c r="AY361" s="17" t="s">
        <v>130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82</v>
      </c>
      <c r="BK361" s="225">
        <f>ROUND(I361*H361,2)</f>
        <v>0</v>
      </c>
      <c r="BL361" s="17" t="s">
        <v>784</v>
      </c>
      <c r="BM361" s="224" t="s">
        <v>792</v>
      </c>
    </row>
    <row r="362" spans="1:63" s="12" customFormat="1" ht="22.8" customHeight="1">
      <c r="A362" s="12"/>
      <c r="B362" s="196"/>
      <c r="C362" s="197"/>
      <c r="D362" s="198" t="s">
        <v>76</v>
      </c>
      <c r="E362" s="210" t="s">
        <v>793</v>
      </c>
      <c r="F362" s="210" t="s">
        <v>794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P363</f>
        <v>0</v>
      </c>
      <c r="Q362" s="204"/>
      <c r="R362" s="205">
        <f>R363</f>
        <v>0</v>
      </c>
      <c r="S362" s="204"/>
      <c r="T362" s="206">
        <f>T363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161</v>
      </c>
      <c r="AT362" s="208" t="s">
        <v>76</v>
      </c>
      <c r="AU362" s="208" t="s">
        <v>82</v>
      </c>
      <c r="AY362" s="207" t="s">
        <v>130</v>
      </c>
      <c r="BK362" s="209">
        <f>BK363</f>
        <v>0</v>
      </c>
    </row>
    <row r="363" spans="1:65" s="2" customFormat="1" ht="21.75" customHeight="1">
      <c r="A363" s="38"/>
      <c r="B363" s="39"/>
      <c r="C363" s="212" t="s">
        <v>795</v>
      </c>
      <c r="D363" s="212" t="s">
        <v>133</v>
      </c>
      <c r="E363" s="213" t="s">
        <v>796</v>
      </c>
      <c r="F363" s="214" t="s">
        <v>797</v>
      </c>
      <c r="G363" s="215" t="s">
        <v>791</v>
      </c>
      <c r="H363" s="216">
        <v>1</v>
      </c>
      <c r="I363" s="217"/>
      <c r="J363" s="218">
        <f>ROUND(I363*H363,2)</f>
        <v>0</v>
      </c>
      <c r="K363" s="219"/>
      <c r="L363" s="44"/>
      <c r="M363" s="271" t="s">
        <v>1</v>
      </c>
      <c r="N363" s="272" t="s">
        <v>42</v>
      </c>
      <c r="O363" s="273"/>
      <c r="P363" s="274">
        <f>O363*H363</f>
        <v>0</v>
      </c>
      <c r="Q363" s="274">
        <v>0</v>
      </c>
      <c r="R363" s="274">
        <f>Q363*H363</f>
        <v>0</v>
      </c>
      <c r="S363" s="274">
        <v>0</v>
      </c>
      <c r="T363" s="27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784</v>
      </c>
      <c r="AT363" s="224" t="s">
        <v>133</v>
      </c>
      <c r="AU363" s="224" t="s">
        <v>84</v>
      </c>
      <c r="AY363" s="17" t="s">
        <v>130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82</v>
      </c>
      <c r="BK363" s="225">
        <f>ROUND(I363*H363,2)</f>
        <v>0</v>
      </c>
      <c r="BL363" s="17" t="s">
        <v>784</v>
      </c>
      <c r="BM363" s="224" t="s">
        <v>798</v>
      </c>
    </row>
    <row r="364" spans="1:31" s="2" customFormat="1" ht="6.95" customHeight="1">
      <c r="A364" s="38"/>
      <c r="B364" s="66"/>
      <c r="C364" s="67"/>
      <c r="D364" s="67"/>
      <c r="E364" s="67"/>
      <c r="F364" s="67"/>
      <c r="G364" s="67"/>
      <c r="H364" s="67"/>
      <c r="I364" s="67"/>
      <c r="J364" s="67"/>
      <c r="K364" s="67"/>
      <c r="L364" s="44"/>
      <c r="M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</row>
  </sheetData>
  <sheetProtection password="CC35" sheet="1" objects="1" scenarios="1" formatColumns="0" formatRows="0" autoFilter="0"/>
  <autoFilter ref="C135:K36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2023-11-16T07:31:57Z</dcterms:created>
  <dcterms:modified xsi:type="dcterms:W3CDTF">2023-11-16T07:32:00Z</dcterms:modified>
  <cp:category/>
  <cp:version/>
  <cp:contentType/>
  <cp:contentStatus/>
</cp:coreProperties>
</file>