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MŠ Vítězná - modrý p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'00 - MŠ Vítězná - modrý p...'!$C$88:$K$321</definedName>
    <definedName name="_xlnm.Print_Area" localSheetId="1">'00 - MŠ Vítězná - modrý p...'!$C$4:$J$37,'00 - MŠ Vítězná - modrý p...'!$C$43:$J$72,'00 - MŠ Vítězná - modrý p...'!$C$78:$K$321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'00 - MŠ Vítězná - modrý p...'!$88:$88</definedName>
  </definedNames>
  <calcPr fullCalcOnLoad="1"/>
</workbook>
</file>

<file path=xl/sharedStrings.xml><?xml version="1.0" encoding="utf-8"?>
<sst xmlns="http://schemas.openxmlformats.org/spreadsheetml/2006/main" count="2913" uniqueCount="705">
  <si>
    <t>Export Komplet</t>
  </si>
  <si>
    <t>VZ</t>
  </si>
  <si>
    <t>2.0</t>
  </si>
  <si>
    <t>ZAMOK</t>
  </si>
  <si>
    <t>False</t>
  </si>
  <si>
    <t>{469fd557-c0cc-4d56-81a6-bb958564673f}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</si>
  <si>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</si>
  <si>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</si>
  <si>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</si>
  <si>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</si>
  <si>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</si>
  <si>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</si>
  <si>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</si>
  <si>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</si>
  <si>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</si>
  <si>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</si>
  <si>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</si>
  <si>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Vítězná - modrý pavilon - oprava ateliéru</t>
  </si>
  <si>
    <t>KSO:</t>
  </si>
  <si>
    <t/>
  </si>
  <si>
    <t>CC-CZ:</t>
  </si>
  <si>
    <t>Místo:</t>
  </si>
  <si>
    <t>Sokolov, Vítězná 725</t>
  </si>
  <si>
    <t>Datum:</t>
  </si>
  <si>
    <t>20. 2. 2024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</si>
  <si>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</si>
  <si>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</si>
  <si>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</si>
  <si>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</si>
  <si>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</si>
  <si>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</si>
  <si>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</si>
  <si>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</si>
  <si>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</si>
  <si>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</si>
  <si>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</si>
  <si>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</si>
  <si>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</si>
  <si>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</si>
  <si>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</si>
  <si>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</si>
  <si>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</si>
  <si>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</si>
  <si>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</si>
  <si>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</si>
  <si>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</si>
  <si>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</si>
  <si>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</si>
  <si>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</si>
  <si>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</si>
  <si>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</si>
  <si>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</si>
  <si>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</si>
  <si>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</si>
  <si>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</si>
  <si>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</si>
  <si>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</si>
  <si>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</si>
  <si>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</si>
  <si>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</si>
  <si>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</si>
  <si>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</si>
  <si>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</si>
  <si>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</si>
  <si>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</si>
  <si>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</si>
  <si>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</si>
  <si>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</si>
  <si>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</si>
  <si>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</si>
  <si>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</si>
  <si>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</si>
  <si>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</si>
  <si>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</si>
  <si>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</si>
  <si>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</si>
  <si>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</si>
  <si>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</si>
  <si>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</si>
  <si>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</si>
  <si>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</si>
  <si>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</si>
  <si>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</si>
  <si>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</si>
  <si>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</si>
  <si>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</si>
  <si>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</si>
  <si>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</si>
  <si>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</si>
  <si>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</si>
  <si>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</si>
  <si>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</si>
  <si>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</t>
  </si>
  <si>
    <t xml:space="preserve">    725 - Zdravotechnika - zařizovací předměty</t>
  </si>
  <si>
    <t xml:space="preserve">    741 - Elektroinstalace - silnoproud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</si>
  <si>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</si>
  <si>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</si>
  <si>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</si>
  <si>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</si>
  <si>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</si>
  <si>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</si>
  <si>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</si>
  <si>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</si>
  <si>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</si>
  <si>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</si>
  <si>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</si>
  <si>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</si>
  <si>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</si>
  <si>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</si>
  <si>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</si>
  <si>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</si>
  <si>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</si>
  <si>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</si>
  <si>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</si>
  <si>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</si>
  <si>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</si>
  <si>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</si>
  <si>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</si>
  <si>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</si>
  <si>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</si>
  <si>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340271025</t>
  </si>
  <si>
    <t>Zazdívka otvorů v příčkách nebo stěnách pórobetonovými tvárnicemi plochy přes 1 m2 do 4 m2, objemová hmotnost 500 kg/m3, tloušťka příčky 100 mm</t>
  </si>
  <si>
    <t>m2</t>
  </si>
  <si>
    <t>CS ÚRS 2024 01</t>
  </si>
  <si>
    <t>4</t>
  </si>
  <si>
    <t>-1304821429</t>
  </si>
  <si>
    <t>Online PSC</t>
  </si>
  <si>
    <t>https://podminky.urs.cz/item/CS_URS_2024_01/340271025</t>
  </si>
  <si>
    <t>VV</t>
  </si>
  <si>
    <t>zadní dveře</t>
  </si>
  <si>
    <t>0,9*2,1</t>
  </si>
  <si>
    <t>342291112</t>
  </si>
  <si>
    <t>Ukotvení příček polyuretanovou pěnou, tl. příčky přes 100 mm</t>
  </si>
  <si>
    <t>m</t>
  </si>
  <si>
    <t>-1128131822</t>
  </si>
  <si>
    <t>https://podminky.urs.cz/item/CS_URS_2024_01/342291112</t>
  </si>
  <si>
    <t>0,9+2,1+2,1</t>
  </si>
  <si>
    <t>342291121</t>
  </si>
  <si>
    <t>Ukotvení příček plochými kotvami, do konstrukce cihelné</t>
  </si>
  <si>
    <t>670109509</t>
  </si>
  <si>
    <t>https://podminky.urs.cz/item/CS_URS_2024_01/342291121</t>
  </si>
  <si>
    <t>2,1+2,1</t>
  </si>
  <si>
    <t>6</t>
  </si>
  <si>
    <t>Úpravy povrchů, podlahy a osazování výplní</t>
  </si>
  <si>
    <t>611325416</t>
  </si>
  <si>
    <t>Oprava vápenocementové omítky vnitřních ploch hladké, tloušťky do 20 mm, s celoplošným přeštukováním, tloušťky štuku 3 mm stropů, v rozsahu opravované plochy do 10%</t>
  </si>
  <si>
    <t>-1181802090</t>
  </si>
  <si>
    <t>https://podminky.urs.cz/item/CS_URS_2024_01/611325416</t>
  </si>
  <si>
    <t>2,24*2,57</t>
  </si>
  <si>
    <t>0,84*2,15</t>
  </si>
  <si>
    <t>1,97*0,46</t>
  </si>
  <si>
    <t>2,25*0,82</t>
  </si>
  <si>
    <t>Součet</t>
  </si>
  <si>
    <t>5</t>
  </si>
  <si>
    <t>612325111</t>
  </si>
  <si>
    <t>Vápenocementová omítka rýh hladká ve stěnách, šířky rýhy do 150 mm</t>
  </si>
  <si>
    <t>1409550072</t>
  </si>
  <si>
    <t>https://podminky.urs.cz/item/CS_URS_2024_01/612325111</t>
  </si>
  <si>
    <t>Po vybourané stěně</t>
  </si>
  <si>
    <t>2,56*0,15</t>
  </si>
  <si>
    <t>612325411</t>
  </si>
  <si>
    <t>Oprava vápenocementové omítky vnitřních ploch hladké, tloušťky do 20 mm stěn, v rozsahu opravované plochy do 10%</t>
  </si>
  <si>
    <t>940805883</t>
  </si>
  <si>
    <t>https://podminky.urs.cz/item/CS_URS_2024_01/612325411</t>
  </si>
  <si>
    <t>(2,24+2,57+0,09+0,84+0,17+0,46+0,31+0,82+0,9+1,2+4,68)*2,56</t>
  </si>
  <si>
    <t>-(0,9*2)*2</t>
  </si>
  <si>
    <t>-2,24*1,55</t>
  </si>
  <si>
    <t>(2,24+1,55+1,55)*0,07</t>
  </si>
  <si>
    <t>7</t>
  </si>
  <si>
    <t>619995001</t>
  </si>
  <si>
    <t>Začištění omítek (s dodáním hmot) kolem oken, dveří, podlah, obkladů apod.</t>
  </si>
  <si>
    <t>1976013103</t>
  </si>
  <si>
    <t>https://podminky.urs.cz/item/CS_URS_2024_01/619995001</t>
  </si>
  <si>
    <t>Po výměně zárubní</t>
  </si>
  <si>
    <t>(0,9+2,1+2,1)*2</t>
  </si>
  <si>
    <t>8</t>
  </si>
  <si>
    <t>612131101</t>
  </si>
  <si>
    <t>Podkladní a spojovací vrstva vnitřních omítaných ploch cementový postřik nanášený ručně celoplošně stěn</t>
  </si>
  <si>
    <t>-854006929</t>
  </si>
  <si>
    <t>https://podminky.urs.cz/item/CS_URS_2024_01/612131101</t>
  </si>
  <si>
    <t>Po odsekání obkladů</t>
  </si>
  <si>
    <t>(0,1+0,84+0,18+0,46)*1,85</t>
  </si>
  <si>
    <t>(0,3+0,82+0,9)*2,3</t>
  </si>
  <si>
    <t>9</t>
  </si>
  <si>
    <t>612321121</t>
  </si>
  <si>
    <t>Omítka vápenocementová vnitřních ploch nanášená ručně jednovrstvá, tloušťky do 10 mm hladká svislých konstrukcí stěn</t>
  </si>
  <si>
    <t>-1662766805</t>
  </si>
  <si>
    <t>https://podminky.urs.cz/item/CS_URS_2024_01/612321121</t>
  </si>
  <si>
    <t>10</t>
  </si>
  <si>
    <t>612321191</t>
  </si>
  <si>
    <t>Omítka vápenocementová vnitřních ploch nanášená ručně Příplatek k cenám za každých dalších i započatých 5 mm tloušťky omítky přes 10 mm stěn</t>
  </si>
  <si>
    <t>1053305042</t>
  </si>
  <si>
    <t>https://podminky.urs.cz/item/CS_URS_2024_01/612321191</t>
  </si>
  <si>
    <t>11</t>
  </si>
  <si>
    <t>612142001</t>
  </si>
  <si>
    <t>Pletivo vnitřních ploch v ploše nebo pruzích, na plném podkladu sklovláknité vtlačené do tmelu včetně tmelu stěn</t>
  </si>
  <si>
    <t>1354075671</t>
  </si>
  <si>
    <t>https://podminky.urs.cz/item/CS_URS_2024_01/612142001</t>
  </si>
  <si>
    <t>Zazdívka dveří</t>
  </si>
  <si>
    <t>(0,9*2,1)*2</t>
  </si>
  <si>
    <t>612131121</t>
  </si>
  <si>
    <t>Podkladní a spojovací vrstva vnitřních omítaných ploch penetrace disperzní nanášená ručně stěn</t>
  </si>
  <si>
    <t>-489391462</t>
  </si>
  <si>
    <t>https://podminky.urs.cz/item/CS_URS_2024_01/612131121</t>
  </si>
  <si>
    <t>(2,24+2,57+0,09+0,84+0,17+0,46+0,31+0,82+0,9+0,15+1,2+4,68)*2,56</t>
  </si>
  <si>
    <t>-0,9*2</t>
  </si>
  <si>
    <t>0,9*2</t>
  </si>
  <si>
    <t>13</t>
  </si>
  <si>
    <t>612311131</t>
  </si>
  <si>
    <t>Vápenný štuk vnitřních ploch tloušťky do 3 mm svislých konstrukcí stěn</t>
  </si>
  <si>
    <t>482232885</t>
  </si>
  <si>
    <t>https://podminky.urs.cz/item/CS_URS_2024_01/612311131</t>
  </si>
  <si>
    <t>14</t>
  </si>
  <si>
    <t>642942111</t>
  </si>
  <si>
    <t>Osazování zárubní nebo rámů kovových dveřních lisovaných nebo z úhelníků bez dveřních křídel na cementovou maltu, plochy otvoru do 2,5 m2</t>
  </si>
  <si>
    <t>kus</t>
  </si>
  <si>
    <t>594728941</t>
  </si>
  <si>
    <t>https://podminky.urs.cz/item/CS_URS_2024_01/642942111</t>
  </si>
  <si>
    <t>Zárubeň mezi třídou a ateliérem</t>
  </si>
  <si>
    <t>15</t>
  </si>
  <si>
    <t>M</t>
  </si>
  <si>
    <t>55331487</t>
  </si>
  <si>
    <t>zárubeň jednokřídlá ocelová pro zdění tl stěny 110-150mm rozměru 800/1970, 2100mm</t>
  </si>
  <si>
    <t>285641094</t>
  </si>
  <si>
    <t>Ostatní konstrukce a práce, bourání</t>
  </si>
  <si>
    <t>16</t>
  </si>
  <si>
    <t>968072455</t>
  </si>
  <si>
    <t>Vybourání kovových rámů oken s křídly, dveřních zárubní, vrat, stěn, ostění nebo obkladů dveřních zárubní, plochy do 2 m2</t>
  </si>
  <si>
    <t>248364454</t>
  </si>
  <si>
    <t>https://podminky.urs.cz/item/CS_URS_2024_01/968072455</t>
  </si>
  <si>
    <t>(0,8*2)*2</t>
  </si>
  <si>
    <t>17</t>
  </si>
  <si>
    <t>962031132</t>
  </si>
  <si>
    <t>Bourání příček nebo přizdívek z cihel pálených plných nebo dutých, tl. do 100 mm</t>
  </si>
  <si>
    <t>1726508838</t>
  </si>
  <si>
    <t>https://podminky.urs.cz/item/CS_URS_2024_01/962031132</t>
  </si>
  <si>
    <t xml:space="preserve">Podezdívka vaničky </t>
  </si>
  <si>
    <t>(0,9+0,9+0,82+0,82)*0,42</t>
  </si>
  <si>
    <t>18</t>
  </si>
  <si>
    <t>962031133</t>
  </si>
  <si>
    <t>Bourání příček nebo přizdívek z cihel pálených plných nebo dutých, tl. přes 100 do 150 mm</t>
  </si>
  <si>
    <t>-865171637</t>
  </si>
  <si>
    <t>https://podminky.urs.cz/item/CS_URS_2024_01/962031133</t>
  </si>
  <si>
    <t>Příčka</t>
  </si>
  <si>
    <t>0,92*2,56</t>
  </si>
  <si>
    <t>19</t>
  </si>
  <si>
    <t>965046111</t>
  </si>
  <si>
    <t>Broušení stávajících betonových podlah úběr do 3 mm</t>
  </si>
  <si>
    <t>-457843340</t>
  </si>
  <si>
    <t>https://podminky.urs.cz/item/CS_URS_2024_01/965046111</t>
  </si>
  <si>
    <t>2,15*0,84</t>
  </si>
  <si>
    <t>1,98*0,46</t>
  </si>
  <si>
    <t>0,82*2,25</t>
  </si>
  <si>
    <t>20</t>
  </si>
  <si>
    <t>965046119</t>
  </si>
  <si>
    <t>Broušení stávajících betonových podlah Příplatek k ceně za každý další 1 mm úběru</t>
  </si>
  <si>
    <t>-1421981188</t>
  </si>
  <si>
    <t>https://podminky.urs.cz/item/CS_URS_2024_01/965046119</t>
  </si>
  <si>
    <t>10,319*2</t>
  </si>
  <si>
    <t>978011121</t>
  </si>
  <si>
    <t>Otlučení vápenných nebo vápenocementových omítek vnitřních ploch stropů, v rozsahu přes 5 do 10 %</t>
  </si>
  <si>
    <t>-1292667213</t>
  </si>
  <si>
    <t>https://podminky.urs.cz/item/CS_URS_2024_01/978011121</t>
  </si>
  <si>
    <t>22</t>
  </si>
  <si>
    <t>978013121</t>
  </si>
  <si>
    <t>Otlučení vápenných nebo vápenocementových omítek vnitřních ploch stěn s vyškrabáním spar, s očištěním zdiva, v rozsahu přes 5 do 10 %</t>
  </si>
  <si>
    <t>186448510</t>
  </si>
  <si>
    <t>https://podminky.urs.cz/item/CS_URS_2024_01/978013121</t>
  </si>
  <si>
    <t>23</t>
  </si>
  <si>
    <t>009-x1</t>
  </si>
  <si>
    <t>Demontáž dřevěného krytu radiátoru, uschování a zpětná montáž po dokončení prací</t>
  </si>
  <si>
    <t>-1222719817</t>
  </si>
  <si>
    <t>24</t>
  </si>
  <si>
    <t>949101111</t>
  </si>
  <si>
    <t>Lešení pomocné pracovní pro objekty pozemních staveb pro zatížení do 150 kg/m2, o výšce lešeňové podlahy do 1,9 m</t>
  </si>
  <si>
    <t>-582375199</t>
  </si>
  <si>
    <t>https://podminky.urs.cz/item/CS_URS_2024_01/949101111</t>
  </si>
  <si>
    <t>25</t>
  </si>
  <si>
    <t>952901111</t>
  </si>
  <si>
    <t>Vyčištění budov nebo objektů před předáním do užívání budov bytové nebo občanské výstavby, světlé výšky podlaží do 4 m</t>
  </si>
  <si>
    <t>1123381747</t>
  </si>
  <si>
    <t>https://podminky.urs.cz/item/CS_URS_2024_01/952901111</t>
  </si>
  <si>
    <t>997</t>
  </si>
  <si>
    <t>Přesun sutě</t>
  </si>
  <si>
    <t>26</t>
  </si>
  <si>
    <t>997002611</t>
  </si>
  <si>
    <t>Nakládání suti a vybouraných hmot na dopravní prostředek pro vodorovné přemístění</t>
  </si>
  <si>
    <t>t</t>
  </si>
  <si>
    <t>1859181309</t>
  </si>
  <si>
    <t>https://podminky.urs.cz/item/CS_URS_2024_01/997002611</t>
  </si>
  <si>
    <t>27</t>
  </si>
  <si>
    <t>997013211</t>
  </si>
  <si>
    <t>Vnitrostaveništní doprava suti a vybouraných hmot vodorovně do 50 m s naložením ručně pro budovy a haly výšky do 6 m</t>
  </si>
  <si>
    <t>1464772895</t>
  </si>
  <si>
    <t>https://podminky.urs.cz/item/CS_URS_2024_01/997013211</t>
  </si>
  <si>
    <t>28</t>
  </si>
  <si>
    <t>997013501</t>
  </si>
  <si>
    <t>Odvoz suti a vybouraných hmot na skládku nebo meziskládku se složením, na vzdálenost do 1 km</t>
  </si>
  <si>
    <t>923388806</t>
  </si>
  <si>
    <t>https://podminky.urs.cz/item/CS_URS_2024_01/997013501</t>
  </si>
  <si>
    <t>29</t>
  </si>
  <si>
    <t>997013509</t>
  </si>
  <si>
    <t>Odvoz suti a vybouraných hmot na skládku nebo meziskládku se složením, na vzdálenost Příplatek k ceně za každý další započatý 1 km přes 1 km</t>
  </si>
  <si>
    <t>-1724375319</t>
  </si>
  <si>
    <t>https://podminky.urs.cz/item/CS_URS_2024_01/997013509</t>
  </si>
  <si>
    <t>2,243*6</t>
  </si>
  <si>
    <t>30</t>
  </si>
  <si>
    <t>997013631</t>
  </si>
  <si>
    <t>Poplatek za uložení stavebního odpadu na skládce (skládkovné) směsného stavebního a demoličního zatříděného do Katalogu odpadů pod kódem 17 09 04</t>
  </si>
  <si>
    <t>-61443770</t>
  </si>
  <si>
    <t>https://podminky.urs.cz/item/CS_URS_2024_01/997013631</t>
  </si>
  <si>
    <t>998</t>
  </si>
  <si>
    <t>Přesun hmot</t>
  </si>
  <si>
    <t>31</t>
  </si>
  <si>
    <t>998018001</t>
  </si>
  <si>
    <t>Přesun hmot pro budovy občanské výstavby, bydlení, výrobu a služby ruční (bez užití mechanizace) vodorovná dopravní vzdálenost do 100 m pro budovy s jakoukoliv nosnou konstrukcí výšky do 6 m</t>
  </si>
  <si>
    <t>1236870304</t>
  </si>
  <si>
    <t>https://podminky.urs.cz/item/CS_URS_2024_01/998018001</t>
  </si>
  <si>
    <t>PSV</t>
  </si>
  <si>
    <t>Práce a dodávky PSV</t>
  </si>
  <si>
    <t>721</t>
  </si>
  <si>
    <t>Zdravotechnika</t>
  </si>
  <si>
    <t>32</t>
  </si>
  <si>
    <t>721-x1</t>
  </si>
  <si>
    <t>Demontáž, zaslepení a likvidace připojovacích potrubí pro sprchu a umyvadlo</t>
  </si>
  <si>
    <t>soubor</t>
  </si>
  <si>
    <t>-624756480</t>
  </si>
  <si>
    <t>725</t>
  </si>
  <si>
    <t>Zdravotechnika - zařizovací předměty</t>
  </si>
  <si>
    <t>33</t>
  </si>
  <si>
    <t>725210821</t>
  </si>
  <si>
    <t>Demontáž umyvadel bez výtokových armatur umyvadel</t>
  </si>
  <si>
    <t>116521342</t>
  </si>
  <si>
    <t>https://podminky.urs.cz/item/CS_URS_2024_01/725210821</t>
  </si>
  <si>
    <t>34</t>
  </si>
  <si>
    <t>725240811</t>
  </si>
  <si>
    <t>Demontáž sprchových kabin a vaniček bez výtokových armatur kabin</t>
  </si>
  <si>
    <t>-966316623</t>
  </si>
  <si>
    <t>https://podminky.urs.cz/item/CS_URS_2024_01/725240811</t>
  </si>
  <si>
    <t>35</t>
  </si>
  <si>
    <t>725820801</t>
  </si>
  <si>
    <t>Demontáž baterií nástěnných do G 3/4</t>
  </si>
  <si>
    <t>5207210</t>
  </si>
  <si>
    <t>https://podminky.urs.cz/item/CS_URS_2024_01/725820801</t>
  </si>
  <si>
    <t>36</t>
  </si>
  <si>
    <t>725820802</t>
  </si>
  <si>
    <t>Demontáž baterií stojánkových do 1 otvoru</t>
  </si>
  <si>
    <t>-198702472</t>
  </si>
  <si>
    <t>https://podminky.urs.cz/item/CS_URS_2024_01/725820802</t>
  </si>
  <si>
    <t>37</t>
  </si>
  <si>
    <t>725860811</t>
  </si>
  <si>
    <t>Demontáž zápachových uzávěrek pro zařizovací předměty jednoduchých</t>
  </si>
  <si>
    <t>-1407446107</t>
  </si>
  <si>
    <t>https://podminky.urs.cz/item/CS_URS_2024_01/725860811</t>
  </si>
  <si>
    <t>741</t>
  </si>
  <si>
    <t>Elektroinstalace - silnoproud</t>
  </si>
  <si>
    <t>38</t>
  </si>
  <si>
    <t>741-x1</t>
  </si>
  <si>
    <t>Demontáž stávající elektroinstalace vč. likvidace</t>
  </si>
  <si>
    <t>1656934089</t>
  </si>
  <si>
    <t>39</t>
  </si>
  <si>
    <t>741-x2</t>
  </si>
  <si>
    <t>D+M Nové elektroinstalace (vodiče, 2x stropní LED světlo, 1x vypínač, 2x dvojzásuvka) se zasekáním pod omítku - cena vč. likvidace odpadu, přesunu hmot, revize apod.</t>
  </si>
  <si>
    <t>355087407</t>
  </si>
  <si>
    <t>766</t>
  </si>
  <si>
    <t>Konstrukce truhlářské</t>
  </si>
  <si>
    <t>40</t>
  </si>
  <si>
    <t>766660001</t>
  </si>
  <si>
    <t>Montáž dveřních křídel dřevěných nebo plastových otevíravých do ocelové zárubně povrchově upravených jednokřídlových, šířky do 800 mm</t>
  </si>
  <si>
    <t>-1099924413</t>
  </si>
  <si>
    <t>https://podminky.urs.cz/item/CS_URS_2024_01/766660001</t>
  </si>
  <si>
    <t>41</t>
  </si>
  <si>
    <t>61162074</t>
  </si>
  <si>
    <t>dveře jednokřídlé voštinové povrch laminátový plné, bílé 800x1970-2100mm</t>
  </si>
  <si>
    <t>1230675081</t>
  </si>
  <si>
    <t>42</t>
  </si>
  <si>
    <t>766660729</t>
  </si>
  <si>
    <t>Montáž dveřních doplňků dveřního kování interiérového štítku s klikou</t>
  </si>
  <si>
    <t>-42425136</t>
  </si>
  <si>
    <t>https://podminky.urs.cz/item/CS_URS_2024_01/766660729</t>
  </si>
  <si>
    <t>43</t>
  </si>
  <si>
    <t>54914123</t>
  </si>
  <si>
    <t>kování rozetové klika/klika - výběr dle investora</t>
  </si>
  <si>
    <t>-1644932665</t>
  </si>
  <si>
    <t>44</t>
  </si>
  <si>
    <t>998766311</t>
  </si>
  <si>
    <t>Přesun hmot pro konstrukce truhlářské stanovený procentní sazbou (%) z ceny vodorovná dopravní vzdálenost do 50 m ruční (bez užití mechanizace) v objektech výšky do 6 m</t>
  </si>
  <si>
    <t>%</t>
  </si>
  <si>
    <t>-1737845961</t>
  </si>
  <si>
    <t>https://podminky.urs.cz/item/CS_URS_2024_01/998766311</t>
  </si>
  <si>
    <t>776</t>
  </si>
  <si>
    <t>Podlahy povlakové</t>
  </si>
  <si>
    <t>45</t>
  </si>
  <si>
    <t>776201811</t>
  </si>
  <si>
    <t>Demontáž povlakových podlahovin lepených ručně bez podložky</t>
  </si>
  <si>
    <t>1616639724</t>
  </si>
  <si>
    <t>https://podminky.urs.cz/item/CS_URS_2024_01/776201811</t>
  </si>
  <si>
    <t>0,82*1,2</t>
  </si>
  <si>
    <t>46</t>
  </si>
  <si>
    <t>776410811</t>
  </si>
  <si>
    <t>Demontáž soklíků nebo lišt pryžových nebo plastových</t>
  </si>
  <si>
    <t>1451494502</t>
  </si>
  <si>
    <t>https://podminky.urs.cz/item/CS_URS_2024_01/776410811</t>
  </si>
  <si>
    <t>4,68+4,68+2,24+2,24-0,9-0,9</t>
  </si>
  <si>
    <t>47</t>
  </si>
  <si>
    <t>776121112</t>
  </si>
  <si>
    <t>Příprava podkladu povlakových podlah a stěn penetrace vodou ředitelná podlah</t>
  </si>
  <si>
    <t>-1253037867</t>
  </si>
  <si>
    <t>https://podminky.urs.cz/item/CS_URS_2024_01/776121112</t>
  </si>
  <si>
    <t>Pod samonivelační stěrku</t>
  </si>
  <si>
    <t>Mezisoučet</t>
  </si>
  <si>
    <t>Pod PVC</t>
  </si>
  <si>
    <t>10,319</t>
  </si>
  <si>
    <t>48</t>
  </si>
  <si>
    <t>776141114</t>
  </si>
  <si>
    <t>Příprava podkladu povlakových podlah a stěn vyrovnání samonivelační stěrkou podlah min.pevnosti 20 MPa, tloušťky přes 8 do 10 mm</t>
  </si>
  <si>
    <t>-739966991</t>
  </si>
  <si>
    <t>https://podminky.urs.cz/item/CS_URS_2024_01/776141114</t>
  </si>
  <si>
    <t>49</t>
  </si>
  <si>
    <t>776221111</t>
  </si>
  <si>
    <t>Montáž podlahovin z PVC lepením standardním lepidlem z pásů</t>
  </si>
  <si>
    <t>1032187562</t>
  </si>
  <si>
    <t>https://podminky.urs.cz/item/CS_URS_2024_01/776221111</t>
  </si>
  <si>
    <t>50</t>
  </si>
  <si>
    <t>28412285</t>
  </si>
  <si>
    <t>krytina podlahová heterogenní PVC tl 2mm, zátěž 34/43, tl. nášlapné vrstvy 0,8mm, třída hořlavosti bfl-s1, váha cca. 2800g/m2 - výběr dle investora</t>
  </si>
  <si>
    <t>2145564147</t>
  </si>
  <si>
    <t>10,319*1,1 'Přepočtené koeficientem množství</t>
  </si>
  <si>
    <t>51</t>
  </si>
  <si>
    <t>776411111</t>
  </si>
  <si>
    <t>Montáž soklíků lepením obvodových, výšky do 80 mm</t>
  </si>
  <si>
    <t>1882832085</t>
  </si>
  <si>
    <t>https://podminky.urs.cz/item/CS_URS_2024_01/776411111</t>
  </si>
  <si>
    <t>4,68+4,68+2,25+2,25-0,9</t>
  </si>
  <si>
    <t>52</t>
  </si>
  <si>
    <t>28411004</t>
  </si>
  <si>
    <t>lišta soklová PVC samolepící 30x30mm - výběr dle investora</t>
  </si>
  <si>
    <t>-1471861310</t>
  </si>
  <si>
    <t>12,96*1,05 'Přepočtené koeficientem množství</t>
  </si>
  <si>
    <t>53</t>
  </si>
  <si>
    <t>776421312</t>
  </si>
  <si>
    <t>Montáž lišt přechodových šroubovaných</t>
  </si>
  <si>
    <t>501724365</t>
  </si>
  <si>
    <t>https://podminky.urs.cz/item/CS_URS_2024_01/776421312</t>
  </si>
  <si>
    <t>54</t>
  </si>
  <si>
    <t>55343120</t>
  </si>
  <si>
    <t>profil přechodový Al vrtaný - výběr dle investora</t>
  </si>
  <si>
    <t>220334022</t>
  </si>
  <si>
    <t>0,8*1,05 'Přepočtené koeficientem množství</t>
  </si>
  <si>
    <t>55</t>
  </si>
  <si>
    <t>998776311</t>
  </si>
  <si>
    <t>Přesun hmot pro podlahy povlakové stanovený procentní sazbou (%) z ceny vodorovná dopravní vzdálenost do 50 m ruční (bez užití mechanizace) v objektech výšky do 6 m</t>
  </si>
  <si>
    <t>1181335556</t>
  </si>
  <si>
    <t>https://podminky.urs.cz/item/CS_URS_2024_01/998776311</t>
  </si>
  <si>
    <t>781</t>
  </si>
  <si>
    <t>Dokončovací práce - obklady</t>
  </si>
  <si>
    <t>56</t>
  </si>
  <si>
    <t>781471810</t>
  </si>
  <si>
    <t>Demontáž obkladů z dlaždic keramických kladených do malty</t>
  </si>
  <si>
    <t>366831075</t>
  </si>
  <si>
    <t>https://podminky.urs.cz/item/CS_URS_2024_01/781471810</t>
  </si>
  <si>
    <t>(0,3+0,82+0,9+0,92+0,15)*2,3</t>
  </si>
  <si>
    <t>783</t>
  </si>
  <si>
    <t>Dokončovací práce - nátěry</t>
  </si>
  <si>
    <t>57</t>
  </si>
  <si>
    <t>783806805</t>
  </si>
  <si>
    <t>Odstranění nátěrů z omítek opálením s obroušením</t>
  </si>
  <si>
    <t>-55163511</t>
  </si>
  <si>
    <t>https://podminky.urs.cz/item/CS_URS_2024_01/783806805</t>
  </si>
  <si>
    <t>Olejový nátěr</t>
  </si>
  <si>
    <t>(2,57+2,24+4,68)*1,2</t>
  </si>
  <si>
    <t>58</t>
  </si>
  <si>
    <t>783-x1</t>
  </si>
  <si>
    <t>D+M+PH Dvojnásobný olejový nátěr stěn vč. podkladní penetrace</t>
  </si>
  <si>
    <t>2131845643</t>
  </si>
  <si>
    <t>(2,24+2,57+0,09+0,84+0,17+0,46+0,31+0,82+0,9+0,15+1,2+4,68)*1,5</t>
  </si>
  <si>
    <t>-2,24*0,65</t>
  </si>
  <si>
    <t>(0,65+0,65)*0,07</t>
  </si>
  <si>
    <t>59</t>
  </si>
  <si>
    <t>783315101</t>
  </si>
  <si>
    <t>Mezinátěr zámečnických konstrukcí jednonásobný syntetický standardní</t>
  </si>
  <si>
    <t>-911714322</t>
  </si>
  <si>
    <t>https://podminky.urs.cz/item/CS_URS_2024_01/783315101</t>
  </si>
  <si>
    <t>Zárubeň</t>
  </si>
  <si>
    <t>(0,8+2+2)*0,25</t>
  </si>
  <si>
    <t>60</t>
  </si>
  <si>
    <t>783317101</t>
  </si>
  <si>
    <t>Krycí nátěr (email) zámečnických konstrukcí jednonásobný syntetický standardní</t>
  </si>
  <si>
    <t>-1338162889</t>
  </si>
  <si>
    <t>https://podminky.urs.cz/item/CS_URS_2024_01/783317101</t>
  </si>
  <si>
    <t>784</t>
  </si>
  <si>
    <t>Dokončovací práce - malby a tapety</t>
  </si>
  <si>
    <t>61</t>
  </si>
  <si>
    <t>784121001</t>
  </si>
  <si>
    <t>Oškrabání malby v místnostech výšky do 3,80 m</t>
  </si>
  <si>
    <t>1421507118</t>
  </si>
  <si>
    <t>https://podminky.urs.cz/item/CS_URS_2024_01/784121001</t>
  </si>
  <si>
    <t>-0,92*0,15</t>
  </si>
  <si>
    <t>-(0,1+0,84+0,18+0,46)*1,85</t>
  </si>
  <si>
    <t>-(0,3+0,82+0,9)*2,3</t>
  </si>
  <si>
    <t>-11,388</t>
  </si>
  <si>
    <t>62</t>
  </si>
  <si>
    <t>784181121</t>
  </si>
  <si>
    <t>Penetrace podkladu jednonásobná hloubková akrylátová bezbarvá v místnostech výšky do 3,80 m</t>
  </si>
  <si>
    <t>2142372158</t>
  </si>
  <si>
    <t>https://podminky.urs.cz/item/CS_URS_2024_01/784181121</t>
  </si>
  <si>
    <t>10,314+33,843-18,48</t>
  </si>
  <si>
    <t>63</t>
  </si>
  <si>
    <t>784211101</t>
  </si>
  <si>
    <t>Malby z malířských směsí oděruvzdorných za mokra dvojnásobné, bílé za mokra oděruvzdorné výborně v místnostech výšky do 3,80 m</t>
  </si>
  <si>
    <t>1392741690</t>
  </si>
  <si>
    <t>https://podminky.urs.cz/item/CS_URS_2024_01/784211101</t>
  </si>
  <si>
    <t>VRN</t>
  </si>
  <si>
    <t>Vedlejší rozpočtové náklady</t>
  </si>
  <si>
    <t>64</t>
  </si>
  <si>
    <t>VRN-x1</t>
  </si>
  <si>
    <t>-348646796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</si>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</sst>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40271025" TargetMode="External" /><Relationship Id="rId2" Type="http://schemas.openxmlformats.org/officeDocument/2006/relationships/hyperlink" Target="https://podminky.urs.cz/item/CS_URS_2024_01/342291112" TargetMode="External" /><Relationship Id="rId3" Type="http://schemas.openxmlformats.org/officeDocument/2006/relationships/hyperlink" Target="https://podminky.urs.cz/item/CS_URS_2024_01/342291121" TargetMode="External" /><Relationship Id="rId4" Type="http://schemas.openxmlformats.org/officeDocument/2006/relationships/hyperlink" Target="https://podminky.urs.cz/item/CS_URS_2024_01/611325416" TargetMode="External" /><Relationship Id="rId5" Type="http://schemas.openxmlformats.org/officeDocument/2006/relationships/hyperlink" Target="https://podminky.urs.cz/item/CS_URS_2024_01/612325111" TargetMode="External" /><Relationship Id="rId6" Type="http://schemas.openxmlformats.org/officeDocument/2006/relationships/hyperlink" Target="https://podminky.urs.cz/item/CS_URS_2024_01/612325411" TargetMode="External" /><Relationship Id="rId7" Type="http://schemas.openxmlformats.org/officeDocument/2006/relationships/hyperlink" Target="https://podminky.urs.cz/item/CS_URS_2024_01/619995001" TargetMode="External" /><Relationship Id="rId8" Type="http://schemas.openxmlformats.org/officeDocument/2006/relationships/hyperlink" Target="https://podminky.urs.cz/item/CS_URS_2024_01/612131101" TargetMode="External" /><Relationship Id="rId9" Type="http://schemas.openxmlformats.org/officeDocument/2006/relationships/hyperlink" Target="https://podminky.urs.cz/item/CS_URS_2024_01/612321121" TargetMode="External" /><Relationship Id="rId10" Type="http://schemas.openxmlformats.org/officeDocument/2006/relationships/hyperlink" Target="https://podminky.urs.cz/item/CS_URS_2024_01/612321191" TargetMode="External" /><Relationship Id="rId11" Type="http://schemas.openxmlformats.org/officeDocument/2006/relationships/hyperlink" Target="https://podminky.urs.cz/item/CS_URS_2024_01/612142001" TargetMode="External" /><Relationship Id="rId12" Type="http://schemas.openxmlformats.org/officeDocument/2006/relationships/hyperlink" Target="https://podminky.urs.cz/item/CS_URS_2024_01/612131121" TargetMode="External" /><Relationship Id="rId13" Type="http://schemas.openxmlformats.org/officeDocument/2006/relationships/hyperlink" Target="https://podminky.urs.cz/item/CS_URS_2024_01/612311131" TargetMode="External" /><Relationship Id="rId14" Type="http://schemas.openxmlformats.org/officeDocument/2006/relationships/hyperlink" Target="https://podminky.urs.cz/item/CS_URS_2024_01/642942111" TargetMode="External" /><Relationship Id="rId15" Type="http://schemas.openxmlformats.org/officeDocument/2006/relationships/hyperlink" Target="https://podminky.urs.cz/item/CS_URS_2024_01/968072455" TargetMode="External" /><Relationship Id="rId16" Type="http://schemas.openxmlformats.org/officeDocument/2006/relationships/hyperlink" Target="https://podminky.urs.cz/item/CS_URS_2024_01/962031132" TargetMode="External" /><Relationship Id="rId17" Type="http://schemas.openxmlformats.org/officeDocument/2006/relationships/hyperlink" Target="https://podminky.urs.cz/item/CS_URS_2024_01/962031133" TargetMode="External" /><Relationship Id="rId18" Type="http://schemas.openxmlformats.org/officeDocument/2006/relationships/hyperlink" Target="https://podminky.urs.cz/item/CS_URS_2024_01/965046111" TargetMode="External" /><Relationship Id="rId19" Type="http://schemas.openxmlformats.org/officeDocument/2006/relationships/hyperlink" Target="https://podminky.urs.cz/item/CS_URS_2024_01/965046119" TargetMode="External" /><Relationship Id="rId20" Type="http://schemas.openxmlformats.org/officeDocument/2006/relationships/hyperlink" Target="https://podminky.urs.cz/item/CS_URS_2024_01/978011121" TargetMode="External" /><Relationship Id="rId21" Type="http://schemas.openxmlformats.org/officeDocument/2006/relationships/hyperlink" Target="https://podminky.urs.cz/item/CS_URS_2024_01/978013121" TargetMode="External" /><Relationship Id="rId22" Type="http://schemas.openxmlformats.org/officeDocument/2006/relationships/hyperlink" Target="https://podminky.urs.cz/item/CS_URS_2024_01/949101111" TargetMode="External" /><Relationship Id="rId23" Type="http://schemas.openxmlformats.org/officeDocument/2006/relationships/hyperlink" Target="https://podminky.urs.cz/item/CS_URS_2024_01/952901111" TargetMode="External" /><Relationship Id="rId24" Type="http://schemas.openxmlformats.org/officeDocument/2006/relationships/hyperlink" Target="https://podminky.urs.cz/item/CS_URS_2024_01/997002611" TargetMode="External" /><Relationship Id="rId25" Type="http://schemas.openxmlformats.org/officeDocument/2006/relationships/hyperlink" Target="https://podminky.urs.cz/item/CS_URS_2024_01/997013211" TargetMode="External" /><Relationship Id="rId26" Type="http://schemas.openxmlformats.org/officeDocument/2006/relationships/hyperlink" Target="https://podminky.urs.cz/item/CS_URS_2024_01/997013501" TargetMode="External" /><Relationship Id="rId27" Type="http://schemas.openxmlformats.org/officeDocument/2006/relationships/hyperlink" Target="https://podminky.urs.cz/item/CS_URS_2024_01/997013509" TargetMode="External" /><Relationship Id="rId28" Type="http://schemas.openxmlformats.org/officeDocument/2006/relationships/hyperlink" Target="https://podminky.urs.cz/item/CS_URS_2024_01/997013631" TargetMode="External" /><Relationship Id="rId29" Type="http://schemas.openxmlformats.org/officeDocument/2006/relationships/hyperlink" Target="https://podminky.urs.cz/item/CS_URS_2024_01/998018001" TargetMode="External" /><Relationship Id="rId30" Type="http://schemas.openxmlformats.org/officeDocument/2006/relationships/hyperlink" Target="https://podminky.urs.cz/item/CS_URS_2024_01/725210821" TargetMode="External" /><Relationship Id="rId31" Type="http://schemas.openxmlformats.org/officeDocument/2006/relationships/hyperlink" Target="https://podminky.urs.cz/item/CS_URS_2024_01/725240811" TargetMode="External" /><Relationship Id="rId32" Type="http://schemas.openxmlformats.org/officeDocument/2006/relationships/hyperlink" Target="https://podminky.urs.cz/item/CS_URS_2024_01/725820801" TargetMode="External" /><Relationship Id="rId33" Type="http://schemas.openxmlformats.org/officeDocument/2006/relationships/hyperlink" Target="https://podminky.urs.cz/item/CS_URS_2024_01/725820802" TargetMode="External" /><Relationship Id="rId34" Type="http://schemas.openxmlformats.org/officeDocument/2006/relationships/hyperlink" Target="https://podminky.urs.cz/item/CS_URS_2024_01/725860811" TargetMode="External" /><Relationship Id="rId35" Type="http://schemas.openxmlformats.org/officeDocument/2006/relationships/hyperlink" Target="https://podminky.urs.cz/item/CS_URS_2024_01/766660001" TargetMode="External" /><Relationship Id="rId36" Type="http://schemas.openxmlformats.org/officeDocument/2006/relationships/hyperlink" Target="https://podminky.urs.cz/item/CS_URS_2024_01/766660729" TargetMode="External" /><Relationship Id="rId37" Type="http://schemas.openxmlformats.org/officeDocument/2006/relationships/hyperlink" Target="https://podminky.urs.cz/item/CS_URS_2024_01/998766311" TargetMode="External" /><Relationship Id="rId38" Type="http://schemas.openxmlformats.org/officeDocument/2006/relationships/hyperlink" Target="https://podminky.urs.cz/item/CS_URS_2024_01/776201811" TargetMode="External" /><Relationship Id="rId39" Type="http://schemas.openxmlformats.org/officeDocument/2006/relationships/hyperlink" Target="https://podminky.urs.cz/item/CS_URS_2024_01/776410811" TargetMode="External" /><Relationship Id="rId40" Type="http://schemas.openxmlformats.org/officeDocument/2006/relationships/hyperlink" Target="https://podminky.urs.cz/item/CS_URS_2024_01/776121112" TargetMode="External" /><Relationship Id="rId41" Type="http://schemas.openxmlformats.org/officeDocument/2006/relationships/hyperlink" Target="https://podminky.urs.cz/item/CS_URS_2024_01/776141114" TargetMode="External" /><Relationship Id="rId42" Type="http://schemas.openxmlformats.org/officeDocument/2006/relationships/hyperlink" Target="https://podminky.urs.cz/item/CS_URS_2024_01/776221111" TargetMode="External" /><Relationship Id="rId43" Type="http://schemas.openxmlformats.org/officeDocument/2006/relationships/hyperlink" Target="https://podminky.urs.cz/item/CS_URS_2024_01/776411111" TargetMode="External" /><Relationship Id="rId44" Type="http://schemas.openxmlformats.org/officeDocument/2006/relationships/hyperlink" Target="https://podminky.urs.cz/item/CS_URS_2024_01/776421312" TargetMode="External" /><Relationship Id="rId45" Type="http://schemas.openxmlformats.org/officeDocument/2006/relationships/hyperlink" Target="https://podminky.urs.cz/item/CS_URS_2024_01/998776311" TargetMode="External" /><Relationship Id="rId46" Type="http://schemas.openxmlformats.org/officeDocument/2006/relationships/hyperlink" Target="https://podminky.urs.cz/item/CS_URS_2024_01/781471810" TargetMode="External" /><Relationship Id="rId47" Type="http://schemas.openxmlformats.org/officeDocument/2006/relationships/hyperlink" Target="https://podminky.urs.cz/item/CS_URS_2024_01/783806805" TargetMode="External" /><Relationship Id="rId48" Type="http://schemas.openxmlformats.org/officeDocument/2006/relationships/hyperlink" Target="https://podminky.urs.cz/item/CS_URS_2024_01/783315101" TargetMode="External" /><Relationship Id="rId49" Type="http://schemas.openxmlformats.org/officeDocument/2006/relationships/hyperlink" Target="https://podminky.urs.cz/item/CS_URS_2024_01/783317101" TargetMode="External" /><Relationship Id="rId50" Type="http://schemas.openxmlformats.org/officeDocument/2006/relationships/hyperlink" Target="https://podminky.urs.cz/item/CS_URS_2024_01/784121001" TargetMode="External" /><Relationship Id="rId51" Type="http://schemas.openxmlformats.org/officeDocument/2006/relationships/hyperlink" Target="https://podminky.urs.cz/item/CS_URS_2024_01/784181121" TargetMode="External" /><Relationship Id="rId52" Type="http://schemas.openxmlformats.org/officeDocument/2006/relationships/hyperlink" Target="https://podminky.urs.cz/item/CS_URS_2024_01/784211101" TargetMode="External" /><Relationship Id="rId5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41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42</v>
      </c>
      <c r="E29" s="50"/>
      <c r="F29" s="35" t="s">
        <v>43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44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46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00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MŠ Vítězná - modrý pavilon - oprava ateliéru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Sokolov, Vítězná 725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20. 2. 2024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Město Sokolov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 xml:space="preserve"> </v>
      </c>
      <c r="AN49" s="67"/>
      <c r="AO49" s="67"/>
      <c r="AP49" s="67"/>
      <c r="AQ49" s="43"/>
      <c r="AR49" s="47"/>
      <c r="AS49" s="77" t="s">
        <v>52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34</v>
      </c>
      <c r="AJ50" s="43"/>
      <c r="AK50" s="43"/>
      <c r="AL50" s="43"/>
      <c r="AM50" s="76" t="str">
        <f>IF(E20="","",E20)</f>
        <v>Michal Kubelka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53</v>
      </c>
      <c r="D52" s="90"/>
      <c r="E52" s="90"/>
      <c r="F52" s="90"/>
      <c r="G52" s="90"/>
      <c r="H52" s="91"/>
      <c r="I52" s="92" t="s">
        <v>54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55</v>
      </c>
      <c r="AH52" s="90"/>
      <c r="AI52" s="90"/>
      <c r="AJ52" s="90"/>
      <c r="AK52" s="90"/>
      <c r="AL52" s="90"/>
      <c r="AM52" s="90"/>
      <c r="AN52" s="92" t="s">
        <v>56</v>
      </c>
      <c r="AO52" s="90"/>
      <c r="AP52" s="90"/>
      <c r="AQ52" s="94" t="s">
        <v>57</v>
      </c>
      <c r="AR52" s="47"/>
      <c r="AS52" s="95" t="s">
        <v>58</v>
      </c>
      <c r="AT52" s="96" t="s">
        <v>59</v>
      </c>
      <c r="AU52" s="96" t="s">
        <v>60</v>
      </c>
      <c r="AV52" s="96" t="s">
        <v>61</v>
      </c>
      <c r="AW52" s="96" t="s">
        <v>62</v>
      </c>
      <c r="AX52" s="96" t="s">
        <v>63</v>
      </c>
      <c r="AY52" s="96" t="s">
        <v>64</v>
      </c>
      <c r="AZ52" s="96" t="s">
        <v>65</v>
      </c>
      <c r="BA52" s="96" t="s">
        <v>66</v>
      </c>
      <c r="BB52" s="96" t="s">
        <v>67</v>
      </c>
      <c r="BC52" s="96" t="s">
        <v>68</v>
      </c>
      <c r="BD52" s="97" t="s">
        <v>69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ROUND(AS55,2)</f>
        <v>0</v>
      </c>
      <c r="AT54" s="109">
        <f>ROUND(SUM(AV54:AW54),2)</f>
        <v>0</v>
      </c>
      <c r="AU54" s="110">
        <f>ROUND(AU55,5)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ROUND(AZ55,2)</f>
        <v>0</v>
      </c>
      <c r="BA54" s="109">
        <f>ROUND(BA55,2)</f>
        <v>0</v>
      </c>
      <c r="BB54" s="109">
        <f>ROUND(BB55,2)</f>
        <v>0</v>
      </c>
      <c r="BC54" s="109">
        <f>ROUND(BC55,2)</f>
        <v>0</v>
      </c>
      <c r="BD54" s="111">
        <f>ROUND(BD55,2)</f>
        <v>0</v>
      </c>
      <c r="BE54" s="6"/>
      <c r="BS54" s="112" t="s">
        <v>71</v>
      </c>
      <c r="BT54" s="112" t="s">
        <v>72</v>
      </c>
      <c r="BV54" s="112" t="s">
        <v>73</v>
      </c>
      <c r="BW54" s="112" t="s">
        <v>5</v>
      </c>
      <c r="BX54" s="112" t="s">
        <v>74</v>
      </c>
      <c r="CL54" s="112" t="s">
        <v>19</v>
      </c>
    </row>
    <row r="55" spans="1:90" s="7" customFormat="1" ht="24.75" customHeight="1">
      <c r="A55" s="113" t="s">
        <v>75</v>
      </c>
      <c r="B55" s="114"/>
      <c r="C55" s="115"/>
      <c r="D55" s="116" t="s">
        <v>14</v>
      </c>
      <c r="E55" s="116"/>
      <c r="F55" s="116"/>
      <c r="G55" s="116"/>
      <c r="H55" s="116"/>
      <c r="I55" s="117"/>
      <c r="J55" s="116" t="s">
        <v>17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'00 - MŠ Vítězná - modrý p...'!J28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76</v>
      </c>
      <c r="AR55" s="120"/>
      <c r="AS55" s="121">
        <v>0</v>
      </c>
      <c r="AT55" s="122">
        <f>ROUND(SUM(AV55:AW55),2)</f>
        <v>0</v>
      </c>
      <c r="AU55" s="123">
        <f>'00 - MŠ Vítězná - modrý p...'!P89</f>
        <v>0</v>
      </c>
      <c r="AV55" s="122">
        <f>'00 - MŠ Vítězná - modrý p...'!J31</f>
        <v>0</v>
      </c>
      <c r="AW55" s="122">
        <f>'00 - MŠ Vítězná - modrý p...'!J32</f>
        <v>0</v>
      </c>
      <c r="AX55" s="122">
        <f>'00 - MŠ Vítězná - modrý p...'!J33</f>
        <v>0</v>
      </c>
      <c r="AY55" s="122">
        <f>'00 - MŠ Vítězná - modrý p...'!J34</f>
        <v>0</v>
      </c>
      <c r="AZ55" s="122">
        <f>'00 - MŠ Vítězná - modrý p...'!F31</f>
        <v>0</v>
      </c>
      <c r="BA55" s="122">
        <f>'00 - MŠ Vítězná - modrý p...'!F32</f>
        <v>0</v>
      </c>
      <c r="BB55" s="122">
        <f>'00 - MŠ Vítězná - modrý p...'!F33</f>
        <v>0</v>
      </c>
      <c r="BC55" s="122">
        <f>'00 - MŠ Vítězná - modrý p...'!F34</f>
        <v>0</v>
      </c>
      <c r="BD55" s="124">
        <f>'00 - MŠ Vítězná - modrý p...'!F35</f>
        <v>0</v>
      </c>
      <c r="BE55" s="7"/>
      <c r="BT55" s="125" t="s">
        <v>77</v>
      </c>
      <c r="BU55" s="125" t="s">
        <v>78</v>
      </c>
      <c r="BV55" s="125" t="s">
        <v>73</v>
      </c>
      <c r="BW55" s="125" t="s">
        <v>5</v>
      </c>
      <c r="BX55" s="125" t="s">
        <v>74</v>
      </c>
      <c r="CL55" s="125" t="s">
        <v>19</v>
      </c>
    </row>
    <row r="56" spans="1:57" s="2" customFormat="1" ht="30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7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s="2" customFormat="1" ht="6.95" customHeight="1">
      <c r="A57" s="4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47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</sheetData>
  <sheetProtection password="80EB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 - MŠ Vítězná - modrý 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5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3"/>
      <c r="AT3" s="20" t="s">
        <v>79</v>
      </c>
    </row>
    <row r="4" spans="2:46" s="1" customFormat="1" ht="24.95" customHeight="1">
      <c r="B4" s="23"/>
      <c r="D4" s="128" t="s">
        <v>80</v>
      </c>
      <c r="L4" s="23"/>
      <c r="M4" s="129" t="s">
        <v>10</v>
      </c>
      <c r="AT4" s="20" t="s">
        <v>4</v>
      </c>
    </row>
    <row r="5" spans="2:12" s="1" customFormat="1" ht="6.95" customHeight="1">
      <c r="B5" s="23"/>
      <c r="L5" s="23"/>
    </row>
    <row r="6" spans="1:31" s="2" customFormat="1" ht="12" customHeight="1">
      <c r="A6" s="41"/>
      <c r="B6" s="47"/>
      <c r="C6" s="41"/>
      <c r="D6" s="130" t="s">
        <v>16</v>
      </c>
      <c r="E6" s="41"/>
      <c r="F6" s="41"/>
      <c r="G6" s="41"/>
      <c r="H6" s="41"/>
      <c r="I6" s="41"/>
      <c r="J6" s="41"/>
      <c r="K6" s="41"/>
      <c r="L6" s="13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2" customFormat="1" ht="16.5" customHeight="1">
      <c r="A7" s="41"/>
      <c r="B7" s="47"/>
      <c r="C7" s="41"/>
      <c r="D7" s="41"/>
      <c r="E7" s="132" t="s">
        <v>17</v>
      </c>
      <c r="F7" s="41"/>
      <c r="G7" s="41"/>
      <c r="H7" s="41"/>
      <c r="I7" s="41"/>
      <c r="J7" s="41"/>
      <c r="K7" s="41"/>
      <c r="L7" s="13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s="2" customFormat="1" ht="12">
      <c r="A8" s="41"/>
      <c r="B8" s="47"/>
      <c r="C8" s="41"/>
      <c r="D8" s="41"/>
      <c r="E8" s="41"/>
      <c r="F8" s="41"/>
      <c r="G8" s="41"/>
      <c r="H8" s="41"/>
      <c r="I8" s="41"/>
      <c r="J8" s="41"/>
      <c r="K8" s="41"/>
      <c r="L8" s="13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2" customHeight="1">
      <c r="A9" s="41"/>
      <c r="B9" s="47"/>
      <c r="C9" s="41"/>
      <c r="D9" s="130" t="s">
        <v>18</v>
      </c>
      <c r="E9" s="41"/>
      <c r="F9" s="133" t="s">
        <v>19</v>
      </c>
      <c r="G9" s="41"/>
      <c r="H9" s="41"/>
      <c r="I9" s="130" t="s">
        <v>20</v>
      </c>
      <c r="J9" s="133" t="s">
        <v>19</v>
      </c>
      <c r="K9" s="41"/>
      <c r="L9" s="13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30" t="s">
        <v>21</v>
      </c>
      <c r="E10" s="41"/>
      <c r="F10" s="133" t="s">
        <v>22</v>
      </c>
      <c r="G10" s="41"/>
      <c r="H10" s="41"/>
      <c r="I10" s="130" t="s">
        <v>23</v>
      </c>
      <c r="J10" s="134" t="str">
        <f>'Rekapitulace stavby'!AN8</f>
        <v>20. 2. 2024</v>
      </c>
      <c r="K10" s="41"/>
      <c r="L10" s="13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0.8" customHeight="1">
      <c r="A11" s="41"/>
      <c r="B11" s="47"/>
      <c r="C11" s="41"/>
      <c r="D11" s="41"/>
      <c r="E11" s="41"/>
      <c r="F11" s="41"/>
      <c r="G11" s="41"/>
      <c r="H11" s="41"/>
      <c r="I11" s="41"/>
      <c r="J11" s="41"/>
      <c r="K11" s="41"/>
      <c r="L11" s="13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0" t="s">
        <v>25</v>
      </c>
      <c r="E12" s="41"/>
      <c r="F12" s="41"/>
      <c r="G12" s="41"/>
      <c r="H12" s="41"/>
      <c r="I12" s="130" t="s">
        <v>26</v>
      </c>
      <c r="J12" s="133" t="s">
        <v>19</v>
      </c>
      <c r="K12" s="41"/>
      <c r="L12" s="13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8" customHeight="1">
      <c r="A13" s="41"/>
      <c r="B13" s="47"/>
      <c r="C13" s="41"/>
      <c r="D13" s="41"/>
      <c r="E13" s="133" t="s">
        <v>27</v>
      </c>
      <c r="F13" s="41"/>
      <c r="G13" s="41"/>
      <c r="H13" s="41"/>
      <c r="I13" s="130" t="s">
        <v>28</v>
      </c>
      <c r="J13" s="133" t="s">
        <v>19</v>
      </c>
      <c r="K13" s="41"/>
      <c r="L13" s="13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6.95" customHeight="1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3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30" t="s">
        <v>29</v>
      </c>
      <c r="E15" s="41"/>
      <c r="F15" s="41"/>
      <c r="G15" s="41"/>
      <c r="H15" s="41"/>
      <c r="I15" s="130" t="s">
        <v>26</v>
      </c>
      <c r="J15" s="36" t="str">
        <f>'Rekapitulace stavby'!AN13</f>
        <v>Vyplň údaj</v>
      </c>
      <c r="K15" s="41"/>
      <c r="L15" s="13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8" customHeight="1">
      <c r="A16" s="41"/>
      <c r="B16" s="47"/>
      <c r="C16" s="41"/>
      <c r="D16" s="41"/>
      <c r="E16" s="36" t="str">
        <f>'Rekapitulace stavby'!E14</f>
        <v>Vyplň údaj</v>
      </c>
      <c r="F16" s="133"/>
      <c r="G16" s="133"/>
      <c r="H16" s="133"/>
      <c r="I16" s="130" t="s">
        <v>28</v>
      </c>
      <c r="J16" s="36" t="str">
        <f>'Rekapitulace stavby'!AN14</f>
        <v>Vyplň údaj</v>
      </c>
      <c r="K16" s="41"/>
      <c r="L16" s="13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6.95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3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30" t="s">
        <v>31</v>
      </c>
      <c r="E18" s="41"/>
      <c r="F18" s="41"/>
      <c r="G18" s="41"/>
      <c r="H18" s="41"/>
      <c r="I18" s="130" t="s">
        <v>26</v>
      </c>
      <c r="J18" s="133" t="str">
        <f>IF('Rekapitulace stavby'!AN16="","",'Rekapitulace stavby'!AN16)</f>
        <v/>
      </c>
      <c r="K18" s="41"/>
      <c r="L18" s="13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3" t="str">
        <f>IF('Rekapitulace stavby'!E17="","",'Rekapitulace stavby'!E17)</f>
        <v xml:space="preserve"> </v>
      </c>
      <c r="F19" s="41"/>
      <c r="G19" s="41"/>
      <c r="H19" s="41"/>
      <c r="I19" s="130" t="s">
        <v>28</v>
      </c>
      <c r="J19" s="133" t="str">
        <f>IF('Rekapitulace stavby'!AN17="","",'Rekapitulace stavby'!AN17)</f>
        <v/>
      </c>
      <c r="K19" s="41"/>
      <c r="L19" s="13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3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30" t="s">
        <v>34</v>
      </c>
      <c r="E21" s="41"/>
      <c r="F21" s="41"/>
      <c r="G21" s="41"/>
      <c r="H21" s="41"/>
      <c r="I21" s="130" t="s">
        <v>26</v>
      </c>
      <c r="J21" s="133" t="s">
        <v>19</v>
      </c>
      <c r="K21" s="41"/>
      <c r="L21" s="13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133" t="s">
        <v>35</v>
      </c>
      <c r="F22" s="41"/>
      <c r="G22" s="41"/>
      <c r="H22" s="41"/>
      <c r="I22" s="130" t="s">
        <v>28</v>
      </c>
      <c r="J22" s="133" t="s">
        <v>19</v>
      </c>
      <c r="K22" s="41"/>
      <c r="L22" s="13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3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30" t="s">
        <v>36</v>
      </c>
      <c r="E24" s="41"/>
      <c r="F24" s="41"/>
      <c r="G24" s="41"/>
      <c r="H24" s="41"/>
      <c r="I24" s="41"/>
      <c r="J24" s="41"/>
      <c r="K24" s="41"/>
      <c r="L24" s="13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8" customFormat="1" ht="47.25" customHeight="1">
      <c r="A25" s="135"/>
      <c r="B25" s="136"/>
      <c r="C25" s="135"/>
      <c r="D25" s="135"/>
      <c r="E25" s="137" t="s">
        <v>37</v>
      </c>
      <c r="F25" s="137"/>
      <c r="G25" s="137"/>
      <c r="H25" s="137"/>
      <c r="I25" s="135"/>
      <c r="J25" s="135"/>
      <c r="K25" s="135"/>
      <c r="L25" s="138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3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139"/>
      <c r="E27" s="139"/>
      <c r="F27" s="139"/>
      <c r="G27" s="139"/>
      <c r="H27" s="139"/>
      <c r="I27" s="139"/>
      <c r="J27" s="139"/>
      <c r="K27" s="139"/>
      <c r="L27" s="13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25.4" customHeight="1">
      <c r="A28" s="41"/>
      <c r="B28" s="47"/>
      <c r="C28" s="41"/>
      <c r="D28" s="140" t="s">
        <v>38</v>
      </c>
      <c r="E28" s="41"/>
      <c r="F28" s="41"/>
      <c r="G28" s="41"/>
      <c r="H28" s="41"/>
      <c r="I28" s="41"/>
      <c r="J28" s="141">
        <f>ROUND(J89,2)</f>
        <v>0</v>
      </c>
      <c r="K28" s="41"/>
      <c r="L28" s="13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39"/>
      <c r="E29" s="139"/>
      <c r="F29" s="139"/>
      <c r="G29" s="139"/>
      <c r="H29" s="139"/>
      <c r="I29" s="139"/>
      <c r="J29" s="139"/>
      <c r="K29" s="139"/>
      <c r="L29" s="13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7"/>
      <c r="C30" s="41"/>
      <c r="D30" s="41"/>
      <c r="E30" s="41"/>
      <c r="F30" s="142" t="s">
        <v>40</v>
      </c>
      <c r="G30" s="41"/>
      <c r="H30" s="41"/>
      <c r="I30" s="142" t="s">
        <v>39</v>
      </c>
      <c r="J30" s="142" t="s">
        <v>41</v>
      </c>
      <c r="K30" s="41"/>
      <c r="L30" s="13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7"/>
      <c r="C31" s="41"/>
      <c r="D31" s="143" t="s">
        <v>42</v>
      </c>
      <c r="E31" s="130" t="s">
        <v>43</v>
      </c>
      <c r="F31" s="144">
        <f>ROUND((SUM(BE89:BE321)),2)</f>
        <v>0</v>
      </c>
      <c r="G31" s="41"/>
      <c r="H31" s="41"/>
      <c r="I31" s="145">
        <v>0.21</v>
      </c>
      <c r="J31" s="144">
        <f>ROUND(((SUM(BE89:BE321))*I31),2)</f>
        <v>0</v>
      </c>
      <c r="K31" s="41"/>
      <c r="L31" s="13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130" t="s">
        <v>44</v>
      </c>
      <c r="F32" s="144">
        <f>ROUND((SUM(BF89:BF321)),2)</f>
        <v>0</v>
      </c>
      <c r="G32" s="41"/>
      <c r="H32" s="41"/>
      <c r="I32" s="145">
        <v>0.12</v>
      </c>
      <c r="J32" s="144">
        <f>ROUND(((SUM(BF89:BF321))*I32),2)</f>
        <v>0</v>
      </c>
      <c r="K32" s="41"/>
      <c r="L32" s="13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 hidden="1">
      <c r="A33" s="41"/>
      <c r="B33" s="47"/>
      <c r="C33" s="41"/>
      <c r="D33" s="41"/>
      <c r="E33" s="130" t="s">
        <v>45</v>
      </c>
      <c r="F33" s="144">
        <f>ROUND((SUM(BG89:BG321)),2)</f>
        <v>0</v>
      </c>
      <c r="G33" s="41"/>
      <c r="H33" s="41"/>
      <c r="I33" s="145">
        <v>0.21</v>
      </c>
      <c r="J33" s="144">
        <f>0</f>
        <v>0</v>
      </c>
      <c r="K33" s="41"/>
      <c r="L33" s="13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 hidden="1">
      <c r="A34" s="41"/>
      <c r="B34" s="47"/>
      <c r="C34" s="41"/>
      <c r="D34" s="41"/>
      <c r="E34" s="130" t="s">
        <v>46</v>
      </c>
      <c r="F34" s="144">
        <f>ROUND((SUM(BH89:BH321)),2)</f>
        <v>0</v>
      </c>
      <c r="G34" s="41"/>
      <c r="H34" s="41"/>
      <c r="I34" s="145">
        <v>0.12</v>
      </c>
      <c r="J34" s="144">
        <f>0</f>
        <v>0</v>
      </c>
      <c r="K34" s="41"/>
      <c r="L34" s="13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0" t="s">
        <v>47</v>
      </c>
      <c r="F35" s="144">
        <f>ROUND((SUM(BI89:BI321)),2)</f>
        <v>0</v>
      </c>
      <c r="G35" s="41"/>
      <c r="H35" s="41"/>
      <c r="I35" s="145">
        <v>0</v>
      </c>
      <c r="J35" s="144">
        <f>0</f>
        <v>0</v>
      </c>
      <c r="K35" s="41"/>
      <c r="L35" s="13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6.95" customHeight="1">
      <c r="A36" s="41"/>
      <c r="B36" s="47"/>
      <c r="C36" s="41"/>
      <c r="D36" s="41"/>
      <c r="E36" s="41"/>
      <c r="F36" s="41"/>
      <c r="G36" s="41"/>
      <c r="H36" s="41"/>
      <c r="I36" s="41"/>
      <c r="J36" s="41"/>
      <c r="K36" s="41"/>
      <c r="L36" s="13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25.4" customHeight="1">
      <c r="A37" s="41"/>
      <c r="B37" s="47"/>
      <c r="C37" s="146"/>
      <c r="D37" s="147" t="s">
        <v>48</v>
      </c>
      <c r="E37" s="148"/>
      <c r="F37" s="148"/>
      <c r="G37" s="149" t="s">
        <v>49</v>
      </c>
      <c r="H37" s="150" t="s">
        <v>50</v>
      </c>
      <c r="I37" s="148"/>
      <c r="J37" s="151">
        <f>SUM(J28:J35)</f>
        <v>0</v>
      </c>
      <c r="K37" s="152"/>
      <c r="L37" s="13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153"/>
      <c r="C38" s="154"/>
      <c r="D38" s="154"/>
      <c r="E38" s="154"/>
      <c r="F38" s="154"/>
      <c r="G38" s="154"/>
      <c r="H38" s="154"/>
      <c r="I38" s="154"/>
      <c r="J38" s="154"/>
      <c r="K38" s="154"/>
      <c r="L38" s="13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42" spans="1:31" s="2" customFormat="1" ht="6.95" customHeight="1">
      <c r="A42" s="41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3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4.95" customHeight="1">
      <c r="A43" s="41"/>
      <c r="B43" s="42"/>
      <c r="C43" s="26" t="s">
        <v>81</v>
      </c>
      <c r="D43" s="43"/>
      <c r="E43" s="43"/>
      <c r="F43" s="43"/>
      <c r="G43" s="43"/>
      <c r="H43" s="43"/>
      <c r="I43" s="43"/>
      <c r="J43" s="43"/>
      <c r="K43" s="43"/>
      <c r="L43" s="13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13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12" customHeight="1">
      <c r="A45" s="41"/>
      <c r="B45" s="42"/>
      <c r="C45" s="35" t="s">
        <v>16</v>
      </c>
      <c r="D45" s="43"/>
      <c r="E45" s="43"/>
      <c r="F45" s="43"/>
      <c r="G45" s="43"/>
      <c r="H45" s="43"/>
      <c r="I45" s="43"/>
      <c r="J45" s="43"/>
      <c r="K45" s="43"/>
      <c r="L45" s="13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6.5" customHeight="1">
      <c r="A46" s="41"/>
      <c r="B46" s="42"/>
      <c r="C46" s="43"/>
      <c r="D46" s="43"/>
      <c r="E46" s="72" t="str">
        <f>E7</f>
        <v>MŠ Vítězná - modrý pavilon - oprava ateliéru</v>
      </c>
      <c r="F46" s="43"/>
      <c r="G46" s="43"/>
      <c r="H46" s="43"/>
      <c r="I46" s="43"/>
      <c r="J46" s="43"/>
      <c r="K46" s="43"/>
      <c r="L46" s="13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6.95" customHeight="1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13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2" customHeight="1">
      <c r="A48" s="41"/>
      <c r="B48" s="42"/>
      <c r="C48" s="35" t="s">
        <v>21</v>
      </c>
      <c r="D48" s="43"/>
      <c r="E48" s="43"/>
      <c r="F48" s="30" t="str">
        <f>F10</f>
        <v>Sokolov, Vítězná 725</v>
      </c>
      <c r="G48" s="43"/>
      <c r="H48" s="43"/>
      <c r="I48" s="35" t="s">
        <v>23</v>
      </c>
      <c r="J48" s="75" t="str">
        <f>IF(J10="","",J10)</f>
        <v>20. 2. 2024</v>
      </c>
      <c r="K48" s="43"/>
      <c r="L48" s="13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6.95" customHeight="1">
      <c r="A49" s="41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13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5.15" customHeight="1">
      <c r="A50" s="41"/>
      <c r="B50" s="42"/>
      <c r="C50" s="35" t="s">
        <v>25</v>
      </c>
      <c r="D50" s="43"/>
      <c r="E50" s="43"/>
      <c r="F50" s="30" t="str">
        <f>E13</f>
        <v>Město Sokolov</v>
      </c>
      <c r="G50" s="43"/>
      <c r="H50" s="43"/>
      <c r="I50" s="35" t="s">
        <v>31</v>
      </c>
      <c r="J50" s="39" t="str">
        <f>E19</f>
        <v xml:space="preserve"> </v>
      </c>
      <c r="K50" s="43"/>
      <c r="L50" s="13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5.15" customHeight="1">
      <c r="A51" s="41"/>
      <c r="B51" s="42"/>
      <c r="C51" s="35" t="s">
        <v>29</v>
      </c>
      <c r="D51" s="43"/>
      <c r="E51" s="43"/>
      <c r="F51" s="30" t="str">
        <f>IF(E16="","",E16)</f>
        <v>Vyplň údaj</v>
      </c>
      <c r="G51" s="43"/>
      <c r="H51" s="43"/>
      <c r="I51" s="35" t="s">
        <v>34</v>
      </c>
      <c r="J51" s="39" t="str">
        <f>E22</f>
        <v>Michal Kubelka</v>
      </c>
      <c r="K51" s="43"/>
      <c r="L51" s="13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0.3" customHeight="1">
      <c r="A52" s="41"/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13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29.25" customHeight="1">
      <c r="A53" s="41"/>
      <c r="B53" s="42"/>
      <c r="C53" s="157" t="s">
        <v>82</v>
      </c>
      <c r="D53" s="158"/>
      <c r="E53" s="158"/>
      <c r="F53" s="158"/>
      <c r="G53" s="158"/>
      <c r="H53" s="158"/>
      <c r="I53" s="158"/>
      <c r="J53" s="159" t="s">
        <v>83</v>
      </c>
      <c r="K53" s="158"/>
      <c r="L53" s="13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0.3" customHeight="1">
      <c r="A54" s="41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13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47" s="2" customFormat="1" ht="22.8" customHeight="1">
      <c r="A55" s="41"/>
      <c r="B55" s="42"/>
      <c r="C55" s="160" t="s">
        <v>70</v>
      </c>
      <c r="D55" s="43"/>
      <c r="E55" s="43"/>
      <c r="F55" s="43"/>
      <c r="G55" s="43"/>
      <c r="H55" s="43"/>
      <c r="I55" s="43"/>
      <c r="J55" s="105">
        <f>J89</f>
        <v>0</v>
      </c>
      <c r="K55" s="43"/>
      <c r="L55" s="13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U55" s="20" t="s">
        <v>84</v>
      </c>
    </row>
    <row r="56" spans="1:31" s="9" customFormat="1" ht="24.95" customHeight="1">
      <c r="A56" s="9"/>
      <c r="B56" s="161"/>
      <c r="C56" s="162"/>
      <c r="D56" s="163" t="s">
        <v>85</v>
      </c>
      <c r="E56" s="164"/>
      <c r="F56" s="164"/>
      <c r="G56" s="164"/>
      <c r="H56" s="164"/>
      <c r="I56" s="164"/>
      <c r="J56" s="165">
        <f>J90</f>
        <v>0</v>
      </c>
      <c r="K56" s="162"/>
      <c r="L56" s="166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7"/>
      <c r="C57" s="168"/>
      <c r="D57" s="169" t="s">
        <v>86</v>
      </c>
      <c r="E57" s="170"/>
      <c r="F57" s="170"/>
      <c r="G57" s="170"/>
      <c r="H57" s="170"/>
      <c r="I57" s="170"/>
      <c r="J57" s="171">
        <f>J91</f>
        <v>0</v>
      </c>
      <c r="K57" s="168"/>
      <c r="L57" s="172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7"/>
      <c r="C58" s="168"/>
      <c r="D58" s="169" t="s">
        <v>87</v>
      </c>
      <c r="E58" s="170"/>
      <c r="F58" s="170"/>
      <c r="G58" s="170"/>
      <c r="H58" s="170"/>
      <c r="I58" s="170"/>
      <c r="J58" s="171">
        <f>J102</f>
        <v>0</v>
      </c>
      <c r="K58" s="168"/>
      <c r="L58" s="172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7"/>
      <c r="C59" s="168"/>
      <c r="D59" s="169" t="s">
        <v>88</v>
      </c>
      <c r="E59" s="170"/>
      <c r="F59" s="170"/>
      <c r="G59" s="170"/>
      <c r="H59" s="170"/>
      <c r="I59" s="170"/>
      <c r="J59" s="171">
        <f>J154</f>
        <v>0</v>
      </c>
      <c r="K59" s="168"/>
      <c r="L59" s="172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7"/>
      <c r="C60" s="168"/>
      <c r="D60" s="169" t="s">
        <v>89</v>
      </c>
      <c r="E60" s="170"/>
      <c r="F60" s="170"/>
      <c r="G60" s="170"/>
      <c r="H60" s="170"/>
      <c r="I60" s="170"/>
      <c r="J60" s="171">
        <f>J195</f>
        <v>0</v>
      </c>
      <c r="K60" s="168"/>
      <c r="L60" s="172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7"/>
      <c r="C61" s="168"/>
      <c r="D61" s="169" t="s">
        <v>90</v>
      </c>
      <c r="E61" s="170"/>
      <c r="F61" s="170"/>
      <c r="G61" s="170"/>
      <c r="H61" s="170"/>
      <c r="I61" s="170"/>
      <c r="J61" s="171">
        <f>J207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1"/>
      <c r="C62" s="162"/>
      <c r="D62" s="163" t="s">
        <v>91</v>
      </c>
      <c r="E62" s="164"/>
      <c r="F62" s="164"/>
      <c r="G62" s="164"/>
      <c r="H62" s="164"/>
      <c r="I62" s="164"/>
      <c r="J62" s="165">
        <f>J210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92</v>
      </c>
      <c r="E63" s="170"/>
      <c r="F63" s="170"/>
      <c r="G63" s="170"/>
      <c r="H63" s="170"/>
      <c r="I63" s="170"/>
      <c r="J63" s="171">
        <f>J211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93</v>
      </c>
      <c r="E64" s="170"/>
      <c r="F64" s="170"/>
      <c r="G64" s="170"/>
      <c r="H64" s="170"/>
      <c r="I64" s="170"/>
      <c r="J64" s="171">
        <f>J213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7"/>
      <c r="C65" s="168"/>
      <c r="D65" s="169" t="s">
        <v>94</v>
      </c>
      <c r="E65" s="170"/>
      <c r="F65" s="170"/>
      <c r="G65" s="170"/>
      <c r="H65" s="170"/>
      <c r="I65" s="170"/>
      <c r="J65" s="171">
        <f>J224</f>
        <v>0</v>
      </c>
      <c r="K65" s="168"/>
      <c r="L65" s="17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7"/>
      <c r="C66" s="168"/>
      <c r="D66" s="169" t="s">
        <v>95</v>
      </c>
      <c r="E66" s="170"/>
      <c r="F66" s="170"/>
      <c r="G66" s="170"/>
      <c r="H66" s="170"/>
      <c r="I66" s="170"/>
      <c r="J66" s="171">
        <f>J227</f>
        <v>0</v>
      </c>
      <c r="K66" s="168"/>
      <c r="L66" s="17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7"/>
      <c r="C67" s="168"/>
      <c r="D67" s="169" t="s">
        <v>96</v>
      </c>
      <c r="E67" s="170"/>
      <c r="F67" s="170"/>
      <c r="G67" s="170"/>
      <c r="H67" s="170"/>
      <c r="I67" s="170"/>
      <c r="J67" s="171">
        <f>J236</f>
        <v>0</v>
      </c>
      <c r="K67" s="168"/>
      <c r="L67" s="17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7"/>
      <c r="C68" s="168"/>
      <c r="D68" s="169" t="s">
        <v>97</v>
      </c>
      <c r="E68" s="170"/>
      <c r="F68" s="170"/>
      <c r="G68" s="170"/>
      <c r="H68" s="170"/>
      <c r="I68" s="170"/>
      <c r="J68" s="171">
        <f>J275</f>
        <v>0</v>
      </c>
      <c r="K68" s="168"/>
      <c r="L68" s="17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7"/>
      <c r="C69" s="168"/>
      <c r="D69" s="169" t="s">
        <v>98</v>
      </c>
      <c r="E69" s="170"/>
      <c r="F69" s="170"/>
      <c r="G69" s="170"/>
      <c r="H69" s="170"/>
      <c r="I69" s="170"/>
      <c r="J69" s="171">
        <f>J281</f>
        <v>0</v>
      </c>
      <c r="K69" s="168"/>
      <c r="L69" s="17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7"/>
      <c r="C70" s="168"/>
      <c r="D70" s="169" t="s">
        <v>99</v>
      </c>
      <c r="E70" s="170"/>
      <c r="F70" s="170"/>
      <c r="G70" s="170"/>
      <c r="H70" s="170"/>
      <c r="I70" s="170"/>
      <c r="J70" s="171">
        <f>J298</f>
        <v>0</v>
      </c>
      <c r="K70" s="168"/>
      <c r="L70" s="17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1"/>
      <c r="C71" s="162"/>
      <c r="D71" s="163" t="s">
        <v>100</v>
      </c>
      <c r="E71" s="164"/>
      <c r="F71" s="164"/>
      <c r="G71" s="164"/>
      <c r="H71" s="164"/>
      <c r="I71" s="164"/>
      <c r="J71" s="165">
        <f>J320</f>
        <v>0</v>
      </c>
      <c r="K71" s="162"/>
      <c r="L71" s="166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pans="1:31" s="2" customFormat="1" ht="6.95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3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4.95" customHeight="1">
      <c r="A78" s="41"/>
      <c r="B78" s="42"/>
      <c r="C78" s="26" t="s">
        <v>101</v>
      </c>
      <c r="D78" s="43"/>
      <c r="E78" s="43"/>
      <c r="F78" s="43"/>
      <c r="G78" s="43"/>
      <c r="H78" s="43"/>
      <c r="I78" s="43"/>
      <c r="J78" s="43"/>
      <c r="K78" s="43"/>
      <c r="L78" s="13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16</v>
      </c>
      <c r="D80" s="43"/>
      <c r="E80" s="43"/>
      <c r="F80" s="43"/>
      <c r="G80" s="43"/>
      <c r="H80" s="43"/>
      <c r="I80" s="43"/>
      <c r="J80" s="43"/>
      <c r="K80" s="43"/>
      <c r="L80" s="13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E7</f>
        <v>MŠ Vítězná - modrý pavilon - oprava ateliéru</v>
      </c>
      <c r="F81" s="43"/>
      <c r="G81" s="43"/>
      <c r="H81" s="43"/>
      <c r="I81" s="43"/>
      <c r="J81" s="43"/>
      <c r="K81" s="43"/>
      <c r="L81" s="13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21</v>
      </c>
      <c r="D83" s="43"/>
      <c r="E83" s="43"/>
      <c r="F83" s="30" t="str">
        <f>F10</f>
        <v>Sokolov, Vítězná 725</v>
      </c>
      <c r="G83" s="43"/>
      <c r="H83" s="43"/>
      <c r="I83" s="35" t="s">
        <v>23</v>
      </c>
      <c r="J83" s="75" t="str">
        <f>IF(J10="","",J10)</f>
        <v>20. 2. 2024</v>
      </c>
      <c r="K83" s="43"/>
      <c r="L83" s="13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5" t="s">
        <v>25</v>
      </c>
      <c r="D85" s="43"/>
      <c r="E85" s="43"/>
      <c r="F85" s="30" t="str">
        <f>E13</f>
        <v>Město Sokolov</v>
      </c>
      <c r="G85" s="43"/>
      <c r="H85" s="43"/>
      <c r="I85" s="35" t="s">
        <v>31</v>
      </c>
      <c r="J85" s="39" t="str">
        <f>E19</f>
        <v xml:space="preserve"> </v>
      </c>
      <c r="K85" s="43"/>
      <c r="L85" s="13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5" t="s">
        <v>29</v>
      </c>
      <c r="D86" s="43"/>
      <c r="E86" s="43"/>
      <c r="F86" s="30" t="str">
        <f>IF(E16="","",E16)</f>
        <v>Vyplň údaj</v>
      </c>
      <c r="G86" s="43"/>
      <c r="H86" s="43"/>
      <c r="I86" s="35" t="s">
        <v>34</v>
      </c>
      <c r="J86" s="39" t="str">
        <f>E22</f>
        <v>Michal Kubelka</v>
      </c>
      <c r="K86" s="43"/>
      <c r="L86" s="13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73"/>
      <c r="B88" s="174"/>
      <c r="C88" s="175" t="s">
        <v>102</v>
      </c>
      <c r="D88" s="176" t="s">
        <v>57</v>
      </c>
      <c r="E88" s="176" t="s">
        <v>53</v>
      </c>
      <c r="F88" s="176" t="s">
        <v>54</v>
      </c>
      <c r="G88" s="176" t="s">
        <v>103</v>
      </c>
      <c r="H88" s="176" t="s">
        <v>104</v>
      </c>
      <c r="I88" s="176" t="s">
        <v>105</v>
      </c>
      <c r="J88" s="176" t="s">
        <v>83</v>
      </c>
      <c r="K88" s="177" t="s">
        <v>106</v>
      </c>
      <c r="L88" s="178"/>
      <c r="M88" s="95" t="s">
        <v>19</v>
      </c>
      <c r="N88" s="96" t="s">
        <v>42</v>
      </c>
      <c r="O88" s="96" t="s">
        <v>107</v>
      </c>
      <c r="P88" s="96" t="s">
        <v>108</v>
      </c>
      <c r="Q88" s="96" t="s">
        <v>109</v>
      </c>
      <c r="R88" s="96" t="s">
        <v>110</v>
      </c>
      <c r="S88" s="96" t="s">
        <v>111</v>
      </c>
      <c r="T88" s="97" t="s">
        <v>112</v>
      </c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</row>
    <row r="89" spans="1:63" s="2" customFormat="1" ht="22.8" customHeight="1">
      <c r="A89" s="41"/>
      <c r="B89" s="42"/>
      <c r="C89" s="102" t="s">
        <v>113</v>
      </c>
      <c r="D89" s="43"/>
      <c r="E89" s="43"/>
      <c r="F89" s="43"/>
      <c r="G89" s="43"/>
      <c r="H89" s="43"/>
      <c r="I89" s="43"/>
      <c r="J89" s="179">
        <f>BK89</f>
        <v>0</v>
      </c>
      <c r="K89" s="43"/>
      <c r="L89" s="47"/>
      <c r="M89" s="98"/>
      <c r="N89" s="180"/>
      <c r="O89" s="99"/>
      <c r="P89" s="181">
        <f>P90+P210+P320</f>
        <v>0</v>
      </c>
      <c r="Q89" s="99"/>
      <c r="R89" s="181">
        <f>R90+R210+R320</f>
        <v>1.0714997099999999</v>
      </c>
      <c r="S89" s="99"/>
      <c r="T89" s="182">
        <f>T90+T210+T320</f>
        <v>2.24302722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71</v>
      </c>
      <c r="AU89" s="20" t="s">
        <v>84</v>
      </c>
      <c r="BK89" s="183">
        <f>BK90+BK210+BK320</f>
        <v>0</v>
      </c>
    </row>
    <row r="90" spans="1:63" s="12" customFormat="1" ht="25.9" customHeight="1">
      <c r="A90" s="12"/>
      <c r="B90" s="184"/>
      <c r="C90" s="185"/>
      <c r="D90" s="186" t="s">
        <v>71</v>
      </c>
      <c r="E90" s="187" t="s">
        <v>114</v>
      </c>
      <c r="F90" s="187" t="s">
        <v>115</v>
      </c>
      <c r="G90" s="185"/>
      <c r="H90" s="185"/>
      <c r="I90" s="188"/>
      <c r="J90" s="189">
        <f>BK90</f>
        <v>0</v>
      </c>
      <c r="K90" s="185"/>
      <c r="L90" s="190"/>
      <c r="M90" s="191"/>
      <c r="N90" s="192"/>
      <c r="O90" s="192"/>
      <c r="P90" s="193">
        <f>P91+P102+P154+P195+P207</f>
        <v>0</v>
      </c>
      <c r="Q90" s="192"/>
      <c r="R90" s="193">
        <f>R91+R102+R154+R195+R207</f>
        <v>0.82585736</v>
      </c>
      <c r="S90" s="192"/>
      <c r="T90" s="194">
        <f>T91+T102+T154+T195+T207</f>
        <v>1.2800920000000002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5" t="s">
        <v>77</v>
      </c>
      <c r="AT90" s="196" t="s">
        <v>71</v>
      </c>
      <c r="AU90" s="196" t="s">
        <v>72</v>
      </c>
      <c r="AY90" s="195" t="s">
        <v>116</v>
      </c>
      <c r="BK90" s="197">
        <f>BK91+BK102+BK154+BK195+BK207</f>
        <v>0</v>
      </c>
    </row>
    <row r="91" spans="1:63" s="12" customFormat="1" ht="22.8" customHeight="1">
      <c r="A91" s="12"/>
      <c r="B91" s="184"/>
      <c r="C91" s="185"/>
      <c r="D91" s="186" t="s">
        <v>71</v>
      </c>
      <c r="E91" s="198" t="s">
        <v>117</v>
      </c>
      <c r="F91" s="198" t="s">
        <v>118</v>
      </c>
      <c r="G91" s="185"/>
      <c r="H91" s="185"/>
      <c r="I91" s="188"/>
      <c r="J91" s="199">
        <f>BK91</f>
        <v>0</v>
      </c>
      <c r="K91" s="185"/>
      <c r="L91" s="190"/>
      <c r="M91" s="191"/>
      <c r="N91" s="192"/>
      <c r="O91" s="192"/>
      <c r="P91" s="193">
        <f>SUM(P92:P101)</f>
        <v>0</v>
      </c>
      <c r="Q91" s="192"/>
      <c r="R91" s="193">
        <f>SUM(R92:R101)</f>
        <v>0.11828129999999999</v>
      </c>
      <c r="S91" s="192"/>
      <c r="T91" s="194">
        <f>SUM(T92:T101)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5" t="s">
        <v>77</v>
      </c>
      <c r="AT91" s="196" t="s">
        <v>71</v>
      </c>
      <c r="AU91" s="196" t="s">
        <v>77</v>
      </c>
      <c r="AY91" s="195" t="s">
        <v>116</v>
      </c>
      <c r="BK91" s="197">
        <f>SUM(BK92:BK101)</f>
        <v>0</v>
      </c>
    </row>
    <row r="92" spans="1:65" s="2" customFormat="1" ht="24.15" customHeight="1">
      <c r="A92" s="41"/>
      <c r="B92" s="42"/>
      <c r="C92" s="200" t="s">
        <v>77</v>
      </c>
      <c r="D92" s="200" t="s">
        <v>119</v>
      </c>
      <c r="E92" s="201" t="s">
        <v>120</v>
      </c>
      <c r="F92" s="202" t="s">
        <v>121</v>
      </c>
      <c r="G92" s="203" t="s">
        <v>122</v>
      </c>
      <c r="H92" s="204">
        <v>1.89</v>
      </c>
      <c r="I92" s="205"/>
      <c r="J92" s="206">
        <f>ROUND(I92*H92,2)</f>
        <v>0</v>
      </c>
      <c r="K92" s="202" t="s">
        <v>123</v>
      </c>
      <c r="L92" s="47"/>
      <c r="M92" s="207" t="s">
        <v>19</v>
      </c>
      <c r="N92" s="208" t="s">
        <v>43</v>
      </c>
      <c r="O92" s="87"/>
      <c r="P92" s="209">
        <f>O92*H92</f>
        <v>0</v>
      </c>
      <c r="Q92" s="209">
        <v>0.06197</v>
      </c>
      <c r="R92" s="209">
        <f>Q92*H92</f>
        <v>0.11712329999999999</v>
      </c>
      <c r="S92" s="209">
        <v>0</v>
      </c>
      <c r="T92" s="210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1" t="s">
        <v>124</v>
      </c>
      <c r="AT92" s="211" t="s">
        <v>119</v>
      </c>
      <c r="AU92" s="211" t="s">
        <v>79</v>
      </c>
      <c r="AY92" s="20" t="s">
        <v>116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20" t="s">
        <v>77</v>
      </c>
      <c r="BK92" s="212">
        <f>ROUND(I92*H92,2)</f>
        <v>0</v>
      </c>
      <c r="BL92" s="20" t="s">
        <v>124</v>
      </c>
      <c r="BM92" s="211" t="s">
        <v>125</v>
      </c>
    </row>
    <row r="93" spans="1:47" s="2" customFormat="1" ht="12">
      <c r="A93" s="41"/>
      <c r="B93" s="42"/>
      <c r="C93" s="43"/>
      <c r="D93" s="213" t="s">
        <v>126</v>
      </c>
      <c r="E93" s="43"/>
      <c r="F93" s="214" t="s">
        <v>127</v>
      </c>
      <c r="G93" s="43"/>
      <c r="H93" s="43"/>
      <c r="I93" s="215"/>
      <c r="J93" s="43"/>
      <c r="K93" s="43"/>
      <c r="L93" s="47"/>
      <c r="M93" s="216"/>
      <c r="N93" s="217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126</v>
      </c>
      <c r="AU93" s="20" t="s">
        <v>79</v>
      </c>
    </row>
    <row r="94" spans="1:51" s="13" customFormat="1" ht="12">
      <c r="A94" s="13"/>
      <c r="B94" s="218"/>
      <c r="C94" s="219"/>
      <c r="D94" s="220" t="s">
        <v>128</v>
      </c>
      <c r="E94" s="221" t="s">
        <v>19</v>
      </c>
      <c r="F94" s="222" t="s">
        <v>129</v>
      </c>
      <c r="G94" s="219"/>
      <c r="H94" s="221" t="s">
        <v>19</v>
      </c>
      <c r="I94" s="223"/>
      <c r="J94" s="219"/>
      <c r="K94" s="219"/>
      <c r="L94" s="224"/>
      <c r="M94" s="225"/>
      <c r="N94" s="226"/>
      <c r="O94" s="226"/>
      <c r="P94" s="226"/>
      <c r="Q94" s="226"/>
      <c r="R94" s="226"/>
      <c r="S94" s="226"/>
      <c r="T94" s="227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8" t="s">
        <v>128</v>
      </c>
      <c r="AU94" s="228" t="s">
        <v>79</v>
      </c>
      <c r="AV94" s="13" t="s">
        <v>77</v>
      </c>
      <c r="AW94" s="13" t="s">
        <v>33</v>
      </c>
      <c r="AX94" s="13" t="s">
        <v>72</v>
      </c>
      <c r="AY94" s="228" t="s">
        <v>116</v>
      </c>
    </row>
    <row r="95" spans="1:51" s="14" customFormat="1" ht="12">
      <c r="A95" s="14"/>
      <c r="B95" s="229"/>
      <c r="C95" s="230"/>
      <c r="D95" s="220" t="s">
        <v>128</v>
      </c>
      <c r="E95" s="231" t="s">
        <v>19</v>
      </c>
      <c r="F95" s="232" t="s">
        <v>130</v>
      </c>
      <c r="G95" s="230"/>
      <c r="H95" s="233">
        <v>1.89</v>
      </c>
      <c r="I95" s="234"/>
      <c r="J95" s="230"/>
      <c r="K95" s="230"/>
      <c r="L95" s="235"/>
      <c r="M95" s="236"/>
      <c r="N95" s="237"/>
      <c r="O95" s="237"/>
      <c r="P95" s="237"/>
      <c r="Q95" s="237"/>
      <c r="R95" s="237"/>
      <c r="S95" s="237"/>
      <c r="T95" s="238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39" t="s">
        <v>128</v>
      </c>
      <c r="AU95" s="239" t="s">
        <v>79</v>
      </c>
      <c r="AV95" s="14" t="s">
        <v>79</v>
      </c>
      <c r="AW95" s="14" t="s">
        <v>33</v>
      </c>
      <c r="AX95" s="14" t="s">
        <v>77</v>
      </c>
      <c r="AY95" s="239" t="s">
        <v>116</v>
      </c>
    </row>
    <row r="96" spans="1:65" s="2" customFormat="1" ht="16.5" customHeight="1">
      <c r="A96" s="41"/>
      <c r="B96" s="42"/>
      <c r="C96" s="200" t="s">
        <v>79</v>
      </c>
      <c r="D96" s="200" t="s">
        <v>119</v>
      </c>
      <c r="E96" s="201" t="s">
        <v>131</v>
      </c>
      <c r="F96" s="202" t="s">
        <v>132</v>
      </c>
      <c r="G96" s="203" t="s">
        <v>133</v>
      </c>
      <c r="H96" s="204">
        <v>5.1</v>
      </c>
      <c r="I96" s="205"/>
      <c r="J96" s="206">
        <f>ROUND(I96*H96,2)</f>
        <v>0</v>
      </c>
      <c r="K96" s="202" t="s">
        <v>123</v>
      </c>
      <c r="L96" s="47"/>
      <c r="M96" s="207" t="s">
        <v>19</v>
      </c>
      <c r="N96" s="208" t="s">
        <v>43</v>
      </c>
      <c r="O96" s="87"/>
      <c r="P96" s="209">
        <f>O96*H96</f>
        <v>0</v>
      </c>
      <c r="Q96" s="209">
        <v>0.00012</v>
      </c>
      <c r="R96" s="209">
        <f>Q96*H96</f>
        <v>0.000612</v>
      </c>
      <c r="S96" s="209">
        <v>0</v>
      </c>
      <c r="T96" s="21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1" t="s">
        <v>124</v>
      </c>
      <c r="AT96" s="211" t="s">
        <v>119</v>
      </c>
      <c r="AU96" s="211" t="s">
        <v>79</v>
      </c>
      <c r="AY96" s="20" t="s">
        <v>116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20" t="s">
        <v>77</v>
      </c>
      <c r="BK96" s="212">
        <f>ROUND(I96*H96,2)</f>
        <v>0</v>
      </c>
      <c r="BL96" s="20" t="s">
        <v>124</v>
      </c>
      <c r="BM96" s="211" t="s">
        <v>134</v>
      </c>
    </row>
    <row r="97" spans="1:47" s="2" customFormat="1" ht="12">
      <c r="A97" s="41"/>
      <c r="B97" s="42"/>
      <c r="C97" s="43"/>
      <c r="D97" s="213" t="s">
        <v>126</v>
      </c>
      <c r="E97" s="43"/>
      <c r="F97" s="214" t="s">
        <v>135</v>
      </c>
      <c r="G97" s="43"/>
      <c r="H97" s="43"/>
      <c r="I97" s="215"/>
      <c r="J97" s="43"/>
      <c r="K97" s="43"/>
      <c r="L97" s="47"/>
      <c r="M97" s="216"/>
      <c r="N97" s="217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126</v>
      </c>
      <c r="AU97" s="20" t="s">
        <v>79</v>
      </c>
    </row>
    <row r="98" spans="1:51" s="14" customFormat="1" ht="12">
      <c r="A98" s="14"/>
      <c r="B98" s="229"/>
      <c r="C98" s="230"/>
      <c r="D98" s="220" t="s">
        <v>128</v>
      </c>
      <c r="E98" s="231" t="s">
        <v>19</v>
      </c>
      <c r="F98" s="232" t="s">
        <v>136</v>
      </c>
      <c r="G98" s="230"/>
      <c r="H98" s="233">
        <v>5.1</v>
      </c>
      <c r="I98" s="234"/>
      <c r="J98" s="230"/>
      <c r="K98" s="230"/>
      <c r="L98" s="235"/>
      <c r="M98" s="236"/>
      <c r="N98" s="237"/>
      <c r="O98" s="237"/>
      <c r="P98" s="237"/>
      <c r="Q98" s="237"/>
      <c r="R98" s="237"/>
      <c r="S98" s="237"/>
      <c r="T98" s="238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9" t="s">
        <v>128</v>
      </c>
      <c r="AU98" s="239" t="s">
        <v>79</v>
      </c>
      <c r="AV98" s="14" t="s">
        <v>79</v>
      </c>
      <c r="AW98" s="14" t="s">
        <v>33</v>
      </c>
      <c r="AX98" s="14" t="s">
        <v>77</v>
      </c>
      <c r="AY98" s="239" t="s">
        <v>116</v>
      </c>
    </row>
    <row r="99" spans="1:65" s="2" customFormat="1" ht="16.5" customHeight="1">
      <c r="A99" s="41"/>
      <c r="B99" s="42"/>
      <c r="C99" s="200" t="s">
        <v>117</v>
      </c>
      <c r="D99" s="200" t="s">
        <v>119</v>
      </c>
      <c r="E99" s="201" t="s">
        <v>137</v>
      </c>
      <c r="F99" s="202" t="s">
        <v>138</v>
      </c>
      <c r="G99" s="203" t="s">
        <v>133</v>
      </c>
      <c r="H99" s="204">
        <v>4.2</v>
      </c>
      <c r="I99" s="205"/>
      <c r="J99" s="206">
        <f>ROUND(I99*H99,2)</f>
        <v>0</v>
      </c>
      <c r="K99" s="202" t="s">
        <v>123</v>
      </c>
      <c r="L99" s="47"/>
      <c r="M99" s="207" t="s">
        <v>19</v>
      </c>
      <c r="N99" s="208" t="s">
        <v>43</v>
      </c>
      <c r="O99" s="87"/>
      <c r="P99" s="209">
        <f>O99*H99</f>
        <v>0</v>
      </c>
      <c r="Q99" s="209">
        <v>0.00013</v>
      </c>
      <c r="R99" s="209">
        <f>Q99*H99</f>
        <v>0.0005459999999999999</v>
      </c>
      <c r="S99" s="209">
        <v>0</v>
      </c>
      <c r="T99" s="210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1" t="s">
        <v>124</v>
      </c>
      <c r="AT99" s="211" t="s">
        <v>119</v>
      </c>
      <c r="AU99" s="211" t="s">
        <v>79</v>
      </c>
      <c r="AY99" s="20" t="s">
        <v>116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20" t="s">
        <v>77</v>
      </c>
      <c r="BK99" s="212">
        <f>ROUND(I99*H99,2)</f>
        <v>0</v>
      </c>
      <c r="BL99" s="20" t="s">
        <v>124</v>
      </c>
      <c r="BM99" s="211" t="s">
        <v>139</v>
      </c>
    </row>
    <row r="100" spans="1:47" s="2" customFormat="1" ht="12">
      <c r="A100" s="41"/>
      <c r="B100" s="42"/>
      <c r="C100" s="43"/>
      <c r="D100" s="213" t="s">
        <v>126</v>
      </c>
      <c r="E100" s="43"/>
      <c r="F100" s="214" t="s">
        <v>140</v>
      </c>
      <c r="G100" s="43"/>
      <c r="H100" s="43"/>
      <c r="I100" s="215"/>
      <c r="J100" s="43"/>
      <c r="K100" s="43"/>
      <c r="L100" s="47"/>
      <c r="M100" s="216"/>
      <c r="N100" s="217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126</v>
      </c>
      <c r="AU100" s="20" t="s">
        <v>79</v>
      </c>
    </row>
    <row r="101" spans="1:51" s="14" customFormat="1" ht="12">
      <c r="A101" s="14"/>
      <c r="B101" s="229"/>
      <c r="C101" s="230"/>
      <c r="D101" s="220" t="s">
        <v>128</v>
      </c>
      <c r="E101" s="231" t="s">
        <v>19</v>
      </c>
      <c r="F101" s="232" t="s">
        <v>141</v>
      </c>
      <c r="G101" s="230"/>
      <c r="H101" s="233">
        <v>4.2</v>
      </c>
      <c r="I101" s="234"/>
      <c r="J101" s="230"/>
      <c r="K101" s="230"/>
      <c r="L101" s="235"/>
      <c r="M101" s="236"/>
      <c r="N101" s="237"/>
      <c r="O101" s="237"/>
      <c r="P101" s="237"/>
      <c r="Q101" s="237"/>
      <c r="R101" s="237"/>
      <c r="S101" s="237"/>
      <c r="T101" s="238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39" t="s">
        <v>128</v>
      </c>
      <c r="AU101" s="239" t="s">
        <v>79</v>
      </c>
      <c r="AV101" s="14" t="s">
        <v>79</v>
      </c>
      <c r="AW101" s="14" t="s">
        <v>33</v>
      </c>
      <c r="AX101" s="14" t="s">
        <v>77</v>
      </c>
      <c r="AY101" s="239" t="s">
        <v>116</v>
      </c>
    </row>
    <row r="102" spans="1:63" s="12" customFormat="1" ht="22.8" customHeight="1">
      <c r="A102" s="12"/>
      <c r="B102" s="184"/>
      <c r="C102" s="185"/>
      <c r="D102" s="186" t="s">
        <v>71</v>
      </c>
      <c r="E102" s="198" t="s">
        <v>142</v>
      </c>
      <c r="F102" s="198" t="s">
        <v>143</v>
      </c>
      <c r="G102" s="185"/>
      <c r="H102" s="185"/>
      <c r="I102" s="188"/>
      <c r="J102" s="199">
        <f>BK102</f>
        <v>0</v>
      </c>
      <c r="K102" s="185"/>
      <c r="L102" s="190"/>
      <c r="M102" s="191"/>
      <c r="N102" s="192"/>
      <c r="O102" s="192"/>
      <c r="P102" s="193">
        <f>SUM(P103:P153)</f>
        <v>0</v>
      </c>
      <c r="Q102" s="192"/>
      <c r="R102" s="193">
        <f>SUM(R103:R153)</f>
        <v>0.70582183</v>
      </c>
      <c r="S102" s="192"/>
      <c r="T102" s="194">
        <f>SUM(T103:T153)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5" t="s">
        <v>77</v>
      </c>
      <c r="AT102" s="196" t="s">
        <v>71</v>
      </c>
      <c r="AU102" s="196" t="s">
        <v>77</v>
      </c>
      <c r="AY102" s="195" t="s">
        <v>116</v>
      </c>
      <c r="BK102" s="197">
        <f>SUM(BK103:BK153)</f>
        <v>0</v>
      </c>
    </row>
    <row r="103" spans="1:65" s="2" customFormat="1" ht="24.15" customHeight="1">
      <c r="A103" s="41"/>
      <c r="B103" s="42"/>
      <c r="C103" s="200" t="s">
        <v>124</v>
      </c>
      <c r="D103" s="200" t="s">
        <v>119</v>
      </c>
      <c r="E103" s="201" t="s">
        <v>144</v>
      </c>
      <c r="F103" s="202" t="s">
        <v>145</v>
      </c>
      <c r="G103" s="203" t="s">
        <v>122</v>
      </c>
      <c r="H103" s="204">
        <v>10.314</v>
      </c>
      <c r="I103" s="205"/>
      <c r="J103" s="206">
        <f>ROUND(I103*H103,2)</f>
        <v>0</v>
      </c>
      <c r="K103" s="202" t="s">
        <v>123</v>
      </c>
      <c r="L103" s="47"/>
      <c r="M103" s="207" t="s">
        <v>19</v>
      </c>
      <c r="N103" s="208" t="s">
        <v>43</v>
      </c>
      <c r="O103" s="87"/>
      <c r="P103" s="209">
        <f>O103*H103</f>
        <v>0</v>
      </c>
      <c r="Q103" s="209">
        <v>0.0092</v>
      </c>
      <c r="R103" s="209">
        <f>Q103*H103</f>
        <v>0.0948888</v>
      </c>
      <c r="S103" s="209">
        <v>0</v>
      </c>
      <c r="T103" s="21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1" t="s">
        <v>124</v>
      </c>
      <c r="AT103" s="211" t="s">
        <v>119</v>
      </c>
      <c r="AU103" s="211" t="s">
        <v>79</v>
      </c>
      <c r="AY103" s="20" t="s">
        <v>116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20" t="s">
        <v>77</v>
      </c>
      <c r="BK103" s="212">
        <f>ROUND(I103*H103,2)</f>
        <v>0</v>
      </c>
      <c r="BL103" s="20" t="s">
        <v>124</v>
      </c>
      <c r="BM103" s="211" t="s">
        <v>146</v>
      </c>
    </row>
    <row r="104" spans="1:47" s="2" customFormat="1" ht="12">
      <c r="A104" s="41"/>
      <c r="B104" s="42"/>
      <c r="C104" s="43"/>
      <c r="D104" s="213" t="s">
        <v>126</v>
      </c>
      <c r="E104" s="43"/>
      <c r="F104" s="214" t="s">
        <v>147</v>
      </c>
      <c r="G104" s="43"/>
      <c r="H104" s="43"/>
      <c r="I104" s="215"/>
      <c r="J104" s="43"/>
      <c r="K104" s="43"/>
      <c r="L104" s="47"/>
      <c r="M104" s="216"/>
      <c r="N104" s="217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126</v>
      </c>
      <c r="AU104" s="20" t="s">
        <v>79</v>
      </c>
    </row>
    <row r="105" spans="1:51" s="14" customFormat="1" ht="12">
      <c r="A105" s="14"/>
      <c r="B105" s="229"/>
      <c r="C105" s="230"/>
      <c r="D105" s="220" t="s">
        <v>128</v>
      </c>
      <c r="E105" s="231" t="s">
        <v>19</v>
      </c>
      <c r="F105" s="232" t="s">
        <v>148</v>
      </c>
      <c r="G105" s="230"/>
      <c r="H105" s="233">
        <v>5.757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9" t="s">
        <v>128</v>
      </c>
      <c r="AU105" s="239" t="s">
        <v>79</v>
      </c>
      <c r="AV105" s="14" t="s">
        <v>79</v>
      </c>
      <c r="AW105" s="14" t="s">
        <v>33</v>
      </c>
      <c r="AX105" s="14" t="s">
        <v>72</v>
      </c>
      <c r="AY105" s="239" t="s">
        <v>116</v>
      </c>
    </row>
    <row r="106" spans="1:51" s="14" customFormat="1" ht="12">
      <c r="A106" s="14"/>
      <c r="B106" s="229"/>
      <c r="C106" s="230"/>
      <c r="D106" s="220" t="s">
        <v>128</v>
      </c>
      <c r="E106" s="231" t="s">
        <v>19</v>
      </c>
      <c r="F106" s="232" t="s">
        <v>149</v>
      </c>
      <c r="G106" s="230"/>
      <c r="H106" s="233">
        <v>1.806</v>
      </c>
      <c r="I106" s="234"/>
      <c r="J106" s="230"/>
      <c r="K106" s="230"/>
      <c r="L106" s="235"/>
      <c r="M106" s="236"/>
      <c r="N106" s="237"/>
      <c r="O106" s="237"/>
      <c r="P106" s="237"/>
      <c r="Q106" s="237"/>
      <c r="R106" s="237"/>
      <c r="S106" s="237"/>
      <c r="T106" s="238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39" t="s">
        <v>128</v>
      </c>
      <c r="AU106" s="239" t="s">
        <v>79</v>
      </c>
      <c r="AV106" s="14" t="s">
        <v>79</v>
      </c>
      <c r="AW106" s="14" t="s">
        <v>33</v>
      </c>
      <c r="AX106" s="14" t="s">
        <v>72</v>
      </c>
      <c r="AY106" s="239" t="s">
        <v>116</v>
      </c>
    </row>
    <row r="107" spans="1:51" s="14" customFormat="1" ht="12">
      <c r="A107" s="14"/>
      <c r="B107" s="229"/>
      <c r="C107" s="230"/>
      <c r="D107" s="220" t="s">
        <v>128</v>
      </c>
      <c r="E107" s="231" t="s">
        <v>19</v>
      </c>
      <c r="F107" s="232" t="s">
        <v>150</v>
      </c>
      <c r="G107" s="230"/>
      <c r="H107" s="233">
        <v>0.906</v>
      </c>
      <c r="I107" s="234"/>
      <c r="J107" s="230"/>
      <c r="K107" s="230"/>
      <c r="L107" s="235"/>
      <c r="M107" s="236"/>
      <c r="N107" s="237"/>
      <c r="O107" s="237"/>
      <c r="P107" s="237"/>
      <c r="Q107" s="237"/>
      <c r="R107" s="237"/>
      <c r="S107" s="237"/>
      <c r="T107" s="23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39" t="s">
        <v>128</v>
      </c>
      <c r="AU107" s="239" t="s">
        <v>79</v>
      </c>
      <c r="AV107" s="14" t="s">
        <v>79</v>
      </c>
      <c r="AW107" s="14" t="s">
        <v>33</v>
      </c>
      <c r="AX107" s="14" t="s">
        <v>72</v>
      </c>
      <c r="AY107" s="239" t="s">
        <v>116</v>
      </c>
    </row>
    <row r="108" spans="1:51" s="14" customFormat="1" ht="12">
      <c r="A108" s="14"/>
      <c r="B108" s="229"/>
      <c r="C108" s="230"/>
      <c r="D108" s="220" t="s">
        <v>128</v>
      </c>
      <c r="E108" s="231" t="s">
        <v>19</v>
      </c>
      <c r="F108" s="232" t="s">
        <v>151</v>
      </c>
      <c r="G108" s="230"/>
      <c r="H108" s="233">
        <v>1.845</v>
      </c>
      <c r="I108" s="234"/>
      <c r="J108" s="230"/>
      <c r="K108" s="230"/>
      <c r="L108" s="235"/>
      <c r="M108" s="236"/>
      <c r="N108" s="237"/>
      <c r="O108" s="237"/>
      <c r="P108" s="237"/>
      <c r="Q108" s="237"/>
      <c r="R108" s="237"/>
      <c r="S108" s="237"/>
      <c r="T108" s="23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39" t="s">
        <v>128</v>
      </c>
      <c r="AU108" s="239" t="s">
        <v>79</v>
      </c>
      <c r="AV108" s="14" t="s">
        <v>79</v>
      </c>
      <c r="AW108" s="14" t="s">
        <v>33</v>
      </c>
      <c r="AX108" s="14" t="s">
        <v>72</v>
      </c>
      <c r="AY108" s="239" t="s">
        <v>116</v>
      </c>
    </row>
    <row r="109" spans="1:51" s="15" customFormat="1" ht="12">
      <c r="A109" s="15"/>
      <c r="B109" s="240"/>
      <c r="C109" s="241"/>
      <c r="D109" s="220" t="s">
        <v>128</v>
      </c>
      <c r="E109" s="242" t="s">
        <v>19</v>
      </c>
      <c r="F109" s="243" t="s">
        <v>152</v>
      </c>
      <c r="G109" s="241"/>
      <c r="H109" s="244">
        <v>10.314</v>
      </c>
      <c r="I109" s="245"/>
      <c r="J109" s="241"/>
      <c r="K109" s="241"/>
      <c r="L109" s="246"/>
      <c r="M109" s="247"/>
      <c r="N109" s="248"/>
      <c r="O109" s="248"/>
      <c r="P109" s="248"/>
      <c r="Q109" s="248"/>
      <c r="R109" s="248"/>
      <c r="S109" s="248"/>
      <c r="T109" s="249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0" t="s">
        <v>128</v>
      </c>
      <c r="AU109" s="250" t="s">
        <v>79</v>
      </c>
      <c r="AV109" s="15" t="s">
        <v>124</v>
      </c>
      <c r="AW109" s="15" t="s">
        <v>33</v>
      </c>
      <c r="AX109" s="15" t="s">
        <v>77</v>
      </c>
      <c r="AY109" s="250" t="s">
        <v>116</v>
      </c>
    </row>
    <row r="110" spans="1:65" s="2" customFormat="1" ht="16.5" customHeight="1">
      <c r="A110" s="41"/>
      <c r="B110" s="42"/>
      <c r="C110" s="200" t="s">
        <v>153</v>
      </c>
      <c r="D110" s="200" t="s">
        <v>119</v>
      </c>
      <c r="E110" s="201" t="s">
        <v>154</v>
      </c>
      <c r="F110" s="202" t="s">
        <v>155</v>
      </c>
      <c r="G110" s="203" t="s">
        <v>122</v>
      </c>
      <c r="H110" s="204">
        <v>0.384</v>
      </c>
      <c r="I110" s="205"/>
      <c r="J110" s="206">
        <f>ROUND(I110*H110,2)</f>
        <v>0</v>
      </c>
      <c r="K110" s="202" t="s">
        <v>123</v>
      </c>
      <c r="L110" s="47"/>
      <c r="M110" s="207" t="s">
        <v>19</v>
      </c>
      <c r="N110" s="208" t="s">
        <v>43</v>
      </c>
      <c r="O110" s="87"/>
      <c r="P110" s="209">
        <f>O110*H110</f>
        <v>0</v>
      </c>
      <c r="Q110" s="209">
        <v>0.0382</v>
      </c>
      <c r="R110" s="209">
        <f>Q110*H110</f>
        <v>0.0146688</v>
      </c>
      <c r="S110" s="209">
        <v>0</v>
      </c>
      <c r="T110" s="21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1" t="s">
        <v>124</v>
      </c>
      <c r="AT110" s="211" t="s">
        <v>119</v>
      </c>
      <c r="AU110" s="211" t="s">
        <v>79</v>
      </c>
      <c r="AY110" s="20" t="s">
        <v>116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0" t="s">
        <v>77</v>
      </c>
      <c r="BK110" s="212">
        <f>ROUND(I110*H110,2)</f>
        <v>0</v>
      </c>
      <c r="BL110" s="20" t="s">
        <v>124</v>
      </c>
      <c r="BM110" s="211" t="s">
        <v>156</v>
      </c>
    </row>
    <row r="111" spans="1:47" s="2" customFormat="1" ht="12">
      <c r="A111" s="41"/>
      <c r="B111" s="42"/>
      <c r="C111" s="43"/>
      <c r="D111" s="213" t="s">
        <v>126</v>
      </c>
      <c r="E111" s="43"/>
      <c r="F111" s="214" t="s">
        <v>157</v>
      </c>
      <c r="G111" s="43"/>
      <c r="H111" s="43"/>
      <c r="I111" s="215"/>
      <c r="J111" s="43"/>
      <c r="K111" s="43"/>
      <c r="L111" s="47"/>
      <c r="M111" s="216"/>
      <c r="N111" s="217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126</v>
      </c>
      <c r="AU111" s="20" t="s">
        <v>79</v>
      </c>
    </row>
    <row r="112" spans="1:51" s="13" customFormat="1" ht="12">
      <c r="A112" s="13"/>
      <c r="B112" s="218"/>
      <c r="C112" s="219"/>
      <c r="D112" s="220" t="s">
        <v>128</v>
      </c>
      <c r="E112" s="221" t="s">
        <v>19</v>
      </c>
      <c r="F112" s="222" t="s">
        <v>158</v>
      </c>
      <c r="G112" s="219"/>
      <c r="H112" s="221" t="s">
        <v>19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8" t="s">
        <v>128</v>
      </c>
      <c r="AU112" s="228" t="s">
        <v>79</v>
      </c>
      <c r="AV112" s="13" t="s">
        <v>77</v>
      </c>
      <c r="AW112" s="13" t="s">
        <v>33</v>
      </c>
      <c r="AX112" s="13" t="s">
        <v>72</v>
      </c>
      <c r="AY112" s="228" t="s">
        <v>116</v>
      </c>
    </row>
    <row r="113" spans="1:51" s="14" customFormat="1" ht="12">
      <c r="A113" s="14"/>
      <c r="B113" s="229"/>
      <c r="C113" s="230"/>
      <c r="D113" s="220" t="s">
        <v>128</v>
      </c>
      <c r="E113" s="231" t="s">
        <v>19</v>
      </c>
      <c r="F113" s="232" t="s">
        <v>159</v>
      </c>
      <c r="G113" s="230"/>
      <c r="H113" s="233">
        <v>0.384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39" t="s">
        <v>128</v>
      </c>
      <c r="AU113" s="239" t="s">
        <v>79</v>
      </c>
      <c r="AV113" s="14" t="s">
        <v>79</v>
      </c>
      <c r="AW113" s="14" t="s">
        <v>33</v>
      </c>
      <c r="AX113" s="14" t="s">
        <v>77</v>
      </c>
      <c r="AY113" s="239" t="s">
        <v>116</v>
      </c>
    </row>
    <row r="114" spans="1:65" s="2" customFormat="1" ht="24.15" customHeight="1">
      <c r="A114" s="41"/>
      <c r="B114" s="42"/>
      <c r="C114" s="200" t="s">
        <v>142</v>
      </c>
      <c r="D114" s="200" t="s">
        <v>119</v>
      </c>
      <c r="E114" s="201" t="s">
        <v>160</v>
      </c>
      <c r="F114" s="202" t="s">
        <v>161</v>
      </c>
      <c r="G114" s="203" t="s">
        <v>122</v>
      </c>
      <c r="H114" s="204">
        <v>29.859</v>
      </c>
      <c r="I114" s="205"/>
      <c r="J114" s="206">
        <f>ROUND(I114*H114,2)</f>
        <v>0</v>
      </c>
      <c r="K114" s="202" t="s">
        <v>123</v>
      </c>
      <c r="L114" s="47"/>
      <c r="M114" s="207" t="s">
        <v>19</v>
      </c>
      <c r="N114" s="208" t="s">
        <v>43</v>
      </c>
      <c r="O114" s="87"/>
      <c r="P114" s="209">
        <f>O114*H114</f>
        <v>0</v>
      </c>
      <c r="Q114" s="209">
        <v>0.0052</v>
      </c>
      <c r="R114" s="209">
        <f>Q114*H114</f>
        <v>0.1552668</v>
      </c>
      <c r="S114" s="209">
        <v>0</v>
      </c>
      <c r="T114" s="21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1" t="s">
        <v>124</v>
      </c>
      <c r="AT114" s="211" t="s">
        <v>119</v>
      </c>
      <c r="AU114" s="211" t="s">
        <v>79</v>
      </c>
      <c r="AY114" s="20" t="s">
        <v>116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20" t="s">
        <v>77</v>
      </c>
      <c r="BK114" s="212">
        <f>ROUND(I114*H114,2)</f>
        <v>0</v>
      </c>
      <c r="BL114" s="20" t="s">
        <v>124</v>
      </c>
      <c r="BM114" s="211" t="s">
        <v>162</v>
      </c>
    </row>
    <row r="115" spans="1:47" s="2" customFormat="1" ht="12">
      <c r="A115" s="41"/>
      <c r="B115" s="42"/>
      <c r="C115" s="43"/>
      <c r="D115" s="213" t="s">
        <v>126</v>
      </c>
      <c r="E115" s="43"/>
      <c r="F115" s="214" t="s">
        <v>163</v>
      </c>
      <c r="G115" s="43"/>
      <c r="H115" s="43"/>
      <c r="I115" s="215"/>
      <c r="J115" s="43"/>
      <c r="K115" s="43"/>
      <c r="L115" s="47"/>
      <c r="M115" s="216"/>
      <c r="N115" s="217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126</v>
      </c>
      <c r="AU115" s="20" t="s">
        <v>79</v>
      </c>
    </row>
    <row r="116" spans="1:51" s="14" customFormat="1" ht="12">
      <c r="A116" s="14"/>
      <c r="B116" s="229"/>
      <c r="C116" s="230"/>
      <c r="D116" s="220" t="s">
        <v>128</v>
      </c>
      <c r="E116" s="231" t="s">
        <v>19</v>
      </c>
      <c r="F116" s="232" t="s">
        <v>164</v>
      </c>
      <c r="G116" s="230"/>
      <c r="H116" s="233">
        <v>36.557</v>
      </c>
      <c r="I116" s="234"/>
      <c r="J116" s="230"/>
      <c r="K116" s="230"/>
      <c r="L116" s="235"/>
      <c r="M116" s="236"/>
      <c r="N116" s="237"/>
      <c r="O116" s="237"/>
      <c r="P116" s="237"/>
      <c r="Q116" s="237"/>
      <c r="R116" s="237"/>
      <c r="S116" s="237"/>
      <c r="T116" s="238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39" t="s">
        <v>128</v>
      </c>
      <c r="AU116" s="239" t="s">
        <v>79</v>
      </c>
      <c r="AV116" s="14" t="s">
        <v>79</v>
      </c>
      <c r="AW116" s="14" t="s">
        <v>33</v>
      </c>
      <c r="AX116" s="14" t="s">
        <v>72</v>
      </c>
      <c r="AY116" s="239" t="s">
        <v>116</v>
      </c>
    </row>
    <row r="117" spans="1:51" s="14" customFormat="1" ht="12">
      <c r="A117" s="14"/>
      <c r="B117" s="229"/>
      <c r="C117" s="230"/>
      <c r="D117" s="220" t="s">
        <v>128</v>
      </c>
      <c r="E117" s="231" t="s">
        <v>19</v>
      </c>
      <c r="F117" s="232" t="s">
        <v>165</v>
      </c>
      <c r="G117" s="230"/>
      <c r="H117" s="233">
        <v>-3.6</v>
      </c>
      <c r="I117" s="234"/>
      <c r="J117" s="230"/>
      <c r="K117" s="230"/>
      <c r="L117" s="235"/>
      <c r="M117" s="236"/>
      <c r="N117" s="237"/>
      <c r="O117" s="237"/>
      <c r="P117" s="237"/>
      <c r="Q117" s="237"/>
      <c r="R117" s="237"/>
      <c r="S117" s="237"/>
      <c r="T117" s="238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39" t="s">
        <v>128</v>
      </c>
      <c r="AU117" s="239" t="s">
        <v>79</v>
      </c>
      <c r="AV117" s="14" t="s">
        <v>79</v>
      </c>
      <c r="AW117" s="14" t="s">
        <v>33</v>
      </c>
      <c r="AX117" s="14" t="s">
        <v>72</v>
      </c>
      <c r="AY117" s="239" t="s">
        <v>116</v>
      </c>
    </row>
    <row r="118" spans="1:51" s="14" customFormat="1" ht="12">
      <c r="A118" s="14"/>
      <c r="B118" s="229"/>
      <c r="C118" s="230"/>
      <c r="D118" s="220" t="s">
        <v>128</v>
      </c>
      <c r="E118" s="231" t="s">
        <v>19</v>
      </c>
      <c r="F118" s="232" t="s">
        <v>166</v>
      </c>
      <c r="G118" s="230"/>
      <c r="H118" s="233">
        <v>-3.472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39" t="s">
        <v>128</v>
      </c>
      <c r="AU118" s="239" t="s">
        <v>79</v>
      </c>
      <c r="AV118" s="14" t="s">
        <v>79</v>
      </c>
      <c r="AW118" s="14" t="s">
        <v>33</v>
      </c>
      <c r="AX118" s="14" t="s">
        <v>72</v>
      </c>
      <c r="AY118" s="239" t="s">
        <v>116</v>
      </c>
    </row>
    <row r="119" spans="1:51" s="14" customFormat="1" ht="12">
      <c r="A119" s="14"/>
      <c r="B119" s="229"/>
      <c r="C119" s="230"/>
      <c r="D119" s="220" t="s">
        <v>128</v>
      </c>
      <c r="E119" s="231" t="s">
        <v>19</v>
      </c>
      <c r="F119" s="232" t="s">
        <v>167</v>
      </c>
      <c r="G119" s="230"/>
      <c r="H119" s="233">
        <v>0.374</v>
      </c>
      <c r="I119" s="234"/>
      <c r="J119" s="230"/>
      <c r="K119" s="230"/>
      <c r="L119" s="235"/>
      <c r="M119" s="236"/>
      <c r="N119" s="237"/>
      <c r="O119" s="237"/>
      <c r="P119" s="237"/>
      <c r="Q119" s="237"/>
      <c r="R119" s="237"/>
      <c r="S119" s="237"/>
      <c r="T119" s="23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39" t="s">
        <v>128</v>
      </c>
      <c r="AU119" s="239" t="s">
        <v>79</v>
      </c>
      <c r="AV119" s="14" t="s">
        <v>79</v>
      </c>
      <c r="AW119" s="14" t="s">
        <v>33</v>
      </c>
      <c r="AX119" s="14" t="s">
        <v>72</v>
      </c>
      <c r="AY119" s="239" t="s">
        <v>116</v>
      </c>
    </row>
    <row r="120" spans="1:51" s="15" customFormat="1" ht="12">
      <c r="A120" s="15"/>
      <c r="B120" s="240"/>
      <c r="C120" s="241"/>
      <c r="D120" s="220" t="s">
        <v>128</v>
      </c>
      <c r="E120" s="242" t="s">
        <v>19</v>
      </c>
      <c r="F120" s="243" t="s">
        <v>152</v>
      </c>
      <c r="G120" s="241"/>
      <c r="H120" s="244">
        <v>29.858999999999998</v>
      </c>
      <c r="I120" s="245"/>
      <c r="J120" s="241"/>
      <c r="K120" s="241"/>
      <c r="L120" s="246"/>
      <c r="M120" s="247"/>
      <c r="N120" s="248"/>
      <c r="O120" s="248"/>
      <c r="P120" s="248"/>
      <c r="Q120" s="248"/>
      <c r="R120" s="248"/>
      <c r="S120" s="248"/>
      <c r="T120" s="249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0" t="s">
        <v>128</v>
      </c>
      <c r="AU120" s="250" t="s">
        <v>79</v>
      </c>
      <c r="AV120" s="15" t="s">
        <v>124</v>
      </c>
      <c r="AW120" s="15" t="s">
        <v>33</v>
      </c>
      <c r="AX120" s="15" t="s">
        <v>77</v>
      </c>
      <c r="AY120" s="250" t="s">
        <v>116</v>
      </c>
    </row>
    <row r="121" spans="1:65" s="2" customFormat="1" ht="16.5" customHeight="1">
      <c r="A121" s="41"/>
      <c r="B121" s="42"/>
      <c r="C121" s="200" t="s">
        <v>168</v>
      </c>
      <c r="D121" s="200" t="s">
        <v>119</v>
      </c>
      <c r="E121" s="201" t="s">
        <v>169</v>
      </c>
      <c r="F121" s="202" t="s">
        <v>170</v>
      </c>
      <c r="G121" s="203" t="s">
        <v>133</v>
      </c>
      <c r="H121" s="204">
        <v>10.2</v>
      </c>
      <c r="I121" s="205"/>
      <c r="J121" s="206">
        <f>ROUND(I121*H121,2)</f>
        <v>0</v>
      </c>
      <c r="K121" s="202" t="s">
        <v>123</v>
      </c>
      <c r="L121" s="47"/>
      <c r="M121" s="207" t="s">
        <v>19</v>
      </c>
      <c r="N121" s="208" t="s">
        <v>43</v>
      </c>
      <c r="O121" s="87"/>
      <c r="P121" s="209">
        <f>O121*H121</f>
        <v>0</v>
      </c>
      <c r="Q121" s="209">
        <v>0.0015</v>
      </c>
      <c r="R121" s="209">
        <f>Q121*H121</f>
        <v>0.0153</v>
      </c>
      <c r="S121" s="209">
        <v>0</v>
      </c>
      <c r="T121" s="210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1" t="s">
        <v>124</v>
      </c>
      <c r="AT121" s="211" t="s">
        <v>119</v>
      </c>
      <c r="AU121" s="211" t="s">
        <v>79</v>
      </c>
      <c r="AY121" s="20" t="s">
        <v>116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20" t="s">
        <v>77</v>
      </c>
      <c r="BK121" s="212">
        <f>ROUND(I121*H121,2)</f>
        <v>0</v>
      </c>
      <c r="BL121" s="20" t="s">
        <v>124</v>
      </c>
      <c r="BM121" s="211" t="s">
        <v>171</v>
      </c>
    </row>
    <row r="122" spans="1:47" s="2" customFormat="1" ht="12">
      <c r="A122" s="41"/>
      <c r="B122" s="42"/>
      <c r="C122" s="43"/>
      <c r="D122" s="213" t="s">
        <v>126</v>
      </c>
      <c r="E122" s="43"/>
      <c r="F122" s="214" t="s">
        <v>172</v>
      </c>
      <c r="G122" s="43"/>
      <c r="H122" s="43"/>
      <c r="I122" s="215"/>
      <c r="J122" s="43"/>
      <c r="K122" s="43"/>
      <c r="L122" s="47"/>
      <c r="M122" s="216"/>
      <c r="N122" s="217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126</v>
      </c>
      <c r="AU122" s="20" t="s">
        <v>79</v>
      </c>
    </row>
    <row r="123" spans="1:51" s="13" customFormat="1" ht="12">
      <c r="A123" s="13"/>
      <c r="B123" s="218"/>
      <c r="C123" s="219"/>
      <c r="D123" s="220" t="s">
        <v>128</v>
      </c>
      <c r="E123" s="221" t="s">
        <v>19</v>
      </c>
      <c r="F123" s="222" t="s">
        <v>173</v>
      </c>
      <c r="G123" s="219"/>
      <c r="H123" s="221" t="s">
        <v>19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8" t="s">
        <v>128</v>
      </c>
      <c r="AU123" s="228" t="s">
        <v>79</v>
      </c>
      <c r="AV123" s="13" t="s">
        <v>77</v>
      </c>
      <c r="AW123" s="13" t="s">
        <v>33</v>
      </c>
      <c r="AX123" s="13" t="s">
        <v>72</v>
      </c>
      <c r="AY123" s="228" t="s">
        <v>116</v>
      </c>
    </row>
    <row r="124" spans="1:51" s="14" customFormat="1" ht="12">
      <c r="A124" s="14"/>
      <c r="B124" s="229"/>
      <c r="C124" s="230"/>
      <c r="D124" s="220" t="s">
        <v>128</v>
      </c>
      <c r="E124" s="231" t="s">
        <v>19</v>
      </c>
      <c r="F124" s="232" t="s">
        <v>174</v>
      </c>
      <c r="G124" s="230"/>
      <c r="H124" s="233">
        <v>10.2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9" t="s">
        <v>128</v>
      </c>
      <c r="AU124" s="239" t="s">
        <v>79</v>
      </c>
      <c r="AV124" s="14" t="s">
        <v>79</v>
      </c>
      <c r="AW124" s="14" t="s">
        <v>33</v>
      </c>
      <c r="AX124" s="14" t="s">
        <v>77</v>
      </c>
      <c r="AY124" s="239" t="s">
        <v>116</v>
      </c>
    </row>
    <row r="125" spans="1:65" s="2" customFormat="1" ht="21.75" customHeight="1">
      <c r="A125" s="41"/>
      <c r="B125" s="42"/>
      <c r="C125" s="200" t="s">
        <v>175</v>
      </c>
      <c r="D125" s="200" t="s">
        <v>119</v>
      </c>
      <c r="E125" s="201" t="s">
        <v>176</v>
      </c>
      <c r="F125" s="202" t="s">
        <v>177</v>
      </c>
      <c r="G125" s="203" t="s">
        <v>122</v>
      </c>
      <c r="H125" s="204">
        <v>7.569</v>
      </c>
      <c r="I125" s="205"/>
      <c r="J125" s="206">
        <f>ROUND(I125*H125,2)</f>
        <v>0</v>
      </c>
      <c r="K125" s="202" t="s">
        <v>123</v>
      </c>
      <c r="L125" s="47"/>
      <c r="M125" s="207" t="s">
        <v>19</v>
      </c>
      <c r="N125" s="208" t="s">
        <v>43</v>
      </c>
      <c r="O125" s="87"/>
      <c r="P125" s="209">
        <f>O125*H125</f>
        <v>0</v>
      </c>
      <c r="Q125" s="209">
        <v>0.00735</v>
      </c>
      <c r="R125" s="209">
        <f>Q125*H125</f>
        <v>0.05563215</v>
      </c>
      <c r="S125" s="209">
        <v>0</v>
      </c>
      <c r="T125" s="210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1" t="s">
        <v>124</v>
      </c>
      <c r="AT125" s="211" t="s">
        <v>119</v>
      </c>
      <c r="AU125" s="211" t="s">
        <v>79</v>
      </c>
      <c r="AY125" s="20" t="s">
        <v>116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20" t="s">
        <v>77</v>
      </c>
      <c r="BK125" s="212">
        <f>ROUND(I125*H125,2)</f>
        <v>0</v>
      </c>
      <c r="BL125" s="20" t="s">
        <v>124</v>
      </c>
      <c r="BM125" s="211" t="s">
        <v>178</v>
      </c>
    </row>
    <row r="126" spans="1:47" s="2" customFormat="1" ht="12">
      <c r="A126" s="41"/>
      <c r="B126" s="42"/>
      <c r="C126" s="43"/>
      <c r="D126" s="213" t="s">
        <v>126</v>
      </c>
      <c r="E126" s="43"/>
      <c r="F126" s="214" t="s">
        <v>179</v>
      </c>
      <c r="G126" s="43"/>
      <c r="H126" s="43"/>
      <c r="I126" s="215"/>
      <c r="J126" s="43"/>
      <c r="K126" s="43"/>
      <c r="L126" s="47"/>
      <c r="M126" s="216"/>
      <c r="N126" s="217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126</v>
      </c>
      <c r="AU126" s="20" t="s">
        <v>79</v>
      </c>
    </row>
    <row r="127" spans="1:51" s="13" customFormat="1" ht="12">
      <c r="A127" s="13"/>
      <c r="B127" s="218"/>
      <c r="C127" s="219"/>
      <c r="D127" s="220" t="s">
        <v>128</v>
      </c>
      <c r="E127" s="221" t="s">
        <v>19</v>
      </c>
      <c r="F127" s="222" t="s">
        <v>180</v>
      </c>
      <c r="G127" s="219"/>
      <c r="H127" s="221" t="s">
        <v>19</v>
      </c>
      <c r="I127" s="223"/>
      <c r="J127" s="219"/>
      <c r="K127" s="219"/>
      <c r="L127" s="224"/>
      <c r="M127" s="225"/>
      <c r="N127" s="226"/>
      <c r="O127" s="226"/>
      <c r="P127" s="226"/>
      <c r="Q127" s="226"/>
      <c r="R127" s="226"/>
      <c r="S127" s="226"/>
      <c r="T127" s="22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8" t="s">
        <v>128</v>
      </c>
      <c r="AU127" s="228" t="s">
        <v>79</v>
      </c>
      <c r="AV127" s="13" t="s">
        <v>77</v>
      </c>
      <c r="AW127" s="13" t="s">
        <v>33</v>
      </c>
      <c r="AX127" s="13" t="s">
        <v>72</v>
      </c>
      <c r="AY127" s="228" t="s">
        <v>116</v>
      </c>
    </row>
    <row r="128" spans="1:51" s="14" customFormat="1" ht="12">
      <c r="A128" s="14"/>
      <c r="B128" s="229"/>
      <c r="C128" s="230"/>
      <c r="D128" s="220" t="s">
        <v>128</v>
      </c>
      <c r="E128" s="231" t="s">
        <v>19</v>
      </c>
      <c r="F128" s="232" t="s">
        <v>181</v>
      </c>
      <c r="G128" s="230"/>
      <c r="H128" s="233">
        <v>2.923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39" t="s">
        <v>128</v>
      </c>
      <c r="AU128" s="239" t="s">
        <v>79</v>
      </c>
      <c r="AV128" s="14" t="s">
        <v>79</v>
      </c>
      <c r="AW128" s="14" t="s">
        <v>33</v>
      </c>
      <c r="AX128" s="14" t="s">
        <v>72</v>
      </c>
      <c r="AY128" s="239" t="s">
        <v>116</v>
      </c>
    </row>
    <row r="129" spans="1:51" s="14" customFormat="1" ht="12">
      <c r="A129" s="14"/>
      <c r="B129" s="229"/>
      <c r="C129" s="230"/>
      <c r="D129" s="220" t="s">
        <v>128</v>
      </c>
      <c r="E129" s="231" t="s">
        <v>19</v>
      </c>
      <c r="F129" s="232" t="s">
        <v>182</v>
      </c>
      <c r="G129" s="230"/>
      <c r="H129" s="233">
        <v>4.646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9" t="s">
        <v>128</v>
      </c>
      <c r="AU129" s="239" t="s">
        <v>79</v>
      </c>
      <c r="AV129" s="14" t="s">
        <v>79</v>
      </c>
      <c r="AW129" s="14" t="s">
        <v>33</v>
      </c>
      <c r="AX129" s="14" t="s">
        <v>72</v>
      </c>
      <c r="AY129" s="239" t="s">
        <v>116</v>
      </c>
    </row>
    <row r="130" spans="1:51" s="15" customFormat="1" ht="12">
      <c r="A130" s="15"/>
      <c r="B130" s="240"/>
      <c r="C130" s="241"/>
      <c r="D130" s="220" t="s">
        <v>128</v>
      </c>
      <c r="E130" s="242" t="s">
        <v>19</v>
      </c>
      <c r="F130" s="243" t="s">
        <v>152</v>
      </c>
      <c r="G130" s="241"/>
      <c r="H130" s="244">
        <v>7.569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0" t="s">
        <v>128</v>
      </c>
      <c r="AU130" s="250" t="s">
        <v>79</v>
      </c>
      <c r="AV130" s="15" t="s">
        <v>124</v>
      </c>
      <c r="AW130" s="15" t="s">
        <v>33</v>
      </c>
      <c r="AX130" s="15" t="s">
        <v>77</v>
      </c>
      <c r="AY130" s="250" t="s">
        <v>116</v>
      </c>
    </row>
    <row r="131" spans="1:65" s="2" customFormat="1" ht="24.15" customHeight="1">
      <c r="A131" s="41"/>
      <c r="B131" s="42"/>
      <c r="C131" s="200" t="s">
        <v>183</v>
      </c>
      <c r="D131" s="200" t="s">
        <v>119</v>
      </c>
      <c r="E131" s="201" t="s">
        <v>184</v>
      </c>
      <c r="F131" s="202" t="s">
        <v>185</v>
      </c>
      <c r="G131" s="203" t="s">
        <v>122</v>
      </c>
      <c r="H131" s="204">
        <v>7.569</v>
      </c>
      <c r="I131" s="205"/>
      <c r="J131" s="206">
        <f>ROUND(I131*H131,2)</f>
        <v>0</v>
      </c>
      <c r="K131" s="202" t="s">
        <v>123</v>
      </c>
      <c r="L131" s="47"/>
      <c r="M131" s="207" t="s">
        <v>19</v>
      </c>
      <c r="N131" s="208" t="s">
        <v>43</v>
      </c>
      <c r="O131" s="87"/>
      <c r="P131" s="209">
        <f>O131*H131</f>
        <v>0</v>
      </c>
      <c r="Q131" s="209">
        <v>0.0154</v>
      </c>
      <c r="R131" s="209">
        <f>Q131*H131</f>
        <v>0.1165626</v>
      </c>
      <c r="S131" s="209">
        <v>0</v>
      </c>
      <c r="T131" s="210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1" t="s">
        <v>124</v>
      </c>
      <c r="AT131" s="211" t="s">
        <v>119</v>
      </c>
      <c r="AU131" s="211" t="s">
        <v>79</v>
      </c>
      <c r="AY131" s="20" t="s">
        <v>116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0" t="s">
        <v>77</v>
      </c>
      <c r="BK131" s="212">
        <f>ROUND(I131*H131,2)</f>
        <v>0</v>
      </c>
      <c r="BL131" s="20" t="s">
        <v>124</v>
      </c>
      <c r="BM131" s="211" t="s">
        <v>186</v>
      </c>
    </row>
    <row r="132" spans="1:47" s="2" customFormat="1" ht="12">
      <c r="A132" s="41"/>
      <c r="B132" s="42"/>
      <c r="C132" s="43"/>
      <c r="D132" s="213" t="s">
        <v>126</v>
      </c>
      <c r="E132" s="43"/>
      <c r="F132" s="214" t="s">
        <v>187</v>
      </c>
      <c r="G132" s="43"/>
      <c r="H132" s="43"/>
      <c r="I132" s="215"/>
      <c r="J132" s="43"/>
      <c r="K132" s="43"/>
      <c r="L132" s="47"/>
      <c r="M132" s="216"/>
      <c r="N132" s="217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126</v>
      </c>
      <c r="AU132" s="20" t="s">
        <v>79</v>
      </c>
    </row>
    <row r="133" spans="1:65" s="2" customFormat="1" ht="24.15" customHeight="1">
      <c r="A133" s="41"/>
      <c r="B133" s="42"/>
      <c r="C133" s="200" t="s">
        <v>188</v>
      </c>
      <c r="D133" s="200" t="s">
        <v>119</v>
      </c>
      <c r="E133" s="201" t="s">
        <v>189</v>
      </c>
      <c r="F133" s="202" t="s">
        <v>190</v>
      </c>
      <c r="G133" s="203" t="s">
        <v>122</v>
      </c>
      <c r="H133" s="204">
        <v>7.569</v>
      </c>
      <c r="I133" s="205"/>
      <c r="J133" s="206">
        <f>ROUND(I133*H133,2)</f>
        <v>0</v>
      </c>
      <c r="K133" s="202" t="s">
        <v>123</v>
      </c>
      <c r="L133" s="47"/>
      <c r="M133" s="207" t="s">
        <v>19</v>
      </c>
      <c r="N133" s="208" t="s">
        <v>43</v>
      </c>
      <c r="O133" s="87"/>
      <c r="P133" s="209">
        <f>O133*H133</f>
        <v>0</v>
      </c>
      <c r="Q133" s="209">
        <v>0.0079</v>
      </c>
      <c r="R133" s="209">
        <f>Q133*H133</f>
        <v>0.059795100000000004</v>
      </c>
      <c r="S133" s="209">
        <v>0</v>
      </c>
      <c r="T133" s="210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1" t="s">
        <v>124</v>
      </c>
      <c r="AT133" s="211" t="s">
        <v>119</v>
      </c>
      <c r="AU133" s="211" t="s">
        <v>79</v>
      </c>
      <c r="AY133" s="20" t="s">
        <v>116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0" t="s">
        <v>77</v>
      </c>
      <c r="BK133" s="212">
        <f>ROUND(I133*H133,2)</f>
        <v>0</v>
      </c>
      <c r="BL133" s="20" t="s">
        <v>124</v>
      </c>
      <c r="BM133" s="211" t="s">
        <v>191</v>
      </c>
    </row>
    <row r="134" spans="1:47" s="2" customFormat="1" ht="12">
      <c r="A134" s="41"/>
      <c r="B134" s="42"/>
      <c r="C134" s="43"/>
      <c r="D134" s="213" t="s">
        <v>126</v>
      </c>
      <c r="E134" s="43"/>
      <c r="F134" s="214" t="s">
        <v>192</v>
      </c>
      <c r="G134" s="43"/>
      <c r="H134" s="43"/>
      <c r="I134" s="215"/>
      <c r="J134" s="43"/>
      <c r="K134" s="43"/>
      <c r="L134" s="47"/>
      <c r="M134" s="216"/>
      <c r="N134" s="217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126</v>
      </c>
      <c r="AU134" s="20" t="s">
        <v>79</v>
      </c>
    </row>
    <row r="135" spans="1:65" s="2" customFormat="1" ht="24.15" customHeight="1">
      <c r="A135" s="41"/>
      <c r="B135" s="42"/>
      <c r="C135" s="200" t="s">
        <v>193</v>
      </c>
      <c r="D135" s="200" t="s">
        <v>119</v>
      </c>
      <c r="E135" s="201" t="s">
        <v>194</v>
      </c>
      <c r="F135" s="202" t="s">
        <v>195</v>
      </c>
      <c r="G135" s="203" t="s">
        <v>122</v>
      </c>
      <c r="H135" s="204">
        <v>3.78</v>
      </c>
      <c r="I135" s="205"/>
      <c r="J135" s="206">
        <f>ROUND(I135*H135,2)</f>
        <v>0</v>
      </c>
      <c r="K135" s="202" t="s">
        <v>123</v>
      </c>
      <c r="L135" s="47"/>
      <c r="M135" s="207" t="s">
        <v>19</v>
      </c>
      <c r="N135" s="208" t="s">
        <v>43</v>
      </c>
      <c r="O135" s="87"/>
      <c r="P135" s="209">
        <f>O135*H135</f>
        <v>0</v>
      </c>
      <c r="Q135" s="209">
        <v>0.00438</v>
      </c>
      <c r="R135" s="209">
        <f>Q135*H135</f>
        <v>0.0165564</v>
      </c>
      <c r="S135" s="209">
        <v>0</v>
      </c>
      <c r="T135" s="210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1" t="s">
        <v>124</v>
      </c>
      <c r="AT135" s="211" t="s">
        <v>119</v>
      </c>
      <c r="AU135" s="211" t="s">
        <v>79</v>
      </c>
      <c r="AY135" s="20" t="s">
        <v>116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0" t="s">
        <v>77</v>
      </c>
      <c r="BK135" s="212">
        <f>ROUND(I135*H135,2)</f>
        <v>0</v>
      </c>
      <c r="BL135" s="20" t="s">
        <v>124</v>
      </c>
      <c r="BM135" s="211" t="s">
        <v>196</v>
      </c>
    </row>
    <row r="136" spans="1:47" s="2" customFormat="1" ht="12">
      <c r="A136" s="41"/>
      <c r="B136" s="42"/>
      <c r="C136" s="43"/>
      <c r="D136" s="213" t="s">
        <v>126</v>
      </c>
      <c r="E136" s="43"/>
      <c r="F136" s="214" t="s">
        <v>197</v>
      </c>
      <c r="G136" s="43"/>
      <c r="H136" s="43"/>
      <c r="I136" s="215"/>
      <c r="J136" s="43"/>
      <c r="K136" s="43"/>
      <c r="L136" s="47"/>
      <c r="M136" s="216"/>
      <c r="N136" s="217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126</v>
      </c>
      <c r="AU136" s="20" t="s">
        <v>79</v>
      </c>
    </row>
    <row r="137" spans="1:51" s="13" customFormat="1" ht="12">
      <c r="A137" s="13"/>
      <c r="B137" s="218"/>
      <c r="C137" s="219"/>
      <c r="D137" s="220" t="s">
        <v>128</v>
      </c>
      <c r="E137" s="221" t="s">
        <v>19</v>
      </c>
      <c r="F137" s="222" t="s">
        <v>198</v>
      </c>
      <c r="G137" s="219"/>
      <c r="H137" s="221" t="s">
        <v>19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8" t="s">
        <v>128</v>
      </c>
      <c r="AU137" s="228" t="s">
        <v>79</v>
      </c>
      <c r="AV137" s="13" t="s">
        <v>77</v>
      </c>
      <c r="AW137" s="13" t="s">
        <v>33</v>
      </c>
      <c r="AX137" s="13" t="s">
        <v>72</v>
      </c>
      <c r="AY137" s="228" t="s">
        <v>116</v>
      </c>
    </row>
    <row r="138" spans="1:51" s="14" customFormat="1" ht="12">
      <c r="A138" s="14"/>
      <c r="B138" s="229"/>
      <c r="C138" s="230"/>
      <c r="D138" s="220" t="s">
        <v>128</v>
      </c>
      <c r="E138" s="231" t="s">
        <v>19</v>
      </c>
      <c r="F138" s="232" t="s">
        <v>199</v>
      </c>
      <c r="G138" s="230"/>
      <c r="H138" s="233">
        <v>3.78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39" t="s">
        <v>128</v>
      </c>
      <c r="AU138" s="239" t="s">
        <v>79</v>
      </c>
      <c r="AV138" s="14" t="s">
        <v>79</v>
      </c>
      <c r="AW138" s="14" t="s">
        <v>33</v>
      </c>
      <c r="AX138" s="14" t="s">
        <v>77</v>
      </c>
      <c r="AY138" s="239" t="s">
        <v>116</v>
      </c>
    </row>
    <row r="139" spans="1:65" s="2" customFormat="1" ht="16.5" customHeight="1">
      <c r="A139" s="41"/>
      <c r="B139" s="42"/>
      <c r="C139" s="200" t="s">
        <v>8</v>
      </c>
      <c r="D139" s="200" t="s">
        <v>119</v>
      </c>
      <c r="E139" s="201" t="s">
        <v>200</v>
      </c>
      <c r="F139" s="202" t="s">
        <v>201</v>
      </c>
      <c r="G139" s="203" t="s">
        <v>122</v>
      </c>
      <c r="H139" s="204">
        <v>33.843</v>
      </c>
      <c r="I139" s="205"/>
      <c r="J139" s="206">
        <f>ROUND(I139*H139,2)</f>
        <v>0</v>
      </c>
      <c r="K139" s="202" t="s">
        <v>123</v>
      </c>
      <c r="L139" s="47"/>
      <c r="M139" s="207" t="s">
        <v>19</v>
      </c>
      <c r="N139" s="208" t="s">
        <v>43</v>
      </c>
      <c r="O139" s="87"/>
      <c r="P139" s="209">
        <f>O139*H139</f>
        <v>0</v>
      </c>
      <c r="Q139" s="209">
        <v>0.00026</v>
      </c>
      <c r="R139" s="209">
        <f>Q139*H139</f>
        <v>0.00879918</v>
      </c>
      <c r="S139" s="209">
        <v>0</v>
      </c>
      <c r="T139" s="210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1" t="s">
        <v>124</v>
      </c>
      <c r="AT139" s="211" t="s">
        <v>119</v>
      </c>
      <c r="AU139" s="211" t="s">
        <v>79</v>
      </c>
      <c r="AY139" s="20" t="s">
        <v>116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20" t="s">
        <v>77</v>
      </c>
      <c r="BK139" s="212">
        <f>ROUND(I139*H139,2)</f>
        <v>0</v>
      </c>
      <c r="BL139" s="20" t="s">
        <v>124</v>
      </c>
      <c r="BM139" s="211" t="s">
        <v>202</v>
      </c>
    </row>
    <row r="140" spans="1:47" s="2" customFormat="1" ht="12">
      <c r="A140" s="41"/>
      <c r="B140" s="42"/>
      <c r="C140" s="43"/>
      <c r="D140" s="213" t="s">
        <v>126</v>
      </c>
      <c r="E140" s="43"/>
      <c r="F140" s="214" t="s">
        <v>203</v>
      </c>
      <c r="G140" s="43"/>
      <c r="H140" s="43"/>
      <c r="I140" s="215"/>
      <c r="J140" s="43"/>
      <c r="K140" s="43"/>
      <c r="L140" s="47"/>
      <c r="M140" s="216"/>
      <c r="N140" s="217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126</v>
      </c>
      <c r="AU140" s="20" t="s">
        <v>79</v>
      </c>
    </row>
    <row r="141" spans="1:51" s="14" customFormat="1" ht="12">
      <c r="A141" s="14"/>
      <c r="B141" s="229"/>
      <c r="C141" s="230"/>
      <c r="D141" s="220" t="s">
        <v>128</v>
      </c>
      <c r="E141" s="231" t="s">
        <v>19</v>
      </c>
      <c r="F141" s="232" t="s">
        <v>204</v>
      </c>
      <c r="G141" s="230"/>
      <c r="H141" s="233">
        <v>36.941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39" t="s">
        <v>128</v>
      </c>
      <c r="AU141" s="239" t="s">
        <v>79</v>
      </c>
      <c r="AV141" s="14" t="s">
        <v>79</v>
      </c>
      <c r="AW141" s="14" t="s">
        <v>33</v>
      </c>
      <c r="AX141" s="14" t="s">
        <v>72</v>
      </c>
      <c r="AY141" s="239" t="s">
        <v>116</v>
      </c>
    </row>
    <row r="142" spans="1:51" s="14" customFormat="1" ht="12">
      <c r="A142" s="14"/>
      <c r="B142" s="229"/>
      <c r="C142" s="230"/>
      <c r="D142" s="220" t="s">
        <v>128</v>
      </c>
      <c r="E142" s="231" t="s">
        <v>19</v>
      </c>
      <c r="F142" s="232" t="s">
        <v>205</v>
      </c>
      <c r="G142" s="230"/>
      <c r="H142" s="233">
        <v>-1.8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39" t="s">
        <v>128</v>
      </c>
      <c r="AU142" s="239" t="s">
        <v>79</v>
      </c>
      <c r="AV142" s="14" t="s">
        <v>79</v>
      </c>
      <c r="AW142" s="14" t="s">
        <v>33</v>
      </c>
      <c r="AX142" s="14" t="s">
        <v>72</v>
      </c>
      <c r="AY142" s="239" t="s">
        <v>116</v>
      </c>
    </row>
    <row r="143" spans="1:51" s="14" customFormat="1" ht="12">
      <c r="A143" s="14"/>
      <c r="B143" s="229"/>
      <c r="C143" s="230"/>
      <c r="D143" s="220" t="s">
        <v>128</v>
      </c>
      <c r="E143" s="231" t="s">
        <v>19</v>
      </c>
      <c r="F143" s="232" t="s">
        <v>166</v>
      </c>
      <c r="G143" s="230"/>
      <c r="H143" s="233">
        <v>-3.472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39" t="s">
        <v>128</v>
      </c>
      <c r="AU143" s="239" t="s">
        <v>79</v>
      </c>
      <c r="AV143" s="14" t="s">
        <v>79</v>
      </c>
      <c r="AW143" s="14" t="s">
        <v>33</v>
      </c>
      <c r="AX143" s="14" t="s">
        <v>72</v>
      </c>
      <c r="AY143" s="239" t="s">
        <v>116</v>
      </c>
    </row>
    <row r="144" spans="1:51" s="14" customFormat="1" ht="12">
      <c r="A144" s="14"/>
      <c r="B144" s="229"/>
      <c r="C144" s="230"/>
      <c r="D144" s="220" t="s">
        <v>128</v>
      </c>
      <c r="E144" s="231" t="s">
        <v>19</v>
      </c>
      <c r="F144" s="232" t="s">
        <v>167</v>
      </c>
      <c r="G144" s="230"/>
      <c r="H144" s="233">
        <v>0.374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39" t="s">
        <v>128</v>
      </c>
      <c r="AU144" s="239" t="s">
        <v>79</v>
      </c>
      <c r="AV144" s="14" t="s">
        <v>79</v>
      </c>
      <c r="AW144" s="14" t="s">
        <v>33</v>
      </c>
      <c r="AX144" s="14" t="s">
        <v>72</v>
      </c>
      <c r="AY144" s="239" t="s">
        <v>116</v>
      </c>
    </row>
    <row r="145" spans="1:51" s="14" customFormat="1" ht="12">
      <c r="A145" s="14"/>
      <c r="B145" s="229"/>
      <c r="C145" s="230"/>
      <c r="D145" s="220" t="s">
        <v>128</v>
      </c>
      <c r="E145" s="231" t="s">
        <v>19</v>
      </c>
      <c r="F145" s="232" t="s">
        <v>206</v>
      </c>
      <c r="G145" s="230"/>
      <c r="H145" s="233">
        <v>1.8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9" t="s">
        <v>128</v>
      </c>
      <c r="AU145" s="239" t="s">
        <v>79</v>
      </c>
      <c r="AV145" s="14" t="s">
        <v>79</v>
      </c>
      <c r="AW145" s="14" t="s">
        <v>33</v>
      </c>
      <c r="AX145" s="14" t="s">
        <v>72</v>
      </c>
      <c r="AY145" s="239" t="s">
        <v>116</v>
      </c>
    </row>
    <row r="146" spans="1:51" s="15" customFormat="1" ht="12">
      <c r="A146" s="15"/>
      <c r="B146" s="240"/>
      <c r="C146" s="241"/>
      <c r="D146" s="220" t="s">
        <v>128</v>
      </c>
      <c r="E146" s="242" t="s">
        <v>19</v>
      </c>
      <c r="F146" s="243" t="s">
        <v>152</v>
      </c>
      <c r="G146" s="241"/>
      <c r="H146" s="244">
        <v>33.843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0" t="s">
        <v>128</v>
      </c>
      <c r="AU146" s="250" t="s">
        <v>79</v>
      </c>
      <c r="AV146" s="15" t="s">
        <v>124</v>
      </c>
      <c r="AW146" s="15" t="s">
        <v>33</v>
      </c>
      <c r="AX146" s="15" t="s">
        <v>77</v>
      </c>
      <c r="AY146" s="250" t="s">
        <v>116</v>
      </c>
    </row>
    <row r="147" spans="1:65" s="2" customFormat="1" ht="16.5" customHeight="1">
      <c r="A147" s="41"/>
      <c r="B147" s="42"/>
      <c r="C147" s="200" t="s">
        <v>207</v>
      </c>
      <c r="D147" s="200" t="s">
        <v>119</v>
      </c>
      <c r="E147" s="201" t="s">
        <v>208</v>
      </c>
      <c r="F147" s="202" t="s">
        <v>209</v>
      </c>
      <c r="G147" s="203" t="s">
        <v>122</v>
      </c>
      <c r="H147" s="204">
        <v>33.843</v>
      </c>
      <c r="I147" s="205"/>
      <c r="J147" s="206">
        <f>ROUND(I147*H147,2)</f>
        <v>0</v>
      </c>
      <c r="K147" s="202" t="s">
        <v>123</v>
      </c>
      <c r="L147" s="47"/>
      <c r="M147" s="207" t="s">
        <v>19</v>
      </c>
      <c r="N147" s="208" t="s">
        <v>43</v>
      </c>
      <c r="O147" s="87"/>
      <c r="P147" s="209">
        <f>O147*H147</f>
        <v>0</v>
      </c>
      <c r="Q147" s="209">
        <v>0.004</v>
      </c>
      <c r="R147" s="209">
        <f>Q147*H147</f>
        <v>0.13537200000000002</v>
      </c>
      <c r="S147" s="209">
        <v>0</v>
      </c>
      <c r="T147" s="210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1" t="s">
        <v>124</v>
      </c>
      <c r="AT147" s="211" t="s">
        <v>119</v>
      </c>
      <c r="AU147" s="211" t="s">
        <v>79</v>
      </c>
      <c r="AY147" s="20" t="s">
        <v>116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20" t="s">
        <v>77</v>
      </c>
      <c r="BK147" s="212">
        <f>ROUND(I147*H147,2)</f>
        <v>0</v>
      </c>
      <c r="BL147" s="20" t="s">
        <v>124</v>
      </c>
      <c r="BM147" s="211" t="s">
        <v>210</v>
      </c>
    </row>
    <row r="148" spans="1:47" s="2" customFormat="1" ht="12">
      <c r="A148" s="41"/>
      <c r="B148" s="42"/>
      <c r="C148" s="43"/>
      <c r="D148" s="213" t="s">
        <v>126</v>
      </c>
      <c r="E148" s="43"/>
      <c r="F148" s="214" t="s">
        <v>211</v>
      </c>
      <c r="G148" s="43"/>
      <c r="H148" s="43"/>
      <c r="I148" s="215"/>
      <c r="J148" s="43"/>
      <c r="K148" s="43"/>
      <c r="L148" s="47"/>
      <c r="M148" s="216"/>
      <c r="N148" s="217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126</v>
      </c>
      <c r="AU148" s="20" t="s">
        <v>79</v>
      </c>
    </row>
    <row r="149" spans="1:65" s="2" customFormat="1" ht="24.15" customHeight="1">
      <c r="A149" s="41"/>
      <c r="B149" s="42"/>
      <c r="C149" s="200" t="s">
        <v>212</v>
      </c>
      <c r="D149" s="200" t="s">
        <v>119</v>
      </c>
      <c r="E149" s="201" t="s">
        <v>213</v>
      </c>
      <c r="F149" s="202" t="s">
        <v>214</v>
      </c>
      <c r="G149" s="203" t="s">
        <v>215</v>
      </c>
      <c r="H149" s="204">
        <v>1</v>
      </c>
      <c r="I149" s="205"/>
      <c r="J149" s="206">
        <f>ROUND(I149*H149,2)</f>
        <v>0</v>
      </c>
      <c r="K149" s="202" t="s">
        <v>123</v>
      </c>
      <c r="L149" s="47"/>
      <c r="M149" s="207" t="s">
        <v>19</v>
      </c>
      <c r="N149" s="208" t="s">
        <v>43</v>
      </c>
      <c r="O149" s="87"/>
      <c r="P149" s="209">
        <f>O149*H149</f>
        <v>0</v>
      </c>
      <c r="Q149" s="209">
        <v>0.01777</v>
      </c>
      <c r="R149" s="209">
        <f>Q149*H149</f>
        <v>0.01777</v>
      </c>
      <c r="S149" s="209">
        <v>0</v>
      </c>
      <c r="T149" s="210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1" t="s">
        <v>124</v>
      </c>
      <c r="AT149" s="211" t="s">
        <v>119</v>
      </c>
      <c r="AU149" s="211" t="s">
        <v>79</v>
      </c>
      <c r="AY149" s="20" t="s">
        <v>116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0" t="s">
        <v>77</v>
      </c>
      <c r="BK149" s="212">
        <f>ROUND(I149*H149,2)</f>
        <v>0</v>
      </c>
      <c r="BL149" s="20" t="s">
        <v>124</v>
      </c>
      <c r="BM149" s="211" t="s">
        <v>216</v>
      </c>
    </row>
    <row r="150" spans="1:47" s="2" customFormat="1" ht="12">
      <c r="A150" s="41"/>
      <c r="B150" s="42"/>
      <c r="C150" s="43"/>
      <c r="D150" s="213" t="s">
        <v>126</v>
      </c>
      <c r="E150" s="43"/>
      <c r="F150" s="214" t="s">
        <v>217</v>
      </c>
      <c r="G150" s="43"/>
      <c r="H150" s="43"/>
      <c r="I150" s="215"/>
      <c r="J150" s="43"/>
      <c r="K150" s="43"/>
      <c r="L150" s="47"/>
      <c r="M150" s="216"/>
      <c r="N150" s="217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126</v>
      </c>
      <c r="AU150" s="20" t="s">
        <v>79</v>
      </c>
    </row>
    <row r="151" spans="1:51" s="13" customFormat="1" ht="12">
      <c r="A151" s="13"/>
      <c r="B151" s="218"/>
      <c r="C151" s="219"/>
      <c r="D151" s="220" t="s">
        <v>128</v>
      </c>
      <c r="E151" s="221" t="s">
        <v>19</v>
      </c>
      <c r="F151" s="222" t="s">
        <v>218</v>
      </c>
      <c r="G151" s="219"/>
      <c r="H151" s="221" t="s">
        <v>19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8" t="s">
        <v>128</v>
      </c>
      <c r="AU151" s="228" t="s">
        <v>79</v>
      </c>
      <c r="AV151" s="13" t="s">
        <v>77</v>
      </c>
      <c r="AW151" s="13" t="s">
        <v>33</v>
      </c>
      <c r="AX151" s="13" t="s">
        <v>72</v>
      </c>
      <c r="AY151" s="228" t="s">
        <v>116</v>
      </c>
    </row>
    <row r="152" spans="1:51" s="14" customFormat="1" ht="12">
      <c r="A152" s="14"/>
      <c r="B152" s="229"/>
      <c r="C152" s="230"/>
      <c r="D152" s="220" t="s">
        <v>128</v>
      </c>
      <c r="E152" s="231" t="s">
        <v>19</v>
      </c>
      <c r="F152" s="232" t="s">
        <v>77</v>
      </c>
      <c r="G152" s="230"/>
      <c r="H152" s="233">
        <v>1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39" t="s">
        <v>128</v>
      </c>
      <c r="AU152" s="239" t="s">
        <v>79</v>
      </c>
      <c r="AV152" s="14" t="s">
        <v>79</v>
      </c>
      <c r="AW152" s="14" t="s">
        <v>33</v>
      </c>
      <c r="AX152" s="14" t="s">
        <v>77</v>
      </c>
      <c r="AY152" s="239" t="s">
        <v>116</v>
      </c>
    </row>
    <row r="153" spans="1:65" s="2" customFormat="1" ht="16.5" customHeight="1">
      <c r="A153" s="41"/>
      <c r="B153" s="42"/>
      <c r="C153" s="251" t="s">
        <v>219</v>
      </c>
      <c r="D153" s="251" t="s">
        <v>220</v>
      </c>
      <c r="E153" s="252" t="s">
        <v>221</v>
      </c>
      <c r="F153" s="253" t="s">
        <v>222</v>
      </c>
      <c r="G153" s="254" t="s">
        <v>215</v>
      </c>
      <c r="H153" s="255">
        <v>1</v>
      </c>
      <c r="I153" s="256"/>
      <c r="J153" s="257">
        <f>ROUND(I153*H153,2)</f>
        <v>0</v>
      </c>
      <c r="K153" s="253" t="s">
        <v>123</v>
      </c>
      <c r="L153" s="258"/>
      <c r="M153" s="259" t="s">
        <v>19</v>
      </c>
      <c r="N153" s="260" t="s">
        <v>43</v>
      </c>
      <c r="O153" s="87"/>
      <c r="P153" s="209">
        <f>O153*H153</f>
        <v>0</v>
      </c>
      <c r="Q153" s="209">
        <v>0.01521</v>
      </c>
      <c r="R153" s="209">
        <f>Q153*H153</f>
        <v>0.01521</v>
      </c>
      <c r="S153" s="209">
        <v>0</v>
      </c>
      <c r="T153" s="210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1" t="s">
        <v>175</v>
      </c>
      <c r="AT153" s="211" t="s">
        <v>220</v>
      </c>
      <c r="AU153" s="211" t="s">
        <v>79</v>
      </c>
      <c r="AY153" s="20" t="s">
        <v>116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20" t="s">
        <v>77</v>
      </c>
      <c r="BK153" s="212">
        <f>ROUND(I153*H153,2)</f>
        <v>0</v>
      </c>
      <c r="BL153" s="20" t="s">
        <v>124</v>
      </c>
      <c r="BM153" s="211" t="s">
        <v>223</v>
      </c>
    </row>
    <row r="154" spans="1:63" s="12" customFormat="1" ht="22.8" customHeight="1">
      <c r="A154" s="12"/>
      <c r="B154" s="184"/>
      <c r="C154" s="185"/>
      <c r="D154" s="186" t="s">
        <v>71</v>
      </c>
      <c r="E154" s="198" t="s">
        <v>183</v>
      </c>
      <c r="F154" s="198" t="s">
        <v>224</v>
      </c>
      <c r="G154" s="185"/>
      <c r="H154" s="185"/>
      <c r="I154" s="188"/>
      <c r="J154" s="199">
        <f>BK154</f>
        <v>0</v>
      </c>
      <c r="K154" s="185"/>
      <c r="L154" s="190"/>
      <c r="M154" s="191"/>
      <c r="N154" s="192"/>
      <c r="O154" s="192"/>
      <c r="P154" s="193">
        <f>SUM(P155:P194)</f>
        <v>0</v>
      </c>
      <c r="Q154" s="192"/>
      <c r="R154" s="193">
        <f>SUM(R155:R194)</f>
        <v>0.00175423</v>
      </c>
      <c r="S154" s="192"/>
      <c r="T154" s="194">
        <f>SUM(T155:T194)</f>
        <v>1.2800920000000002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95" t="s">
        <v>77</v>
      </c>
      <c r="AT154" s="196" t="s">
        <v>71</v>
      </c>
      <c r="AU154" s="196" t="s">
        <v>77</v>
      </c>
      <c r="AY154" s="195" t="s">
        <v>116</v>
      </c>
      <c r="BK154" s="197">
        <f>SUM(BK155:BK194)</f>
        <v>0</v>
      </c>
    </row>
    <row r="155" spans="1:65" s="2" customFormat="1" ht="24.15" customHeight="1">
      <c r="A155" s="41"/>
      <c r="B155" s="42"/>
      <c r="C155" s="200" t="s">
        <v>225</v>
      </c>
      <c r="D155" s="200" t="s">
        <v>119</v>
      </c>
      <c r="E155" s="201" t="s">
        <v>226</v>
      </c>
      <c r="F155" s="202" t="s">
        <v>227</v>
      </c>
      <c r="G155" s="203" t="s">
        <v>122</v>
      </c>
      <c r="H155" s="204">
        <v>3.2</v>
      </c>
      <c r="I155" s="205"/>
      <c r="J155" s="206">
        <f>ROUND(I155*H155,2)</f>
        <v>0</v>
      </c>
      <c r="K155" s="202" t="s">
        <v>123</v>
      </c>
      <c r="L155" s="47"/>
      <c r="M155" s="207" t="s">
        <v>19</v>
      </c>
      <c r="N155" s="208" t="s">
        <v>43</v>
      </c>
      <c r="O155" s="87"/>
      <c r="P155" s="209">
        <f>O155*H155</f>
        <v>0</v>
      </c>
      <c r="Q155" s="209">
        <v>0</v>
      </c>
      <c r="R155" s="209">
        <f>Q155*H155</f>
        <v>0</v>
      </c>
      <c r="S155" s="209">
        <v>0.076</v>
      </c>
      <c r="T155" s="210">
        <f>S155*H155</f>
        <v>0.2432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1" t="s">
        <v>124</v>
      </c>
      <c r="AT155" s="211" t="s">
        <v>119</v>
      </c>
      <c r="AU155" s="211" t="s">
        <v>79</v>
      </c>
      <c r="AY155" s="20" t="s">
        <v>116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0" t="s">
        <v>77</v>
      </c>
      <c r="BK155" s="212">
        <f>ROUND(I155*H155,2)</f>
        <v>0</v>
      </c>
      <c r="BL155" s="20" t="s">
        <v>124</v>
      </c>
      <c r="BM155" s="211" t="s">
        <v>228</v>
      </c>
    </row>
    <row r="156" spans="1:47" s="2" customFormat="1" ht="12">
      <c r="A156" s="41"/>
      <c r="B156" s="42"/>
      <c r="C156" s="43"/>
      <c r="D156" s="213" t="s">
        <v>126</v>
      </c>
      <c r="E156" s="43"/>
      <c r="F156" s="214" t="s">
        <v>229</v>
      </c>
      <c r="G156" s="43"/>
      <c r="H156" s="43"/>
      <c r="I156" s="215"/>
      <c r="J156" s="43"/>
      <c r="K156" s="43"/>
      <c r="L156" s="47"/>
      <c r="M156" s="216"/>
      <c r="N156" s="217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126</v>
      </c>
      <c r="AU156" s="20" t="s">
        <v>79</v>
      </c>
    </row>
    <row r="157" spans="1:51" s="14" customFormat="1" ht="12">
      <c r="A157" s="14"/>
      <c r="B157" s="229"/>
      <c r="C157" s="230"/>
      <c r="D157" s="220" t="s">
        <v>128</v>
      </c>
      <c r="E157" s="231" t="s">
        <v>19</v>
      </c>
      <c r="F157" s="232" t="s">
        <v>230</v>
      </c>
      <c r="G157" s="230"/>
      <c r="H157" s="233">
        <v>3.2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39" t="s">
        <v>128</v>
      </c>
      <c r="AU157" s="239" t="s">
        <v>79</v>
      </c>
      <c r="AV157" s="14" t="s">
        <v>79</v>
      </c>
      <c r="AW157" s="14" t="s">
        <v>33</v>
      </c>
      <c r="AX157" s="14" t="s">
        <v>77</v>
      </c>
      <c r="AY157" s="239" t="s">
        <v>116</v>
      </c>
    </row>
    <row r="158" spans="1:65" s="2" customFormat="1" ht="16.5" customHeight="1">
      <c r="A158" s="41"/>
      <c r="B158" s="42"/>
      <c r="C158" s="200" t="s">
        <v>231</v>
      </c>
      <c r="D158" s="200" t="s">
        <v>119</v>
      </c>
      <c r="E158" s="201" t="s">
        <v>232</v>
      </c>
      <c r="F158" s="202" t="s">
        <v>233</v>
      </c>
      <c r="G158" s="203" t="s">
        <v>122</v>
      </c>
      <c r="H158" s="204">
        <v>1.445</v>
      </c>
      <c r="I158" s="205"/>
      <c r="J158" s="206">
        <f>ROUND(I158*H158,2)</f>
        <v>0</v>
      </c>
      <c r="K158" s="202" t="s">
        <v>123</v>
      </c>
      <c r="L158" s="47"/>
      <c r="M158" s="207" t="s">
        <v>19</v>
      </c>
      <c r="N158" s="208" t="s">
        <v>43</v>
      </c>
      <c r="O158" s="87"/>
      <c r="P158" s="209">
        <f>O158*H158</f>
        <v>0</v>
      </c>
      <c r="Q158" s="209">
        <v>0</v>
      </c>
      <c r="R158" s="209">
        <f>Q158*H158</f>
        <v>0</v>
      </c>
      <c r="S158" s="209">
        <v>0.181</v>
      </c>
      <c r="T158" s="210">
        <f>S158*H158</f>
        <v>0.261545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1" t="s">
        <v>124</v>
      </c>
      <c r="AT158" s="211" t="s">
        <v>119</v>
      </c>
      <c r="AU158" s="211" t="s">
        <v>79</v>
      </c>
      <c r="AY158" s="20" t="s">
        <v>116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20" t="s">
        <v>77</v>
      </c>
      <c r="BK158" s="212">
        <f>ROUND(I158*H158,2)</f>
        <v>0</v>
      </c>
      <c r="BL158" s="20" t="s">
        <v>124</v>
      </c>
      <c r="BM158" s="211" t="s">
        <v>234</v>
      </c>
    </row>
    <row r="159" spans="1:47" s="2" customFormat="1" ht="12">
      <c r="A159" s="41"/>
      <c r="B159" s="42"/>
      <c r="C159" s="43"/>
      <c r="D159" s="213" t="s">
        <v>126</v>
      </c>
      <c r="E159" s="43"/>
      <c r="F159" s="214" t="s">
        <v>235</v>
      </c>
      <c r="G159" s="43"/>
      <c r="H159" s="43"/>
      <c r="I159" s="215"/>
      <c r="J159" s="43"/>
      <c r="K159" s="43"/>
      <c r="L159" s="47"/>
      <c r="M159" s="216"/>
      <c r="N159" s="217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126</v>
      </c>
      <c r="AU159" s="20" t="s">
        <v>79</v>
      </c>
    </row>
    <row r="160" spans="1:51" s="13" customFormat="1" ht="12">
      <c r="A160" s="13"/>
      <c r="B160" s="218"/>
      <c r="C160" s="219"/>
      <c r="D160" s="220" t="s">
        <v>128</v>
      </c>
      <c r="E160" s="221" t="s">
        <v>19</v>
      </c>
      <c r="F160" s="222" t="s">
        <v>236</v>
      </c>
      <c r="G160" s="219"/>
      <c r="H160" s="221" t="s">
        <v>19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8" t="s">
        <v>128</v>
      </c>
      <c r="AU160" s="228" t="s">
        <v>79</v>
      </c>
      <c r="AV160" s="13" t="s">
        <v>77</v>
      </c>
      <c r="AW160" s="13" t="s">
        <v>33</v>
      </c>
      <c r="AX160" s="13" t="s">
        <v>72</v>
      </c>
      <c r="AY160" s="228" t="s">
        <v>116</v>
      </c>
    </row>
    <row r="161" spans="1:51" s="14" customFormat="1" ht="12">
      <c r="A161" s="14"/>
      <c r="B161" s="229"/>
      <c r="C161" s="230"/>
      <c r="D161" s="220" t="s">
        <v>128</v>
      </c>
      <c r="E161" s="231" t="s">
        <v>19</v>
      </c>
      <c r="F161" s="232" t="s">
        <v>237</v>
      </c>
      <c r="G161" s="230"/>
      <c r="H161" s="233">
        <v>1.445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39" t="s">
        <v>128</v>
      </c>
      <c r="AU161" s="239" t="s">
        <v>79</v>
      </c>
      <c r="AV161" s="14" t="s">
        <v>79</v>
      </c>
      <c r="AW161" s="14" t="s">
        <v>33</v>
      </c>
      <c r="AX161" s="14" t="s">
        <v>77</v>
      </c>
      <c r="AY161" s="239" t="s">
        <v>116</v>
      </c>
    </row>
    <row r="162" spans="1:65" s="2" customFormat="1" ht="16.5" customHeight="1">
      <c r="A162" s="41"/>
      <c r="B162" s="42"/>
      <c r="C162" s="200" t="s">
        <v>238</v>
      </c>
      <c r="D162" s="200" t="s">
        <v>119</v>
      </c>
      <c r="E162" s="201" t="s">
        <v>239</v>
      </c>
      <c r="F162" s="202" t="s">
        <v>240</v>
      </c>
      <c r="G162" s="203" t="s">
        <v>122</v>
      </c>
      <c r="H162" s="204">
        <v>2.355</v>
      </c>
      <c r="I162" s="205"/>
      <c r="J162" s="206">
        <f>ROUND(I162*H162,2)</f>
        <v>0</v>
      </c>
      <c r="K162" s="202" t="s">
        <v>123</v>
      </c>
      <c r="L162" s="47"/>
      <c r="M162" s="207" t="s">
        <v>19</v>
      </c>
      <c r="N162" s="208" t="s">
        <v>43</v>
      </c>
      <c r="O162" s="87"/>
      <c r="P162" s="209">
        <f>O162*H162</f>
        <v>0</v>
      </c>
      <c r="Q162" s="209">
        <v>0</v>
      </c>
      <c r="R162" s="209">
        <f>Q162*H162</f>
        <v>0</v>
      </c>
      <c r="S162" s="209">
        <v>0.261</v>
      </c>
      <c r="T162" s="210">
        <f>S162*H162</f>
        <v>0.6146550000000001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1" t="s">
        <v>124</v>
      </c>
      <c r="AT162" s="211" t="s">
        <v>119</v>
      </c>
      <c r="AU162" s="211" t="s">
        <v>79</v>
      </c>
      <c r="AY162" s="20" t="s">
        <v>116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20" t="s">
        <v>77</v>
      </c>
      <c r="BK162" s="212">
        <f>ROUND(I162*H162,2)</f>
        <v>0</v>
      </c>
      <c r="BL162" s="20" t="s">
        <v>124</v>
      </c>
      <c r="BM162" s="211" t="s">
        <v>241</v>
      </c>
    </row>
    <row r="163" spans="1:47" s="2" customFormat="1" ht="12">
      <c r="A163" s="41"/>
      <c r="B163" s="42"/>
      <c r="C163" s="43"/>
      <c r="D163" s="213" t="s">
        <v>126</v>
      </c>
      <c r="E163" s="43"/>
      <c r="F163" s="214" t="s">
        <v>242</v>
      </c>
      <c r="G163" s="43"/>
      <c r="H163" s="43"/>
      <c r="I163" s="215"/>
      <c r="J163" s="43"/>
      <c r="K163" s="43"/>
      <c r="L163" s="47"/>
      <c r="M163" s="216"/>
      <c r="N163" s="217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126</v>
      </c>
      <c r="AU163" s="20" t="s">
        <v>79</v>
      </c>
    </row>
    <row r="164" spans="1:51" s="13" customFormat="1" ht="12">
      <c r="A164" s="13"/>
      <c r="B164" s="218"/>
      <c r="C164" s="219"/>
      <c r="D164" s="220" t="s">
        <v>128</v>
      </c>
      <c r="E164" s="221" t="s">
        <v>19</v>
      </c>
      <c r="F164" s="222" t="s">
        <v>243</v>
      </c>
      <c r="G164" s="219"/>
      <c r="H164" s="221" t="s">
        <v>19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8" t="s">
        <v>128</v>
      </c>
      <c r="AU164" s="228" t="s">
        <v>79</v>
      </c>
      <c r="AV164" s="13" t="s">
        <v>77</v>
      </c>
      <c r="AW164" s="13" t="s">
        <v>33</v>
      </c>
      <c r="AX164" s="13" t="s">
        <v>72</v>
      </c>
      <c r="AY164" s="228" t="s">
        <v>116</v>
      </c>
    </row>
    <row r="165" spans="1:51" s="14" customFormat="1" ht="12">
      <c r="A165" s="14"/>
      <c r="B165" s="229"/>
      <c r="C165" s="230"/>
      <c r="D165" s="220" t="s">
        <v>128</v>
      </c>
      <c r="E165" s="231" t="s">
        <v>19</v>
      </c>
      <c r="F165" s="232" t="s">
        <v>244</v>
      </c>
      <c r="G165" s="230"/>
      <c r="H165" s="233">
        <v>2.355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9" t="s">
        <v>128</v>
      </c>
      <c r="AU165" s="239" t="s">
        <v>79</v>
      </c>
      <c r="AV165" s="14" t="s">
        <v>79</v>
      </c>
      <c r="AW165" s="14" t="s">
        <v>33</v>
      </c>
      <c r="AX165" s="14" t="s">
        <v>77</v>
      </c>
      <c r="AY165" s="239" t="s">
        <v>116</v>
      </c>
    </row>
    <row r="166" spans="1:65" s="2" customFormat="1" ht="16.5" customHeight="1">
      <c r="A166" s="41"/>
      <c r="B166" s="42"/>
      <c r="C166" s="200" t="s">
        <v>245</v>
      </c>
      <c r="D166" s="200" t="s">
        <v>119</v>
      </c>
      <c r="E166" s="201" t="s">
        <v>246</v>
      </c>
      <c r="F166" s="202" t="s">
        <v>247</v>
      </c>
      <c r="G166" s="203" t="s">
        <v>122</v>
      </c>
      <c r="H166" s="204">
        <v>10.319</v>
      </c>
      <c r="I166" s="205"/>
      <c r="J166" s="206">
        <f>ROUND(I166*H166,2)</f>
        <v>0</v>
      </c>
      <c r="K166" s="202" t="s">
        <v>123</v>
      </c>
      <c r="L166" s="47"/>
      <c r="M166" s="207" t="s">
        <v>19</v>
      </c>
      <c r="N166" s="208" t="s">
        <v>43</v>
      </c>
      <c r="O166" s="87"/>
      <c r="P166" s="209">
        <f>O166*H166</f>
        <v>0</v>
      </c>
      <c r="Q166" s="209">
        <v>0</v>
      </c>
      <c r="R166" s="209">
        <f>Q166*H166</f>
        <v>0</v>
      </c>
      <c r="S166" s="209">
        <v>0</v>
      </c>
      <c r="T166" s="210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1" t="s">
        <v>124</v>
      </c>
      <c r="AT166" s="211" t="s">
        <v>119</v>
      </c>
      <c r="AU166" s="211" t="s">
        <v>79</v>
      </c>
      <c r="AY166" s="20" t="s">
        <v>116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20" t="s">
        <v>77</v>
      </c>
      <c r="BK166" s="212">
        <f>ROUND(I166*H166,2)</f>
        <v>0</v>
      </c>
      <c r="BL166" s="20" t="s">
        <v>124</v>
      </c>
      <c r="BM166" s="211" t="s">
        <v>248</v>
      </c>
    </row>
    <row r="167" spans="1:47" s="2" customFormat="1" ht="12">
      <c r="A167" s="41"/>
      <c r="B167" s="42"/>
      <c r="C167" s="43"/>
      <c r="D167" s="213" t="s">
        <v>126</v>
      </c>
      <c r="E167" s="43"/>
      <c r="F167" s="214" t="s">
        <v>249</v>
      </c>
      <c r="G167" s="43"/>
      <c r="H167" s="43"/>
      <c r="I167" s="215"/>
      <c r="J167" s="43"/>
      <c r="K167" s="43"/>
      <c r="L167" s="47"/>
      <c r="M167" s="216"/>
      <c r="N167" s="217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126</v>
      </c>
      <c r="AU167" s="20" t="s">
        <v>79</v>
      </c>
    </row>
    <row r="168" spans="1:51" s="14" customFormat="1" ht="12">
      <c r="A168" s="14"/>
      <c r="B168" s="229"/>
      <c r="C168" s="230"/>
      <c r="D168" s="220" t="s">
        <v>128</v>
      </c>
      <c r="E168" s="231" t="s">
        <v>19</v>
      </c>
      <c r="F168" s="232" t="s">
        <v>148</v>
      </c>
      <c r="G168" s="230"/>
      <c r="H168" s="233">
        <v>5.757</v>
      </c>
      <c r="I168" s="234"/>
      <c r="J168" s="230"/>
      <c r="K168" s="230"/>
      <c r="L168" s="235"/>
      <c r="M168" s="236"/>
      <c r="N168" s="237"/>
      <c r="O168" s="237"/>
      <c r="P168" s="237"/>
      <c r="Q168" s="237"/>
      <c r="R168" s="237"/>
      <c r="S168" s="237"/>
      <c r="T168" s="23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39" t="s">
        <v>128</v>
      </c>
      <c r="AU168" s="239" t="s">
        <v>79</v>
      </c>
      <c r="AV168" s="14" t="s">
        <v>79</v>
      </c>
      <c r="AW168" s="14" t="s">
        <v>33</v>
      </c>
      <c r="AX168" s="14" t="s">
        <v>72</v>
      </c>
      <c r="AY168" s="239" t="s">
        <v>116</v>
      </c>
    </row>
    <row r="169" spans="1:51" s="14" customFormat="1" ht="12">
      <c r="A169" s="14"/>
      <c r="B169" s="229"/>
      <c r="C169" s="230"/>
      <c r="D169" s="220" t="s">
        <v>128</v>
      </c>
      <c r="E169" s="231" t="s">
        <v>19</v>
      </c>
      <c r="F169" s="232" t="s">
        <v>250</v>
      </c>
      <c r="G169" s="230"/>
      <c r="H169" s="233">
        <v>1.806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39" t="s">
        <v>128</v>
      </c>
      <c r="AU169" s="239" t="s">
        <v>79</v>
      </c>
      <c r="AV169" s="14" t="s">
        <v>79</v>
      </c>
      <c r="AW169" s="14" t="s">
        <v>33</v>
      </c>
      <c r="AX169" s="14" t="s">
        <v>72</v>
      </c>
      <c r="AY169" s="239" t="s">
        <v>116</v>
      </c>
    </row>
    <row r="170" spans="1:51" s="14" customFormat="1" ht="12">
      <c r="A170" s="14"/>
      <c r="B170" s="229"/>
      <c r="C170" s="230"/>
      <c r="D170" s="220" t="s">
        <v>128</v>
      </c>
      <c r="E170" s="231" t="s">
        <v>19</v>
      </c>
      <c r="F170" s="232" t="s">
        <v>251</v>
      </c>
      <c r="G170" s="230"/>
      <c r="H170" s="233">
        <v>0.911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39" t="s">
        <v>128</v>
      </c>
      <c r="AU170" s="239" t="s">
        <v>79</v>
      </c>
      <c r="AV170" s="14" t="s">
        <v>79</v>
      </c>
      <c r="AW170" s="14" t="s">
        <v>33</v>
      </c>
      <c r="AX170" s="14" t="s">
        <v>72</v>
      </c>
      <c r="AY170" s="239" t="s">
        <v>116</v>
      </c>
    </row>
    <row r="171" spans="1:51" s="14" customFormat="1" ht="12">
      <c r="A171" s="14"/>
      <c r="B171" s="229"/>
      <c r="C171" s="230"/>
      <c r="D171" s="220" t="s">
        <v>128</v>
      </c>
      <c r="E171" s="231" t="s">
        <v>19</v>
      </c>
      <c r="F171" s="232" t="s">
        <v>252</v>
      </c>
      <c r="G171" s="230"/>
      <c r="H171" s="233">
        <v>1.845</v>
      </c>
      <c r="I171" s="234"/>
      <c r="J171" s="230"/>
      <c r="K171" s="230"/>
      <c r="L171" s="235"/>
      <c r="M171" s="236"/>
      <c r="N171" s="237"/>
      <c r="O171" s="237"/>
      <c r="P171" s="237"/>
      <c r="Q171" s="237"/>
      <c r="R171" s="237"/>
      <c r="S171" s="237"/>
      <c r="T171" s="23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39" t="s">
        <v>128</v>
      </c>
      <c r="AU171" s="239" t="s">
        <v>79</v>
      </c>
      <c r="AV171" s="14" t="s">
        <v>79</v>
      </c>
      <c r="AW171" s="14" t="s">
        <v>33</v>
      </c>
      <c r="AX171" s="14" t="s">
        <v>72</v>
      </c>
      <c r="AY171" s="239" t="s">
        <v>116</v>
      </c>
    </row>
    <row r="172" spans="1:51" s="15" customFormat="1" ht="12">
      <c r="A172" s="15"/>
      <c r="B172" s="240"/>
      <c r="C172" s="241"/>
      <c r="D172" s="220" t="s">
        <v>128</v>
      </c>
      <c r="E172" s="242" t="s">
        <v>19</v>
      </c>
      <c r="F172" s="243" t="s">
        <v>152</v>
      </c>
      <c r="G172" s="241"/>
      <c r="H172" s="244">
        <v>10.319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0" t="s">
        <v>128</v>
      </c>
      <c r="AU172" s="250" t="s">
        <v>79</v>
      </c>
      <c r="AV172" s="15" t="s">
        <v>124</v>
      </c>
      <c r="AW172" s="15" t="s">
        <v>33</v>
      </c>
      <c r="AX172" s="15" t="s">
        <v>77</v>
      </c>
      <c r="AY172" s="250" t="s">
        <v>116</v>
      </c>
    </row>
    <row r="173" spans="1:65" s="2" customFormat="1" ht="16.5" customHeight="1">
      <c r="A173" s="41"/>
      <c r="B173" s="42"/>
      <c r="C173" s="200" t="s">
        <v>253</v>
      </c>
      <c r="D173" s="200" t="s">
        <v>119</v>
      </c>
      <c r="E173" s="201" t="s">
        <v>254</v>
      </c>
      <c r="F173" s="202" t="s">
        <v>255</v>
      </c>
      <c r="G173" s="203" t="s">
        <v>122</v>
      </c>
      <c r="H173" s="204">
        <v>20.638</v>
      </c>
      <c r="I173" s="205"/>
      <c r="J173" s="206">
        <f>ROUND(I173*H173,2)</f>
        <v>0</v>
      </c>
      <c r="K173" s="202" t="s">
        <v>123</v>
      </c>
      <c r="L173" s="47"/>
      <c r="M173" s="207" t="s">
        <v>19</v>
      </c>
      <c r="N173" s="208" t="s">
        <v>43</v>
      </c>
      <c r="O173" s="87"/>
      <c r="P173" s="209">
        <f>O173*H173</f>
        <v>0</v>
      </c>
      <c r="Q173" s="209">
        <v>0</v>
      </c>
      <c r="R173" s="209">
        <f>Q173*H173</f>
        <v>0</v>
      </c>
      <c r="S173" s="209">
        <v>0</v>
      </c>
      <c r="T173" s="210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1" t="s">
        <v>124</v>
      </c>
      <c r="AT173" s="211" t="s">
        <v>119</v>
      </c>
      <c r="AU173" s="211" t="s">
        <v>79</v>
      </c>
      <c r="AY173" s="20" t="s">
        <v>116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20" t="s">
        <v>77</v>
      </c>
      <c r="BK173" s="212">
        <f>ROUND(I173*H173,2)</f>
        <v>0</v>
      </c>
      <c r="BL173" s="20" t="s">
        <v>124</v>
      </c>
      <c r="BM173" s="211" t="s">
        <v>256</v>
      </c>
    </row>
    <row r="174" spans="1:47" s="2" customFormat="1" ht="12">
      <c r="A174" s="41"/>
      <c r="B174" s="42"/>
      <c r="C174" s="43"/>
      <c r="D174" s="213" t="s">
        <v>126</v>
      </c>
      <c r="E174" s="43"/>
      <c r="F174" s="214" t="s">
        <v>257</v>
      </c>
      <c r="G174" s="43"/>
      <c r="H174" s="43"/>
      <c r="I174" s="215"/>
      <c r="J174" s="43"/>
      <c r="K174" s="43"/>
      <c r="L174" s="47"/>
      <c r="M174" s="216"/>
      <c r="N174" s="217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126</v>
      </c>
      <c r="AU174" s="20" t="s">
        <v>79</v>
      </c>
    </row>
    <row r="175" spans="1:51" s="14" customFormat="1" ht="12">
      <c r="A175" s="14"/>
      <c r="B175" s="229"/>
      <c r="C175" s="230"/>
      <c r="D175" s="220" t="s">
        <v>128</v>
      </c>
      <c r="E175" s="231" t="s">
        <v>19</v>
      </c>
      <c r="F175" s="232" t="s">
        <v>258</v>
      </c>
      <c r="G175" s="230"/>
      <c r="H175" s="233">
        <v>20.638</v>
      </c>
      <c r="I175" s="234"/>
      <c r="J175" s="230"/>
      <c r="K175" s="230"/>
      <c r="L175" s="235"/>
      <c r="M175" s="236"/>
      <c r="N175" s="237"/>
      <c r="O175" s="237"/>
      <c r="P175" s="237"/>
      <c r="Q175" s="237"/>
      <c r="R175" s="237"/>
      <c r="S175" s="237"/>
      <c r="T175" s="23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39" t="s">
        <v>128</v>
      </c>
      <c r="AU175" s="239" t="s">
        <v>79</v>
      </c>
      <c r="AV175" s="14" t="s">
        <v>79</v>
      </c>
      <c r="AW175" s="14" t="s">
        <v>33</v>
      </c>
      <c r="AX175" s="14" t="s">
        <v>77</v>
      </c>
      <c r="AY175" s="239" t="s">
        <v>116</v>
      </c>
    </row>
    <row r="176" spans="1:65" s="2" customFormat="1" ht="21.75" customHeight="1">
      <c r="A176" s="41"/>
      <c r="B176" s="42"/>
      <c r="C176" s="200" t="s">
        <v>7</v>
      </c>
      <c r="D176" s="200" t="s">
        <v>119</v>
      </c>
      <c r="E176" s="201" t="s">
        <v>259</v>
      </c>
      <c r="F176" s="202" t="s">
        <v>260</v>
      </c>
      <c r="G176" s="203" t="s">
        <v>122</v>
      </c>
      <c r="H176" s="204">
        <v>10.314</v>
      </c>
      <c r="I176" s="205"/>
      <c r="J176" s="206">
        <f>ROUND(I176*H176,2)</f>
        <v>0</v>
      </c>
      <c r="K176" s="202" t="s">
        <v>123</v>
      </c>
      <c r="L176" s="47"/>
      <c r="M176" s="207" t="s">
        <v>19</v>
      </c>
      <c r="N176" s="208" t="s">
        <v>43</v>
      </c>
      <c r="O176" s="87"/>
      <c r="P176" s="209">
        <f>O176*H176</f>
        <v>0</v>
      </c>
      <c r="Q176" s="209">
        <v>0</v>
      </c>
      <c r="R176" s="209">
        <f>Q176*H176</f>
        <v>0</v>
      </c>
      <c r="S176" s="209">
        <v>0.004</v>
      </c>
      <c r="T176" s="210">
        <f>S176*H176</f>
        <v>0.041256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1" t="s">
        <v>124</v>
      </c>
      <c r="AT176" s="211" t="s">
        <v>119</v>
      </c>
      <c r="AU176" s="211" t="s">
        <v>79</v>
      </c>
      <c r="AY176" s="20" t="s">
        <v>116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20" t="s">
        <v>77</v>
      </c>
      <c r="BK176" s="212">
        <f>ROUND(I176*H176,2)</f>
        <v>0</v>
      </c>
      <c r="BL176" s="20" t="s">
        <v>124</v>
      </c>
      <c r="BM176" s="211" t="s">
        <v>261</v>
      </c>
    </row>
    <row r="177" spans="1:47" s="2" customFormat="1" ht="12">
      <c r="A177" s="41"/>
      <c r="B177" s="42"/>
      <c r="C177" s="43"/>
      <c r="D177" s="213" t="s">
        <v>126</v>
      </c>
      <c r="E177" s="43"/>
      <c r="F177" s="214" t="s">
        <v>262</v>
      </c>
      <c r="G177" s="43"/>
      <c r="H177" s="43"/>
      <c r="I177" s="215"/>
      <c r="J177" s="43"/>
      <c r="K177" s="43"/>
      <c r="L177" s="47"/>
      <c r="M177" s="216"/>
      <c r="N177" s="217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126</v>
      </c>
      <c r="AU177" s="20" t="s">
        <v>79</v>
      </c>
    </row>
    <row r="178" spans="1:51" s="14" customFormat="1" ht="12">
      <c r="A178" s="14"/>
      <c r="B178" s="229"/>
      <c r="C178" s="230"/>
      <c r="D178" s="220" t="s">
        <v>128</v>
      </c>
      <c r="E178" s="231" t="s">
        <v>19</v>
      </c>
      <c r="F178" s="232" t="s">
        <v>148</v>
      </c>
      <c r="G178" s="230"/>
      <c r="H178" s="233">
        <v>5.757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39" t="s">
        <v>128</v>
      </c>
      <c r="AU178" s="239" t="s">
        <v>79</v>
      </c>
      <c r="AV178" s="14" t="s">
        <v>79</v>
      </c>
      <c r="AW178" s="14" t="s">
        <v>33</v>
      </c>
      <c r="AX178" s="14" t="s">
        <v>72</v>
      </c>
      <c r="AY178" s="239" t="s">
        <v>116</v>
      </c>
    </row>
    <row r="179" spans="1:51" s="14" customFormat="1" ht="12">
      <c r="A179" s="14"/>
      <c r="B179" s="229"/>
      <c r="C179" s="230"/>
      <c r="D179" s="220" t="s">
        <v>128</v>
      </c>
      <c r="E179" s="231" t="s">
        <v>19</v>
      </c>
      <c r="F179" s="232" t="s">
        <v>149</v>
      </c>
      <c r="G179" s="230"/>
      <c r="H179" s="233">
        <v>1.806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39" t="s">
        <v>128</v>
      </c>
      <c r="AU179" s="239" t="s">
        <v>79</v>
      </c>
      <c r="AV179" s="14" t="s">
        <v>79</v>
      </c>
      <c r="AW179" s="14" t="s">
        <v>33</v>
      </c>
      <c r="AX179" s="14" t="s">
        <v>72</v>
      </c>
      <c r="AY179" s="239" t="s">
        <v>116</v>
      </c>
    </row>
    <row r="180" spans="1:51" s="14" customFormat="1" ht="12">
      <c r="A180" s="14"/>
      <c r="B180" s="229"/>
      <c r="C180" s="230"/>
      <c r="D180" s="220" t="s">
        <v>128</v>
      </c>
      <c r="E180" s="231" t="s">
        <v>19</v>
      </c>
      <c r="F180" s="232" t="s">
        <v>150</v>
      </c>
      <c r="G180" s="230"/>
      <c r="H180" s="233">
        <v>0.906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39" t="s">
        <v>128</v>
      </c>
      <c r="AU180" s="239" t="s">
        <v>79</v>
      </c>
      <c r="AV180" s="14" t="s">
        <v>79</v>
      </c>
      <c r="AW180" s="14" t="s">
        <v>33</v>
      </c>
      <c r="AX180" s="14" t="s">
        <v>72</v>
      </c>
      <c r="AY180" s="239" t="s">
        <v>116</v>
      </c>
    </row>
    <row r="181" spans="1:51" s="14" customFormat="1" ht="12">
      <c r="A181" s="14"/>
      <c r="B181" s="229"/>
      <c r="C181" s="230"/>
      <c r="D181" s="220" t="s">
        <v>128</v>
      </c>
      <c r="E181" s="231" t="s">
        <v>19</v>
      </c>
      <c r="F181" s="232" t="s">
        <v>151</v>
      </c>
      <c r="G181" s="230"/>
      <c r="H181" s="233">
        <v>1.845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39" t="s">
        <v>128</v>
      </c>
      <c r="AU181" s="239" t="s">
        <v>79</v>
      </c>
      <c r="AV181" s="14" t="s">
        <v>79</v>
      </c>
      <c r="AW181" s="14" t="s">
        <v>33</v>
      </c>
      <c r="AX181" s="14" t="s">
        <v>72</v>
      </c>
      <c r="AY181" s="239" t="s">
        <v>116</v>
      </c>
    </row>
    <row r="182" spans="1:51" s="15" customFormat="1" ht="12">
      <c r="A182" s="15"/>
      <c r="B182" s="240"/>
      <c r="C182" s="241"/>
      <c r="D182" s="220" t="s">
        <v>128</v>
      </c>
      <c r="E182" s="242" t="s">
        <v>19</v>
      </c>
      <c r="F182" s="243" t="s">
        <v>152</v>
      </c>
      <c r="G182" s="241"/>
      <c r="H182" s="244">
        <v>10.314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0" t="s">
        <v>128</v>
      </c>
      <c r="AU182" s="250" t="s">
        <v>79</v>
      </c>
      <c r="AV182" s="15" t="s">
        <v>124</v>
      </c>
      <c r="AW182" s="15" t="s">
        <v>33</v>
      </c>
      <c r="AX182" s="15" t="s">
        <v>77</v>
      </c>
      <c r="AY182" s="250" t="s">
        <v>116</v>
      </c>
    </row>
    <row r="183" spans="1:65" s="2" customFormat="1" ht="24.15" customHeight="1">
      <c r="A183" s="41"/>
      <c r="B183" s="42"/>
      <c r="C183" s="200" t="s">
        <v>263</v>
      </c>
      <c r="D183" s="200" t="s">
        <v>119</v>
      </c>
      <c r="E183" s="201" t="s">
        <v>264</v>
      </c>
      <c r="F183" s="202" t="s">
        <v>265</v>
      </c>
      <c r="G183" s="203" t="s">
        <v>122</v>
      </c>
      <c r="H183" s="204">
        <v>29.859</v>
      </c>
      <c r="I183" s="205"/>
      <c r="J183" s="206">
        <f>ROUND(I183*H183,2)</f>
        <v>0</v>
      </c>
      <c r="K183" s="202" t="s">
        <v>123</v>
      </c>
      <c r="L183" s="47"/>
      <c r="M183" s="207" t="s">
        <v>19</v>
      </c>
      <c r="N183" s="208" t="s">
        <v>43</v>
      </c>
      <c r="O183" s="87"/>
      <c r="P183" s="209">
        <f>O183*H183</f>
        <v>0</v>
      </c>
      <c r="Q183" s="209">
        <v>0</v>
      </c>
      <c r="R183" s="209">
        <f>Q183*H183</f>
        <v>0</v>
      </c>
      <c r="S183" s="209">
        <v>0.004</v>
      </c>
      <c r="T183" s="210">
        <f>S183*H183</f>
        <v>0.11943600000000001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1" t="s">
        <v>124</v>
      </c>
      <c r="AT183" s="211" t="s">
        <v>119</v>
      </c>
      <c r="AU183" s="211" t="s">
        <v>79</v>
      </c>
      <c r="AY183" s="20" t="s">
        <v>116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20" t="s">
        <v>77</v>
      </c>
      <c r="BK183" s="212">
        <f>ROUND(I183*H183,2)</f>
        <v>0</v>
      </c>
      <c r="BL183" s="20" t="s">
        <v>124</v>
      </c>
      <c r="BM183" s="211" t="s">
        <v>266</v>
      </c>
    </row>
    <row r="184" spans="1:47" s="2" customFormat="1" ht="12">
      <c r="A184" s="41"/>
      <c r="B184" s="42"/>
      <c r="C184" s="43"/>
      <c r="D184" s="213" t="s">
        <v>126</v>
      </c>
      <c r="E184" s="43"/>
      <c r="F184" s="214" t="s">
        <v>267</v>
      </c>
      <c r="G184" s="43"/>
      <c r="H184" s="43"/>
      <c r="I184" s="215"/>
      <c r="J184" s="43"/>
      <c r="K184" s="43"/>
      <c r="L184" s="47"/>
      <c r="M184" s="216"/>
      <c r="N184" s="217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126</v>
      </c>
      <c r="AU184" s="20" t="s">
        <v>79</v>
      </c>
    </row>
    <row r="185" spans="1:51" s="14" customFormat="1" ht="12">
      <c r="A185" s="14"/>
      <c r="B185" s="229"/>
      <c r="C185" s="230"/>
      <c r="D185" s="220" t="s">
        <v>128</v>
      </c>
      <c r="E185" s="231" t="s">
        <v>19</v>
      </c>
      <c r="F185" s="232" t="s">
        <v>164</v>
      </c>
      <c r="G185" s="230"/>
      <c r="H185" s="233">
        <v>36.557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39" t="s">
        <v>128</v>
      </c>
      <c r="AU185" s="239" t="s">
        <v>79</v>
      </c>
      <c r="AV185" s="14" t="s">
        <v>79</v>
      </c>
      <c r="AW185" s="14" t="s">
        <v>33</v>
      </c>
      <c r="AX185" s="14" t="s">
        <v>72</v>
      </c>
      <c r="AY185" s="239" t="s">
        <v>116</v>
      </c>
    </row>
    <row r="186" spans="1:51" s="14" customFormat="1" ht="12">
      <c r="A186" s="14"/>
      <c r="B186" s="229"/>
      <c r="C186" s="230"/>
      <c r="D186" s="220" t="s">
        <v>128</v>
      </c>
      <c r="E186" s="231" t="s">
        <v>19</v>
      </c>
      <c r="F186" s="232" t="s">
        <v>165</v>
      </c>
      <c r="G186" s="230"/>
      <c r="H186" s="233">
        <v>-3.6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39" t="s">
        <v>128</v>
      </c>
      <c r="AU186" s="239" t="s">
        <v>79</v>
      </c>
      <c r="AV186" s="14" t="s">
        <v>79</v>
      </c>
      <c r="AW186" s="14" t="s">
        <v>33</v>
      </c>
      <c r="AX186" s="14" t="s">
        <v>72</v>
      </c>
      <c r="AY186" s="239" t="s">
        <v>116</v>
      </c>
    </row>
    <row r="187" spans="1:51" s="14" customFormat="1" ht="12">
      <c r="A187" s="14"/>
      <c r="B187" s="229"/>
      <c r="C187" s="230"/>
      <c r="D187" s="220" t="s">
        <v>128</v>
      </c>
      <c r="E187" s="231" t="s">
        <v>19</v>
      </c>
      <c r="F187" s="232" t="s">
        <v>166</v>
      </c>
      <c r="G187" s="230"/>
      <c r="H187" s="233">
        <v>-3.472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39" t="s">
        <v>128</v>
      </c>
      <c r="AU187" s="239" t="s">
        <v>79</v>
      </c>
      <c r="AV187" s="14" t="s">
        <v>79</v>
      </c>
      <c r="AW187" s="14" t="s">
        <v>33</v>
      </c>
      <c r="AX187" s="14" t="s">
        <v>72</v>
      </c>
      <c r="AY187" s="239" t="s">
        <v>116</v>
      </c>
    </row>
    <row r="188" spans="1:51" s="14" customFormat="1" ht="12">
      <c r="A188" s="14"/>
      <c r="B188" s="229"/>
      <c r="C188" s="230"/>
      <c r="D188" s="220" t="s">
        <v>128</v>
      </c>
      <c r="E188" s="231" t="s">
        <v>19</v>
      </c>
      <c r="F188" s="232" t="s">
        <v>167</v>
      </c>
      <c r="G188" s="230"/>
      <c r="H188" s="233">
        <v>0.374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9" t="s">
        <v>128</v>
      </c>
      <c r="AU188" s="239" t="s">
        <v>79</v>
      </c>
      <c r="AV188" s="14" t="s">
        <v>79</v>
      </c>
      <c r="AW188" s="14" t="s">
        <v>33</v>
      </c>
      <c r="AX188" s="14" t="s">
        <v>72</v>
      </c>
      <c r="AY188" s="239" t="s">
        <v>116</v>
      </c>
    </row>
    <row r="189" spans="1:51" s="15" customFormat="1" ht="12">
      <c r="A189" s="15"/>
      <c r="B189" s="240"/>
      <c r="C189" s="241"/>
      <c r="D189" s="220" t="s">
        <v>128</v>
      </c>
      <c r="E189" s="242" t="s">
        <v>19</v>
      </c>
      <c r="F189" s="243" t="s">
        <v>152</v>
      </c>
      <c r="G189" s="241"/>
      <c r="H189" s="244">
        <v>29.858999999999998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0" t="s">
        <v>128</v>
      </c>
      <c r="AU189" s="250" t="s">
        <v>79</v>
      </c>
      <c r="AV189" s="15" t="s">
        <v>124</v>
      </c>
      <c r="AW189" s="15" t="s">
        <v>33</v>
      </c>
      <c r="AX189" s="15" t="s">
        <v>77</v>
      </c>
      <c r="AY189" s="250" t="s">
        <v>116</v>
      </c>
    </row>
    <row r="190" spans="1:65" s="2" customFormat="1" ht="16.5" customHeight="1">
      <c r="A190" s="41"/>
      <c r="B190" s="42"/>
      <c r="C190" s="200" t="s">
        <v>268</v>
      </c>
      <c r="D190" s="200" t="s">
        <v>119</v>
      </c>
      <c r="E190" s="201" t="s">
        <v>269</v>
      </c>
      <c r="F190" s="202" t="s">
        <v>270</v>
      </c>
      <c r="G190" s="203" t="s">
        <v>215</v>
      </c>
      <c r="H190" s="204">
        <v>1</v>
      </c>
      <c r="I190" s="205"/>
      <c r="J190" s="206">
        <f>ROUND(I190*H190,2)</f>
        <v>0</v>
      </c>
      <c r="K190" s="202" t="s">
        <v>19</v>
      </c>
      <c r="L190" s="47"/>
      <c r="M190" s="207" t="s">
        <v>19</v>
      </c>
      <c r="N190" s="208" t="s">
        <v>43</v>
      </c>
      <c r="O190" s="87"/>
      <c r="P190" s="209">
        <f>O190*H190</f>
        <v>0</v>
      </c>
      <c r="Q190" s="209">
        <v>0</v>
      </c>
      <c r="R190" s="209">
        <f>Q190*H190</f>
        <v>0</v>
      </c>
      <c r="S190" s="209">
        <v>0</v>
      </c>
      <c r="T190" s="210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1" t="s">
        <v>124</v>
      </c>
      <c r="AT190" s="211" t="s">
        <v>119</v>
      </c>
      <c r="AU190" s="211" t="s">
        <v>79</v>
      </c>
      <c r="AY190" s="20" t="s">
        <v>116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20" t="s">
        <v>77</v>
      </c>
      <c r="BK190" s="212">
        <f>ROUND(I190*H190,2)</f>
        <v>0</v>
      </c>
      <c r="BL190" s="20" t="s">
        <v>124</v>
      </c>
      <c r="BM190" s="211" t="s">
        <v>271</v>
      </c>
    </row>
    <row r="191" spans="1:65" s="2" customFormat="1" ht="24.15" customHeight="1">
      <c r="A191" s="41"/>
      <c r="B191" s="42"/>
      <c r="C191" s="200" t="s">
        <v>272</v>
      </c>
      <c r="D191" s="200" t="s">
        <v>119</v>
      </c>
      <c r="E191" s="201" t="s">
        <v>273</v>
      </c>
      <c r="F191" s="202" t="s">
        <v>274</v>
      </c>
      <c r="G191" s="203" t="s">
        <v>122</v>
      </c>
      <c r="H191" s="204">
        <v>10.319</v>
      </c>
      <c r="I191" s="205"/>
      <c r="J191" s="206">
        <f>ROUND(I191*H191,2)</f>
        <v>0</v>
      </c>
      <c r="K191" s="202" t="s">
        <v>123</v>
      </c>
      <c r="L191" s="47"/>
      <c r="M191" s="207" t="s">
        <v>19</v>
      </c>
      <c r="N191" s="208" t="s">
        <v>43</v>
      </c>
      <c r="O191" s="87"/>
      <c r="P191" s="209">
        <f>O191*H191</f>
        <v>0</v>
      </c>
      <c r="Q191" s="209">
        <v>0.00013</v>
      </c>
      <c r="R191" s="209">
        <f>Q191*H191</f>
        <v>0.00134147</v>
      </c>
      <c r="S191" s="209">
        <v>0</v>
      </c>
      <c r="T191" s="210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1" t="s">
        <v>124</v>
      </c>
      <c r="AT191" s="211" t="s">
        <v>119</v>
      </c>
      <c r="AU191" s="211" t="s">
        <v>79</v>
      </c>
      <c r="AY191" s="20" t="s">
        <v>116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20" t="s">
        <v>77</v>
      </c>
      <c r="BK191" s="212">
        <f>ROUND(I191*H191,2)</f>
        <v>0</v>
      </c>
      <c r="BL191" s="20" t="s">
        <v>124</v>
      </c>
      <c r="BM191" s="211" t="s">
        <v>275</v>
      </c>
    </row>
    <row r="192" spans="1:47" s="2" customFormat="1" ht="12">
      <c r="A192" s="41"/>
      <c r="B192" s="42"/>
      <c r="C192" s="43"/>
      <c r="D192" s="213" t="s">
        <v>126</v>
      </c>
      <c r="E192" s="43"/>
      <c r="F192" s="214" t="s">
        <v>276</v>
      </c>
      <c r="G192" s="43"/>
      <c r="H192" s="43"/>
      <c r="I192" s="215"/>
      <c r="J192" s="43"/>
      <c r="K192" s="43"/>
      <c r="L192" s="47"/>
      <c r="M192" s="216"/>
      <c r="N192" s="217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126</v>
      </c>
      <c r="AU192" s="20" t="s">
        <v>79</v>
      </c>
    </row>
    <row r="193" spans="1:65" s="2" customFormat="1" ht="24.15" customHeight="1">
      <c r="A193" s="41"/>
      <c r="B193" s="42"/>
      <c r="C193" s="200" t="s">
        <v>277</v>
      </c>
      <c r="D193" s="200" t="s">
        <v>119</v>
      </c>
      <c r="E193" s="201" t="s">
        <v>278</v>
      </c>
      <c r="F193" s="202" t="s">
        <v>279</v>
      </c>
      <c r="G193" s="203" t="s">
        <v>122</v>
      </c>
      <c r="H193" s="204">
        <v>10.319</v>
      </c>
      <c r="I193" s="205"/>
      <c r="J193" s="206">
        <f>ROUND(I193*H193,2)</f>
        <v>0</v>
      </c>
      <c r="K193" s="202" t="s">
        <v>123</v>
      </c>
      <c r="L193" s="47"/>
      <c r="M193" s="207" t="s">
        <v>19</v>
      </c>
      <c r="N193" s="208" t="s">
        <v>43</v>
      </c>
      <c r="O193" s="87"/>
      <c r="P193" s="209">
        <f>O193*H193</f>
        <v>0</v>
      </c>
      <c r="Q193" s="209">
        <v>4E-05</v>
      </c>
      <c r="R193" s="209">
        <f>Q193*H193</f>
        <v>0.0004127600000000001</v>
      </c>
      <c r="S193" s="209">
        <v>0</v>
      </c>
      <c r="T193" s="210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1" t="s">
        <v>124</v>
      </c>
      <c r="AT193" s="211" t="s">
        <v>119</v>
      </c>
      <c r="AU193" s="211" t="s">
        <v>79</v>
      </c>
      <c r="AY193" s="20" t="s">
        <v>116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20" t="s">
        <v>77</v>
      </c>
      <c r="BK193" s="212">
        <f>ROUND(I193*H193,2)</f>
        <v>0</v>
      </c>
      <c r="BL193" s="20" t="s">
        <v>124</v>
      </c>
      <c r="BM193" s="211" t="s">
        <v>280</v>
      </c>
    </row>
    <row r="194" spans="1:47" s="2" customFormat="1" ht="12">
      <c r="A194" s="41"/>
      <c r="B194" s="42"/>
      <c r="C194" s="43"/>
      <c r="D194" s="213" t="s">
        <v>126</v>
      </c>
      <c r="E194" s="43"/>
      <c r="F194" s="214" t="s">
        <v>281</v>
      </c>
      <c r="G194" s="43"/>
      <c r="H194" s="43"/>
      <c r="I194" s="215"/>
      <c r="J194" s="43"/>
      <c r="K194" s="43"/>
      <c r="L194" s="47"/>
      <c r="M194" s="216"/>
      <c r="N194" s="217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126</v>
      </c>
      <c r="AU194" s="20" t="s">
        <v>79</v>
      </c>
    </row>
    <row r="195" spans="1:63" s="12" customFormat="1" ht="22.8" customHeight="1">
      <c r="A195" s="12"/>
      <c r="B195" s="184"/>
      <c r="C195" s="185"/>
      <c r="D195" s="186" t="s">
        <v>71</v>
      </c>
      <c r="E195" s="198" t="s">
        <v>282</v>
      </c>
      <c r="F195" s="198" t="s">
        <v>283</v>
      </c>
      <c r="G195" s="185"/>
      <c r="H195" s="185"/>
      <c r="I195" s="188"/>
      <c r="J195" s="199">
        <f>BK195</f>
        <v>0</v>
      </c>
      <c r="K195" s="185"/>
      <c r="L195" s="190"/>
      <c r="M195" s="191"/>
      <c r="N195" s="192"/>
      <c r="O195" s="192"/>
      <c r="P195" s="193">
        <f>SUM(P196:P206)</f>
        <v>0</v>
      </c>
      <c r="Q195" s="192"/>
      <c r="R195" s="193">
        <f>SUM(R196:R206)</f>
        <v>0</v>
      </c>
      <c r="S195" s="192"/>
      <c r="T195" s="194">
        <f>SUM(T196:T206)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95" t="s">
        <v>77</v>
      </c>
      <c r="AT195" s="196" t="s">
        <v>71</v>
      </c>
      <c r="AU195" s="196" t="s">
        <v>77</v>
      </c>
      <c r="AY195" s="195" t="s">
        <v>116</v>
      </c>
      <c r="BK195" s="197">
        <f>SUM(BK196:BK206)</f>
        <v>0</v>
      </c>
    </row>
    <row r="196" spans="1:65" s="2" customFormat="1" ht="16.5" customHeight="1">
      <c r="A196" s="41"/>
      <c r="B196" s="42"/>
      <c r="C196" s="200" t="s">
        <v>284</v>
      </c>
      <c r="D196" s="200" t="s">
        <v>119</v>
      </c>
      <c r="E196" s="201" t="s">
        <v>285</v>
      </c>
      <c r="F196" s="202" t="s">
        <v>286</v>
      </c>
      <c r="G196" s="203" t="s">
        <v>287</v>
      </c>
      <c r="H196" s="204">
        <v>2.243</v>
      </c>
      <c r="I196" s="205"/>
      <c r="J196" s="206">
        <f>ROUND(I196*H196,2)</f>
        <v>0</v>
      </c>
      <c r="K196" s="202" t="s">
        <v>123</v>
      </c>
      <c r="L196" s="47"/>
      <c r="M196" s="207" t="s">
        <v>19</v>
      </c>
      <c r="N196" s="208" t="s">
        <v>43</v>
      </c>
      <c r="O196" s="87"/>
      <c r="P196" s="209">
        <f>O196*H196</f>
        <v>0</v>
      </c>
      <c r="Q196" s="209">
        <v>0</v>
      </c>
      <c r="R196" s="209">
        <f>Q196*H196</f>
        <v>0</v>
      </c>
      <c r="S196" s="209">
        <v>0</v>
      </c>
      <c r="T196" s="210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1" t="s">
        <v>124</v>
      </c>
      <c r="AT196" s="211" t="s">
        <v>119</v>
      </c>
      <c r="AU196" s="211" t="s">
        <v>79</v>
      </c>
      <c r="AY196" s="20" t="s">
        <v>116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20" t="s">
        <v>77</v>
      </c>
      <c r="BK196" s="212">
        <f>ROUND(I196*H196,2)</f>
        <v>0</v>
      </c>
      <c r="BL196" s="20" t="s">
        <v>124</v>
      </c>
      <c r="BM196" s="211" t="s">
        <v>288</v>
      </c>
    </row>
    <row r="197" spans="1:47" s="2" customFormat="1" ht="12">
      <c r="A197" s="41"/>
      <c r="B197" s="42"/>
      <c r="C197" s="43"/>
      <c r="D197" s="213" t="s">
        <v>126</v>
      </c>
      <c r="E197" s="43"/>
      <c r="F197" s="214" t="s">
        <v>289</v>
      </c>
      <c r="G197" s="43"/>
      <c r="H197" s="43"/>
      <c r="I197" s="215"/>
      <c r="J197" s="43"/>
      <c r="K197" s="43"/>
      <c r="L197" s="47"/>
      <c r="M197" s="216"/>
      <c r="N197" s="217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126</v>
      </c>
      <c r="AU197" s="20" t="s">
        <v>79</v>
      </c>
    </row>
    <row r="198" spans="1:65" s="2" customFormat="1" ht="24.15" customHeight="1">
      <c r="A198" s="41"/>
      <c r="B198" s="42"/>
      <c r="C198" s="200" t="s">
        <v>290</v>
      </c>
      <c r="D198" s="200" t="s">
        <v>119</v>
      </c>
      <c r="E198" s="201" t="s">
        <v>291</v>
      </c>
      <c r="F198" s="202" t="s">
        <v>292</v>
      </c>
      <c r="G198" s="203" t="s">
        <v>287</v>
      </c>
      <c r="H198" s="204">
        <v>2.243</v>
      </c>
      <c r="I198" s="205"/>
      <c r="J198" s="206">
        <f>ROUND(I198*H198,2)</f>
        <v>0</v>
      </c>
      <c r="K198" s="202" t="s">
        <v>123</v>
      </c>
      <c r="L198" s="47"/>
      <c r="M198" s="207" t="s">
        <v>19</v>
      </c>
      <c r="N198" s="208" t="s">
        <v>43</v>
      </c>
      <c r="O198" s="87"/>
      <c r="P198" s="209">
        <f>O198*H198</f>
        <v>0</v>
      </c>
      <c r="Q198" s="209">
        <v>0</v>
      </c>
      <c r="R198" s="209">
        <f>Q198*H198</f>
        <v>0</v>
      </c>
      <c r="S198" s="209">
        <v>0</v>
      </c>
      <c r="T198" s="210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1" t="s">
        <v>124</v>
      </c>
      <c r="AT198" s="211" t="s">
        <v>119</v>
      </c>
      <c r="AU198" s="211" t="s">
        <v>79</v>
      </c>
      <c r="AY198" s="20" t="s">
        <v>116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20" t="s">
        <v>77</v>
      </c>
      <c r="BK198" s="212">
        <f>ROUND(I198*H198,2)</f>
        <v>0</v>
      </c>
      <c r="BL198" s="20" t="s">
        <v>124</v>
      </c>
      <c r="BM198" s="211" t="s">
        <v>293</v>
      </c>
    </row>
    <row r="199" spans="1:47" s="2" customFormat="1" ht="12">
      <c r="A199" s="41"/>
      <c r="B199" s="42"/>
      <c r="C199" s="43"/>
      <c r="D199" s="213" t="s">
        <v>126</v>
      </c>
      <c r="E199" s="43"/>
      <c r="F199" s="214" t="s">
        <v>294</v>
      </c>
      <c r="G199" s="43"/>
      <c r="H199" s="43"/>
      <c r="I199" s="215"/>
      <c r="J199" s="43"/>
      <c r="K199" s="43"/>
      <c r="L199" s="47"/>
      <c r="M199" s="216"/>
      <c r="N199" s="217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126</v>
      </c>
      <c r="AU199" s="20" t="s">
        <v>79</v>
      </c>
    </row>
    <row r="200" spans="1:65" s="2" customFormat="1" ht="21.75" customHeight="1">
      <c r="A200" s="41"/>
      <c r="B200" s="42"/>
      <c r="C200" s="200" t="s">
        <v>295</v>
      </c>
      <c r="D200" s="200" t="s">
        <v>119</v>
      </c>
      <c r="E200" s="201" t="s">
        <v>296</v>
      </c>
      <c r="F200" s="202" t="s">
        <v>297</v>
      </c>
      <c r="G200" s="203" t="s">
        <v>287</v>
      </c>
      <c r="H200" s="204">
        <v>2.243</v>
      </c>
      <c r="I200" s="205"/>
      <c r="J200" s="206">
        <f>ROUND(I200*H200,2)</f>
        <v>0</v>
      </c>
      <c r="K200" s="202" t="s">
        <v>123</v>
      </c>
      <c r="L200" s="47"/>
      <c r="M200" s="207" t="s">
        <v>19</v>
      </c>
      <c r="N200" s="208" t="s">
        <v>43</v>
      </c>
      <c r="O200" s="87"/>
      <c r="P200" s="209">
        <f>O200*H200</f>
        <v>0</v>
      </c>
      <c r="Q200" s="209">
        <v>0</v>
      </c>
      <c r="R200" s="209">
        <f>Q200*H200</f>
        <v>0</v>
      </c>
      <c r="S200" s="209">
        <v>0</v>
      </c>
      <c r="T200" s="210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1" t="s">
        <v>124</v>
      </c>
      <c r="AT200" s="211" t="s">
        <v>119</v>
      </c>
      <c r="AU200" s="211" t="s">
        <v>79</v>
      </c>
      <c r="AY200" s="20" t="s">
        <v>116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20" t="s">
        <v>77</v>
      </c>
      <c r="BK200" s="212">
        <f>ROUND(I200*H200,2)</f>
        <v>0</v>
      </c>
      <c r="BL200" s="20" t="s">
        <v>124</v>
      </c>
      <c r="BM200" s="211" t="s">
        <v>298</v>
      </c>
    </row>
    <row r="201" spans="1:47" s="2" customFormat="1" ht="12">
      <c r="A201" s="41"/>
      <c r="B201" s="42"/>
      <c r="C201" s="43"/>
      <c r="D201" s="213" t="s">
        <v>126</v>
      </c>
      <c r="E201" s="43"/>
      <c r="F201" s="214" t="s">
        <v>299</v>
      </c>
      <c r="G201" s="43"/>
      <c r="H201" s="43"/>
      <c r="I201" s="215"/>
      <c r="J201" s="43"/>
      <c r="K201" s="43"/>
      <c r="L201" s="47"/>
      <c r="M201" s="216"/>
      <c r="N201" s="217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126</v>
      </c>
      <c r="AU201" s="20" t="s">
        <v>79</v>
      </c>
    </row>
    <row r="202" spans="1:65" s="2" customFormat="1" ht="24.15" customHeight="1">
      <c r="A202" s="41"/>
      <c r="B202" s="42"/>
      <c r="C202" s="200" t="s">
        <v>300</v>
      </c>
      <c r="D202" s="200" t="s">
        <v>119</v>
      </c>
      <c r="E202" s="201" t="s">
        <v>301</v>
      </c>
      <c r="F202" s="202" t="s">
        <v>302</v>
      </c>
      <c r="G202" s="203" t="s">
        <v>287</v>
      </c>
      <c r="H202" s="204">
        <v>13.458</v>
      </c>
      <c r="I202" s="205"/>
      <c r="J202" s="206">
        <f>ROUND(I202*H202,2)</f>
        <v>0</v>
      </c>
      <c r="K202" s="202" t="s">
        <v>123</v>
      </c>
      <c r="L202" s="47"/>
      <c r="M202" s="207" t="s">
        <v>19</v>
      </c>
      <c r="N202" s="208" t="s">
        <v>43</v>
      </c>
      <c r="O202" s="87"/>
      <c r="P202" s="209">
        <f>O202*H202</f>
        <v>0</v>
      </c>
      <c r="Q202" s="209">
        <v>0</v>
      </c>
      <c r="R202" s="209">
        <f>Q202*H202</f>
        <v>0</v>
      </c>
      <c r="S202" s="209">
        <v>0</v>
      </c>
      <c r="T202" s="210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1" t="s">
        <v>124</v>
      </c>
      <c r="AT202" s="211" t="s">
        <v>119</v>
      </c>
      <c r="AU202" s="211" t="s">
        <v>79</v>
      </c>
      <c r="AY202" s="20" t="s">
        <v>116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20" t="s">
        <v>77</v>
      </c>
      <c r="BK202" s="212">
        <f>ROUND(I202*H202,2)</f>
        <v>0</v>
      </c>
      <c r="BL202" s="20" t="s">
        <v>124</v>
      </c>
      <c r="BM202" s="211" t="s">
        <v>303</v>
      </c>
    </row>
    <row r="203" spans="1:47" s="2" customFormat="1" ht="12">
      <c r="A203" s="41"/>
      <c r="B203" s="42"/>
      <c r="C203" s="43"/>
      <c r="D203" s="213" t="s">
        <v>126</v>
      </c>
      <c r="E203" s="43"/>
      <c r="F203" s="214" t="s">
        <v>304</v>
      </c>
      <c r="G203" s="43"/>
      <c r="H203" s="43"/>
      <c r="I203" s="215"/>
      <c r="J203" s="43"/>
      <c r="K203" s="43"/>
      <c r="L203" s="47"/>
      <c r="M203" s="216"/>
      <c r="N203" s="217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126</v>
      </c>
      <c r="AU203" s="20" t="s">
        <v>79</v>
      </c>
    </row>
    <row r="204" spans="1:51" s="14" customFormat="1" ht="12">
      <c r="A204" s="14"/>
      <c r="B204" s="229"/>
      <c r="C204" s="230"/>
      <c r="D204" s="220" t="s">
        <v>128</v>
      </c>
      <c r="E204" s="231" t="s">
        <v>19</v>
      </c>
      <c r="F204" s="232" t="s">
        <v>305</v>
      </c>
      <c r="G204" s="230"/>
      <c r="H204" s="233">
        <v>13.458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39" t="s">
        <v>128</v>
      </c>
      <c r="AU204" s="239" t="s">
        <v>79</v>
      </c>
      <c r="AV204" s="14" t="s">
        <v>79</v>
      </c>
      <c r="AW204" s="14" t="s">
        <v>33</v>
      </c>
      <c r="AX204" s="14" t="s">
        <v>77</v>
      </c>
      <c r="AY204" s="239" t="s">
        <v>116</v>
      </c>
    </row>
    <row r="205" spans="1:65" s="2" customFormat="1" ht="24.15" customHeight="1">
      <c r="A205" s="41"/>
      <c r="B205" s="42"/>
      <c r="C205" s="200" t="s">
        <v>306</v>
      </c>
      <c r="D205" s="200" t="s">
        <v>119</v>
      </c>
      <c r="E205" s="201" t="s">
        <v>307</v>
      </c>
      <c r="F205" s="202" t="s">
        <v>308</v>
      </c>
      <c r="G205" s="203" t="s">
        <v>287</v>
      </c>
      <c r="H205" s="204">
        <v>2.243</v>
      </c>
      <c r="I205" s="205"/>
      <c r="J205" s="206">
        <f>ROUND(I205*H205,2)</f>
        <v>0</v>
      </c>
      <c r="K205" s="202" t="s">
        <v>123</v>
      </c>
      <c r="L205" s="47"/>
      <c r="M205" s="207" t="s">
        <v>19</v>
      </c>
      <c r="N205" s="208" t="s">
        <v>43</v>
      </c>
      <c r="O205" s="87"/>
      <c r="P205" s="209">
        <f>O205*H205</f>
        <v>0</v>
      </c>
      <c r="Q205" s="209">
        <v>0</v>
      </c>
      <c r="R205" s="209">
        <f>Q205*H205</f>
        <v>0</v>
      </c>
      <c r="S205" s="209">
        <v>0</v>
      </c>
      <c r="T205" s="210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1" t="s">
        <v>124</v>
      </c>
      <c r="AT205" s="211" t="s">
        <v>119</v>
      </c>
      <c r="AU205" s="211" t="s">
        <v>79</v>
      </c>
      <c r="AY205" s="20" t="s">
        <v>116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20" t="s">
        <v>77</v>
      </c>
      <c r="BK205" s="212">
        <f>ROUND(I205*H205,2)</f>
        <v>0</v>
      </c>
      <c r="BL205" s="20" t="s">
        <v>124</v>
      </c>
      <c r="BM205" s="211" t="s">
        <v>309</v>
      </c>
    </row>
    <row r="206" spans="1:47" s="2" customFormat="1" ht="12">
      <c r="A206" s="41"/>
      <c r="B206" s="42"/>
      <c r="C206" s="43"/>
      <c r="D206" s="213" t="s">
        <v>126</v>
      </c>
      <c r="E206" s="43"/>
      <c r="F206" s="214" t="s">
        <v>310</v>
      </c>
      <c r="G206" s="43"/>
      <c r="H206" s="43"/>
      <c r="I206" s="215"/>
      <c r="J206" s="43"/>
      <c r="K206" s="43"/>
      <c r="L206" s="47"/>
      <c r="M206" s="216"/>
      <c r="N206" s="217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126</v>
      </c>
      <c r="AU206" s="20" t="s">
        <v>79</v>
      </c>
    </row>
    <row r="207" spans="1:63" s="12" customFormat="1" ht="22.8" customHeight="1">
      <c r="A207" s="12"/>
      <c r="B207" s="184"/>
      <c r="C207" s="185"/>
      <c r="D207" s="186" t="s">
        <v>71</v>
      </c>
      <c r="E207" s="198" t="s">
        <v>311</v>
      </c>
      <c r="F207" s="198" t="s">
        <v>312</v>
      </c>
      <c r="G207" s="185"/>
      <c r="H207" s="185"/>
      <c r="I207" s="188"/>
      <c r="J207" s="199">
        <f>BK207</f>
        <v>0</v>
      </c>
      <c r="K207" s="185"/>
      <c r="L207" s="190"/>
      <c r="M207" s="191"/>
      <c r="N207" s="192"/>
      <c r="O207" s="192"/>
      <c r="P207" s="193">
        <f>SUM(P208:P209)</f>
        <v>0</v>
      </c>
      <c r="Q207" s="192"/>
      <c r="R207" s="193">
        <f>SUM(R208:R209)</f>
        <v>0</v>
      </c>
      <c r="S207" s="192"/>
      <c r="T207" s="194">
        <f>SUM(T208:T209)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95" t="s">
        <v>77</v>
      </c>
      <c r="AT207" s="196" t="s">
        <v>71</v>
      </c>
      <c r="AU207" s="196" t="s">
        <v>77</v>
      </c>
      <c r="AY207" s="195" t="s">
        <v>116</v>
      </c>
      <c r="BK207" s="197">
        <f>SUM(BK208:BK209)</f>
        <v>0</v>
      </c>
    </row>
    <row r="208" spans="1:65" s="2" customFormat="1" ht="33" customHeight="1">
      <c r="A208" s="41"/>
      <c r="B208" s="42"/>
      <c r="C208" s="200" t="s">
        <v>313</v>
      </c>
      <c r="D208" s="200" t="s">
        <v>119</v>
      </c>
      <c r="E208" s="201" t="s">
        <v>314</v>
      </c>
      <c r="F208" s="202" t="s">
        <v>315</v>
      </c>
      <c r="G208" s="203" t="s">
        <v>287</v>
      </c>
      <c r="H208" s="204">
        <v>0.826</v>
      </c>
      <c r="I208" s="205"/>
      <c r="J208" s="206">
        <f>ROUND(I208*H208,2)</f>
        <v>0</v>
      </c>
      <c r="K208" s="202" t="s">
        <v>123</v>
      </c>
      <c r="L208" s="47"/>
      <c r="M208" s="207" t="s">
        <v>19</v>
      </c>
      <c r="N208" s="208" t="s">
        <v>43</v>
      </c>
      <c r="O208" s="87"/>
      <c r="P208" s="209">
        <f>O208*H208</f>
        <v>0</v>
      </c>
      <c r="Q208" s="209">
        <v>0</v>
      </c>
      <c r="R208" s="209">
        <f>Q208*H208</f>
        <v>0</v>
      </c>
      <c r="S208" s="209">
        <v>0</v>
      </c>
      <c r="T208" s="210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1" t="s">
        <v>124</v>
      </c>
      <c r="AT208" s="211" t="s">
        <v>119</v>
      </c>
      <c r="AU208" s="211" t="s">
        <v>79</v>
      </c>
      <c r="AY208" s="20" t="s">
        <v>116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20" t="s">
        <v>77</v>
      </c>
      <c r="BK208" s="212">
        <f>ROUND(I208*H208,2)</f>
        <v>0</v>
      </c>
      <c r="BL208" s="20" t="s">
        <v>124</v>
      </c>
      <c r="BM208" s="211" t="s">
        <v>316</v>
      </c>
    </row>
    <row r="209" spans="1:47" s="2" customFormat="1" ht="12">
      <c r="A209" s="41"/>
      <c r="B209" s="42"/>
      <c r="C209" s="43"/>
      <c r="D209" s="213" t="s">
        <v>126</v>
      </c>
      <c r="E209" s="43"/>
      <c r="F209" s="214" t="s">
        <v>317</v>
      </c>
      <c r="G209" s="43"/>
      <c r="H209" s="43"/>
      <c r="I209" s="215"/>
      <c r="J209" s="43"/>
      <c r="K209" s="43"/>
      <c r="L209" s="47"/>
      <c r="M209" s="216"/>
      <c r="N209" s="217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126</v>
      </c>
      <c r="AU209" s="20" t="s">
        <v>79</v>
      </c>
    </row>
    <row r="210" spans="1:63" s="12" customFormat="1" ht="25.9" customHeight="1">
      <c r="A210" s="12"/>
      <c r="B210" s="184"/>
      <c r="C210" s="185"/>
      <c r="D210" s="186" t="s">
        <v>71</v>
      </c>
      <c r="E210" s="187" t="s">
        <v>318</v>
      </c>
      <c r="F210" s="187" t="s">
        <v>319</v>
      </c>
      <c r="G210" s="185"/>
      <c r="H210" s="185"/>
      <c r="I210" s="188"/>
      <c r="J210" s="189">
        <f>BK210</f>
        <v>0</v>
      </c>
      <c r="K210" s="185"/>
      <c r="L210" s="190"/>
      <c r="M210" s="191"/>
      <c r="N210" s="192"/>
      <c r="O210" s="192"/>
      <c r="P210" s="193">
        <f>P211+P213+P224+P227+P236+P275+P281+P298</f>
        <v>0</v>
      </c>
      <c r="Q210" s="192"/>
      <c r="R210" s="193">
        <f>R211+R213+R224+R227+R236+R275+R281+R298</f>
        <v>0.24564235</v>
      </c>
      <c r="S210" s="192"/>
      <c r="T210" s="194">
        <f>T211+T213+T224+T227+T236+T275+T281+T298</f>
        <v>0.96293522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195" t="s">
        <v>79</v>
      </c>
      <c r="AT210" s="196" t="s">
        <v>71</v>
      </c>
      <c r="AU210" s="196" t="s">
        <v>72</v>
      </c>
      <c r="AY210" s="195" t="s">
        <v>116</v>
      </c>
      <c r="BK210" s="197">
        <f>BK211+BK213+BK224+BK227+BK236+BK275+BK281+BK298</f>
        <v>0</v>
      </c>
    </row>
    <row r="211" spans="1:63" s="12" customFormat="1" ht="22.8" customHeight="1">
      <c r="A211" s="12"/>
      <c r="B211" s="184"/>
      <c r="C211" s="185"/>
      <c r="D211" s="186" t="s">
        <v>71</v>
      </c>
      <c r="E211" s="198" t="s">
        <v>320</v>
      </c>
      <c r="F211" s="198" t="s">
        <v>321</v>
      </c>
      <c r="G211" s="185"/>
      <c r="H211" s="185"/>
      <c r="I211" s="188"/>
      <c r="J211" s="199">
        <f>BK211</f>
        <v>0</v>
      </c>
      <c r="K211" s="185"/>
      <c r="L211" s="190"/>
      <c r="M211" s="191"/>
      <c r="N211" s="192"/>
      <c r="O211" s="192"/>
      <c r="P211" s="193">
        <f>P212</f>
        <v>0</v>
      </c>
      <c r="Q211" s="192"/>
      <c r="R211" s="193">
        <f>R212</f>
        <v>0</v>
      </c>
      <c r="S211" s="192"/>
      <c r="T211" s="194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95" t="s">
        <v>79</v>
      </c>
      <c r="AT211" s="196" t="s">
        <v>71</v>
      </c>
      <c r="AU211" s="196" t="s">
        <v>77</v>
      </c>
      <c r="AY211" s="195" t="s">
        <v>116</v>
      </c>
      <c r="BK211" s="197">
        <f>BK212</f>
        <v>0</v>
      </c>
    </row>
    <row r="212" spans="1:65" s="2" customFormat="1" ht="16.5" customHeight="1">
      <c r="A212" s="41"/>
      <c r="B212" s="42"/>
      <c r="C212" s="200" t="s">
        <v>322</v>
      </c>
      <c r="D212" s="200" t="s">
        <v>119</v>
      </c>
      <c r="E212" s="201" t="s">
        <v>323</v>
      </c>
      <c r="F212" s="202" t="s">
        <v>324</v>
      </c>
      <c r="G212" s="203" t="s">
        <v>325</v>
      </c>
      <c r="H212" s="204">
        <v>1</v>
      </c>
      <c r="I212" s="205"/>
      <c r="J212" s="206">
        <f>ROUND(I212*H212,2)</f>
        <v>0</v>
      </c>
      <c r="K212" s="202" t="s">
        <v>19</v>
      </c>
      <c r="L212" s="47"/>
      <c r="M212" s="207" t="s">
        <v>19</v>
      </c>
      <c r="N212" s="208" t="s">
        <v>43</v>
      </c>
      <c r="O212" s="87"/>
      <c r="P212" s="209">
        <f>O212*H212</f>
        <v>0</v>
      </c>
      <c r="Q212" s="209">
        <v>0</v>
      </c>
      <c r="R212" s="209">
        <f>Q212*H212</f>
        <v>0</v>
      </c>
      <c r="S212" s="209">
        <v>0</v>
      </c>
      <c r="T212" s="210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1" t="s">
        <v>225</v>
      </c>
      <c r="AT212" s="211" t="s">
        <v>119</v>
      </c>
      <c r="AU212" s="211" t="s">
        <v>79</v>
      </c>
      <c r="AY212" s="20" t="s">
        <v>116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20" t="s">
        <v>77</v>
      </c>
      <c r="BK212" s="212">
        <f>ROUND(I212*H212,2)</f>
        <v>0</v>
      </c>
      <c r="BL212" s="20" t="s">
        <v>225</v>
      </c>
      <c r="BM212" s="211" t="s">
        <v>326</v>
      </c>
    </row>
    <row r="213" spans="1:63" s="12" customFormat="1" ht="22.8" customHeight="1">
      <c r="A213" s="12"/>
      <c r="B213" s="184"/>
      <c r="C213" s="185"/>
      <c r="D213" s="186" t="s">
        <v>71</v>
      </c>
      <c r="E213" s="198" t="s">
        <v>327</v>
      </c>
      <c r="F213" s="198" t="s">
        <v>328</v>
      </c>
      <c r="G213" s="185"/>
      <c r="H213" s="185"/>
      <c r="I213" s="188"/>
      <c r="J213" s="199">
        <f>BK213</f>
        <v>0</v>
      </c>
      <c r="K213" s="185"/>
      <c r="L213" s="190"/>
      <c r="M213" s="191"/>
      <c r="N213" s="192"/>
      <c r="O213" s="192"/>
      <c r="P213" s="193">
        <f>SUM(P214:P223)</f>
        <v>0</v>
      </c>
      <c r="Q213" s="192"/>
      <c r="R213" s="193">
        <f>SUM(R214:R223)</f>
        <v>0</v>
      </c>
      <c r="S213" s="192"/>
      <c r="T213" s="194">
        <f>SUM(T214:T223)</f>
        <v>0.11158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95" t="s">
        <v>79</v>
      </c>
      <c r="AT213" s="196" t="s">
        <v>71</v>
      </c>
      <c r="AU213" s="196" t="s">
        <v>77</v>
      </c>
      <c r="AY213" s="195" t="s">
        <v>116</v>
      </c>
      <c r="BK213" s="197">
        <f>SUM(BK214:BK223)</f>
        <v>0</v>
      </c>
    </row>
    <row r="214" spans="1:65" s="2" customFormat="1" ht="16.5" customHeight="1">
      <c r="A214" s="41"/>
      <c r="B214" s="42"/>
      <c r="C214" s="200" t="s">
        <v>329</v>
      </c>
      <c r="D214" s="200" t="s">
        <v>119</v>
      </c>
      <c r="E214" s="201" t="s">
        <v>330</v>
      </c>
      <c r="F214" s="202" t="s">
        <v>331</v>
      </c>
      <c r="G214" s="203" t="s">
        <v>325</v>
      </c>
      <c r="H214" s="204">
        <v>1</v>
      </c>
      <c r="I214" s="205"/>
      <c r="J214" s="206">
        <f>ROUND(I214*H214,2)</f>
        <v>0</v>
      </c>
      <c r="K214" s="202" t="s">
        <v>123</v>
      </c>
      <c r="L214" s="47"/>
      <c r="M214" s="207" t="s">
        <v>19</v>
      </c>
      <c r="N214" s="208" t="s">
        <v>43</v>
      </c>
      <c r="O214" s="87"/>
      <c r="P214" s="209">
        <f>O214*H214</f>
        <v>0</v>
      </c>
      <c r="Q214" s="209">
        <v>0</v>
      </c>
      <c r="R214" s="209">
        <f>Q214*H214</f>
        <v>0</v>
      </c>
      <c r="S214" s="209">
        <v>0.01946</v>
      </c>
      <c r="T214" s="210">
        <f>S214*H214</f>
        <v>0.01946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1" t="s">
        <v>225</v>
      </c>
      <c r="AT214" s="211" t="s">
        <v>119</v>
      </c>
      <c r="AU214" s="211" t="s">
        <v>79</v>
      </c>
      <c r="AY214" s="20" t="s">
        <v>116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20" t="s">
        <v>77</v>
      </c>
      <c r="BK214" s="212">
        <f>ROUND(I214*H214,2)</f>
        <v>0</v>
      </c>
      <c r="BL214" s="20" t="s">
        <v>225</v>
      </c>
      <c r="BM214" s="211" t="s">
        <v>332</v>
      </c>
    </row>
    <row r="215" spans="1:47" s="2" customFormat="1" ht="12">
      <c r="A215" s="41"/>
      <c r="B215" s="42"/>
      <c r="C215" s="43"/>
      <c r="D215" s="213" t="s">
        <v>126</v>
      </c>
      <c r="E215" s="43"/>
      <c r="F215" s="214" t="s">
        <v>333</v>
      </c>
      <c r="G215" s="43"/>
      <c r="H215" s="43"/>
      <c r="I215" s="215"/>
      <c r="J215" s="43"/>
      <c r="K215" s="43"/>
      <c r="L215" s="47"/>
      <c r="M215" s="216"/>
      <c r="N215" s="217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126</v>
      </c>
      <c r="AU215" s="20" t="s">
        <v>79</v>
      </c>
    </row>
    <row r="216" spans="1:65" s="2" customFormat="1" ht="16.5" customHeight="1">
      <c r="A216" s="41"/>
      <c r="B216" s="42"/>
      <c r="C216" s="200" t="s">
        <v>334</v>
      </c>
      <c r="D216" s="200" t="s">
        <v>119</v>
      </c>
      <c r="E216" s="201" t="s">
        <v>335</v>
      </c>
      <c r="F216" s="202" t="s">
        <v>336</v>
      </c>
      <c r="G216" s="203" t="s">
        <v>325</v>
      </c>
      <c r="H216" s="204">
        <v>1</v>
      </c>
      <c r="I216" s="205"/>
      <c r="J216" s="206">
        <f>ROUND(I216*H216,2)</f>
        <v>0</v>
      </c>
      <c r="K216" s="202" t="s">
        <v>123</v>
      </c>
      <c r="L216" s="47"/>
      <c r="M216" s="207" t="s">
        <v>19</v>
      </c>
      <c r="N216" s="208" t="s">
        <v>43</v>
      </c>
      <c r="O216" s="87"/>
      <c r="P216" s="209">
        <f>O216*H216</f>
        <v>0</v>
      </c>
      <c r="Q216" s="209">
        <v>0</v>
      </c>
      <c r="R216" s="209">
        <f>Q216*H216</f>
        <v>0</v>
      </c>
      <c r="S216" s="209">
        <v>0.088</v>
      </c>
      <c r="T216" s="210">
        <f>S216*H216</f>
        <v>0.088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1" t="s">
        <v>225</v>
      </c>
      <c r="AT216" s="211" t="s">
        <v>119</v>
      </c>
      <c r="AU216" s="211" t="s">
        <v>79</v>
      </c>
      <c r="AY216" s="20" t="s">
        <v>116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20" t="s">
        <v>77</v>
      </c>
      <c r="BK216" s="212">
        <f>ROUND(I216*H216,2)</f>
        <v>0</v>
      </c>
      <c r="BL216" s="20" t="s">
        <v>225</v>
      </c>
      <c r="BM216" s="211" t="s">
        <v>337</v>
      </c>
    </row>
    <row r="217" spans="1:47" s="2" customFormat="1" ht="12">
      <c r="A217" s="41"/>
      <c r="B217" s="42"/>
      <c r="C217" s="43"/>
      <c r="D217" s="213" t="s">
        <v>126</v>
      </c>
      <c r="E217" s="43"/>
      <c r="F217" s="214" t="s">
        <v>338</v>
      </c>
      <c r="G217" s="43"/>
      <c r="H217" s="43"/>
      <c r="I217" s="215"/>
      <c r="J217" s="43"/>
      <c r="K217" s="43"/>
      <c r="L217" s="47"/>
      <c r="M217" s="216"/>
      <c r="N217" s="217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126</v>
      </c>
      <c r="AU217" s="20" t="s">
        <v>79</v>
      </c>
    </row>
    <row r="218" spans="1:65" s="2" customFormat="1" ht="16.5" customHeight="1">
      <c r="A218" s="41"/>
      <c r="B218" s="42"/>
      <c r="C218" s="200" t="s">
        <v>339</v>
      </c>
      <c r="D218" s="200" t="s">
        <v>119</v>
      </c>
      <c r="E218" s="201" t="s">
        <v>340</v>
      </c>
      <c r="F218" s="202" t="s">
        <v>341</v>
      </c>
      <c r="G218" s="203" t="s">
        <v>325</v>
      </c>
      <c r="H218" s="204">
        <v>1</v>
      </c>
      <c r="I218" s="205"/>
      <c r="J218" s="206">
        <f>ROUND(I218*H218,2)</f>
        <v>0</v>
      </c>
      <c r="K218" s="202" t="s">
        <v>123</v>
      </c>
      <c r="L218" s="47"/>
      <c r="M218" s="207" t="s">
        <v>19</v>
      </c>
      <c r="N218" s="208" t="s">
        <v>43</v>
      </c>
      <c r="O218" s="87"/>
      <c r="P218" s="209">
        <f>O218*H218</f>
        <v>0</v>
      </c>
      <c r="Q218" s="209">
        <v>0</v>
      </c>
      <c r="R218" s="209">
        <f>Q218*H218</f>
        <v>0</v>
      </c>
      <c r="S218" s="209">
        <v>0.00156</v>
      </c>
      <c r="T218" s="210">
        <f>S218*H218</f>
        <v>0.00156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1" t="s">
        <v>225</v>
      </c>
      <c r="AT218" s="211" t="s">
        <v>119</v>
      </c>
      <c r="AU218" s="211" t="s">
        <v>79</v>
      </c>
      <c r="AY218" s="20" t="s">
        <v>116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20" t="s">
        <v>77</v>
      </c>
      <c r="BK218" s="212">
        <f>ROUND(I218*H218,2)</f>
        <v>0</v>
      </c>
      <c r="BL218" s="20" t="s">
        <v>225</v>
      </c>
      <c r="BM218" s="211" t="s">
        <v>342</v>
      </c>
    </row>
    <row r="219" spans="1:47" s="2" customFormat="1" ht="12">
      <c r="A219" s="41"/>
      <c r="B219" s="42"/>
      <c r="C219" s="43"/>
      <c r="D219" s="213" t="s">
        <v>126</v>
      </c>
      <c r="E219" s="43"/>
      <c r="F219" s="214" t="s">
        <v>343</v>
      </c>
      <c r="G219" s="43"/>
      <c r="H219" s="43"/>
      <c r="I219" s="215"/>
      <c r="J219" s="43"/>
      <c r="K219" s="43"/>
      <c r="L219" s="47"/>
      <c r="M219" s="216"/>
      <c r="N219" s="217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126</v>
      </c>
      <c r="AU219" s="20" t="s">
        <v>79</v>
      </c>
    </row>
    <row r="220" spans="1:65" s="2" customFormat="1" ht="16.5" customHeight="1">
      <c r="A220" s="41"/>
      <c r="B220" s="42"/>
      <c r="C220" s="200" t="s">
        <v>344</v>
      </c>
      <c r="D220" s="200" t="s">
        <v>119</v>
      </c>
      <c r="E220" s="201" t="s">
        <v>345</v>
      </c>
      <c r="F220" s="202" t="s">
        <v>346</v>
      </c>
      <c r="G220" s="203" t="s">
        <v>325</v>
      </c>
      <c r="H220" s="204">
        <v>1</v>
      </c>
      <c r="I220" s="205"/>
      <c r="J220" s="206">
        <f>ROUND(I220*H220,2)</f>
        <v>0</v>
      </c>
      <c r="K220" s="202" t="s">
        <v>123</v>
      </c>
      <c r="L220" s="47"/>
      <c r="M220" s="207" t="s">
        <v>19</v>
      </c>
      <c r="N220" s="208" t="s">
        <v>43</v>
      </c>
      <c r="O220" s="87"/>
      <c r="P220" s="209">
        <f>O220*H220</f>
        <v>0</v>
      </c>
      <c r="Q220" s="209">
        <v>0</v>
      </c>
      <c r="R220" s="209">
        <f>Q220*H220</f>
        <v>0</v>
      </c>
      <c r="S220" s="209">
        <v>0.00086</v>
      </c>
      <c r="T220" s="210">
        <f>S220*H220</f>
        <v>0.00086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1" t="s">
        <v>225</v>
      </c>
      <c r="AT220" s="211" t="s">
        <v>119</v>
      </c>
      <c r="AU220" s="211" t="s">
        <v>79</v>
      </c>
      <c r="AY220" s="20" t="s">
        <v>116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20" t="s">
        <v>77</v>
      </c>
      <c r="BK220" s="212">
        <f>ROUND(I220*H220,2)</f>
        <v>0</v>
      </c>
      <c r="BL220" s="20" t="s">
        <v>225</v>
      </c>
      <c r="BM220" s="211" t="s">
        <v>347</v>
      </c>
    </row>
    <row r="221" spans="1:47" s="2" customFormat="1" ht="12">
      <c r="A221" s="41"/>
      <c r="B221" s="42"/>
      <c r="C221" s="43"/>
      <c r="D221" s="213" t="s">
        <v>126</v>
      </c>
      <c r="E221" s="43"/>
      <c r="F221" s="214" t="s">
        <v>348</v>
      </c>
      <c r="G221" s="43"/>
      <c r="H221" s="43"/>
      <c r="I221" s="215"/>
      <c r="J221" s="43"/>
      <c r="K221" s="43"/>
      <c r="L221" s="47"/>
      <c r="M221" s="216"/>
      <c r="N221" s="217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126</v>
      </c>
      <c r="AU221" s="20" t="s">
        <v>79</v>
      </c>
    </row>
    <row r="222" spans="1:65" s="2" customFormat="1" ht="16.5" customHeight="1">
      <c r="A222" s="41"/>
      <c r="B222" s="42"/>
      <c r="C222" s="200" t="s">
        <v>349</v>
      </c>
      <c r="D222" s="200" t="s">
        <v>119</v>
      </c>
      <c r="E222" s="201" t="s">
        <v>350</v>
      </c>
      <c r="F222" s="202" t="s">
        <v>351</v>
      </c>
      <c r="G222" s="203" t="s">
        <v>215</v>
      </c>
      <c r="H222" s="204">
        <v>2</v>
      </c>
      <c r="I222" s="205"/>
      <c r="J222" s="206">
        <f>ROUND(I222*H222,2)</f>
        <v>0</v>
      </c>
      <c r="K222" s="202" t="s">
        <v>123</v>
      </c>
      <c r="L222" s="47"/>
      <c r="M222" s="207" t="s">
        <v>19</v>
      </c>
      <c r="N222" s="208" t="s">
        <v>43</v>
      </c>
      <c r="O222" s="87"/>
      <c r="P222" s="209">
        <f>O222*H222</f>
        <v>0</v>
      </c>
      <c r="Q222" s="209">
        <v>0</v>
      </c>
      <c r="R222" s="209">
        <f>Q222*H222</f>
        <v>0</v>
      </c>
      <c r="S222" s="209">
        <v>0.00085</v>
      </c>
      <c r="T222" s="210">
        <f>S222*H222</f>
        <v>0.0017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1" t="s">
        <v>225</v>
      </c>
      <c r="AT222" s="211" t="s">
        <v>119</v>
      </c>
      <c r="AU222" s="211" t="s">
        <v>79</v>
      </c>
      <c r="AY222" s="20" t="s">
        <v>116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20" t="s">
        <v>77</v>
      </c>
      <c r="BK222" s="212">
        <f>ROUND(I222*H222,2)</f>
        <v>0</v>
      </c>
      <c r="BL222" s="20" t="s">
        <v>225</v>
      </c>
      <c r="BM222" s="211" t="s">
        <v>352</v>
      </c>
    </row>
    <row r="223" spans="1:47" s="2" customFormat="1" ht="12">
      <c r="A223" s="41"/>
      <c r="B223" s="42"/>
      <c r="C223" s="43"/>
      <c r="D223" s="213" t="s">
        <v>126</v>
      </c>
      <c r="E223" s="43"/>
      <c r="F223" s="214" t="s">
        <v>353</v>
      </c>
      <c r="G223" s="43"/>
      <c r="H223" s="43"/>
      <c r="I223" s="215"/>
      <c r="J223" s="43"/>
      <c r="K223" s="43"/>
      <c r="L223" s="47"/>
      <c r="M223" s="216"/>
      <c r="N223" s="217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126</v>
      </c>
      <c r="AU223" s="20" t="s">
        <v>79</v>
      </c>
    </row>
    <row r="224" spans="1:63" s="12" customFormat="1" ht="22.8" customHeight="1">
      <c r="A224" s="12"/>
      <c r="B224" s="184"/>
      <c r="C224" s="185"/>
      <c r="D224" s="186" t="s">
        <v>71</v>
      </c>
      <c r="E224" s="198" t="s">
        <v>354</v>
      </c>
      <c r="F224" s="198" t="s">
        <v>355</v>
      </c>
      <c r="G224" s="185"/>
      <c r="H224" s="185"/>
      <c r="I224" s="188"/>
      <c r="J224" s="199">
        <f>BK224</f>
        <v>0</v>
      </c>
      <c r="K224" s="185"/>
      <c r="L224" s="190"/>
      <c r="M224" s="191"/>
      <c r="N224" s="192"/>
      <c r="O224" s="192"/>
      <c r="P224" s="193">
        <f>SUM(P225:P226)</f>
        <v>0</v>
      </c>
      <c r="Q224" s="192"/>
      <c r="R224" s="193">
        <f>SUM(R225:R226)</f>
        <v>0</v>
      </c>
      <c r="S224" s="192"/>
      <c r="T224" s="194">
        <f>SUM(T225:T226)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95" t="s">
        <v>79</v>
      </c>
      <c r="AT224" s="196" t="s">
        <v>71</v>
      </c>
      <c r="AU224" s="196" t="s">
        <v>77</v>
      </c>
      <c r="AY224" s="195" t="s">
        <v>116</v>
      </c>
      <c r="BK224" s="197">
        <f>SUM(BK225:BK226)</f>
        <v>0</v>
      </c>
    </row>
    <row r="225" spans="1:65" s="2" customFormat="1" ht="16.5" customHeight="1">
      <c r="A225" s="41"/>
      <c r="B225" s="42"/>
      <c r="C225" s="200" t="s">
        <v>356</v>
      </c>
      <c r="D225" s="200" t="s">
        <v>119</v>
      </c>
      <c r="E225" s="201" t="s">
        <v>357</v>
      </c>
      <c r="F225" s="202" t="s">
        <v>358</v>
      </c>
      <c r="G225" s="203" t="s">
        <v>325</v>
      </c>
      <c r="H225" s="204">
        <v>1</v>
      </c>
      <c r="I225" s="205"/>
      <c r="J225" s="206">
        <f>ROUND(I225*H225,2)</f>
        <v>0</v>
      </c>
      <c r="K225" s="202" t="s">
        <v>19</v>
      </c>
      <c r="L225" s="47"/>
      <c r="M225" s="207" t="s">
        <v>19</v>
      </c>
      <c r="N225" s="208" t="s">
        <v>43</v>
      </c>
      <c r="O225" s="87"/>
      <c r="P225" s="209">
        <f>O225*H225</f>
        <v>0</v>
      </c>
      <c r="Q225" s="209">
        <v>0</v>
      </c>
      <c r="R225" s="209">
        <f>Q225*H225</f>
        <v>0</v>
      </c>
      <c r="S225" s="209">
        <v>0</v>
      </c>
      <c r="T225" s="210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1" t="s">
        <v>225</v>
      </c>
      <c r="AT225" s="211" t="s">
        <v>119</v>
      </c>
      <c r="AU225" s="211" t="s">
        <v>79</v>
      </c>
      <c r="AY225" s="20" t="s">
        <v>116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20" t="s">
        <v>77</v>
      </c>
      <c r="BK225" s="212">
        <f>ROUND(I225*H225,2)</f>
        <v>0</v>
      </c>
      <c r="BL225" s="20" t="s">
        <v>225</v>
      </c>
      <c r="BM225" s="211" t="s">
        <v>359</v>
      </c>
    </row>
    <row r="226" spans="1:65" s="2" customFormat="1" ht="24.15" customHeight="1">
      <c r="A226" s="41"/>
      <c r="B226" s="42"/>
      <c r="C226" s="200" t="s">
        <v>360</v>
      </c>
      <c r="D226" s="200" t="s">
        <v>119</v>
      </c>
      <c r="E226" s="201" t="s">
        <v>361</v>
      </c>
      <c r="F226" s="202" t="s">
        <v>362</v>
      </c>
      <c r="G226" s="203" t="s">
        <v>325</v>
      </c>
      <c r="H226" s="204">
        <v>1</v>
      </c>
      <c r="I226" s="205"/>
      <c r="J226" s="206">
        <f>ROUND(I226*H226,2)</f>
        <v>0</v>
      </c>
      <c r="K226" s="202" t="s">
        <v>19</v>
      </c>
      <c r="L226" s="47"/>
      <c r="M226" s="207" t="s">
        <v>19</v>
      </c>
      <c r="N226" s="208" t="s">
        <v>43</v>
      </c>
      <c r="O226" s="87"/>
      <c r="P226" s="209">
        <f>O226*H226</f>
        <v>0</v>
      </c>
      <c r="Q226" s="209">
        <v>0</v>
      </c>
      <c r="R226" s="209">
        <f>Q226*H226</f>
        <v>0</v>
      </c>
      <c r="S226" s="209">
        <v>0</v>
      </c>
      <c r="T226" s="210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1" t="s">
        <v>225</v>
      </c>
      <c r="AT226" s="211" t="s">
        <v>119</v>
      </c>
      <c r="AU226" s="211" t="s">
        <v>79</v>
      </c>
      <c r="AY226" s="20" t="s">
        <v>116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20" t="s">
        <v>77</v>
      </c>
      <c r="BK226" s="212">
        <f>ROUND(I226*H226,2)</f>
        <v>0</v>
      </c>
      <c r="BL226" s="20" t="s">
        <v>225</v>
      </c>
      <c r="BM226" s="211" t="s">
        <v>363</v>
      </c>
    </row>
    <row r="227" spans="1:63" s="12" customFormat="1" ht="22.8" customHeight="1">
      <c r="A227" s="12"/>
      <c r="B227" s="184"/>
      <c r="C227" s="185"/>
      <c r="D227" s="186" t="s">
        <v>71</v>
      </c>
      <c r="E227" s="198" t="s">
        <v>364</v>
      </c>
      <c r="F227" s="198" t="s">
        <v>365</v>
      </c>
      <c r="G227" s="185"/>
      <c r="H227" s="185"/>
      <c r="I227" s="188"/>
      <c r="J227" s="199">
        <f>BK227</f>
        <v>0</v>
      </c>
      <c r="K227" s="185"/>
      <c r="L227" s="190"/>
      <c r="M227" s="191"/>
      <c r="N227" s="192"/>
      <c r="O227" s="192"/>
      <c r="P227" s="193">
        <f>SUM(P228:P235)</f>
        <v>0</v>
      </c>
      <c r="Q227" s="192"/>
      <c r="R227" s="193">
        <f>SUM(R228:R235)</f>
        <v>0.0182</v>
      </c>
      <c r="S227" s="192"/>
      <c r="T227" s="194">
        <f>SUM(T228:T235)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95" t="s">
        <v>79</v>
      </c>
      <c r="AT227" s="196" t="s">
        <v>71</v>
      </c>
      <c r="AU227" s="196" t="s">
        <v>77</v>
      </c>
      <c r="AY227" s="195" t="s">
        <v>116</v>
      </c>
      <c r="BK227" s="197">
        <f>SUM(BK228:BK235)</f>
        <v>0</v>
      </c>
    </row>
    <row r="228" spans="1:65" s="2" customFormat="1" ht="24.15" customHeight="1">
      <c r="A228" s="41"/>
      <c r="B228" s="42"/>
      <c r="C228" s="200" t="s">
        <v>366</v>
      </c>
      <c r="D228" s="200" t="s">
        <v>119</v>
      </c>
      <c r="E228" s="201" t="s">
        <v>367</v>
      </c>
      <c r="F228" s="202" t="s">
        <v>368</v>
      </c>
      <c r="G228" s="203" t="s">
        <v>215</v>
      </c>
      <c r="H228" s="204">
        <v>1</v>
      </c>
      <c r="I228" s="205"/>
      <c r="J228" s="206">
        <f>ROUND(I228*H228,2)</f>
        <v>0</v>
      </c>
      <c r="K228" s="202" t="s">
        <v>123</v>
      </c>
      <c r="L228" s="47"/>
      <c r="M228" s="207" t="s">
        <v>19</v>
      </c>
      <c r="N228" s="208" t="s">
        <v>43</v>
      </c>
      <c r="O228" s="87"/>
      <c r="P228" s="209">
        <f>O228*H228</f>
        <v>0</v>
      </c>
      <c r="Q228" s="209">
        <v>0</v>
      </c>
      <c r="R228" s="209">
        <f>Q228*H228</f>
        <v>0</v>
      </c>
      <c r="S228" s="209">
        <v>0</v>
      </c>
      <c r="T228" s="210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1" t="s">
        <v>225</v>
      </c>
      <c r="AT228" s="211" t="s">
        <v>119</v>
      </c>
      <c r="AU228" s="211" t="s">
        <v>79</v>
      </c>
      <c r="AY228" s="20" t="s">
        <v>116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20" t="s">
        <v>77</v>
      </c>
      <c r="BK228" s="212">
        <f>ROUND(I228*H228,2)</f>
        <v>0</v>
      </c>
      <c r="BL228" s="20" t="s">
        <v>225</v>
      </c>
      <c r="BM228" s="211" t="s">
        <v>369</v>
      </c>
    </row>
    <row r="229" spans="1:47" s="2" customFormat="1" ht="12">
      <c r="A229" s="41"/>
      <c r="B229" s="42"/>
      <c r="C229" s="43"/>
      <c r="D229" s="213" t="s">
        <v>126</v>
      </c>
      <c r="E229" s="43"/>
      <c r="F229" s="214" t="s">
        <v>370</v>
      </c>
      <c r="G229" s="43"/>
      <c r="H229" s="43"/>
      <c r="I229" s="215"/>
      <c r="J229" s="43"/>
      <c r="K229" s="43"/>
      <c r="L229" s="47"/>
      <c r="M229" s="216"/>
      <c r="N229" s="217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126</v>
      </c>
      <c r="AU229" s="20" t="s">
        <v>79</v>
      </c>
    </row>
    <row r="230" spans="1:65" s="2" customFormat="1" ht="16.5" customHeight="1">
      <c r="A230" s="41"/>
      <c r="B230" s="42"/>
      <c r="C230" s="251" t="s">
        <v>371</v>
      </c>
      <c r="D230" s="251" t="s">
        <v>220</v>
      </c>
      <c r="E230" s="252" t="s">
        <v>372</v>
      </c>
      <c r="F230" s="253" t="s">
        <v>373</v>
      </c>
      <c r="G230" s="254" t="s">
        <v>215</v>
      </c>
      <c r="H230" s="255">
        <v>1</v>
      </c>
      <c r="I230" s="256"/>
      <c r="J230" s="257">
        <f>ROUND(I230*H230,2)</f>
        <v>0</v>
      </c>
      <c r="K230" s="253" t="s">
        <v>123</v>
      </c>
      <c r="L230" s="258"/>
      <c r="M230" s="259" t="s">
        <v>19</v>
      </c>
      <c r="N230" s="260" t="s">
        <v>43</v>
      </c>
      <c r="O230" s="87"/>
      <c r="P230" s="209">
        <f>O230*H230</f>
        <v>0</v>
      </c>
      <c r="Q230" s="209">
        <v>0.016</v>
      </c>
      <c r="R230" s="209">
        <f>Q230*H230</f>
        <v>0.016</v>
      </c>
      <c r="S230" s="209">
        <v>0</v>
      </c>
      <c r="T230" s="210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1" t="s">
        <v>322</v>
      </c>
      <c r="AT230" s="211" t="s">
        <v>220</v>
      </c>
      <c r="AU230" s="211" t="s">
        <v>79</v>
      </c>
      <c r="AY230" s="20" t="s">
        <v>116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20" t="s">
        <v>77</v>
      </c>
      <c r="BK230" s="212">
        <f>ROUND(I230*H230,2)</f>
        <v>0</v>
      </c>
      <c r="BL230" s="20" t="s">
        <v>225</v>
      </c>
      <c r="BM230" s="211" t="s">
        <v>374</v>
      </c>
    </row>
    <row r="231" spans="1:65" s="2" customFormat="1" ht="16.5" customHeight="1">
      <c r="A231" s="41"/>
      <c r="B231" s="42"/>
      <c r="C231" s="200" t="s">
        <v>375</v>
      </c>
      <c r="D231" s="200" t="s">
        <v>119</v>
      </c>
      <c r="E231" s="201" t="s">
        <v>376</v>
      </c>
      <c r="F231" s="202" t="s">
        <v>377</v>
      </c>
      <c r="G231" s="203" t="s">
        <v>215</v>
      </c>
      <c r="H231" s="204">
        <v>1</v>
      </c>
      <c r="I231" s="205"/>
      <c r="J231" s="206">
        <f>ROUND(I231*H231,2)</f>
        <v>0</v>
      </c>
      <c r="K231" s="202" t="s">
        <v>123</v>
      </c>
      <c r="L231" s="47"/>
      <c r="M231" s="207" t="s">
        <v>19</v>
      </c>
      <c r="N231" s="208" t="s">
        <v>43</v>
      </c>
      <c r="O231" s="87"/>
      <c r="P231" s="209">
        <f>O231*H231</f>
        <v>0</v>
      </c>
      <c r="Q231" s="209">
        <v>0</v>
      </c>
      <c r="R231" s="209">
        <f>Q231*H231</f>
        <v>0</v>
      </c>
      <c r="S231" s="209">
        <v>0</v>
      </c>
      <c r="T231" s="210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1" t="s">
        <v>225</v>
      </c>
      <c r="AT231" s="211" t="s">
        <v>119</v>
      </c>
      <c r="AU231" s="211" t="s">
        <v>79</v>
      </c>
      <c r="AY231" s="20" t="s">
        <v>116</v>
      </c>
      <c r="BE231" s="212">
        <f>IF(N231="základní",J231,0)</f>
        <v>0</v>
      </c>
      <c r="BF231" s="212">
        <f>IF(N231="snížená",J231,0)</f>
        <v>0</v>
      </c>
      <c r="BG231" s="212">
        <f>IF(N231="zákl. přenesená",J231,0)</f>
        <v>0</v>
      </c>
      <c r="BH231" s="212">
        <f>IF(N231="sníž. přenesená",J231,0)</f>
        <v>0</v>
      </c>
      <c r="BI231" s="212">
        <f>IF(N231="nulová",J231,0)</f>
        <v>0</v>
      </c>
      <c r="BJ231" s="20" t="s">
        <v>77</v>
      </c>
      <c r="BK231" s="212">
        <f>ROUND(I231*H231,2)</f>
        <v>0</v>
      </c>
      <c r="BL231" s="20" t="s">
        <v>225</v>
      </c>
      <c r="BM231" s="211" t="s">
        <v>378</v>
      </c>
    </row>
    <row r="232" spans="1:47" s="2" customFormat="1" ht="12">
      <c r="A232" s="41"/>
      <c r="B232" s="42"/>
      <c r="C232" s="43"/>
      <c r="D232" s="213" t="s">
        <v>126</v>
      </c>
      <c r="E232" s="43"/>
      <c r="F232" s="214" t="s">
        <v>379</v>
      </c>
      <c r="G232" s="43"/>
      <c r="H232" s="43"/>
      <c r="I232" s="215"/>
      <c r="J232" s="43"/>
      <c r="K232" s="43"/>
      <c r="L232" s="47"/>
      <c r="M232" s="216"/>
      <c r="N232" s="217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126</v>
      </c>
      <c r="AU232" s="20" t="s">
        <v>79</v>
      </c>
    </row>
    <row r="233" spans="1:65" s="2" customFormat="1" ht="16.5" customHeight="1">
      <c r="A233" s="41"/>
      <c r="B233" s="42"/>
      <c r="C233" s="251" t="s">
        <v>380</v>
      </c>
      <c r="D233" s="251" t="s">
        <v>220</v>
      </c>
      <c r="E233" s="252" t="s">
        <v>381</v>
      </c>
      <c r="F233" s="253" t="s">
        <v>382</v>
      </c>
      <c r="G233" s="254" t="s">
        <v>215</v>
      </c>
      <c r="H233" s="255">
        <v>1</v>
      </c>
      <c r="I233" s="256"/>
      <c r="J233" s="257">
        <f>ROUND(I233*H233,2)</f>
        <v>0</v>
      </c>
      <c r="K233" s="253" t="s">
        <v>123</v>
      </c>
      <c r="L233" s="258"/>
      <c r="M233" s="259" t="s">
        <v>19</v>
      </c>
      <c r="N233" s="260" t="s">
        <v>43</v>
      </c>
      <c r="O233" s="87"/>
      <c r="P233" s="209">
        <f>O233*H233</f>
        <v>0</v>
      </c>
      <c r="Q233" s="209">
        <v>0.0022</v>
      </c>
      <c r="R233" s="209">
        <f>Q233*H233</f>
        <v>0.0022</v>
      </c>
      <c r="S233" s="209">
        <v>0</v>
      </c>
      <c r="T233" s="210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1" t="s">
        <v>322</v>
      </c>
      <c r="AT233" s="211" t="s">
        <v>220</v>
      </c>
      <c r="AU233" s="211" t="s">
        <v>79</v>
      </c>
      <c r="AY233" s="20" t="s">
        <v>116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20" t="s">
        <v>77</v>
      </c>
      <c r="BK233" s="212">
        <f>ROUND(I233*H233,2)</f>
        <v>0</v>
      </c>
      <c r="BL233" s="20" t="s">
        <v>225</v>
      </c>
      <c r="BM233" s="211" t="s">
        <v>383</v>
      </c>
    </row>
    <row r="234" spans="1:65" s="2" customFormat="1" ht="24.15" customHeight="1">
      <c r="A234" s="41"/>
      <c r="B234" s="42"/>
      <c r="C234" s="200" t="s">
        <v>384</v>
      </c>
      <c r="D234" s="200" t="s">
        <v>119</v>
      </c>
      <c r="E234" s="201" t="s">
        <v>385</v>
      </c>
      <c r="F234" s="202" t="s">
        <v>386</v>
      </c>
      <c r="G234" s="203" t="s">
        <v>387</v>
      </c>
      <c r="H234" s="261"/>
      <c r="I234" s="205"/>
      <c r="J234" s="206">
        <f>ROUND(I234*H234,2)</f>
        <v>0</v>
      </c>
      <c r="K234" s="202" t="s">
        <v>123</v>
      </c>
      <c r="L234" s="47"/>
      <c r="M234" s="207" t="s">
        <v>19</v>
      </c>
      <c r="N234" s="208" t="s">
        <v>43</v>
      </c>
      <c r="O234" s="87"/>
      <c r="P234" s="209">
        <f>O234*H234</f>
        <v>0</v>
      </c>
      <c r="Q234" s="209">
        <v>0</v>
      </c>
      <c r="R234" s="209">
        <f>Q234*H234</f>
        <v>0</v>
      </c>
      <c r="S234" s="209">
        <v>0</v>
      </c>
      <c r="T234" s="210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1" t="s">
        <v>225</v>
      </c>
      <c r="AT234" s="211" t="s">
        <v>119</v>
      </c>
      <c r="AU234" s="211" t="s">
        <v>79</v>
      </c>
      <c r="AY234" s="20" t="s">
        <v>116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20" t="s">
        <v>77</v>
      </c>
      <c r="BK234" s="212">
        <f>ROUND(I234*H234,2)</f>
        <v>0</v>
      </c>
      <c r="BL234" s="20" t="s">
        <v>225</v>
      </c>
      <c r="BM234" s="211" t="s">
        <v>388</v>
      </c>
    </row>
    <row r="235" spans="1:47" s="2" customFormat="1" ht="12">
      <c r="A235" s="41"/>
      <c r="B235" s="42"/>
      <c r="C235" s="43"/>
      <c r="D235" s="213" t="s">
        <v>126</v>
      </c>
      <c r="E235" s="43"/>
      <c r="F235" s="214" t="s">
        <v>389</v>
      </c>
      <c r="G235" s="43"/>
      <c r="H235" s="43"/>
      <c r="I235" s="215"/>
      <c r="J235" s="43"/>
      <c r="K235" s="43"/>
      <c r="L235" s="47"/>
      <c r="M235" s="216"/>
      <c r="N235" s="217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126</v>
      </c>
      <c r="AU235" s="20" t="s">
        <v>79</v>
      </c>
    </row>
    <row r="236" spans="1:63" s="12" customFormat="1" ht="22.8" customHeight="1">
      <c r="A236" s="12"/>
      <c r="B236" s="184"/>
      <c r="C236" s="185"/>
      <c r="D236" s="186" t="s">
        <v>71</v>
      </c>
      <c r="E236" s="198" t="s">
        <v>390</v>
      </c>
      <c r="F236" s="198" t="s">
        <v>391</v>
      </c>
      <c r="G236" s="185"/>
      <c r="H236" s="185"/>
      <c r="I236" s="188"/>
      <c r="J236" s="199">
        <f>BK236</f>
        <v>0</v>
      </c>
      <c r="K236" s="185"/>
      <c r="L236" s="190"/>
      <c r="M236" s="191"/>
      <c r="N236" s="192"/>
      <c r="O236" s="192"/>
      <c r="P236" s="193">
        <f>SUM(P237:P274)</f>
        <v>0</v>
      </c>
      <c r="Q236" s="192"/>
      <c r="R236" s="193">
        <f>SUM(R237:R274)</f>
        <v>0.19388093</v>
      </c>
      <c r="S236" s="192"/>
      <c r="T236" s="194">
        <f>SUM(T237:T274)</f>
        <v>0.027257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95" t="s">
        <v>79</v>
      </c>
      <c r="AT236" s="196" t="s">
        <v>71</v>
      </c>
      <c r="AU236" s="196" t="s">
        <v>77</v>
      </c>
      <c r="AY236" s="195" t="s">
        <v>116</v>
      </c>
      <c r="BK236" s="197">
        <f>SUM(BK237:BK274)</f>
        <v>0</v>
      </c>
    </row>
    <row r="237" spans="1:65" s="2" customFormat="1" ht="16.5" customHeight="1">
      <c r="A237" s="41"/>
      <c r="B237" s="42"/>
      <c r="C237" s="200" t="s">
        <v>392</v>
      </c>
      <c r="D237" s="200" t="s">
        <v>119</v>
      </c>
      <c r="E237" s="201" t="s">
        <v>393</v>
      </c>
      <c r="F237" s="202" t="s">
        <v>394</v>
      </c>
      <c r="G237" s="203" t="s">
        <v>122</v>
      </c>
      <c r="H237" s="204">
        <v>9.458</v>
      </c>
      <c r="I237" s="205"/>
      <c r="J237" s="206">
        <f>ROUND(I237*H237,2)</f>
        <v>0</v>
      </c>
      <c r="K237" s="202" t="s">
        <v>123</v>
      </c>
      <c r="L237" s="47"/>
      <c r="M237" s="207" t="s">
        <v>19</v>
      </c>
      <c r="N237" s="208" t="s">
        <v>43</v>
      </c>
      <c r="O237" s="87"/>
      <c r="P237" s="209">
        <f>O237*H237</f>
        <v>0</v>
      </c>
      <c r="Q237" s="209">
        <v>0</v>
      </c>
      <c r="R237" s="209">
        <f>Q237*H237</f>
        <v>0</v>
      </c>
      <c r="S237" s="209">
        <v>0.0025</v>
      </c>
      <c r="T237" s="210">
        <f>S237*H237</f>
        <v>0.023645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1" t="s">
        <v>225</v>
      </c>
      <c r="AT237" s="211" t="s">
        <v>119</v>
      </c>
      <c r="AU237" s="211" t="s">
        <v>79</v>
      </c>
      <c r="AY237" s="20" t="s">
        <v>116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20" t="s">
        <v>77</v>
      </c>
      <c r="BK237" s="212">
        <f>ROUND(I237*H237,2)</f>
        <v>0</v>
      </c>
      <c r="BL237" s="20" t="s">
        <v>225</v>
      </c>
      <c r="BM237" s="211" t="s">
        <v>395</v>
      </c>
    </row>
    <row r="238" spans="1:47" s="2" customFormat="1" ht="12">
      <c r="A238" s="41"/>
      <c r="B238" s="42"/>
      <c r="C238" s="43"/>
      <c r="D238" s="213" t="s">
        <v>126</v>
      </c>
      <c r="E238" s="43"/>
      <c r="F238" s="214" t="s">
        <v>396</v>
      </c>
      <c r="G238" s="43"/>
      <c r="H238" s="43"/>
      <c r="I238" s="215"/>
      <c r="J238" s="43"/>
      <c r="K238" s="43"/>
      <c r="L238" s="47"/>
      <c r="M238" s="216"/>
      <c r="N238" s="217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126</v>
      </c>
      <c r="AU238" s="20" t="s">
        <v>79</v>
      </c>
    </row>
    <row r="239" spans="1:51" s="14" customFormat="1" ht="12">
      <c r="A239" s="14"/>
      <c r="B239" s="229"/>
      <c r="C239" s="230"/>
      <c r="D239" s="220" t="s">
        <v>128</v>
      </c>
      <c r="E239" s="231" t="s">
        <v>19</v>
      </c>
      <c r="F239" s="232" t="s">
        <v>148</v>
      </c>
      <c r="G239" s="230"/>
      <c r="H239" s="233">
        <v>5.757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39" t="s">
        <v>128</v>
      </c>
      <c r="AU239" s="239" t="s">
        <v>79</v>
      </c>
      <c r="AV239" s="14" t="s">
        <v>79</v>
      </c>
      <c r="AW239" s="14" t="s">
        <v>33</v>
      </c>
      <c r="AX239" s="14" t="s">
        <v>72</v>
      </c>
      <c r="AY239" s="239" t="s">
        <v>116</v>
      </c>
    </row>
    <row r="240" spans="1:51" s="14" customFormat="1" ht="12">
      <c r="A240" s="14"/>
      <c r="B240" s="229"/>
      <c r="C240" s="230"/>
      <c r="D240" s="220" t="s">
        <v>128</v>
      </c>
      <c r="E240" s="231" t="s">
        <v>19</v>
      </c>
      <c r="F240" s="232" t="s">
        <v>250</v>
      </c>
      <c r="G240" s="230"/>
      <c r="H240" s="233">
        <v>1.806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39" t="s">
        <v>128</v>
      </c>
      <c r="AU240" s="239" t="s">
        <v>79</v>
      </c>
      <c r="AV240" s="14" t="s">
        <v>79</v>
      </c>
      <c r="AW240" s="14" t="s">
        <v>33</v>
      </c>
      <c r="AX240" s="14" t="s">
        <v>72</v>
      </c>
      <c r="AY240" s="239" t="s">
        <v>116</v>
      </c>
    </row>
    <row r="241" spans="1:51" s="14" customFormat="1" ht="12">
      <c r="A241" s="14"/>
      <c r="B241" s="229"/>
      <c r="C241" s="230"/>
      <c r="D241" s="220" t="s">
        <v>128</v>
      </c>
      <c r="E241" s="231" t="s">
        <v>19</v>
      </c>
      <c r="F241" s="232" t="s">
        <v>251</v>
      </c>
      <c r="G241" s="230"/>
      <c r="H241" s="233">
        <v>0.911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39" t="s">
        <v>128</v>
      </c>
      <c r="AU241" s="239" t="s">
        <v>79</v>
      </c>
      <c r="AV241" s="14" t="s">
        <v>79</v>
      </c>
      <c r="AW241" s="14" t="s">
        <v>33</v>
      </c>
      <c r="AX241" s="14" t="s">
        <v>72</v>
      </c>
      <c r="AY241" s="239" t="s">
        <v>116</v>
      </c>
    </row>
    <row r="242" spans="1:51" s="14" customFormat="1" ht="12">
      <c r="A242" s="14"/>
      <c r="B242" s="229"/>
      <c r="C242" s="230"/>
      <c r="D242" s="220" t="s">
        <v>128</v>
      </c>
      <c r="E242" s="231" t="s">
        <v>19</v>
      </c>
      <c r="F242" s="232" t="s">
        <v>397</v>
      </c>
      <c r="G242" s="230"/>
      <c r="H242" s="233">
        <v>0.984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39" t="s">
        <v>128</v>
      </c>
      <c r="AU242" s="239" t="s">
        <v>79</v>
      </c>
      <c r="AV242" s="14" t="s">
        <v>79</v>
      </c>
      <c r="AW242" s="14" t="s">
        <v>33</v>
      </c>
      <c r="AX242" s="14" t="s">
        <v>72</v>
      </c>
      <c r="AY242" s="239" t="s">
        <v>116</v>
      </c>
    </row>
    <row r="243" spans="1:51" s="15" customFormat="1" ht="12">
      <c r="A243" s="15"/>
      <c r="B243" s="240"/>
      <c r="C243" s="241"/>
      <c r="D243" s="220" t="s">
        <v>128</v>
      </c>
      <c r="E243" s="242" t="s">
        <v>19</v>
      </c>
      <c r="F243" s="243" t="s">
        <v>152</v>
      </c>
      <c r="G243" s="241"/>
      <c r="H243" s="244">
        <v>9.458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0" t="s">
        <v>128</v>
      </c>
      <c r="AU243" s="250" t="s">
        <v>79</v>
      </c>
      <c r="AV243" s="15" t="s">
        <v>124</v>
      </c>
      <c r="AW243" s="15" t="s">
        <v>33</v>
      </c>
      <c r="AX243" s="15" t="s">
        <v>77</v>
      </c>
      <c r="AY243" s="250" t="s">
        <v>116</v>
      </c>
    </row>
    <row r="244" spans="1:65" s="2" customFormat="1" ht="16.5" customHeight="1">
      <c r="A244" s="41"/>
      <c r="B244" s="42"/>
      <c r="C244" s="200" t="s">
        <v>398</v>
      </c>
      <c r="D244" s="200" t="s">
        <v>119</v>
      </c>
      <c r="E244" s="201" t="s">
        <v>399</v>
      </c>
      <c r="F244" s="202" t="s">
        <v>400</v>
      </c>
      <c r="G244" s="203" t="s">
        <v>133</v>
      </c>
      <c r="H244" s="204">
        <v>12.04</v>
      </c>
      <c r="I244" s="205"/>
      <c r="J244" s="206">
        <f>ROUND(I244*H244,2)</f>
        <v>0</v>
      </c>
      <c r="K244" s="202" t="s">
        <v>123</v>
      </c>
      <c r="L244" s="47"/>
      <c r="M244" s="207" t="s">
        <v>19</v>
      </c>
      <c r="N244" s="208" t="s">
        <v>43</v>
      </c>
      <c r="O244" s="87"/>
      <c r="P244" s="209">
        <f>O244*H244</f>
        <v>0</v>
      </c>
      <c r="Q244" s="209">
        <v>0</v>
      </c>
      <c r="R244" s="209">
        <f>Q244*H244</f>
        <v>0</v>
      </c>
      <c r="S244" s="209">
        <v>0.0003</v>
      </c>
      <c r="T244" s="210">
        <f>S244*H244</f>
        <v>0.0036119999999999993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1" t="s">
        <v>225</v>
      </c>
      <c r="AT244" s="211" t="s">
        <v>119</v>
      </c>
      <c r="AU244" s="211" t="s">
        <v>79</v>
      </c>
      <c r="AY244" s="20" t="s">
        <v>116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20" t="s">
        <v>77</v>
      </c>
      <c r="BK244" s="212">
        <f>ROUND(I244*H244,2)</f>
        <v>0</v>
      </c>
      <c r="BL244" s="20" t="s">
        <v>225</v>
      </c>
      <c r="BM244" s="211" t="s">
        <v>401</v>
      </c>
    </row>
    <row r="245" spans="1:47" s="2" customFormat="1" ht="12">
      <c r="A245" s="41"/>
      <c r="B245" s="42"/>
      <c r="C245" s="43"/>
      <c r="D245" s="213" t="s">
        <v>126</v>
      </c>
      <c r="E245" s="43"/>
      <c r="F245" s="214" t="s">
        <v>402</v>
      </c>
      <c r="G245" s="43"/>
      <c r="H245" s="43"/>
      <c r="I245" s="215"/>
      <c r="J245" s="43"/>
      <c r="K245" s="43"/>
      <c r="L245" s="47"/>
      <c r="M245" s="216"/>
      <c r="N245" s="217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126</v>
      </c>
      <c r="AU245" s="20" t="s">
        <v>79</v>
      </c>
    </row>
    <row r="246" spans="1:51" s="14" customFormat="1" ht="12">
      <c r="A246" s="14"/>
      <c r="B246" s="229"/>
      <c r="C246" s="230"/>
      <c r="D246" s="220" t="s">
        <v>128</v>
      </c>
      <c r="E246" s="231" t="s">
        <v>19</v>
      </c>
      <c r="F246" s="232" t="s">
        <v>403</v>
      </c>
      <c r="G246" s="230"/>
      <c r="H246" s="233">
        <v>12.04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39" t="s">
        <v>128</v>
      </c>
      <c r="AU246" s="239" t="s">
        <v>79</v>
      </c>
      <c r="AV246" s="14" t="s">
        <v>79</v>
      </c>
      <c r="AW246" s="14" t="s">
        <v>33</v>
      </c>
      <c r="AX246" s="14" t="s">
        <v>77</v>
      </c>
      <c r="AY246" s="239" t="s">
        <v>116</v>
      </c>
    </row>
    <row r="247" spans="1:65" s="2" customFormat="1" ht="16.5" customHeight="1">
      <c r="A247" s="41"/>
      <c r="B247" s="42"/>
      <c r="C247" s="200" t="s">
        <v>404</v>
      </c>
      <c r="D247" s="200" t="s">
        <v>119</v>
      </c>
      <c r="E247" s="201" t="s">
        <v>405</v>
      </c>
      <c r="F247" s="202" t="s">
        <v>406</v>
      </c>
      <c r="G247" s="203" t="s">
        <v>122</v>
      </c>
      <c r="H247" s="204">
        <v>20.638</v>
      </c>
      <c r="I247" s="205"/>
      <c r="J247" s="206">
        <f>ROUND(I247*H247,2)</f>
        <v>0</v>
      </c>
      <c r="K247" s="202" t="s">
        <v>123</v>
      </c>
      <c r="L247" s="47"/>
      <c r="M247" s="207" t="s">
        <v>19</v>
      </c>
      <c r="N247" s="208" t="s">
        <v>43</v>
      </c>
      <c r="O247" s="87"/>
      <c r="P247" s="209">
        <f>O247*H247</f>
        <v>0</v>
      </c>
      <c r="Q247" s="209">
        <v>3E-05</v>
      </c>
      <c r="R247" s="209">
        <f>Q247*H247</f>
        <v>0.0006191400000000001</v>
      </c>
      <c r="S247" s="209">
        <v>0</v>
      </c>
      <c r="T247" s="210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1" t="s">
        <v>225</v>
      </c>
      <c r="AT247" s="211" t="s">
        <v>119</v>
      </c>
      <c r="AU247" s="211" t="s">
        <v>79</v>
      </c>
      <c r="AY247" s="20" t="s">
        <v>116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20" t="s">
        <v>77</v>
      </c>
      <c r="BK247" s="212">
        <f>ROUND(I247*H247,2)</f>
        <v>0</v>
      </c>
      <c r="BL247" s="20" t="s">
        <v>225</v>
      </c>
      <c r="BM247" s="211" t="s">
        <v>407</v>
      </c>
    </row>
    <row r="248" spans="1:47" s="2" customFormat="1" ht="12">
      <c r="A248" s="41"/>
      <c r="B248" s="42"/>
      <c r="C248" s="43"/>
      <c r="D248" s="213" t="s">
        <v>126</v>
      </c>
      <c r="E248" s="43"/>
      <c r="F248" s="214" t="s">
        <v>408</v>
      </c>
      <c r="G248" s="43"/>
      <c r="H248" s="43"/>
      <c r="I248" s="215"/>
      <c r="J248" s="43"/>
      <c r="K248" s="43"/>
      <c r="L248" s="47"/>
      <c r="M248" s="216"/>
      <c r="N248" s="217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126</v>
      </c>
      <c r="AU248" s="20" t="s">
        <v>79</v>
      </c>
    </row>
    <row r="249" spans="1:51" s="13" customFormat="1" ht="12">
      <c r="A249" s="13"/>
      <c r="B249" s="218"/>
      <c r="C249" s="219"/>
      <c r="D249" s="220" t="s">
        <v>128</v>
      </c>
      <c r="E249" s="221" t="s">
        <v>19</v>
      </c>
      <c r="F249" s="222" t="s">
        <v>409</v>
      </c>
      <c r="G249" s="219"/>
      <c r="H249" s="221" t="s">
        <v>19</v>
      </c>
      <c r="I249" s="223"/>
      <c r="J249" s="219"/>
      <c r="K249" s="219"/>
      <c r="L249" s="224"/>
      <c r="M249" s="225"/>
      <c r="N249" s="226"/>
      <c r="O249" s="226"/>
      <c r="P249" s="226"/>
      <c r="Q249" s="226"/>
      <c r="R249" s="226"/>
      <c r="S249" s="226"/>
      <c r="T249" s="22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28" t="s">
        <v>128</v>
      </c>
      <c r="AU249" s="228" t="s">
        <v>79</v>
      </c>
      <c r="AV249" s="13" t="s">
        <v>77</v>
      </c>
      <c r="AW249" s="13" t="s">
        <v>33</v>
      </c>
      <c r="AX249" s="13" t="s">
        <v>72</v>
      </c>
      <c r="AY249" s="228" t="s">
        <v>116</v>
      </c>
    </row>
    <row r="250" spans="1:51" s="14" customFormat="1" ht="12">
      <c r="A250" s="14"/>
      <c r="B250" s="229"/>
      <c r="C250" s="230"/>
      <c r="D250" s="220" t="s">
        <v>128</v>
      </c>
      <c r="E250" s="231" t="s">
        <v>19</v>
      </c>
      <c r="F250" s="232" t="s">
        <v>148</v>
      </c>
      <c r="G250" s="230"/>
      <c r="H250" s="233">
        <v>5.757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39" t="s">
        <v>128</v>
      </c>
      <c r="AU250" s="239" t="s">
        <v>79</v>
      </c>
      <c r="AV250" s="14" t="s">
        <v>79</v>
      </c>
      <c r="AW250" s="14" t="s">
        <v>33</v>
      </c>
      <c r="AX250" s="14" t="s">
        <v>72</v>
      </c>
      <c r="AY250" s="239" t="s">
        <v>116</v>
      </c>
    </row>
    <row r="251" spans="1:51" s="14" customFormat="1" ht="12">
      <c r="A251" s="14"/>
      <c r="B251" s="229"/>
      <c r="C251" s="230"/>
      <c r="D251" s="220" t="s">
        <v>128</v>
      </c>
      <c r="E251" s="231" t="s">
        <v>19</v>
      </c>
      <c r="F251" s="232" t="s">
        <v>250</v>
      </c>
      <c r="G251" s="230"/>
      <c r="H251" s="233">
        <v>1.806</v>
      </c>
      <c r="I251" s="234"/>
      <c r="J251" s="230"/>
      <c r="K251" s="230"/>
      <c r="L251" s="235"/>
      <c r="M251" s="236"/>
      <c r="N251" s="237"/>
      <c r="O251" s="237"/>
      <c r="P251" s="237"/>
      <c r="Q251" s="237"/>
      <c r="R251" s="237"/>
      <c r="S251" s="237"/>
      <c r="T251" s="23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39" t="s">
        <v>128</v>
      </c>
      <c r="AU251" s="239" t="s">
        <v>79</v>
      </c>
      <c r="AV251" s="14" t="s">
        <v>79</v>
      </c>
      <c r="AW251" s="14" t="s">
        <v>33</v>
      </c>
      <c r="AX251" s="14" t="s">
        <v>72</v>
      </c>
      <c r="AY251" s="239" t="s">
        <v>116</v>
      </c>
    </row>
    <row r="252" spans="1:51" s="14" customFormat="1" ht="12">
      <c r="A252" s="14"/>
      <c r="B252" s="229"/>
      <c r="C252" s="230"/>
      <c r="D252" s="220" t="s">
        <v>128</v>
      </c>
      <c r="E252" s="231" t="s">
        <v>19</v>
      </c>
      <c r="F252" s="232" t="s">
        <v>251</v>
      </c>
      <c r="G252" s="230"/>
      <c r="H252" s="233">
        <v>0.911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39" t="s">
        <v>128</v>
      </c>
      <c r="AU252" s="239" t="s">
        <v>79</v>
      </c>
      <c r="AV252" s="14" t="s">
        <v>79</v>
      </c>
      <c r="AW252" s="14" t="s">
        <v>33</v>
      </c>
      <c r="AX252" s="14" t="s">
        <v>72</v>
      </c>
      <c r="AY252" s="239" t="s">
        <v>116</v>
      </c>
    </row>
    <row r="253" spans="1:51" s="14" customFormat="1" ht="12">
      <c r="A253" s="14"/>
      <c r="B253" s="229"/>
      <c r="C253" s="230"/>
      <c r="D253" s="220" t="s">
        <v>128</v>
      </c>
      <c r="E253" s="231" t="s">
        <v>19</v>
      </c>
      <c r="F253" s="232" t="s">
        <v>151</v>
      </c>
      <c r="G253" s="230"/>
      <c r="H253" s="233">
        <v>1.845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39" t="s">
        <v>128</v>
      </c>
      <c r="AU253" s="239" t="s">
        <v>79</v>
      </c>
      <c r="AV253" s="14" t="s">
        <v>79</v>
      </c>
      <c r="AW253" s="14" t="s">
        <v>33</v>
      </c>
      <c r="AX253" s="14" t="s">
        <v>72</v>
      </c>
      <c r="AY253" s="239" t="s">
        <v>116</v>
      </c>
    </row>
    <row r="254" spans="1:51" s="16" customFormat="1" ht="12">
      <c r="A254" s="16"/>
      <c r="B254" s="262"/>
      <c r="C254" s="263"/>
      <c r="D254" s="220" t="s">
        <v>128</v>
      </c>
      <c r="E254" s="264" t="s">
        <v>19</v>
      </c>
      <c r="F254" s="265" t="s">
        <v>410</v>
      </c>
      <c r="G254" s="263"/>
      <c r="H254" s="266">
        <v>10.319</v>
      </c>
      <c r="I254" s="267"/>
      <c r="J254" s="263"/>
      <c r="K254" s="263"/>
      <c r="L254" s="268"/>
      <c r="M254" s="269"/>
      <c r="N254" s="270"/>
      <c r="O254" s="270"/>
      <c r="P254" s="270"/>
      <c r="Q254" s="270"/>
      <c r="R254" s="270"/>
      <c r="S254" s="270"/>
      <c r="T254" s="271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72" t="s">
        <v>128</v>
      </c>
      <c r="AU254" s="272" t="s">
        <v>79</v>
      </c>
      <c r="AV254" s="16" t="s">
        <v>117</v>
      </c>
      <c r="AW254" s="16" t="s">
        <v>33</v>
      </c>
      <c r="AX254" s="16" t="s">
        <v>72</v>
      </c>
      <c r="AY254" s="272" t="s">
        <v>116</v>
      </c>
    </row>
    <row r="255" spans="1:51" s="13" customFormat="1" ht="12">
      <c r="A255" s="13"/>
      <c r="B255" s="218"/>
      <c r="C255" s="219"/>
      <c r="D255" s="220" t="s">
        <v>128</v>
      </c>
      <c r="E255" s="221" t="s">
        <v>19</v>
      </c>
      <c r="F255" s="222" t="s">
        <v>411</v>
      </c>
      <c r="G255" s="219"/>
      <c r="H255" s="221" t="s">
        <v>19</v>
      </c>
      <c r="I255" s="223"/>
      <c r="J255" s="219"/>
      <c r="K255" s="219"/>
      <c r="L255" s="224"/>
      <c r="M255" s="225"/>
      <c r="N255" s="226"/>
      <c r="O255" s="226"/>
      <c r="P255" s="226"/>
      <c r="Q255" s="226"/>
      <c r="R255" s="226"/>
      <c r="S255" s="226"/>
      <c r="T255" s="22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8" t="s">
        <v>128</v>
      </c>
      <c r="AU255" s="228" t="s">
        <v>79</v>
      </c>
      <c r="AV255" s="13" t="s">
        <v>77</v>
      </c>
      <c r="AW255" s="13" t="s">
        <v>33</v>
      </c>
      <c r="AX255" s="13" t="s">
        <v>72</v>
      </c>
      <c r="AY255" s="228" t="s">
        <v>116</v>
      </c>
    </row>
    <row r="256" spans="1:51" s="14" customFormat="1" ht="12">
      <c r="A256" s="14"/>
      <c r="B256" s="229"/>
      <c r="C256" s="230"/>
      <c r="D256" s="220" t="s">
        <v>128</v>
      </c>
      <c r="E256" s="231" t="s">
        <v>19</v>
      </c>
      <c r="F256" s="232" t="s">
        <v>412</v>
      </c>
      <c r="G256" s="230"/>
      <c r="H256" s="233">
        <v>10.319</v>
      </c>
      <c r="I256" s="234"/>
      <c r="J256" s="230"/>
      <c r="K256" s="230"/>
      <c r="L256" s="235"/>
      <c r="M256" s="236"/>
      <c r="N256" s="237"/>
      <c r="O256" s="237"/>
      <c r="P256" s="237"/>
      <c r="Q256" s="237"/>
      <c r="R256" s="237"/>
      <c r="S256" s="237"/>
      <c r="T256" s="23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39" t="s">
        <v>128</v>
      </c>
      <c r="AU256" s="239" t="s">
        <v>79</v>
      </c>
      <c r="AV256" s="14" t="s">
        <v>79</v>
      </c>
      <c r="AW256" s="14" t="s">
        <v>33</v>
      </c>
      <c r="AX256" s="14" t="s">
        <v>72</v>
      </c>
      <c r="AY256" s="239" t="s">
        <v>116</v>
      </c>
    </row>
    <row r="257" spans="1:51" s="15" customFormat="1" ht="12">
      <c r="A257" s="15"/>
      <c r="B257" s="240"/>
      <c r="C257" s="241"/>
      <c r="D257" s="220" t="s">
        <v>128</v>
      </c>
      <c r="E257" s="242" t="s">
        <v>19</v>
      </c>
      <c r="F257" s="243" t="s">
        <v>152</v>
      </c>
      <c r="G257" s="241"/>
      <c r="H257" s="244">
        <v>20.638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0" t="s">
        <v>128</v>
      </c>
      <c r="AU257" s="250" t="s">
        <v>79</v>
      </c>
      <c r="AV257" s="15" t="s">
        <v>124</v>
      </c>
      <c r="AW257" s="15" t="s">
        <v>33</v>
      </c>
      <c r="AX257" s="15" t="s">
        <v>77</v>
      </c>
      <c r="AY257" s="250" t="s">
        <v>116</v>
      </c>
    </row>
    <row r="258" spans="1:65" s="2" customFormat="1" ht="24.15" customHeight="1">
      <c r="A258" s="41"/>
      <c r="B258" s="42"/>
      <c r="C258" s="200" t="s">
        <v>413</v>
      </c>
      <c r="D258" s="200" t="s">
        <v>119</v>
      </c>
      <c r="E258" s="201" t="s">
        <v>414</v>
      </c>
      <c r="F258" s="202" t="s">
        <v>415</v>
      </c>
      <c r="G258" s="203" t="s">
        <v>122</v>
      </c>
      <c r="H258" s="204">
        <v>10.319</v>
      </c>
      <c r="I258" s="205"/>
      <c r="J258" s="206">
        <f>ROUND(I258*H258,2)</f>
        <v>0</v>
      </c>
      <c r="K258" s="202" t="s">
        <v>123</v>
      </c>
      <c r="L258" s="47"/>
      <c r="M258" s="207" t="s">
        <v>19</v>
      </c>
      <c r="N258" s="208" t="s">
        <v>43</v>
      </c>
      <c r="O258" s="87"/>
      <c r="P258" s="209">
        <f>O258*H258</f>
        <v>0</v>
      </c>
      <c r="Q258" s="209">
        <v>0.015</v>
      </c>
      <c r="R258" s="209">
        <f>Q258*H258</f>
        <v>0.154785</v>
      </c>
      <c r="S258" s="209">
        <v>0</v>
      </c>
      <c r="T258" s="210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1" t="s">
        <v>225</v>
      </c>
      <c r="AT258" s="211" t="s">
        <v>119</v>
      </c>
      <c r="AU258" s="211" t="s">
        <v>79</v>
      </c>
      <c r="AY258" s="20" t="s">
        <v>116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20" t="s">
        <v>77</v>
      </c>
      <c r="BK258" s="212">
        <f>ROUND(I258*H258,2)</f>
        <v>0</v>
      </c>
      <c r="BL258" s="20" t="s">
        <v>225</v>
      </c>
      <c r="BM258" s="211" t="s">
        <v>416</v>
      </c>
    </row>
    <row r="259" spans="1:47" s="2" customFormat="1" ht="12">
      <c r="A259" s="41"/>
      <c r="B259" s="42"/>
      <c r="C259" s="43"/>
      <c r="D259" s="213" t="s">
        <v>126</v>
      </c>
      <c r="E259" s="43"/>
      <c r="F259" s="214" t="s">
        <v>417</v>
      </c>
      <c r="G259" s="43"/>
      <c r="H259" s="43"/>
      <c r="I259" s="215"/>
      <c r="J259" s="43"/>
      <c r="K259" s="43"/>
      <c r="L259" s="47"/>
      <c r="M259" s="216"/>
      <c r="N259" s="217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126</v>
      </c>
      <c r="AU259" s="20" t="s">
        <v>79</v>
      </c>
    </row>
    <row r="260" spans="1:65" s="2" customFormat="1" ht="16.5" customHeight="1">
      <c r="A260" s="41"/>
      <c r="B260" s="42"/>
      <c r="C260" s="200" t="s">
        <v>418</v>
      </c>
      <c r="D260" s="200" t="s">
        <v>119</v>
      </c>
      <c r="E260" s="201" t="s">
        <v>419</v>
      </c>
      <c r="F260" s="202" t="s">
        <v>420</v>
      </c>
      <c r="G260" s="203" t="s">
        <v>122</v>
      </c>
      <c r="H260" s="204">
        <v>10.319</v>
      </c>
      <c r="I260" s="205"/>
      <c r="J260" s="206">
        <f>ROUND(I260*H260,2)</f>
        <v>0</v>
      </c>
      <c r="K260" s="202" t="s">
        <v>123</v>
      </c>
      <c r="L260" s="47"/>
      <c r="M260" s="207" t="s">
        <v>19</v>
      </c>
      <c r="N260" s="208" t="s">
        <v>43</v>
      </c>
      <c r="O260" s="87"/>
      <c r="P260" s="209">
        <f>O260*H260</f>
        <v>0</v>
      </c>
      <c r="Q260" s="209">
        <v>0.0003</v>
      </c>
      <c r="R260" s="209">
        <f>Q260*H260</f>
        <v>0.0030957</v>
      </c>
      <c r="S260" s="209">
        <v>0</v>
      </c>
      <c r="T260" s="210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1" t="s">
        <v>225</v>
      </c>
      <c r="AT260" s="211" t="s">
        <v>119</v>
      </c>
      <c r="AU260" s="211" t="s">
        <v>79</v>
      </c>
      <c r="AY260" s="20" t="s">
        <v>116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20" t="s">
        <v>77</v>
      </c>
      <c r="BK260" s="212">
        <f>ROUND(I260*H260,2)</f>
        <v>0</v>
      </c>
      <c r="BL260" s="20" t="s">
        <v>225</v>
      </c>
      <c r="BM260" s="211" t="s">
        <v>421</v>
      </c>
    </row>
    <row r="261" spans="1:47" s="2" customFormat="1" ht="12">
      <c r="A261" s="41"/>
      <c r="B261" s="42"/>
      <c r="C261" s="43"/>
      <c r="D261" s="213" t="s">
        <v>126</v>
      </c>
      <c r="E261" s="43"/>
      <c r="F261" s="214" t="s">
        <v>422</v>
      </c>
      <c r="G261" s="43"/>
      <c r="H261" s="43"/>
      <c r="I261" s="215"/>
      <c r="J261" s="43"/>
      <c r="K261" s="43"/>
      <c r="L261" s="47"/>
      <c r="M261" s="216"/>
      <c r="N261" s="217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126</v>
      </c>
      <c r="AU261" s="20" t="s">
        <v>79</v>
      </c>
    </row>
    <row r="262" spans="1:65" s="2" customFormat="1" ht="24.15" customHeight="1">
      <c r="A262" s="41"/>
      <c r="B262" s="42"/>
      <c r="C262" s="251" t="s">
        <v>423</v>
      </c>
      <c r="D262" s="251" t="s">
        <v>220</v>
      </c>
      <c r="E262" s="252" t="s">
        <v>424</v>
      </c>
      <c r="F262" s="253" t="s">
        <v>425</v>
      </c>
      <c r="G262" s="254" t="s">
        <v>122</v>
      </c>
      <c r="H262" s="255">
        <v>11.351</v>
      </c>
      <c r="I262" s="256"/>
      <c r="J262" s="257">
        <f>ROUND(I262*H262,2)</f>
        <v>0</v>
      </c>
      <c r="K262" s="253" t="s">
        <v>123</v>
      </c>
      <c r="L262" s="258"/>
      <c r="M262" s="259" t="s">
        <v>19</v>
      </c>
      <c r="N262" s="260" t="s">
        <v>43</v>
      </c>
      <c r="O262" s="87"/>
      <c r="P262" s="209">
        <f>O262*H262</f>
        <v>0</v>
      </c>
      <c r="Q262" s="209">
        <v>0.00283</v>
      </c>
      <c r="R262" s="209">
        <f>Q262*H262</f>
        <v>0.032123330000000005</v>
      </c>
      <c r="S262" s="209">
        <v>0</v>
      </c>
      <c r="T262" s="210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1" t="s">
        <v>322</v>
      </c>
      <c r="AT262" s="211" t="s">
        <v>220</v>
      </c>
      <c r="AU262" s="211" t="s">
        <v>79</v>
      </c>
      <c r="AY262" s="20" t="s">
        <v>116</v>
      </c>
      <c r="BE262" s="212">
        <f>IF(N262="základní",J262,0)</f>
        <v>0</v>
      </c>
      <c r="BF262" s="212">
        <f>IF(N262="snížená",J262,0)</f>
        <v>0</v>
      </c>
      <c r="BG262" s="212">
        <f>IF(N262="zákl. přenesená",J262,0)</f>
        <v>0</v>
      </c>
      <c r="BH262" s="212">
        <f>IF(N262="sníž. přenesená",J262,0)</f>
        <v>0</v>
      </c>
      <c r="BI262" s="212">
        <f>IF(N262="nulová",J262,0)</f>
        <v>0</v>
      </c>
      <c r="BJ262" s="20" t="s">
        <v>77</v>
      </c>
      <c r="BK262" s="212">
        <f>ROUND(I262*H262,2)</f>
        <v>0</v>
      </c>
      <c r="BL262" s="20" t="s">
        <v>225</v>
      </c>
      <c r="BM262" s="211" t="s">
        <v>426</v>
      </c>
    </row>
    <row r="263" spans="1:51" s="14" customFormat="1" ht="12">
      <c r="A263" s="14"/>
      <c r="B263" s="229"/>
      <c r="C263" s="230"/>
      <c r="D263" s="220" t="s">
        <v>128</v>
      </c>
      <c r="E263" s="230"/>
      <c r="F263" s="232" t="s">
        <v>427</v>
      </c>
      <c r="G263" s="230"/>
      <c r="H263" s="233">
        <v>11.351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39" t="s">
        <v>128</v>
      </c>
      <c r="AU263" s="239" t="s">
        <v>79</v>
      </c>
      <c r="AV263" s="14" t="s">
        <v>79</v>
      </c>
      <c r="AW263" s="14" t="s">
        <v>4</v>
      </c>
      <c r="AX263" s="14" t="s">
        <v>77</v>
      </c>
      <c r="AY263" s="239" t="s">
        <v>116</v>
      </c>
    </row>
    <row r="264" spans="1:65" s="2" customFormat="1" ht="16.5" customHeight="1">
      <c r="A264" s="41"/>
      <c r="B264" s="42"/>
      <c r="C264" s="200" t="s">
        <v>428</v>
      </c>
      <c r="D264" s="200" t="s">
        <v>119</v>
      </c>
      <c r="E264" s="201" t="s">
        <v>429</v>
      </c>
      <c r="F264" s="202" t="s">
        <v>430</v>
      </c>
      <c r="G264" s="203" t="s">
        <v>133</v>
      </c>
      <c r="H264" s="204">
        <v>12.96</v>
      </c>
      <c r="I264" s="205"/>
      <c r="J264" s="206">
        <f>ROUND(I264*H264,2)</f>
        <v>0</v>
      </c>
      <c r="K264" s="202" t="s">
        <v>123</v>
      </c>
      <c r="L264" s="47"/>
      <c r="M264" s="207" t="s">
        <v>19</v>
      </c>
      <c r="N264" s="208" t="s">
        <v>43</v>
      </c>
      <c r="O264" s="87"/>
      <c r="P264" s="209">
        <f>O264*H264</f>
        <v>0</v>
      </c>
      <c r="Q264" s="209">
        <v>1E-05</v>
      </c>
      <c r="R264" s="209">
        <f>Q264*H264</f>
        <v>0.0001296</v>
      </c>
      <c r="S264" s="209">
        <v>0</v>
      </c>
      <c r="T264" s="210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1" t="s">
        <v>225</v>
      </c>
      <c r="AT264" s="211" t="s">
        <v>119</v>
      </c>
      <c r="AU264" s="211" t="s">
        <v>79</v>
      </c>
      <c r="AY264" s="20" t="s">
        <v>116</v>
      </c>
      <c r="BE264" s="212">
        <f>IF(N264="základní",J264,0)</f>
        <v>0</v>
      </c>
      <c r="BF264" s="212">
        <f>IF(N264="snížená",J264,0)</f>
        <v>0</v>
      </c>
      <c r="BG264" s="212">
        <f>IF(N264="zákl. přenesená",J264,0)</f>
        <v>0</v>
      </c>
      <c r="BH264" s="212">
        <f>IF(N264="sníž. přenesená",J264,0)</f>
        <v>0</v>
      </c>
      <c r="BI264" s="212">
        <f>IF(N264="nulová",J264,0)</f>
        <v>0</v>
      </c>
      <c r="BJ264" s="20" t="s">
        <v>77</v>
      </c>
      <c r="BK264" s="212">
        <f>ROUND(I264*H264,2)</f>
        <v>0</v>
      </c>
      <c r="BL264" s="20" t="s">
        <v>225</v>
      </c>
      <c r="BM264" s="211" t="s">
        <v>431</v>
      </c>
    </row>
    <row r="265" spans="1:47" s="2" customFormat="1" ht="12">
      <c r="A265" s="41"/>
      <c r="B265" s="42"/>
      <c r="C265" s="43"/>
      <c r="D265" s="213" t="s">
        <v>126</v>
      </c>
      <c r="E265" s="43"/>
      <c r="F265" s="214" t="s">
        <v>432</v>
      </c>
      <c r="G265" s="43"/>
      <c r="H265" s="43"/>
      <c r="I265" s="215"/>
      <c r="J265" s="43"/>
      <c r="K265" s="43"/>
      <c r="L265" s="47"/>
      <c r="M265" s="216"/>
      <c r="N265" s="217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126</v>
      </c>
      <c r="AU265" s="20" t="s">
        <v>79</v>
      </c>
    </row>
    <row r="266" spans="1:51" s="14" customFormat="1" ht="12">
      <c r="A266" s="14"/>
      <c r="B266" s="229"/>
      <c r="C266" s="230"/>
      <c r="D266" s="220" t="s">
        <v>128</v>
      </c>
      <c r="E266" s="231" t="s">
        <v>19</v>
      </c>
      <c r="F266" s="232" t="s">
        <v>433</v>
      </c>
      <c r="G266" s="230"/>
      <c r="H266" s="233">
        <v>12.96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39" t="s">
        <v>128</v>
      </c>
      <c r="AU266" s="239" t="s">
        <v>79</v>
      </c>
      <c r="AV266" s="14" t="s">
        <v>79</v>
      </c>
      <c r="AW266" s="14" t="s">
        <v>33</v>
      </c>
      <c r="AX266" s="14" t="s">
        <v>77</v>
      </c>
      <c r="AY266" s="239" t="s">
        <v>116</v>
      </c>
    </row>
    <row r="267" spans="1:65" s="2" customFormat="1" ht="16.5" customHeight="1">
      <c r="A267" s="41"/>
      <c r="B267" s="42"/>
      <c r="C267" s="251" t="s">
        <v>434</v>
      </c>
      <c r="D267" s="251" t="s">
        <v>220</v>
      </c>
      <c r="E267" s="252" t="s">
        <v>435</v>
      </c>
      <c r="F267" s="253" t="s">
        <v>436</v>
      </c>
      <c r="G267" s="254" t="s">
        <v>133</v>
      </c>
      <c r="H267" s="255">
        <v>13.608</v>
      </c>
      <c r="I267" s="256"/>
      <c r="J267" s="257">
        <f>ROUND(I267*H267,2)</f>
        <v>0</v>
      </c>
      <c r="K267" s="253" t="s">
        <v>123</v>
      </c>
      <c r="L267" s="258"/>
      <c r="M267" s="259" t="s">
        <v>19</v>
      </c>
      <c r="N267" s="260" t="s">
        <v>43</v>
      </c>
      <c r="O267" s="87"/>
      <c r="P267" s="209">
        <f>O267*H267</f>
        <v>0</v>
      </c>
      <c r="Q267" s="209">
        <v>0.00022</v>
      </c>
      <c r="R267" s="209">
        <f>Q267*H267</f>
        <v>0.0029937600000000003</v>
      </c>
      <c r="S267" s="209">
        <v>0</v>
      </c>
      <c r="T267" s="210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1" t="s">
        <v>322</v>
      </c>
      <c r="AT267" s="211" t="s">
        <v>220</v>
      </c>
      <c r="AU267" s="211" t="s">
        <v>79</v>
      </c>
      <c r="AY267" s="20" t="s">
        <v>116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20" t="s">
        <v>77</v>
      </c>
      <c r="BK267" s="212">
        <f>ROUND(I267*H267,2)</f>
        <v>0</v>
      </c>
      <c r="BL267" s="20" t="s">
        <v>225</v>
      </c>
      <c r="BM267" s="211" t="s">
        <v>437</v>
      </c>
    </row>
    <row r="268" spans="1:51" s="14" customFormat="1" ht="12">
      <c r="A268" s="14"/>
      <c r="B268" s="229"/>
      <c r="C268" s="230"/>
      <c r="D268" s="220" t="s">
        <v>128</v>
      </c>
      <c r="E268" s="230"/>
      <c r="F268" s="232" t="s">
        <v>438</v>
      </c>
      <c r="G268" s="230"/>
      <c r="H268" s="233">
        <v>13.608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39" t="s">
        <v>128</v>
      </c>
      <c r="AU268" s="239" t="s">
        <v>79</v>
      </c>
      <c r="AV268" s="14" t="s">
        <v>79</v>
      </c>
      <c r="AW268" s="14" t="s">
        <v>4</v>
      </c>
      <c r="AX268" s="14" t="s">
        <v>77</v>
      </c>
      <c r="AY268" s="239" t="s">
        <v>116</v>
      </c>
    </row>
    <row r="269" spans="1:65" s="2" customFormat="1" ht="16.5" customHeight="1">
      <c r="A269" s="41"/>
      <c r="B269" s="42"/>
      <c r="C269" s="200" t="s">
        <v>439</v>
      </c>
      <c r="D269" s="200" t="s">
        <v>119</v>
      </c>
      <c r="E269" s="201" t="s">
        <v>440</v>
      </c>
      <c r="F269" s="202" t="s">
        <v>441</v>
      </c>
      <c r="G269" s="203" t="s">
        <v>133</v>
      </c>
      <c r="H269" s="204">
        <v>0.8</v>
      </c>
      <c r="I269" s="205"/>
      <c r="J269" s="206">
        <f>ROUND(I269*H269,2)</f>
        <v>0</v>
      </c>
      <c r="K269" s="202" t="s">
        <v>123</v>
      </c>
      <c r="L269" s="47"/>
      <c r="M269" s="207" t="s">
        <v>19</v>
      </c>
      <c r="N269" s="208" t="s">
        <v>43</v>
      </c>
      <c r="O269" s="87"/>
      <c r="P269" s="209">
        <f>O269*H269</f>
        <v>0</v>
      </c>
      <c r="Q269" s="209">
        <v>0</v>
      </c>
      <c r="R269" s="209">
        <f>Q269*H269</f>
        <v>0</v>
      </c>
      <c r="S269" s="209">
        <v>0</v>
      </c>
      <c r="T269" s="210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11" t="s">
        <v>225</v>
      </c>
      <c r="AT269" s="211" t="s">
        <v>119</v>
      </c>
      <c r="AU269" s="211" t="s">
        <v>79</v>
      </c>
      <c r="AY269" s="20" t="s">
        <v>116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20" t="s">
        <v>77</v>
      </c>
      <c r="BK269" s="212">
        <f>ROUND(I269*H269,2)</f>
        <v>0</v>
      </c>
      <c r="BL269" s="20" t="s">
        <v>225</v>
      </c>
      <c r="BM269" s="211" t="s">
        <v>442</v>
      </c>
    </row>
    <row r="270" spans="1:47" s="2" customFormat="1" ht="12">
      <c r="A270" s="41"/>
      <c r="B270" s="42"/>
      <c r="C270" s="43"/>
      <c r="D270" s="213" t="s">
        <v>126</v>
      </c>
      <c r="E270" s="43"/>
      <c r="F270" s="214" t="s">
        <v>443</v>
      </c>
      <c r="G270" s="43"/>
      <c r="H270" s="43"/>
      <c r="I270" s="215"/>
      <c r="J270" s="43"/>
      <c r="K270" s="43"/>
      <c r="L270" s="47"/>
      <c r="M270" s="216"/>
      <c r="N270" s="217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126</v>
      </c>
      <c r="AU270" s="20" t="s">
        <v>79</v>
      </c>
    </row>
    <row r="271" spans="1:65" s="2" customFormat="1" ht="16.5" customHeight="1">
      <c r="A271" s="41"/>
      <c r="B271" s="42"/>
      <c r="C271" s="251" t="s">
        <v>444</v>
      </c>
      <c r="D271" s="251" t="s">
        <v>220</v>
      </c>
      <c r="E271" s="252" t="s">
        <v>445</v>
      </c>
      <c r="F271" s="253" t="s">
        <v>446</v>
      </c>
      <c r="G271" s="254" t="s">
        <v>133</v>
      </c>
      <c r="H271" s="255">
        <v>0.84</v>
      </c>
      <c r="I271" s="256"/>
      <c r="J271" s="257">
        <f>ROUND(I271*H271,2)</f>
        <v>0</v>
      </c>
      <c r="K271" s="253" t="s">
        <v>123</v>
      </c>
      <c r="L271" s="258"/>
      <c r="M271" s="259" t="s">
        <v>19</v>
      </c>
      <c r="N271" s="260" t="s">
        <v>43</v>
      </c>
      <c r="O271" s="87"/>
      <c r="P271" s="209">
        <f>O271*H271</f>
        <v>0</v>
      </c>
      <c r="Q271" s="209">
        <v>0.00016</v>
      </c>
      <c r="R271" s="209">
        <f>Q271*H271</f>
        <v>0.00013440000000000001</v>
      </c>
      <c r="S271" s="209">
        <v>0</v>
      </c>
      <c r="T271" s="210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11" t="s">
        <v>322</v>
      </c>
      <c r="AT271" s="211" t="s">
        <v>220</v>
      </c>
      <c r="AU271" s="211" t="s">
        <v>79</v>
      </c>
      <c r="AY271" s="20" t="s">
        <v>116</v>
      </c>
      <c r="BE271" s="212">
        <f>IF(N271="základní",J271,0)</f>
        <v>0</v>
      </c>
      <c r="BF271" s="212">
        <f>IF(N271="snížená",J271,0)</f>
        <v>0</v>
      </c>
      <c r="BG271" s="212">
        <f>IF(N271="zákl. přenesená",J271,0)</f>
        <v>0</v>
      </c>
      <c r="BH271" s="212">
        <f>IF(N271="sníž. přenesená",J271,0)</f>
        <v>0</v>
      </c>
      <c r="BI271" s="212">
        <f>IF(N271="nulová",J271,0)</f>
        <v>0</v>
      </c>
      <c r="BJ271" s="20" t="s">
        <v>77</v>
      </c>
      <c r="BK271" s="212">
        <f>ROUND(I271*H271,2)</f>
        <v>0</v>
      </c>
      <c r="BL271" s="20" t="s">
        <v>225</v>
      </c>
      <c r="BM271" s="211" t="s">
        <v>447</v>
      </c>
    </row>
    <row r="272" spans="1:51" s="14" customFormat="1" ht="12">
      <c r="A272" s="14"/>
      <c r="B272" s="229"/>
      <c r="C272" s="230"/>
      <c r="D272" s="220" t="s">
        <v>128</v>
      </c>
      <c r="E272" s="230"/>
      <c r="F272" s="232" t="s">
        <v>448</v>
      </c>
      <c r="G272" s="230"/>
      <c r="H272" s="233">
        <v>0.84</v>
      </c>
      <c r="I272" s="234"/>
      <c r="J272" s="230"/>
      <c r="K272" s="230"/>
      <c r="L272" s="235"/>
      <c r="M272" s="236"/>
      <c r="N272" s="237"/>
      <c r="O272" s="237"/>
      <c r="P272" s="237"/>
      <c r="Q272" s="237"/>
      <c r="R272" s="237"/>
      <c r="S272" s="237"/>
      <c r="T272" s="23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39" t="s">
        <v>128</v>
      </c>
      <c r="AU272" s="239" t="s">
        <v>79</v>
      </c>
      <c r="AV272" s="14" t="s">
        <v>79</v>
      </c>
      <c r="AW272" s="14" t="s">
        <v>4</v>
      </c>
      <c r="AX272" s="14" t="s">
        <v>77</v>
      </c>
      <c r="AY272" s="239" t="s">
        <v>116</v>
      </c>
    </row>
    <row r="273" spans="1:65" s="2" customFormat="1" ht="24.15" customHeight="1">
      <c r="A273" s="41"/>
      <c r="B273" s="42"/>
      <c r="C273" s="200" t="s">
        <v>449</v>
      </c>
      <c r="D273" s="200" t="s">
        <v>119</v>
      </c>
      <c r="E273" s="201" t="s">
        <v>450</v>
      </c>
      <c r="F273" s="202" t="s">
        <v>451</v>
      </c>
      <c r="G273" s="203" t="s">
        <v>387</v>
      </c>
      <c r="H273" s="261"/>
      <c r="I273" s="205"/>
      <c r="J273" s="206">
        <f>ROUND(I273*H273,2)</f>
        <v>0</v>
      </c>
      <c r="K273" s="202" t="s">
        <v>123</v>
      </c>
      <c r="L273" s="47"/>
      <c r="M273" s="207" t="s">
        <v>19</v>
      </c>
      <c r="N273" s="208" t="s">
        <v>43</v>
      </c>
      <c r="O273" s="87"/>
      <c r="P273" s="209">
        <f>O273*H273</f>
        <v>0</v>
      </c>
      <c r="Q273" s="209">
        <v>0</v>
      </c>
      <c r="R273" s="209">
        <f>Q273*H273</f>
        <v>0</v>
      </c>
      <c r="S273" s="209">
        <v>0</v>
      </c>
      <c r="T273" s="210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11" t="s">
        <v>225</v>
      </c>
      <c r="AT273" s="211" t="s">
        <v>119</v>
      </c>
      <c r="AU273" s="211" t="s">
        <v>79</v>
      </c>
      <c r="AY273" s="20" t="s">
        <v>116</v>
      </c>
      <c r="BE273" s="212">
        <f>IF(N273="základní",J273,0)</f>
        <v>0</v>
      </c>
      <c r="BF273" s="212">
        <f>IF(N273="snížená",J273,0)</f>
        <v>0</v>
      </c>
      <c r="BG273" s="212">
        <f>IF(N273="zákl. přenesená",J273,0)</f>
        <v>0</v>
      </c>
      <c r="BH273" s="212">
        <f>IF(N273="sníž. přenesená",J273,0)</f>
        <v>0</v>
      </c>
      <c r="BI273" s="212">
        <f>IF(N273="nulová",J273,0)</f>
        <v>0</v>
      </c>
      <c r="BJ273" s="20" t="s">
        <v>77</v>
      </c>
      <c r="BK273" s="212">
        <f>ROUND(I273*H273,2)</f>
        <v>0</v>
      </c>
      <c r="BL273" s="20" t="s">
        <v>225</v>
      </c>
      <c r="BM273" s="211" t="s">
        <v>452</v>
      </c>
    </row>
    <row r="274" spans="1:47" s="2" customFormat="1" ht="12">
      <c r="A274" s="41"/>
      <c r="B274" s="42"/>
      <c r="C274" s="43"/>
      <c r="D274" s="213" t="s">
        <v>126</v>
      </c>
      <c r="E274" s="43"/>
      <c r="F274" s="214" t="s">
        <v>453</v>
      </c>
      <c r="G274" s="43"/>
      <c r="H274" s="43"/>
      <c r="I274" s="215"/>
      <c r="J274" s="43"/>
      <c r="K274" s="43"/>
      <c r="L274" s="47"/>
      <c r="M274" s="216"/>
      <c r="N274" s="217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126</v>
      </c>
      <c r="AU274" s="20" t="s">
        <v>79</v>
      </c>
    </row>
    <row r="275" spans="1:63" s="12" customFormat="1" ht="22.8" customHeight="1">
      <c r="A275" s="12"/>
      <c r="B275" s="184"/>
      <c r="C275" s="185"/>
      <c r="D275" s="186" t="s">
        <v>71</v>
      </c>
      <c r="E275" s="198" t="s">
        <v>454</v>
      </c>
      <c r="F275" s="198" t="s">
        <v>455</v>
      </c>
      <c r="G275" s="185"/>
      <c r="H275" s="185"/>
      <c r="I275" s="188"/>
      <c r="J275" s="199">
        <f>BK275</f>
        <v>0</v>
      </c>
      <c r="K275" s="185"/>
      <c r="L275" s="190"/>
      <c r="M275" s="191"/>
      <c r="N275" s="192"/>
      <c r="O275" s="192"/>
      <c r="P275" s="193">
        <f>SUM(P276:P280)</f>
        <v>0</v>
      </c>
      <c r="Q275" s="192"/>
      <c r="R275" s="193">
        <f>SUM(R276:R280)</f>
        <v>0</v>
      </c>
      <c r="S275" s="192"/>
      <c r="T275" s="194">
        <f>SUM(T276:T280)</f>
        <v>0.817445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195" t="s">
        <v>79</v>
      </c>
      <c r="AT275" s="196" t="s">
        <v>71</v>
      </c>
      <c r="AU275" s="196" t="s">
        <v>77</v>
      </c>
      <c r="AY275" s="195" t="s">
        <v>116</v>
      </c>
      <c r="BK275" s="197">
        <f>SUM(BK276:BK280)</f>
        <v>0</v>
      </c>
    </row>
    <row r="276" spans="1:65" s="2" customFormat="1" ht="16.5" customHeight="1">
      <c r="A276" s="41"/>
      <c r="B276" s="42"/>
      <c r="C276" s="200" t="s">
        <v>456</v>
      </c>
      <c r="D276" s="200" t="s">
        <v>119</v>
      </c>
      <c r="E276" s="201" t="s">
        <v>457</v>
      </c>
      <c r="F276" s="202" t="s">
        <v>458</v>
      </c>
      <c r="G276" s="203" t="s">
        <v>122</v>
      </c>
      <c r="H276" s="204">
        <v>10.03</v>
      </c>
      <c r="I276" s="205"/>
      <c r="J276" s="206">
        <f>ROUND(I276*H276,2)</f>
        <v>0</v>
      </c>
      <c r="K276" s="202" t="s">
        <v>123</v>
      </c>
      <c r="L276" s="47"/>
      <c r="M276" s="207" t="s">
        <v>19</v>
      </c>
      <c r="N276" s="208" t="s">
        <v>43</v>
      </c>
      <c r="O276" s="87"/>
      <c r="P276" s="209">
        <f>O276*H276</f>
        <v>0</v>
      </c>
      <c r="Q276" s="209">
        <v>0</v>
      </c>
      <c r="R276" s="209">
        <f>Q276*H276</f>
        <v>0</v>
      </c>
      <c r="S276" s="209">
        <v>0.0815</v>
      </c>
      <c r="T276" s="210">
        <f>S276*H276</f>
        <v>0.817445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1" t="s">
        <v>225</v>
      </c>
      <c r="AT276" s="211" t="s">
        <v>119</v>
      </c>
      <c r="AU276" s="211" t="s">
        <v>79</v>
      </c>
      <c r="AY276" s="20" t="s">
        <v>116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20" t="s">
        <v>77</v>
      </c>
      <c r="BK276" s="212">
        <f>ROUND(I276*H276,2)</f>
        <v>0</v>
      </c>
      <c r="BL276" s="20" t="s">
        <v>225</v>
      </c>
      <c r="BM276" s="211" t="s">
        <v>459</v>
      </c>
    </row>
    <row r="277" spans="1:47" s="2" customFormat="1" ht="12">
      <c r="A277" s="41"/>
      <c r="B277" s="42"/>
      <c r="C277" s="43"/>
      <c r="D277" s="213" t="s">
        <v>126</v>
      </c>
      <c r="E277" s="43"/>
      <c r="F277" s="214" t="s">
        <v>460</v>
      </c>
      <c r="G277" s="43"/>
      <c r="H277" s="43"/>
      <c r="I277" s="215"/>
      <c r="J277" s="43"/>
      <c r="K277" s="43"/>
      <c r="L277" s="47"/>
      <c r="M277" s="216"/>
      <c r="N277" s="217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126</v>
      </c>
      <c r="AU277" s="20" t="s">
        <v>79</v>
      </c>
    </row>
    <row r="278" spans="1:51" s="14" customFormat="1" ht="12">
      <c r="A278" s="14"/>
      <c r="B278" s="229"/>
      <c r="C278" s="230"/>
      <c r="D278" s="220" t="s">
        <v>128</v>
      </c>
      <c r="E278" s="231" t="s">
        <v>19</v>
      </c>
      <c r="F278" s="232" t="s">
        <v>181</v>
      </c>
      <c r="G278" s="230"/>
      <c r="H278" s="233">
        <v>2.923</v>
      </c>
      <c r="I278" s="234"/>
      <c r="J278" s="230"/>
      <c r="K278" s="230"/>
      <c r="L278" s="235"/>
      <c r="M278" s="236"/>
      <c r="N278" s="237"/>
      <c r="O278" s="237"/>
      <c r="P278" s="237"/>
      <c r="Q278" s="237"/>
      <c r="R278" s="237"/>
      <c r="S278" s="237"/>
      <c r="T278" s="23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39" t="s">
        <v>128</v>
      </c>
      <c r="AU278" s="239" t="s">
        <v>79</v>
      </c>
      <c r="AV278" s="14" t="s">
        <v>79</v>
      </c>
      <c r="AW278" s="14" t="s">
        <v>33</v>
      </c>
      <c r="AX278" s="14" t="s">
        <v>72</v>
      </c>
      <c r="AY278" s="239" t="s">
        <v>116</v>
      </c>
    </row>
    <row r="279" spans="1:51" s="14" customFormat="1" ht="12">
      <c r="A279" s="14"/>
      <c r="B279" s="229"/>
      <c r="C279" s="230"/>
      <c r="D279" s="220" t="s">
        <v>128</v>
      </c>
      <c r="E279" s="231" t="s">
        <v>19</v>
      </c>
      <c r="F279" s="232" t="s">
        <v>461</v>
      </c>
      <c r="G279" s="230"/>
      <c r="H279" s="233">
        <v>7.107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39" t="s">
        <v>128</v>
      </c>
      <c r="AU279" s="239" t="s">
        <v>79</v>
      </c>
      <c r="AV279" s="14" t="s">
        <v>79</v>
      </c>
      <c r="AW279" s="14" t="s">
        <v>33</v>
      </c>
      <c r="AX279" s="14" t="s">
        <v>72</v>
      </c>
      <c r="AY279" s="239" t="s">
        <v>116</v>
      </c>
    </row>
    <row r="280" spans="1:51" s="15" customFormat="1" ht="12">
      <c r="A280" s="15"/>
      <c r="B280" s="240"/>
      <c r="C280" s="241"/>
      <c r="D280" s="220" t="s">
        <v>128</v>
      </c>
      <c r="E280" s="242" t="s">
        <v>19</v>
      </c>
      <c r="F280" s="243" t="s">
        <v>152</v>
      </c>
      <c r="G280" s="241"/>
      <c r="H280" s="244">
        <v>10.030000000000001</v>
      </c>
      <c r="I280" s="245"/>
      <c r="J280" s="241"/>
      <c r="K280" s="241"/>
      <c r="L280" s="246"/>
      <c r="M280" s="247"/>
      <c r="N280" s="248"/>
      <c r="O280" s="248"/>
      <c r="P280" s="248"/>
      <c r="Q280" s="248"/>
      <c r="R280" s="248"/>
      <c r="S280" s="248"/>
      <c r="T280" s="249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0" t="s">
        <v>128</v>
      </c>
      <c r="AU280" s="250" t="s">
        <v>79</v>
      </c>
      <c r="AV280" s="15" t="s">
        <v>124</v>
      </c>
      <c r="AW280" s="15" t="s">
        <v>33</v>
      </c>
      <c r="AX280" s="15" t="s">
        <v>77</v>
      </c>
      <c r="AY280" s="250" t="s">
        <v>116</v>
      </c>
    </row>
    <row r="281" spans="1:63" s="12" customFormat="1" ht="22.8" customHeight="1">
      <c r="A281" s="12"/>
      <c r="B281" s="184"/>
      <c r="C281" s="185"/>
      <c r="D281" s="186" t="s">
        <v>71</v>
      </c>
      <c r="E281" s="198" t="s">
        <v>462</v>
      </c>
      <c r="F281" s="198" t="s">
        <v>463</v>
      </c>
      <c r="G281" s="185"/>
      <c r="H281" s="185"/>
      <c r="I281" s="188"/>
      <c r="J281" s="199">
        <f>BK281</f>
        <v>0</v>
      </c>
      <c r="K281" s="185"/>
      <c r="L281" s="190"/>
      <c r="M281" s="191"/>
      <c r="N281" s="192"/>
      <c r="O281" s="192"/>
      <c r="P281" s="193">
        <f>SUM(P282:P297)</f>
        <v>0</v>
      </c>
      <c r="Q281" s="192"/>
      <c r="R281" s="193">
        <f>SUM(R282:R297)</f>
        <v>0.000288</v>
      </c>
      <c r="S281" s="192"/>
      <c r="T281" s="194">
        <f>SUM(T282:T297)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195" t="s">
        <v>79</v>
      </c>
      <c r="AT281" s="196" t="s">
        <v>71</v>
      </c>
      <c r="AU281" s="196" t="s">
        <v>77</v>
      </c>
      <c r="AY281" s="195" t="s">
        <v>116</v>
      </c>
      <c r="BK281" s="197">
        <f>SUM(BK282:BK297)</f>
        <v>0</v>
      </c>
    </row>
    <row r="282" spans="1:65" s="2" customFormat="1" ht="16.5" customHeight="1">
      <c r="A282" s="41"/>
      <c r="B282" s="42"/>
      <c r="C282" s="200" t="s">
        <v>464</v>
      </c>
      <c r="D282" s="200" t="s">
        <v>119</v>
      </c>
      <c r="E282" s="201" t="s">
        <v>465</v>
      </c>
      <c r="F282" s="202" t="s">
        <v>466</v>
      </c>
      <c r="G282" s="203" t="s">
        <v>122</v>
      </c>
      <c r="H282" s="204">
        <v>11.388</v>
      </c>
      <c r="I282" s="205"/>
      <c r="J282" s="206">
        <f>ROUND(I282*H282,2)</f>
        <v>0</v>
      </c>
      <c r="K282" s="202" t="s">
        <v>123</v>
      </c>
      <c r="L282" s="47"/>
      <c r="M282" s="207" t="s">
        <v>19</v>
      </c>
      <c r="N282" s="208" t="s">
        <v>43</v>
      </c>
      <c r="O282" s="87"/>
      <c r="P282" s="209">
        <f>O282*H282</f>
        <v>0</v>
      </c>
      <c r="Q282" s="209">
        <v>0</v>
      </c>
      <c r="R282" s="209">
        <f>Q282*H282</f>
        <v>0</v>
      </c>
      <c r="S282" s="209">
        <v>0</v>
      </c>
      <c r="T282" s="210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11" t="s">
        <v>225</v>
      </c>
      <c r="AT282" s="211" t="s">
        <v>119</v>
      </c>
      <c r="AU282" s="211" t="s">
        <v>79</v>
      </c>
      <c r="AY282" s="20" t="s">
        <v>116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20" t="s">
        <v>77</v>
      </c>
      <c r="BK282" s="212">
        <f>ROUND(I282*H282,2)</f>
        <v>0</v>
      </c>
      <c r="BL282" s="20" t="s">
        <v>225</v>
      </c>
      <c r="BM282" s="211" t="s">
        <v>467</v>
      </c>
    </row>
    <row r="283" spans="1:47" s="2" customFormat="1" ht="12">
      <c r="A283" s="41"/>
      <c r="B283" s="42"/>
      <c r="C283" s="43"/>
      <c r="D283" s="213" t="s">
        <v>126</v>
      </c>
      <c r="E283" s="43"/>
      <c r="F283" s="214" t="s">
        <v>468</v>
      </c>
      <c r="G283" s="43"/>
      <c r="H283" s="43"/>
      <c r="I283" s="215"/>
      <c r="J283" s="43"/>
      <c r="K283" s="43"/>
      <c r="L283" s="47"/>
      <c r="M283" s="216"/>
      <c r="N283" s="217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20" t="s">
        <v>126</v>
      </c>
      <c r="AU283" s="20" t="s">
        <v>79</v>
      </c>
    </row>
    <row r="284" spans="1:51" s="13" customFormat="1" ht="12">
      <c r="A284" s="13"/>
      <c r="B284" s="218"/>
      <c r="C284" s="219"/>
      <c r="D284" s="220" t="s">
        <v>128</v>
      </c>
      <c r="E284" s="221" t="s">
        <v>19</v>
      </c>
      <c r="F284" s="222" t="s">
        <v>469</v>
      </c>
      <c r="G284" s="219"/>
      <c r="H284" s="221" t="s">
        <v>19</v>
      </c>
      <c r="I284" s="223"/>
      <c r="J284" s="219"/>
      <c r="K284" s="219"/>
      <c r="L284" s="224"/>
      <c r="M284" s="225"/>
      <c r="N284" s="226"/>
      <c r="O284" s="226"/>
      <c r="P284" s="226"/>
      <c r="Q284" s="226"/>
      <c r="R284" s="226"/>
      <c r="S284" s="226"/>
      <c r="T284" s="22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8" t="s">
        <v>128</v>
      </c>
      <c r="AU284" s="228" t="s">
        <v>79</v>
      </c>
      <c r="AV284" s="13" t="s">
        <v>77</v>
      </c>
      <c r="AW284" s="13" t="s">
        <v>33</v>
      </c>
      <c r="AX284" s="13" t="s">
        <v>72</v>
      </c>
      <c r="AY284" s="228" t="s">
        <v>116</v>
      </c>
    </row>
    <row r="285" spans="1:51" s="14" customFormat="1" ht="12">
      <c r="A285" s="14"/>
      <c r="B285" s="229"/>
      <c r="C285" s="230"/>
      <c r="D285" s="220" t="s">
        <v>128</v>
      </c>
      <c r="E285" s="231" t="s">
        <v>19</v>
      </c>
      <c r="F285" s="232" t="s">
        <v>470</v>
      </c>
      <c r="G285" s="230"/>
      <c r="H285" s="233">
        <v>11.388</v>
      </c>
      <c r="I285" s="234"/>
      <c r="J285" s="230"/>
      <c r="K285" s="230"/>
      <c r="L285" s="235"/>
      <c r="M285" s="236"/>
      <c r="N285" s="237"/>
      <c r="O285" s="237"/>
      <c r="P285" s="237"/>
      <c r="Q285" s="237"/>
      <c r="R285" s="237"/>
      <c r="S285" s="237"/>
      <c r="T285" s="23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39" t="s">
        <v>128</v>
      </c>
      <c r="AU285" s="239" t="s">
        <v>79</v>
      </c>
      <c r="AV285" s="14" t="s">
        <v>79</v>
      </c>
      <c r="AW285" s="14" t="s">
        <v>33</v>
      </c>
      <c r="AX285" s="14" t="s">
        <v>77</v>
      </c>
      <c r="AY285" s="239" t="s">
        <v>116</v>
      </c>
    </row>
    <row r="286" spans="1:65" s="2" customFormat="1" ht="16.5" customHeight="1">
      <c r="A286" s="41"/>
      <c r="B286" s="42"/>
      <c r="C286" s="200" t="s">
        <v>471</v>
      </c>
      <c r="D286" s="200" t="s">
        <v>119</v>
      </c>
      <c r="E286" s="201" t="s">
        <v>472</v>
      </c>
      <c r="F286" s="202" t="s">
        <v>473</v>
      </c>
      <c r="G286" s="203" t="s">
        <v>122</v>
      </c>
      <c r="H286" s="204">
        <v>18.48</v>
      </c>
      <c r="I286" s="205"/>
      <c r="J286" s="206">
        <f>ROUND(I286*H286,2)</f>
        <v>0</v>
      </c>
      <c r="K286" s="202" t="s">
        <v>19</v>
      </c>
      <c r="L286" s="47"/>
      <c r="M286" s="207" t="s">
        <v>19</v>
      </c>
      <c r="N286" s="208" t="s">
        <v>43</v>
      </c>
      <c r="O286" s="87"/>
      <c r="P286" s="209">
        <f>O286*H286</f>
        <v>0</v>
      </c>
      <c r="Q286" s="209">
        <v>0</v>
      </c>
      <c r="R286" s="209">
        <f>Q286*H286</f>
        <v>0</v>
      </c>
      <c r="S286" s="209">
        <v>0</v>
      </c>
      <c r="T286" s="210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11" t="s">
        <v>124</v>
      </c>
      <c r="AT286" s="211" t="s">
        <v>119</v>
      </c>
      <c r="AU286" s="211" t="s">
        <v>79</v>
      </c>
      <c r="AY286" s="20" t="s">
        <v>116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20" t="s">
        <v>77</v>
      </c>
      <c r="BK286" s="212">
        <f>ROUND(I286*H286,2)</f>
        <v>0</v>
      </c>
      <c r="BL286" s="20" t="s">
        <v>124</v>
      </c>
      <c r="BM286" s="211" t="s">
        <v>474</v>
      </c>
    </row>
    <row r="287" spans="1:51" s="14" customFormat="1" ht="12">
      <c r="A287" s="14"/>
      <c r="B287" s="229"/>
      <c r="C287" s="230"/>
      <c r="D287" s="220" t="s">
        <v>128</v>
      </c>
      <c r="E287" s="231" t="s">
        <v>19</v>
      </c>
      <c r="F287" s="232" t="s">
        <v>475</v>
      </c>
      <c r="G287" s="230"/>
      <c r="H287" s="233">
        <v>21.645</v>
      </c>
      <c r="I287" s="234"/>
      <c r="J287" s="230"/>
      <c r="K287" s="230"/>
      <c r="L287" s="235"/>
      <c r="M287" s="236"/>
      <c r="N287" s="237"/>
      <c r="O287" s="237"/>
      <c r="P287" s="237"/>
      <c r="Q287" s="237"/>
      <c r="R287" s="237"/>
      <c r="S287" s="237"/>
      <c r="T287" s="23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39" t="s">
        <v>128</v>
      </c>
      <c r="AU287" s="239" t="s">
        <v>79</v>
      </c>
      <c r="AV287" s="14" t="s">
        <v>79</v>
      </c>
      <c r="AW287" s="14" t="s">
        <v>33</v>
      </c>
      <c r="AX287" s="14" t="s">
        <v>72</v>
      </c>
      <c r="AY287" s="239" t="s">
        <v>116</v>
      </c>
    </row>
    <row r="288" spans="1:51" s="14" customFormat="1" ht="12">
      <c r="A288" s="14"/>
      <c r="B288" s="229"/>
      <c r="C288" s="230"/>
      <c r="D288" s="220" t="s">
        <v>128</v>
      </c>
      <c r="E288" s="231" t="s">
        <v>19</v>
      </c>
      <c r="F288" s="232" t="s">
        <v>205</v>
      </c>
      <c r="G288" s="230"/>
      <c r="H288" s="233">
        <v>-1.8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39" t="s">
        <v>128</v>
      </c>
      <c r="AU288" s="239" t="s">
        <v>79</v>
      </c>
      <c r="AV288" s="14" t="s">
        <v>79</v>
      </c>
      <c r="AW288" s="14" t="s">
        <v>33</v>
      </c>
      <c r="AX288" s="14" t="s">
        <v>72</v>
      </c>
      <c r="AY288" s="239" t="s">
        <v>116</v>
      </c>
    </row>
    <row r="289" spans="1:51" s="14" customFormat="1" ht="12">
      <c r="A289" s="14"/>
      <c r="B289" s="229"/>
      <c r="C289" s="230"/>
      <c r="D289" s="220" t="s">
        <v>128</v>
      </c>
      <c r="E289" s="231" t="s">
        <v>19</v>
      </c>
      <c r="F289" s="232" t="s">
        <v>476</v>
      </c>
      <c r="G289" s="230"/>
      <c r="H289" s="233">
        <v>-1.456</v>
      </c>
      <c r="I289" s="234"/>
      <c r="J289" s="230"/>
      <c r="K289" s="230"/>
      <c r="L289" s="235"/>
      <c r="M289" s="236"/>
      <c r="N289" s="237"/>
      <c r="O289" s="237"/>
      <c r="P289" s="237"/>
      <c r="Q289" s="237"/>
      <c r="R289" s="237"/>
      <c r="S289" s="237"/>
      <c r="T289" s="23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39" t="s">
        <v>128</v>
      </c>
      <c r="AU289" s="239" t="s">
        <v>79</v>
      </c>
      <c r="AV289" s="14" t="s">
        <v>79</v>
      </c>
      <c r="AW289" s="14" t="s">
        <v>33</v>
      </c>
      <c r="AX289" s="14" t="s">
        <v>72</v>
      </c>
      <c r="AY289" s="239" t="s">
        <v>116</v>
      </c>
    </row>
    <row r="290" spans="1:51" s="14" customFormat="1" ht="12">
      <c r="A290" s="14"/>
      <c r="B290" s="229"/>
      <c r="C290" s="230"/>
      <c r="D290" s="220" t="s">
        <v>128</v>
      </c>
      <c r="E290" s="231" t="s">
        <v>19</v>
      </c>
      <c r="F290" s="232" t="s">
        <v>477</v>
      </c>
      <c r="G290" s="230"/>
      <c r="H290" s="233">
        <v>0.091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39" t="s">
        <v>128</v>
      </c>
      <c r="AU290" s="239" t="s">
        <v>79</v>
      </c>
      <c r="AV290" s="14" t="s">
        <v>79</v>
      </c>
      <c r="AW290" s="14" t="s">
        <v>33</v>
      </c>
      <c r="AX290" s="14" t="s">
        <v>72</v>
      </c>
      <c r="AY290" s="239" t="s">
        <v>116</v>
      </c>
    </row>
    <row r="291" spans="1:51" s="15" customFormat="1" ht="12">
      <c r="A291" s="15"/>
      <c r="B291" s="240"/>
      <c r="C291" s="241"/>
      <c r="D291" s="220" t="s">
        <v>128</v>
      </c>
      <c r="E291" s="242" t="s">
        <v>19</v>
      </c>
      <c r="F291" s="243" t="s">
        <v>152</v>
      </c>
      <c r="G291" s="241"/>
      <c r="H291" s="244">
        <v>18.48</v>
      </c>
      <c r="I291" s="245"/>
      <c r="J291" s="241"/>
      <c r="K291" s="241"/>
      <c r="L291" s="246"/>
      <c r="M291" s="247"/>
      <c r="N291" s="248"/>
      <c r="O291" s="248"/>
      <c r="P291" s="248"/>
      <c r="Q291" s="248"/>
      <c r="R291" s="248"/>
      <c r="S291" s="248"/>
      <c r="T291" s="249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0" t="s">
        <v>128</v>
      </c>
      <c r="AU291" s="250" t="s">
        <v>79</v>
      </c>
      <c r="AV291" s="15" t="s">
        <v>124</v>
      </c>
      <c r="AW291" s="15" t="s">
        <v>33</v>
      </c>
      <c r="AX291" s="15" t="s">
        <v>77</v>
      </c>
      <c r="AY291" s="250" t="s">
        <v>116</v>
      </c>
    </row>
    <row r="292" spans="1:65" s="2" customFormat="1" ht="16.5" customHeight="1">
      <c r="A292" s="41"/>
      <c r="B292" s="42"/>
      <c r="C292" s="200" t="s">
        <v>478</v>
      </c>
      <c r="D292" s="200" t="s">
        <v>119</v>
      </c>
      <c r="E292" s="201" t="s">
        <v>479</v>
      </c>
      <c r="F292" s="202" t="s">
        <v>480</v>
      </c>
      <c r="G292" s="203" t="s">
        <v>122</v>
      </c>
      <c r="H292" s="204">
        <v>1.2</v>
      </c>
      <c r="I292" s="205"/>
      <c r="J292" s="206">
        <f>ROUND(I292*H292,2)</f>
        <v>0</v>
      </c>
      <c r="K292" s="202" t="s">
        <v>123</v>
      </c>
      <c r="L292" s="47"/>
      <c r="M292" s="207" t="s">
        <v>19</v>
      </c>
      <c r="N292" s="208" t="s">
        <v>43</v>
      </c>
      <c r="O292" s="87"/>
      <c r="P292" s="209">
        <f>O292*H292</f>
        <v>0</v>
      </c>
      <c r="Q292" s="209">
        <v>0.00012</v>
      </c>
      <c r="R292" s="209">
        <f>Q292*H292</f>
        <v>0.000144</v>
      </c>
      <c r="S292" s="209">
        <v>0</v>
      </c>
      <c r="T292" s="210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1" t="s">
        <v>225</v>
      </c>
      <c r="AT292" s="211" t="s">
        <v>119</v>
      </c>
      <c r="AU292" s="211" t="s">
        <v>79</v>
      </c>
      <c r="AY292" s="20" t="s">
        <v>116</v>
      </c>
      <c r="BE292" s="212">
        <f>IF(N292="základní",J292,0)</f>
        <v>0</v>
      </c>
      <c r="BF292" s="212">
        <f>IF(N292="snížená",J292,0)</f>
        <v>0</v>
      </c>
      <c r="BG292" s="212">
        <f>IF(N292="zákl. přenesená",J292,0)</f>
        <v>0</v>
      </c>
      <c r="BH292" s="212">
        <f>IF(N292="sníž. přenesená",J292,0)</f>
        <v>0</v>
      </c>
      <c r="BI292" s="212">
        <f>IF(N292="nulová",J292,0)</f>
        <v>0</v>
      </c>
      <c r="BJ292" s="20" t="s">
        <v>77</v>
      </c>
      <c r="BK292" s="212">
        <f>ROUND(I292*H292,2)</f>
        <v>0</v>
      </c>
      <c r="BL292" s="20" t="s">
        <v>225</v>
      </c>
      <c r="BM292" s="211" t="s">
        <v>481</v>
      </c>
    </row>
    <row r="293" spans="1:47" s="2" customFormat="1" ht="12">
      <c r="A293" s="41"/>
      <c r="B293" s="42"/>
      <c r="C293" s="43"/>
      <c r="D293" s="213" t="s">
        <v>126</v>
      </c>
      <c r="E293" s="43"/>
      <c r="F293" s="214" t="s">
        <v>482</v>
      </c>
      <c r="G293" s="43"/>
      <c r="H293" s="43"/>
      <c r="I293" s="215"/>
      <c r="J293" s="43"/>
      <c r="K293" s="43"/>
      <c r="L293" s="47"/>
      <c r="M293" s="216"/>
      <c r="N293" s="217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126</v>
      </c>
      <c r="AU293" s="20" t="s">
        <v>79</v>
      </c>
    </row>
    <row r="294" spans="1:51" s="13" customFormat="1" ht="12">
      <c r="A294" s="13"/>
      <c r="B294" s="218"/>
      <c r="C294" s="219"/>
      <c r="D294" s="220" t="s">
        <v>128</v>
      </c>
      <c r="E294" s="221" t="s">
        <v>19</v>
      </c>
      <c r="F294" s="222" t="s">
        <v>483</v>
      </c>
      <c r="G294" s="219"/>
      <c r="H294" s="221" t="s">
        <v>19</v>
      </c>
      <c r="I294" s="223"/>
      <c r="J294" s="219"/>
      <c r="K294" s="219"/>
      <c r="L294" s="224"/>
      <c r="M294" s="225"/>
      <c r="N294" s="226"/>
      <c r="O294" s="226"/>
      <c r="P294" s="226"/>
      <c r="Q294" s="226"/>
      <c r="R294" s="226"/>
      <c r="S294" s="226"/>
      <c r="T294" s="22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8" t="s">
        <v>128</v>
      </c>
      <c r="AU294" s="228" t="s">
        <v>79</v>
      </c>
      <c r="AV294" s="13" t="s">
        <v>77</v>
      </c>
      <c r="AW294" s="13" t="s">
        <v>33</v>
      </c>
      <c r="AX294" s="13" t="s">
        <v>72</v>
      </c>
      <c r="AY294" s="228" t="s">
        <v>116</v>
      </c>
    </row>
    <row r="295" spans="1:51" s="14" customFormat="1" ht="12">
      <c r="A295" s="14"/>
      <c r="B295" s="229"/>
      <c r="C295" s="230"/>
      <c r="D295" s="220" t="s">
        <v>128</v>
      </c>
      <c r="E295" s="231" t="s">
        <v>19</v>
      </c>
      <c r="F295" s="232" t="s">
        <v>484</v>
      </c>
      <c r="G295" s="230"/>
      <c r="H295" s="233">
        <v>1.2</v>
      </c>
      <c r="I295" s="234"/>
      <c r="J295" s="230"/>
      <c r="K295" s="230"/>
      <c r="L295" s="235"/>
      <c r="M295" s="236"/>
      <c r="N295" s="237"/>
      <c r="O295" s="237"/>
      <c r="P295" s="237"/>
      <c r="Q295" s="237"/>
      <c r="R295" s="237"/>
      <c r="S295" s="237"/>
      <c r="T295" s="23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39" t="s">
        <v>128</v>
      </c>
      <c r="AU295" s="239" t="s">
        <v>79</v>
      </c>
      <c r="AV295" s="14" t="s">
        <v>79</v>
      </c>
      <c r="AW295" s="14" t="s">
        <v>33</v>
      </c>
      <c r="AX295" s="14" t="s">
        <v>77</v>
      </c>
      <c r="AY295" s="239" t="s">
        <v>116</v>
      </c>
    </row>
    <row r="296" spans="1:65" s="2" customFormat="1" ht="16.5" customHeight="1">
      <c r="A296" s="41"/>
      <c r="B296" s="42"/>
      <c r="C296" s="200" t="s">
        <v>485</v>
      </c>
      <c r="D296" s="200" t="s">
        <v>119</v>
      </c>
      <c r="E296" s="201" t="s">
        <v>486</v>
      </c>
      <c r="F296" s="202" t="s">
        <v>487</v>
      </c>
      <c r="G296" s="203" t="s">
        <v>122</v>
      </c>
      <c r="H296" s="204">
        <v>1.2</v>
      </c>
      <c r="I296" s="205"/>
      <c r="J296" s="206">
        <f>ROUND(I296*H296,2)</f>
        <v>0</v>
      </c>
      <c r="K296" s="202" t="s">
        <v>123</v>
      </c>
      <c r="L296" s="47"/>
      <c r="M296" s="207" t="s">
        <v>19</v>
      </c>
      <c r="N296" s="208" t="s">
        <v>43</v>
      </c>
      <c r="O296" s="87"/>
      <c r="P296" s="209">
        <f>O296*H296</f>
        <v>0</v>
      </c>
      <c r="Q296" s="209">
        <v>0.00012</v>
      </c>
      <c r="R296" s="209">
        <f>Q296*H296</f>
        <v>0.000144</v>
      </c>
      <c r="S296" s="209">
        <v>0</v>
      </c>
      <c r="T296" s="210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1" t="s">
        <v>225</v>
      </c>
      <c r="AT296" s="211" t="s">
        <v>119</v>
      </c>
      <c r="AU296" s="211" t="s">
        <v>79</v>
      </c>
      <c r="AY296" s="20" t="s">
        <v>116</v>
      </c>
      <c r="BE296" s="212">
        <f>IF(N296="základní",J296,0)</f>
        <v>0</v>
      </c>
      <c r="BF296" s="212">
        <f>IF(N296="snížená",J296,0)</f>
        <v>0</v>
      </c>
      <c r="BG296" s="212">
        <f>IF(N296="zákl. přenesená",J296,0)</f>
        <v>0</v>
      </c>
      <c r="BH296" s="212">
        <f>IF(N296="sníž. přenesená",J296,0)</f>
        <v>0</v>
      </c>
      <c r="BI296" s="212">
        <f>IF(N296="nulová",J296,0)</f>
        <v>0</v>
      </c>
      <c r="BJ296" s="20" t="s">
        <v>77</v>
      </c>
      <c r="BK296" s="212">
        <f>ROUND(I296*H296,2)</f>
        <v>0</v>
      </c>
      <c r="BL296" s="20" t="s">
        <v>225</v>
      </c>
      <c r="BM296" s="211" t="s">
        <v>488</v>
      </c>
    </row>
    <row r="297" spans="1:47" s="2" customFormat="1" ht="12">
      <c r="A297" s="41"/>
      <c r="B297" s="42"/>
      <c r="C297" s="43"/>
      <c r="D297" s="213" t="s">
        <v>126</v>
      </c>
      <c r="E297" s="43"/>
      <c r="F297" s="214" t="s">
        <v>489</v>
      </c>
      <c r="G297" s="43"/>
      <c r="H297" s="43"/>
      <c r="I297" s="215"/>
      <c r="J297" s="43"/>
      <c r="K297" s="43"/>
      <c r="L297" s="47"/>
      <c r="M297" s="216"/>
      <c r="N297" s="217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126</v>
      </c>
      <c r="AU297" s="20" t="s">
        <v>79</v>
      </c>
    </row>
    <row r="298" spans="1:63" s="12" customFormat="1" ht="22.8" customHeight="1">
      <c r="A298" s="12"/>
      <c r="B298" s="184"/>
      <c r="C298" s="185"/>
      <c r="D298" s="186" t="s">
        <v>71</v>
      </c>
      <c r="E298" s="198" t="s">
        <v>490</v>
      </c>
      <c r="F298" s="198" t="s">
        <v>491</v>
      </c>
      <c r="G298" s="185"/>
      <c r="H298" s="185"/>
      <c r="I298" s="188"/>
      <c r="J298" s="199">
        <f>BK298</f>
        <v>0</v>
      </c>
      <c r="K298" s="185"/>
      <c r="L298" s="190"/>
      <c r="M298" s="191"/>
      <c r="N298" s="192"/>
      <c r="O298" s="192"/>
      <c r="P298" s="193">
        <f>SUM(P299:P319)</f>
        <v>0</v>
      </c>
      <c r="Q298" s="192"/>
      <c r="R298" s="193">
        <f>SUM(R299:R319)</f>
        <v>0.03327342</v>
      </c>
      <c r="S298" s="192"/>
      <c r="T298" s="194">
        <f>SUM(T299:T319)</f>
        <v>0.00665322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195" t="s">
        <v>79</v>
      </c>
      <c r="AT298" s="196" t="s">
        <v>71</v>
      </c>
      <c r="AU298" s="196" t="s">
        <v>77</v>
      </c>
      <c r="AY298" s="195" t="s">
        <v>116</v>
      </c>
      <c r="BK298" s="197">
        <f>SUM(BK299:BK319)</f>
        <v>0</v>
      </c>
    </row>
    <row r="299" spans="1:65" s="2" customFormat="1" ht="16.5" customHeight="1">
      <c r="A299" s="41"/>
      <c r="B299" s="42"/>
      <c r="C299" s="200" t="s">
        <v>492</v>
      </c>
      <c r="D299" s="200" t="s">
        <v>119</v>
      </c>
      <c r="E299" s="201" t="s">
        <v>493</v>
      </c>
      <c r="F299" s="202" t="s">
        <v>494</v>
      </c>
      <c r="G299" s="203" t="s">
        <v>122</v>
      </c>
      <c r="H299" s="204">
        <v>21.462</v>
      </c>
      <c r="I299" s="205"/>
      <c r="J299" s="206">
        <f>ROUND(I299*H299,2)</f>
        <v>0</v>
      </c>
      <c r="K299" s="202" t="s">
        <v>123</v>
      </c>
      <c r="L299" s="47"/>
      <c r="M299" s="207" t="s">
        <v>19</v>
      </c>
      <c r="N299" s="208" t="s">
        <v>43</v>
      </c>
      <c r="O299" s="87"/>
      <c r="P299" s="209">
        <f>O299*H299</f>
        <v>0</v>
      </c>
      <c r="Q299" s="209">
        <v>0.001</v>
      </c>
      <c r="R299" s="209">
        <f>Q299*H299</f>
        <v>0.021462000000000002</v>
      </c>
      <c r="S299" s="209">
        <v>0.00031</v>
      </c>
      <c r="T299" s="210">
        <f>S299*H299</f>
        <v>0.00665322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11" t="s">
        <v>225</v>
      </c>
      <c r="AT299" s="211" t="s">
        <v>119</v>
      </c>
      <c r="AU299" s="211" t="s">
        <v>79</v>
      </c>
      <c r="AY299" s="20" t="s">
        <v>116</v>
      </c>
      <c r="BE299" s="212">
        <f>IF(N299="základní",J299,0)</f>
        <v>0</v>
      </c>
      <c r="BF299" s="212">
        <f>IF(N299="snížená",J299,0)</f>
        <v>0</v>
      </c>
      <c r="BG299" s="212">
        <f>IF(N299="zákl. přenesená",J299,0)</f>
        <v>0</v>
      </c>
      <c r="BH299" s="212">
        <f>IF(N299="sníž. přenesená",J299,0)</f>
        <v>0</v>
      </c>
      <c r="BI299" s="212">
        <f>IF(N299="nulová",J299,0)</f>
        <v>0</v>
      </c>
      <c r="BJ299" s="20" t="s">
        <v>77</v>
      </c>
      <c r="BK299" s="212">
        <f>ROUND(I299*H299,2)</f>
        <v>0</v>
      </c>
      <c r="BL299" s="20" t="s">
        <v>225</v>
      </c>
      <c r="BM299" s="211" t="s">
        <v>495</v>
      </c>
    </row>
    <row r="300" spans="1:47" s="2" customFormat="1" ht="12">
      <c r="A300" s="41"/>
      <c r="B300" s="42"/>
      <c r="C300" s="43"/>
      <c r="D300" s="213" t="s">
        <v>126</v>
      </c>
      <c r="E300" s="43"/>
      <c r="F300" s="214" t="s">
        <v>496</v>
      </c>
      <c r="G300" s="43"/>
      <c r="H300" s="43"/>
      <c r="I300" s="215"/>
      <c r="J300" s="43"/>
      <c r="K300" s="43"/>
      <c r="L300" s="47"/>
      <c r="M300" s="216"/>
      <c r="N300" s="217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20" t="s">
        <v>126</v>
      </c>
      <c r="AU300" s="20" t="s">
        <v>79</v>
      </c>
    </row>
    <row r="301" spans="1:51" s="14" customFormat="1" ht="12">
      <c r="A301" s="14"/>
      <c r="B301" s="229"/>
      <c r="C301" s="230"/>
      <c r="D301" s="220" t="s">
        <v>128</v>
      </c>
      <c r="E301" s="231" t="s">
        <v>19</v>
      </c>
      <c r="F301" s="232" t="s">
        <v>148</v>
      </c>
      <c r="G301" s="230"/>
      <c r="H301" s="233">
        <v>5.757</v>
      </c>
      <c r="I301" s="234"/>
      <c r="J301" s="230"/>
      <c r="K301" s="230"/>
      <c r="L301" s="235"/>
      <c r="M301" s="236"/>
      <c r="N301" s="237"/>
      <c r="O301" s="237"/>
      <c r="P301" s="237"/>
      <c r="Q301" s="237"/>
      <c r="R301" s="237"/>
      <c r="S301" s="237"/>
      <c r="T301" s="23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39" t="s">
        <v>128</v>
      </c>
      <c r="AU301" s="239" t="s">
        <v>79</v>
      </c>
      <c r="AV301" s="14" t="s">
        <v>79</v>
      </c>
      <c r="AW301" s="14" t="s">
        <v>33</v>
      </c>
      <c r="AX301" s="14" t="s">
        <v>72</v>
      </c>
      <c r="AY301" s="239" t="s">
        <v>116</v>
      </c>
    </row>
    <row r="302" spans="1:51" s="14" customFormat="1" ht="12">
      <c r="A302" s="14"/>
      <c r="B302" s="229"/>
      <c r="C302" s="230"/>
      <c r="D302" s="220" t="s">
        <v>128</v>
      </c>
      <c r="E302" s="231" t="s">
        <v>19</v>
      </c>
      <c r="F302" s="232" t="s">
        <v>149</v>
      </c>
      <c r="G302" s="230"/>
      <c r="H302" s="233">
        <v>1.806</v>
      </c>
      <c r="I302" s="234"/>
      <c r="J302" s="230"/>
      <c r="K302" s="230"/>
      <c r="L302" s="235"/>
      <c r="M302" s="236"/>
      <c r="N302" s="237"/>
      <c r="O302" s="237"/>
      <c r="P302" s="237"/>
      <c r="Q302" s="237"/>
      <c r="R302" s="237"/>
      <c r="S302" s="237"/>
      <c r="T302" s="23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39" t="s">
        <v>128</v>
      </c>
      <c r="AU302" s="239" t="s">
        <v>79</v>
      </c>
      <c r="AV302" s="14" t="s">
        <v>79</v>
      </c>
      <c r="AW302" s="14" t="s">
        <v>33</v>
      </c>
      <c r="AX302" s="14" t="s">
        <v>72</v>
      </c>
      <c r="AY302" s="239" t="s">
        <v>116</v>
      </c>
    </row>
    <row r="303" spans="1:51" s="14" customFormat="1" ht="12">
      <c r="A303" s="14"/>
      <c r="B303" s="229"/>
      <c r="C303" s="230"/>
      <c r="D303" s="220" t="s">
        <v>128</v>
      </c>
      <c r="E303" s="231" t="s">
        <v>19</v>
      </c>
      <c r="F303" s="232" t="s">
        <v>150</v>
      </c>
      <c r="G303" s="230"/>
      <c r="H303" s="233">
        <v>0.906</v>
      </c>
      <c r="I303" s="234"/>
      <c r="J303" s="230"/>
      <c r="K303" s="230"/>
      <c r="L303" s="235"/>
      <c r="M303" s="236"/>
      <c r="N303" s="237"/>
      <c r="O303" s="237"/>
      <c r="P303" s="237"/>
      <c r="Q303" s="237"/>
      <c r="R303" s="237"/>
      <c r="S303" s="237"/>
      <c r="T303" s="23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39" t="s">
        <v>128</v>
      </c>
      <c r="AU303" s="239" t="s">
        <v>79</v>
      </c>
      <c r="AV303" s="14" t="s">
        <v>79</v>
      </c>
      <c r="AW303" s="14" t="s">
        <v>33</v>
      </c>
      <c r="AX303" s="14" t="s">
        <v>72</v>
      </c>
      <c r="AY303" s="239" t="s">
        <v>116</v>
      </c>
    </row>
    <row r="304" spans="1:51" s="14" customFormat="1" ht="12">
      <c r="A304" s="14"/>
      <c r="B304" s="229"/>
      <c r="C304" s="230"/>
      <c r="D304" s="220" t="s">
        <v>128</v>
      </c>
      <c r="E304" s="231" t="s">
        <v>19</v>
      </c>
      <c r="F304" s="232" t="s">
        <v>151</v>
      </c>
      <c r="G304" s="230"/>
      <c r="H304" s="233">
        <v>1.845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39" t="s">
        <v>128</v>
      </c>
      <c r="AU304" s="239" t="s">
        <v>79</v>
      </c>
      <c r="AV304" s="14" t="s">
        <v>79</v>
      </c>
      <c r="AW304" s="14" t="s">
        <v>33</v>
      </c>
      <c r="AX304" s="14" t="s">
        <v>72</v>
      </c>
      <c r="AY304" s="239" t="s">
        <v>116</v>
      </c>
    </row>
    <row r="305" spans="1:51" s="14" customFormat="1" ht="12">
      <c r="A305" s="14"/>
      <c r="B305" s="229"/>
      <c r="C305" s="230"/>
      <c r="D305" s="220" t="s">
        <v>128</v>
      </c>
      <c r="E305" s="231" t="s">
        <v>19</v>
      </c>
      <c r="F305" s="232" t="s">
        <v>497</v>
      </c>
      <c r="G305" s="230"/>
      <c r="H305" s="233">
        <v>-0.138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39" t="s">
        <v>128</v>
      </c>
      <c r="AU305" s="239" t="s">
        <v>79</v>
      </c>
      <c r="AV305" s="14" t="s">
        <v>79</v>
      </c>
      <c r="AW305" s="14" t="s">
        <v>33</v>
      </c>
      <c r="AX305" s="14" t="s">
        <v>72</v>
      </c>
      <c r="AY305" s="239" t="s">
        <v>116</v>
      </c>
    </row>
    <row r="306" spans="1:51" s="14" customFormat="1" ht="12">
      <c r="A306" s="14"/>
      <c r="B306" s="229"/>
      <c r="C306" s="230"/>
      <c r="D306" s="220" t="s">
        <v>128</v>
      </c>
      <c r="E306" s="231" t="s">
        <v>19</v>
      </c>
      <c r="F306" s="232" t="s">
        <v>204</v>
      </c>
      <c r="G306" s="230"/>
      <c r="H306" s="233">
        <v>36.941</v>
      </c>
      <c r="I306" s="234"/>
      <c r="J306" s="230"/>
      <c r="K306" s="230"/>
      <c r="L306" s="235"/>
      <c r="M306" s="236"/>
      <c r="N306" s="237"/>
      <c r="O306" s="237"/>
      <c r="P306" s="237"/>
      <c r="Q306" s="237"/>
      <c r="R306" s="237"/>
      <c r="S306" s="237"/>
      <c r="T306" s="23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39" t="s">
        <v>128</v>
      </c>
      <c r="AU306" s="239" t="s">
        <v>79</v>
      </c>
      <c r="AV306" s="14" t="s">
        <v>79</v>
      </c>
      <c r="AW306" s="14" t="s">
        <v>33</v>
      </c>
      <c r="AX306" s="14" t="s">
        <v>72</v>
      </c>
      <c r="AY306" s="239" t="s">
        <v>116</v>
      </c>
    </row>
    <row r="307" spans="1:51" s="14" customFormat="1" ht="12">
      <c r="A307" s="14"/>
      <c r="B307" s="229"/>
      <c r="C307" s="230"/>
      <c r="D307" s="220" t="s">
        <v>128</v>
      </c>
      <c r="E307" s="231" t="s">
        <v>19</v>
      </c>
      <c r="F307" s="232" t="s">
        <v>205</v>
      </c>
      <c r="G307" s="230"/>
      <c r="H307" s="233">
        <v>-1.8</v>
      </c>
      <c r="I307" s="234"/>
      <c r="J307" s="230"/>
      <c r="K307" s="230"/>
      <c r="L307" s="235"/>
      <c r="M307" s="236"/>
      <c r="N307" s="237"/>
      <c r="O307" s="237"/>
      <c r="P307" s="237"/>
      <c r="Q307" s="237"/>
      <c r="R307" s="237"/>
      <c r="S307" s="237"/>
      <c r="T307" s="23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39" t="s">
        <v>128</v>
      </c>
      <c r="AU307" s="239" t="s">
        <v>79</v>
      </c>
      <c r="AV307" s="14" t="s">
        <v>79</v>
      </c>
      <c r="AW307" s="14" t="s">
        <v>33</v>
      </c>
      <c r="AX307" s="14" t="s">
        <v>72</v>
      </c>
      <c r="AY307" s="239" t="s">
        <v>116</v>
      </c>
    </row>
    <row r="308" spans="1:51" s="14" customFormat="1" ht="12">
      <c r="A308" s="14"/>
      <c r="B308" s="229"/>
      <c r="C308" s="230"/>
      <c r="D308" s="220" t="s">
        <v>128</v>
      </c>
      <c r="E308" s="231" t="s">
        <v>19</v>
      </c>
      <c r="F308" s="232" t="s">
        <v>166</v>
      </c>
      <c r="G308" s="230"/>
      <c r="H308" s="233">
        <v>-3.472</v>
      </c>
      <c r="I308" s="234"/>
      <c r="J308" s="230"/>
      <c r="K308" s="230"/>
      <c r="L308" s="235"/>
      <c r="M308" s="236"/>
      <c r="N308" s="237"/>
      <c r="O308" s="237"/>
      <c r="P308" s="237"/>
      <c r="Q308" s="237"/>
      <c r="R308" s="237"/>
      <c r="S308" s="237"/>
      <c r="T308" s="23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39" t="s">
        <v>128</v>
      </c>
      <c r="AU308" s="239" t="s">
        <v>79</v>
      </c>
      <c r="AV308" s="14" t="s">
        <v>79</v>
      </c>
      <c r="AW308" s="14" t="s">
        <v>33</v>
      </c>
      <c r="AX308" s="14" t="s">
        <v>72</v>
      </c>
      <c r="AY308" s="239" t="s">
        <v>116</v>
      </c>
    </row>
    <row r="309" spans="1:51" s="14" customFormat="1" ht="12">
      <c r="A309" s="14"/>
      <c r="B309" s="229"/>
      <c r="C309" s="230"/>
      <c r="D309" s="220" t="s">
        <v>128</v>
      </c>
      <c r="E309" s="231" t="s">
        <v>19</v>
      </c>
      <c r="F309" s="232" t="s">
        <v>167</v>
      </c>
      <c r="G309" s="230"/>
      <c r="H309" s="233">
        <v>0.374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39" t="s">
        <v>128</v>
      </c>
      <c r="AU309" s="239" t="s">
        <v>79</v>
      </c>
      <c r="AV309" s="14" t="s">
        <v>79</v>
      </c>
      <c r="AW309" s="14" t="s">
        <v>33</v>
      </c>
      <c r="AX309" s="14" t="s">
        <v>72</v>
      </c>
      <c r="AY309" s="239" t="s">
        <v>116</v>
      </c>
    </row>
    <row r="310" spans="1:51" s="14" customFormat="1" ht="12">
      <c r="A310" s="14"/>
      <c r="B310" s="229"/>
      <c r="C310" s="230"/>
      <c r="D310" s="220" t="s">
        <v>128</v>
      </c>
      <c r="E310" s="231" t="s">
        <v>19</v>
      </c>
      <c r="F310" s="232" t="s">
        <v>498</v>
      </c>
      <c r="G310" s="230"/>
      <c r="H310" s="233">
        <v>-2.923</v>
      </c>
      <c r="I310" s="234"/>
      <c r="J310" s="230"/>
      <c r="K310" s="230"/>
      <c r="L310" s="235"/>
      <c r="M310" s="236"/>
      <c r="N310" s="237"/>
      <c r="O310" s="237"/>
      <c r="P310" s="237"/>
      <c r="Q310" s="237"/>
      <c r="R310" s="237"/>
      <c r="S310" s="237"/>
      <c r="T310" s="23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39" t="s">
        <v>128</v>
      </c>
      <c r="AU310" s="239" t="s">
        <v>79</v>
      </c>
      <c r="AV310" s="14" t="s">
        <v>79</v>
      </c>
      <c r="AW310" s="14" t="s">
        <v>33</v>
      </c>
      <c r="AX310" s="14" t="s">
        <v>72</v>
      </c>
      <c r="AY310" s="239" t="s">
        <v>116</v>
      </c>
    </row>
    <row r="311" spans="1:51" s="14" customFormat="1" ht="12">
      <c r="A311" s="14"/>
      <c r="B311" s="229"/>
      <c r="C311" s="230"/>
      <c r="D311" s="220" t="s">
        <v>128</v>
      </c>
      <c r="E311" s="231" t="s">
        <v>19</v>
      </c>
      <c r="F311" s="232" t="s">
        <v>499</v>
      </c>
      <c r="G311" s="230"/>
      <c r="H311" s="233">
        <v>-4.646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39" t="s">
        <v>128</v>
      </c>
      <c r="AU311" s="239" t="s">
        <v>79</v>
      </c>
      <c r="AV311" s="14" t="s">
        <v>79</v>
      </c>
      <c r="AW311" s="14" t="s">
        <v>33</v>
      </c>
      <c r="AX311" s="14" t="s">
        <v>72</v>
      </c>
      <c r="AY311" s="239" t="s">
        <v>116</v>
      </c>
    </row>
    <row r="312" spans="1:51" s="14" customFormat="1" ht="12">
      <c r="A312" s="14"/>
      <c r="B312" s="229"/>
      <c r="C312" s="230"/>
      <c r="D312" s="220" t="s">
        <v>128</v>
      </c>
      <c r="E312" s="231" t="s">
        <v>19</v>
      </c>
      <c r="F312" s="232" t="s">
        <v>205</v>
      </c>
      <c r="G312" s="230"/>
      <c r="H312" s="233">
        <v>-1.8</v>
      </c>
      <c r="I312" s="234"/>
      <c r="J312" s="230"/>
      <c r="K312" s="230"/>
      <c r="L312" s="235"/>
      <c r="M312" s="236"/>
      <c r="N312" s="237"/>
      <c r="O312" s="237"/>
      <c r="P312" s="237"/>
      <c r="Q312" s="237"/>
      <c r="R312" s="237"/>
      <c r="S312" s="237"/>
      <c r="T312" s="23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39" t="s">
        <v>128</v>
      </c>
      <c r="AU312" s="239" t="s">
        <v>79</v>
      </c>
      <c r="AV312" s="14" t="s">
        <v>79</v>
      </c>
      <c r="AW312" s="14" t="s">
        <v>33</v>
      </c>
      <c r="AX312" s="14" t="s">
        <v>72</v>
      </c>
      <c r="AY312" s="239" t="s">
        <v>116</v>
      </c>
    </row>
    <row r="313" spans="1:51" s="14" customFormat="1" ht="12">
      <c r="A313" s="14"/>
      <c r="B313" s="229"/>
      <c r="C313" s="230"/>
      <c r="D313" s="220" t="s">
        <v>128</v>
      </c>
      <c r="E313" s="231" t="s">
        <v>19</v>
      </c>
      <c r="F313" s="232" t="s">
        <v>500</v>
      </c>
      <c r="G313" s="230"/>
      <c r="H313" s="233">
        <v>-11.388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39" t="s">
        <v>128</v>
      </c>
      <c r="AU313" s="239" t="s">
        <v>79</v>
      </c>
      <c r="AV313" s="14" t="s">
        <v>79</v>
      </c>
      <c r="AW313" s="14" t="s">
        <v>33</v>
      </c>
      <c r="AX313" s="14" t="s">
        <v>72</v>
      </c>
      <c r="AY313" s="239" t="s">
        <v>116</v>
      </c>
    </row>
    <row r="314" spans="1:51" s="15" customFormat="1" ht="12">
      <c r="A314" s="15"/>
      <c r="B314" s="240"/>
      <c r="C314" s="241"/>
      <c r="D314" s="220" t="s">
        <v>128</v>
      </c>
      <c r="E314" s="242" t="s">
        <v>19</v>
      </c>
      <c r="F314" s="243" t="s">
        <v>152</v>
      </c>
      <c r="G314" s="241"/>
      <c r="H314" s="244">
        <v>21.46200000000001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0" t="s">
        <v>128</v>
      </c>
      <c r="AU314" s="250" t="s">
        <v>79</v>
      </c>
      <c r="AV314" s="15" t="s">
        <v>124</v>
      </c>
      <c r="AW314" s="15" t="s">
        <v>33</v>
      </c>
      <c r="AX314" s="15" t="s">
        <v>77</v>
      </c>
      <c r="AY314" s="250" t="s">
        <v>116</v>
      </c>
    </row>
    <row r="315" spans="1:65" s="2" customFormat="1" ht="16.5" customHeight="1">
      <c r="A315" s="41"/>
      <c r="B315" s="42"/>
      <c r="C315" s="200" t="s">
        <v>501</v>
      </c>
      <c r="D315" s="200" t="s">
        <v>119</v>
      </c>
      <c r="E315" s="201" t="s">
        <v>502</v>
      </c>
      <c r="F315" s="202" t="s">
        <v>503</v>
      </c>
      <c r="G315" s="203" t="s">
        <v>122</v>
      </c>
      <c r="H315" s="204">
        <v>25.677</v>
      </c>
      <c r="I315" s="205"/>
      <c r="J315" s="206">
        <f>ROUND(I315*H315,2)</f>
        <v>0</v>
      </c>
      <c r="K315" s="202" t="s">
        <v>123</v>
      </c>
      <c r="L315" s="47"/>
      <c r="M315" s="207" t="s">
        <v>19</v>
      </c>
      <c r="N315" s="208" t="s">
        <v>43</v>
      </c>
      <c r="O315" s="87"/>
      <c r="P315" s="209">
        <f>O315*H315</f>
        <v>0</v>
      </c>
      <c r="Q315" s="209">
        <v>0.0002</v>
      </c>
      <c r="R315" s="209">
        <f>Q315*H315</f>
        <v>0.0051354</v>
      </c>
      <c r="S315" s="209">
        <v>0</v>
      </c>
      <c r="T315" s="210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11" t="s">
        <v>225</v>
      </c>
      <c r="AT315" s="211" t="s">
        <v>119</v>
      </c>
      <c r="AU315" s="211" t="s">
        <v>79</v>
      </c>
      <c r="AY315" s="20" t="s">
        <v>116</v>
      </c>
      <c r="BE315" s="212">
        <f>IF(N315="základní",J315,0)</f>
        <v>0</v>
      </c>
      <c r="BF315" s="212">
        <f>IF(N315="snížená",J315,0)</f>
        <v>0</v>
      </c>
      <c r="BG315" s="212">
        <f>IF(N315="zákl. přenesená",J315,0)</f>
        <v>0</v>
      </c>
      <c r="BH315" s="212">
        <f>IF(N315="sníž. přenesená",J315,0)</f>
        <v>0</v>
      </c>
      <c r="BI315" s="212">
        <f>IF(N315="nulová",J315,0)</f>
        <v>0</v>
      </c>
      <c r="BJ315" s="20" t="s">
        <v>77</v>
      </c>
      <c r="BK315" s="212">
        <f>ROUND(I315*H315,2)</f>
        <v>0</v>
      </c>
      <c r="BL315" s="20" t="s">
        <v>225</v>
      </c>
      <c r="BM315" s="211" t="s">
        <v>504</v>
      </c>
    </row>
    <row r="316" spans="1:47" s="2" customFormat="1" ht="12">
      <c r="A316" s="41"/>
      <c r="B316" s="42"/>
      <c r="C316" s="43"/>
      <c r="D316" s="213" t="s">
        <v>126</v>
      </c>
      <c r="E316" s="43"/>
      <c r="F316" s="214" t="s">
        <v>505</v>
      </c>
      <c r="G316" s="43"/>
      <c r="H316" s="43"/>
      <c r="I316" s="215"/>
      <c r="J316" s="43"/>
      <c r="K316" s="43"/>
      <c r="L316" s="47"/>
      <c r="M316" s="216"/>
      <c r="N316" s="217"/>
      <c r="O316" s="87"/>
      <c r="P316" s="87"/>
      <c r="Q316" s="87"/>
      <c r="R316" s="87"/>
      <c r="S316" s="87"/>
      <c r="T316" s="88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T316" s="20" t="s">
        <v>126</v>
      </c>
      <c r="AU316" s="20" t="s">
        <v>79</v>
      </c>
    </row>
    <row r="317" spans="1:51" s="14" customFormat="1" ht="12">
      <c r="A317" s="14"/>
      <c r="B317" s="229"/>
      <c r="C317" s="230"/>
      <c r="D317" s="220" t="s">
        <v>128</v>
      </c>
      <c r="E317" s="231" t="s">
        <v>19</v>
      </c>
      <c r="F317" s="232" t="s">
        <v>506</v>
      </c>
      <c r="G317" s="230"/>
      <c r="H317" s="233">
        <v>25.677</v>
      </c>
      <c r="I317" s="234"/>
      <c r="J317" s="230"/>
      <c r="K317" s="230"/>
      <c r="L317" s="235"/>
      <c r="M317" s="236"/>
      <c r="N317" s="237"/>
      <c r="O317" s="237"/>
      <c r="P317" s="237"/>
      <c r="Q317" s="237"/>
      <c r="R317" s="237"/>
      <c r="S317" s="237"/>
      <c r="T317" s="23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39" t="s">
        <v>128</v>
      </c>
      <c r="AU317" s="239" t="s">
        <v>79</v>
      </c>
      <c r="AV317" s="14" t="s">
        <v>79</v>
      </c>
      <c r="AW317" s="14" t="s">
        <v>33</v>
      </c>
      <c r="AX317" s="14" t="s">
        <v>77</v>
      </c>
      <c r="AY317" s="239" t="s">
        <v>116</v>
      </c>
    </row>
    <row r="318" spans="1:65" s="2" customFormat="1" ht="24.15" customHeight="1">
      <c r="A318" s="41"/>
      <c r="B318" s="42"/>
      <c r="C318" s="200" t="s">
        <v>507</v>
      </c>
      <c r="D318" s="200" t="s">
        <v>119</v>
      </c>
      <c r="E318" s="201" t="s">
        <v>508</v>
      </c>
      <c r="F318" s="202" t="s">
        <v>509</v>
      </c>
      <c r="G318" s="203" t="s">
        <v>122</v>
      </c>
      <c r="H318" s="204">
        <v>25.677</v>
      </c>
      <c r="I318" s="205"/>
      <c r="J318" s="206">
        <f>ROUND(I318*H318,2)</f>
        <v>0</v>
      </c>
      <c r="K318" s="202" t="s">
        <v>123</v>
      </c>
      <c r="L318" s="47"/>
      <c r="M318" s="207" t="s">
        <v>19</v>
      </c>
      <c r="N318" s="208" t="s">
        <v>43</v>
      </c>
      <c r="O318" s="87"/>
      <c r="P318" s="209">
        <f>O318*H318</f>
        <v>0</v>
      </c>
      <c r="Q318" s="209">
        <v>0.00026</v>
      </c>
      <c r="R318" s="209">
        <f>Q318*H318</f>
        <v>0.0066760199999999995</v>
      </c>
      <c r="S318" s="209">
        <v>0</v>
      </c>
      <c r="T318" s="210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11" t="s">
        <v>225</v>
      </c>
      <c r="AT318" s="211" t="s">
        <v>119</v>
      </c>
      <c r="AU318" s="211" t="s">
        <v>79</v>
      </c>
      <c r="AY318" s="20" t="s">
        <v>116</v>
      </c>
      <c r="BE318" s="212">
        <f>IF(N318="základní",J318,0)</f>
        <v>0</v>
      </c>
      <c r="BF318" s="212">
        <f>IF(N318="snížená",J318,0)</f>
        <v>0</v>
      </c>
      <c r="BG318" s="212">
        <f>IF(N318="zákl. přenesená",J318,0)</f>
        <v>0</v>
      </c>
      <c r="BH318" s="212">
        <f>IF(N318="sníž. přenesená",J318,0)</f>
        <v>0</v>
      </c>
      <c r="BI318" s="212">
        <f>IF(N318="nulová",J318,0)</f>
        <v>0</v>
      </c>
      <c r="BJ318" s="20" t="s">
        <v>77</v>
      </c>
      <c r="BK318" s="212">
        <f>ROUND(I318*H318,2)</f>
        <v>0</v>
      </c>
      <c r="BL318" s="20" t="s">
        <v>225</v>
      </c>
      <c r="BM318" s="211" t="s">
        <v>510</v>
      </c>
    </row>
    <row r="319" spans="1:47" s="2" customFormat="1" ht="12">
      <c r="A319" s="41"/>
      <c r="B319" s="42"/>
      <c r="C319" s="43"/>
      <c r="D319" s="213" t="s">
        <v>126</v>
      </c>
      <c r="E319" s="43"/>
      <c r="F319" s="214" t="s">
        <v>511</v>
      </c>
      <c r="G319" s="43"/>
      <c r="H319" s="43"/>
      <c r="I319" s="215"/>
      <c r="J319" s="43"/>
      <c r="K319" s="43"/>
      <c r="L319" s="47"/>
      <c r="M319" s="216"/>
      <c r="N319" s="217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20" t="s">
        <v>126</v>
      </c>
      <c r="AU319" s="20" t="s">
        <v>79</v>
      </c>
    </row>
    <row r="320" spans="1:63" s="12" customFormat="1" ht="25.9" customHeight="1">
      <c r="A320" s="12"/>
      <c r="B320" s="184"/>
      <c r="C320" s="185"/>
      <c r="D320" s="186" t="s">
        <v>71</v>
      </c>
      <c r="E320" s="187" t="s">
        <v>512</v>
      </c>
      <c r="F320" s="187" t="s">
        <v>513</v>
      </c>
      <c r="G320" s="185"/>
      <c r="H320" s="185"/>
      <c r="I320" s="188"/>
      <c r="J320" s="189">
        <f>BK320</f>
        <v>0</v>
      </c>
      <c r="K320" s="185"/>
      <c r="L320" s="190"/>
      <c r="M320" s="191"/>
      <c r="N320" s="192"/>
      <c r="O320" s="192"/>
      <c r="P320" s="193">
        <f>P321</f>
        <v>0</v>
      </c>
      <c r="Q320" s="192"/>
      <c r="R320" s="193">
        <f>R321</f>
        <v>0</v>
      </c>
      <c r="S320" s="192"/>
      <c r="T320" s="194">
        <f>T321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195" t="s">
        <v>153</v>
      </c>
      <c r="AT320" s="196" t="s">
        <v>71</v>
      </c>
      <c r="AU320" s="196" t="s">
        <v>72</v>
      </c>
      <c r="AY320" s="195" t="s">
        <v>116</v>
      </c>
      <c r="BK320" s="197">
        <f>BK321</f>
        <v>0</v>
      </c>
    </row>
    <row r="321" spans="1:65" s="2" customFormat="1" ht="16.5" customHeight="1">
      <c r="A321" s="41"/>
      <c r="B321" s="42"/>
      <c r="C321" s="200" t="s">
        <v>514</v>
      </c>
      <c r="D321" s="200" t="s">
        <v>119</v>
      </c>
      <c r="E321" s="201" t="s">
        <v>515</v>
      </c>
      <c r="F321" s="202" t="s">
        <v>513</v>
      </c>
      <c r="G321" s="203" t="s">
        <v>387</v>
      </c>
      <c r="H321" s="261"/>
      <c r="I321" s="205"/>
      <c r="J321" s="206">
        <f>ROUND(I321*H321,2)</f>
        <v>0</v>
      </c>
      <c r="K321" s="202" t="s">
        <v>19</v>
      </c>
      <c r="L321" s="47"/>
      <c r="M321" s="273" t="s">
        <v>19</v>
      </c>
      <c r="N321" s="274" t="s">
        <v>43</v>
      </c>
      <c r="O321" s="275"/>
      <c r="P321" s="276">
        <f>O321*H321</f>
        <v>0</v>
      </c>
      <c r="Q321" s="276">
        <v>0</v>
      </c>
      <c r="R321" s="276">
        <f>Q321*H321</f>
        <v>0</v>
      </c>
      <c r="S321" s="276">
        <v>0</v>
      </c>
      <c r="T321" s="277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11" t="s">
        <v>124</v>
      </c>
      <c r="AT321" s="211" t="s">
        <v>119</v>
      </c>
      <c r="AU321" s="211" t="s">
        <v>77</v>
      </c>
      <c r="AY321" s="20" t="s">
        <v>116</v>
      </c>
      <c r="BE321" s="212">
        <f>IF(N321="základní",J321,0)</f>
        <v>0</v>
      </c>
      <c r="BF321" s="212">
        <f>IF(N321="snížená",J321,0)</f>
        <v>0</v>
      </c>
      <c r="BG321" s="212">
        <f>IF(N321="zákl. přenesená",J321,0)</f>
        <v>0</v>
      </c>
      <c r="BH321" s="212">
        <f>IF(N321="sníž. přenesená",J321,0)</f>
        <v>0</v>
      </c>
      <c r="BI321" s="212">
        <f>IF(N321="nulová",J321,0)</f>
        <v>0</v>
      </c>
      <c r="BJ321" s="20" t="s">
        <v>77</v>
      </c>
      <c r="BK321" s="212">
        <f>ROUND(I321*H321,2)</f>
        <v>0</v>
      </c>
      <c r="BL321" s="20" t="s">
        <v>124</v>
      </c>
      <c r="BM321" s="211" t="s">
        <v>516</v>
      </c>
    </row>
    <row r="322" spans="1:31" s="2" customFormat="1" ht="6.95" customHeight="1">
      <c r="A322" s="41"/>
      <c r="B322" s="62"/>
      <c r="C322" s="63"/>
      <c r="D322" s="63"/>
      <c r="E322" s="63"/>
      <c r="F322" s="63"/>
      <c r="G322" s="63"/>
      <c r="H322" s="63"/>
      <c r="I322" s="63"/>
      <c r="J322" s="63"/>
      <c r="K322" s="63"/>
      <c r="L322" s="47"/>
      <c r="M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</row>
  </sheetData>
  <sheetProtection password="80EB" sheet="1" objects="1" scenarios="1" formatColumns="0" formatRows="0" autoFilter="0"/>
  <autoFilter ref="C88:K321"/>
  <mergeCells count="6">
    <mergeCell ref="E7:H7"/>
    <mergeCell ref="E16:H16"/>
    <mergeCell ref="E25:H25"/>
    <mergeCell ref="E46:H46"/>
    <mergeCell ref="E81:H81"/>
    <mergeCell ref="L2:V2"/>
  </mergeCells>
  <hyperlinks>
    <hyperlink ref="F93" r:id="rId1" display="https://podminky.urs.cz/item/CS_URS_2024_01/340271025"/>
    <hyperlink ref="F97" r:id="rId2" display="https://podminky.urs.cz/item/CS_URS_2024_01/342291112"/>
    <hyperlink ref="F100" r:id="rId3" display="https://podminky.urs.cz/item/CS_URS_2024_01/342291121"/>
    <hyperlink ref="F104" r:id="rId4" display="https://podminky.urs.cz/item/CS_URS_2024_01/611325416"/>
    <hyperlink ref="F111" r:id="rId5" display="https://podminky.urs.cz/item/CS_URS_2024_01/612325111"/>
    <hyperlink ref="F115" r:id="rId6" display="https://podminky.urs.cz/item/CS_URS_2024_01/612325411"/>
    <hyperlink ref="F122" r:id="rId7" display="https://podminky.urs.cz/item/CS_URS_2024_01/619995001"/>
    <hyperlink ref="F126" r:id="rId8" display="https://podminky.urs.cz/item/CS_URS_2024_01/612131101"/>
    <hyperlink ref="F132" r:id="rId9" display="https://podminky.urs.cz/item/CS_URS_2024_01/612321121"/>
    <hyperlink ref="F134" r:id="rId10" display="https://podminky.urs.cz/item/CS_URS_2024_01/612321191"/>
    <hyperlink ref="F136" r:id="rId11" display="https://podminky.urs.cz/item/CS_URS_2024_01/612142001"/>
    <hyperlink ref="F140" r:id="rId12" display="https://podminky.urs.cz/item/CS_URS_2024_01/612131121"/>
    <hyperlink ref="F148" r:id="rId13" display="https://podminky.urs.cz/item/CS_URS_2024_01/612311131"/>
    <hyperlink ref="F150" r:id="rId14" display="https://podminky.urs.cz/item/CS_URS_2024_01/642942111"/>
    <hyperlink ref="F156" r:id="rId15" display="https://podminky.urs.cz/item/CS_URS_2024_01/968072455"/>
    <hyperlink ref="F159" r:id="rId16" display="https://podminky.urs.cz/item/CS_URS_2024_01/962031132"/>
    <hyperlink ref="F163" r:id="rId17" display="https://podminky.urs.cz/item/CS_URS_2024_01/962031133"/>
    <hyperlink ref="F167" r:id="rId18" display="https://podminky.urs.cz/item/CS_URS_2024_01/965046111"/>
    <hyperlink ref="F174" r:id="rId19" display="https://podminky.urs.cz/item/CS_URS_2024_01/965046119"/>
    <hyperlink ref="F177" r:id="rId20" display="https://podminky.urs.cz/item/CS_URS_2024_01/978011121"/>
    <hyperlink ref="F184" r:id="rId21" display="https://podminky.urs.cz/item/CS_URS_2024_01/978013121"/>
    <hyperlink ref="F192" r:id="rId22" display="https://podminky.urs.cz/item/CS_URS_2024_01/949101111"/>
    <hyperlink ref="F194" r:id="rId23" display="https://podminky.urs.cz/item/CS_URS_2024_01/952901111"/>
    <hyperlink ref="F197" r:id="rId24" display="https://podminky.urs.cz/item/CS_URS_2024_01/997002611"/>
    <hyperlink ref="F199" r:id="rId25" display="https://podminky.urs.cz/item/CS_URS_2024_01/997013211"/>
    <hyperlink ref="F201" r:id="rId26" display="https://podminky.urs.cz/item/CS_URS_2024_01/997013501"/>
    <hyperlink ref="F203" r:id="rId27" display="https://podminky.urs.cz/item/CS_URS_2024_01/997013509"/>
    <hyperlink ref="F206" r:id="rId28" display="https://podminky.urs.cz/item/CS_URS_2024_01/997013631"/>
    <hyperlink ref="F209" r:id="rId29" display="https://podminky.urs.cz/item/CS_URS_2024_01/998018001"/>
    <hyperlink ref="F215" r:id="rId30" display="https://podminky.urs.cz/item/CS_URS_2024_01/725210821"/>
    <hyperlink ref="F217" r:id="rId31" display="https://podminky.urs.cz/item/CS_URS_2024_01/725240811"/>
    <hyperlink ref="F219" r:id="rId32" display="https://podminky.urs.cz/item/CS_URS_2024_01/725820801"/>
    <hyperlink ref="F221" r:id="rId33" display="https://podminky.urs.cz/item/CS_URS_2024_01/725820802"/>
    <hyperlink ref="F223" r:id="rId34" display="https://podminky.urs.cz/item/CS_URS_2024_01/725860811"/>
    <hyperlink ref="F229" r:id="rId35" display="https://podminky.urs.cz/item/CS_URS_2024_01/766660001"/>
    <hyperlink ref="F232" r:id="rId36" display="https://podminky.urs.cz/item/CS_URS_2024_01/766660729"/>
    <hyperlink ref="F235" r:id="rId37" display="https://podminky.urs.cz/item/CS_URS_2024_01/998766311"/>
    <hyperlink ref="F238" r:id="rId38" display="https://podminky.urs.cz/item/CS_URS_2024_01/776201811"/>
    <hyperlink ref="F245" r:id="rId39" display="https://podminky.urs.cz/item/CS_URS_2024_01/776410811"/>
    <hyperlink ref="F248" r:id="rId40" display="https://podminky.urs.cz/item/CS_URS_2024_01/776121112"/>
    <hyperlink ref="F259" r:id="rId41" display="https://podminky.urs.cz/item/CS_URS_2024_01/776141114"/>
    <hyperlink ref="F261" r:id="rId42" display="https://podminky.urs.cz/item/CS_URS_2024_01/776221111"/>
    <hyperlink ref="F265" r:id="rId43" display="https://podminky.urs.cz/item/CS_URS_2024_01/776411111"/>
    <hyperlink ref="F270" r:id="rId44" display="https://podminky.urs.cz/item/CS_URS_2024_01/776421312"/>
    <hyperlink ref="F274" r:id="rId45" display="https://podminky.urs.cz/item/CS_URS_2024_01/998776311"/>
    <hyperlink ref="F277" r:id="rId46" display="https://podminky.urs.cz/item/CS_URS_2024_01/781471810"/>
    <hyperlink ref="F283" r:id="rId47" display="https://podminky.urs.cz/item/CS_URS_2024_01/783806805"/>
    <hyperlink ref="F293" r:id="rId48" display="https://podminky.urs.cz/item/CS_URS_2024_01/783315101"/>
    <hyperlink ref="F297" r:id="rId49" display="https://podminky.urs.cz/item/CS_URS_2024_01/783317101"/>
    <hyperlink ref="F300" r:id="rId50" display="https://podminky.urs.cz/item/CS_URS_2024_01/784121001"/>
    <hyperlink ref="F316" r:id="rId51" display="https://podminky.urs.cz/item/CS_URS_2024_01/784181121"/>
    <hyperlink ref="F319" r:id="rId52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8" customWidth="1"/>
    <col min="2" max="2" width="1.7109375" style="278" customWidth="1"/>
    <col min="3" max="4" width="5.00390625" style="278" customWidth="1"/>
    <col min="5" max="5" width="11.7109375" style="278" customWidth="1"/>
    <col min="6" max="6" width="9.140625" style="278" customWidth="1"/>
    <col min="7" max="7" width="5.00390625" style="278" customWidth="1"/>
    <col min="8" max="8" width="77.8515625" style="278" customWidth="1"/>
    <col min="9" max="10" width="20.00390625" style="278" customWidth="1"/>
    <col min="11" max="11" width="1.7109375" style="278" customWidth="1"/>
  </cols>
  <sheetData>
    <row r="1" s="1" customFormat="1" ht="37.5" customHeight="1"/>
    <row r="2" spans="2:11" s="1" customFormat="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s="17" customFormat="1" ht="45" customHeight="1">
      <c r="B3" s="282"/>
      <c r="C3" s="283" t="s">
        <v>517</v>
      </c>
      <c r="D3" s="283"/>
      <c r="E3" s="283"/>
      <c r="F3" s="283"/>
      <c r="G3" s="283"/>
      <c r="H3" s="283"/>
      <c r="I3" s="283"/>
      <c r="J3" s="283"/>
      <c r="K3" s="284"/>
    </row>
    <row r="4" spans="2:11" s="1" customFormat="1" ht="25.5" customHeight="1">
      <c r="B4" s="285"/>
      <c r="C4" s="286" t="s">
        <v>518</v>
      </c>
      <c r="D4" s="286"/>
      <c r="E4" s="286"/>
      <c r="F4" s="286"/>
      <c r="G4" s="286"/>
      <c r="H4" s="286"/>
      <c r="I4" s="286"/>
      <c r="J4" s="286"/>
      <c r="K4" s="287"/>
    </row>
    <row r="5" spans="2:11" s="1" customFormat="1" ht="5.25" customHeight="1">
      <c r="B5" s="285"/>
      <c r="C5" s="288"/>
      <c r="D5" s="288"/>
      <c r="E5" s="288"/>
      <c r="F5" s="288"/>
      <c r="G5" s="288"/>
      <c r="H5" s="288"/>
      <c r="I5" s="288"/>
      <c r="J5" s="288"/>
      <c r="K5" s="287"/>
    </row>
    <row r="6" spans="2:11" s="1" customFormat="1" ht="15" customHeight="1">
      <c r="B6" s="285"/>
      <c r="C6" s="289" t="s">
        <v>519</v>
      </c>
      <c r="D6" s="289"/>
      <c r="E6" s="289"/>
      <c r="F6" s="289"/>
      <c r="G6" s="289"/>
      <c r="H6" s="289"/>
      <c r="I6" s="289"/>
      <c r="J6" s="289"/>
      <c r="K6" s="287"/>
    </row>
    <row r="7" spans="2:11" s="1" customFormat="1" ht="15" customHeight="1">
      <c r="B7" s="290"/>
      <c r="C7" s="289" t="s">
        <v>520</v>
      </c>
      <c r="D7" s="289"/>
      <c r="E7" s="289"/>
      <c r="F7" s="289"/>
      <c r="G7" s="289"/>
      <c r="H7" s="289"/>
      <c r="I7" s="289"/>
      <c r="J7" s="289"/>
      <c r="K7" s="287"/>
    </row>
    <row r="8" spans="2:11" s="1" customFormat="1" ht="12.75" customHeight="1">
      <c r="B8" s="290"/>
      <c r="C8" s="289"/>
      <c r="D8" s="289"/>
      <c r="E8" s="289"/>
      <c r="F8" s="289"/>
      <c r="G8" s="289"/>
      <c r="H8" s="289"/>
      <c r="I8" s="289"/>
      <c r="J8" s="289"/>
      <c r="K8" s="287"/>
    </row>
    <row r="9" spans="2:11" s="1" customFormat="1" ht="15" customHeight="1">
      <c r="B9" s="290"/>
      <c r="C9" s="289" t="s">
        <v>521</v>
      </c>
      <c r="D9" s="289"/>
      <c r="E9" s="289"/>
      <c r="F9" s="289"/>
      <c r="G9" s="289"/>
      <c r="H9" s="289"/>
      <c r="I9" s="289"/>
      <c r="J9" s="289"/>
      <c r="K9" s="287"/>
    </row>
    <row r="10" spans="2:11" s="1" customFormat="1" ht="15" customHeight="1">
      <c r="B10" s="290"/>
      <c r="C10" s="289"/>
      <c r="D10" s="289" t="s">
        <v>522</v>
      </c>
      <c r="E10" s="289"/>
      <c r="F10" s="289"/>
      <c r="G10" s="289"/>
      <c r="H10" s="289"/>
      <c r="I10" s="289"/>
      <c r="J10" s="289"/>
      <c r="K10" s="287"/>
    </row>
    <row r="11" spans="2:11" s="1" customFormat="1" ht="15" customHeight="1">
      <c r="B11" s="290"/>
      <c r="C11" s="291"/>
      <c r="D11" s="289" t="s">
        <v>523</v>
      </c>
      <c r="E11" s="289"/>
      <c r="F11" s="289"/>
      <c r="G11" s="289"/>
      <c r="H11" s="289"/>
      <c r="I11" s="289"/>
      <c r="J11" s="289"/>
      <c r="K11" s="287"/>
    </row>
    <row r="12" spans="2:11" s="1" customFormat="1" ht="15" customHeight="1">
      <c r="B12" s="290"/>
      <c r="C12" s="291"/>
      <c r="D12" s="289"/>
      <c r="E12" s="289"/>
      <c r="F12" s="289"/>
      <c r="G12" s="289"/>
      <c r="H12" s="289"/>
      <c r="I12" s="289"/>
      <c r="J12" s="289"/>
      <c r="K12" s="287"/>
    </row>
    <row r="13" spans="2:11" s="1" customFormat="1" ht="15" customHeight="1">
      <c r="B13" s="290"/>
      <c r="C13" s="291"/>
      <c r="D13" s="292" t="s">
        <v>524</v>
      </c>
      <c r="E13" s="289"/>
      <c r="F13" s="289"/>
      <c r="G13" s="289"/>
      <c r="H13" s="289"/>
      <c r="I13" s="289"/>
      <c r="J13" s="289"/>
      <c r="K13" s="287"/>
    </row>
    <row r="14" spans="2:11" s="1" customFormat="1" ht="12.75" customHeight="1">
      <c r="B14" s="290"/>
      <c r="C14" s="291"/>
      <c r="D14" s="291"/>
      <c r="E14" s="291"/>
      <c r="F14" s="291"/>
      <c r="G14" s="291"/>
      <c r="H14" s="291"/>
      <c r="I14" s="291"/>
      <c r="J14" s="291"/>
      <c r="K14" s="287"/>
    </row>
    <row r="15" spans="2:11" s="1" customFormat="1" ht="15" customHeight="1">
      <c r="B15" s="290"/>
      <c r="C15" s="291"/>
      <c r="D15" s="289" t="s">
        <v>525</v>
      </c>
      <c r="E15" s="289"/>
      <c r="F15" s="289"/>
      <c r="G15" s="289"/>
      <c r="H15" s="289"/>
      <c r="I15" s="289"/>
      <c r="J15" s="289"/>
      <c r="K15" s="287"/>
    </row>
    <row r="16" spans="2:11" s="1" customFormat="1" ht="15" customHeight="1">
      <c r="B16" s="290"/>
      <c r="C16" s="291"/>
      <c r="D16" s="289" t="s">
        <v>526</v>
      </c>
      <c r="E16" s="289"/>
      <c r="F16" s="289"/>
      <c r="G16" s="289"/>
      <c r="H16" s="289"/>
      <c r="I16" s="289"/>
      <c r="J16" s="289"/>
      <c r="K16" s="287"/>
    </row>
    <row r="17" spans="2:11" s="1" customFormat="1" ht="15" customHeight="1">
      <c r="B17" s="290"/>
      <c r="C17" s="291"/>
      <c r="D17" s="289" t="s">
        <v>527</v>
      </c>
      <c r="E17" s="289"/>
      <c r="F17" s="289"/>
      <c r="G17" s="289"/>
      <c r="H17" s="289"/>
      <c r="I17" s="289"/>
      <c r="J17" s="289"/>
      <c r="K17" s="287"/>
    </row>
    <row r="18" spans="2:11" s="1" customFormat="1" ht="15" customHeight="1">
      <c r="B18" s="290"/>
      <c r="C18" s="291"/>
      <c r="D18" s="291"/>
      <c r="E18" s="293" t="s">
        <v>76</v>
      </c>
      <c r="F18" s="289" t="s">
        <v>528</v>
      </c>
      <c r="G18" s="289"/>
      <c r="H18" s="289"/>
      <c r="I18" s="289"/>
      <c r="J18" s="289"/>
      <c r="K18" s="287"/>
    </row>
    <row r="19" spans="2:11" s="1" customFormat="1" ht="15" customHeight="1">
      <c r="B19" s="290"/>
      <c r="C19" s="291"/>
      <c r="D19" s="291"/>
      <c r="E19" s="293" t="s">
        <v>529</v>
      </c>
      <c r="F19" s="289" t="s">
        <v>530</v>
      </c>
      <c r="G19" s="289"/>
      <c r="H19" s="289"/>
      <c r="I19" s="289"/>
      <c r="J19" s="289"/>
      <c r="K19" s="287"/>
    </row>
    <row r="20" spans="2:11" s="1" customFormat="1" ht="15" customHeight="1">
      <c r="B20" s="290"/>
      <c r="C20" s="291"/>
      <c r="D20" s="291"/>
      <c r="E20" s="293" t="s">
        <v>531</v>
      </c>
      <c r="F20" s="289" t="s">
        <v>532</v>
      </c>
      <c r="G20" s="289"/>
      <c r="H20" s="289"/>
      <c r="I20" s="289"/>
      <c r="J20" s="289"/>
      <c r="K20" s="287"/>
    </row>
    <row r="21" spans="2:11" s="1" customFormat="1" ht="15" customHeight="1">
      <c r="B21" s="290"/>
      <c r="C21" s="291"/>
      <c r="D21" s="291"/>
      <c r="E21" s="293" t="s">
        <v>533</v>
      </c>
      <c r="F21" s="289" t="s">
        <v>534</v>
      </c>
      <c r="G21" s="289"/>
      <c r="H21" s="289"/>
      <c r="I21" s="289"/>
      <c r="J21" s="289"/>
      <c r="K21" s="287"/>
    </row>
    <row r="22" spans="2:11" s="1" customFormat="1" ht="15" customHeight="1">
      <c r="B22" s="290"/>
      <c r="C22" s="291"/>
      <c r="D22" s="291"/>
      <c r="E22" s="293" t="s">
        <v>535</v>
      </c>
      <c r="F22" s="289" t="s">
        <v>536</v>
      </c>
      <c r="G22" s="289"/>
      <c r="H22" s="289"/>
      <c r="I22" s="289"/>
      <c r="J22" s="289"/>
      <c r="K22" s="287"/>
    </row>
    <row r="23" spans="2:11" s="1" customFormat="1" ht="15" customHeight="1">
      <c r="B23" s="290"/>
      <c r="C23" s="291"/>
      <c r="D23" s="291"/>
      <c r="E23" s="293" t="s">
        <v>537</v>
      </c>
      <c r="F23" s="289" t="s">
        <v>538</v>
      </c>
      <c r="G23" s="289"/>
      <c r="H23" s="289"/>
      <c r="I23" s="289"/>
      <c r="J23" s="289"/>
      <c r="K23" s="287"/>
    </row>
    <row r="24" spans="2:11" s="1" customFormat="1" ht="12.75" customHeight="1">
      <c r="B24" s="290"/>
      <c r="C24" s="291"/>
      <c r="D24" s="291"/>
      <c r="E24" s="291"/>
      <c r="F24" s="291"/>
      <c r="G24" s="291"/>
      <c r="H24" s="291"/>
      <c r="I24" s="291"/>
      <c r="J24" s="291"/>
      <c r="K24" s="287"/>
    </row>
    <row r="25" spans="2:11" s="1" customFormat="1" ht="15" customHeight="1">
      <c r="B25" s="290"/>
      <c r="C25" s="289" t="s">
        <v>539</v>
      </c>
      <c r="D25" s="289"/>
      <c r="E25" s="289"/>
      <c r="F25" s="289"/>
      <c r="G25" s="289"/>
      <c r="H25" s="289"/>
      <c r="I25" s="289"/>
      <c r="J25" s="289"/>
      <c r="K25" s="287"/>
    </row>
    <row r="26" spans="2:11" s="1" customFormat="1" ht="15" customHeight="1">
      <c r="B26" s="290"/>
      <c r="C26" s="289" t="s">
        <v>540</v>
      </c>
      <c r="D26" s="289"/>
      <c r="E26" s="289"/>
      <c r="F26" s="289"/>
      <c r="G26" s="289"/>
      <c r="H26" s="289"/>
      <c r="I26" s="289"/>
      <c r="J26" s="289"/>
      <c r="K26" s="287"/>
    </row>
    <row r="27" spans="2:11" s="1" customFormat="1" ht="15" customHeight="1">
      <c r="B27" s="290"/>
      <c r="C27" s="289"/>
      <c r="D27" s="289" t="s">
        <v>541</v>
      </c>
      <c r="E27" s="289"/>
      <c r="F27" s="289"/>
      <c r="G27" s="289"/>
      <c r="H27" s="289"/>
      <c r="I27" s="289"/>
      <c r="J27" s="289"/>
      <c r="K27" s="287"/>
    </row>
    <row r="28" spans="2:11" s="1" customFormat="1" ht="15" customHeight="1">
      <c r="B28" s="290"/>
      <c r="C28" s="291"/>
      <c r="D28" s="289" t="s">
        <v>542</v>
      </c>
      <c r="E28" s="289"/>
      <c r="F28" s="289"/>
      <c r="G28" s="289"/>
      <c r="H28" s="289"/>
      <c r="I28" s="289"/>
      <c r="J28" s="289"/>
      <c r="K28" s="287"/>
    </row>
    <row r="29" spans="2:11" s="1" customFormat="1" ht="12.75" customHeight="1">
      <c r="B29" s="290"/>
      <c r="C29" s="291"/>
      <c r="D29" s="291"/>
      <c r="E29" s="291"/>
      <c r="F29" s="291"/>
      <c r="G29" s="291"/>
      <c r="H29" s="291"/>
      <c r="I29" s="291"/>
      <c r="J29" s="291"/>
      <c r="K29" s="287"/>
    </row>
    <row r="30" spans="2:11" s="1" customFormat="1" ht="15" customHeight="1">
      <c r="B30" s="290"/>
      <c r="C30" s="291"/>
      <c r="D30" s="289" t="s">
        <v>543</v>
      </c>
      <c r="E30" s="289"/>
      <c r="F30" s="289"/>
      <c r="G30" s="289"/>
      <c r="H30" s="289"/>
      <c r="I30" s="289"/>
      <c r="J30" s="289"/>
      <c r="K30" s="287"/>
    </row>
    <row r="31" spans="2:11" s="1" customFormat="1" ht="15" customHeight="1">
      <c r="B31" s="290"/>
      <c r="C31" s="291"/>
      <c r="D31" s="289" t="s">
        <v>544</v>
      </c>
      <c r="E31" s="289"/>
      <c r="F31" s="289"/>
      <c r="G31" s="289"/>
      <c r="H31" s="289"/>
      <c r="I31" s="289"/>
      <c r="J31" s="289"/>
      <c r="K31" s="287"/>
    </row>
    <row r="32" spans="2:11" s="1" customFormat="1" ht="12.75" customHeight="1">
      <c r="B32" s="290"/>
      <c r="C32" s="291"/>
      <c r="D32" s="291"/>
      <c r="E32" s="291"/>
      <c r="F32" s="291"/>
      <c r="G32" s="291"/>
      <c r="H32" s="291"/>
      <c r="I32" s="291"/>
      <c r="J32" s="291"/>
      <c r="K32" s="287"/>
    </row>
    <row r="33" spans="2:11" s="1" customFormat="1" ht="15" customHeight="1">
      <c r="B33" s="290"/>
      <c r="C33" s="291"/>
      <c r="D33" s="289" t="s">
        <v>545</v>
      </c>
      <c r="E33" s="289"/>
      <c r="F33" s="289"/>
      <c r="G33" s="289"/>
      <c r="H33" s="289"/>
      <c r="I33" s="289"/>
      <c r="J33" s="289"/>
      <c r="K33" s="287"/>
    </row>
    <row r="34" spans="2:11" s="1" customFormat="1" ht="15" customHeight="1">
      <c r="B34" s="290"/>
      <c r="C34" s="291"/>
      <c r="D34" s="289" t="s">
        <v>546</v>
      </c>
      <c r="E34" s="289"/>
      <c r="F34" s="289"/>
      <c r="G34" s="289"/>
      <c r="H34" s="289"/>
      <c r="I34" s="289"/>
      <c r="J34" s="289"/>
      <c r="K34" s="287"/>
    </row>
    <row r="35" spans="2:11" s="1" customFormat="1" ht="15" customHeight="1">
      <c r="B35" s="290"/>
      <c r="C35" s="291"/>
      <c r="D35" s="289" t="s">
        <v>547</v>
      </c>
      <c r="E35" s="289"/>
      <c r="F35" s="289"/>
      <c r="G35" s="289"/>
      <c r="H35" s="289"/>
      <c r="I35" s="289"/>
      <c r="J35" s="289"/>
      <c r="K35" s="287"/>
    </row>
    <row r="36" spans="2:11" s="1" customFormat="1" ht="15" customHeight="1">
      <c r="B36" s="290"/>
      <c r="C36" s="291"/>
      <c r="D36" s="289"/>
      <c r="E36" s="292" t="s">
        <v>102</v>
      </c>
      <c r="F36" s="289"/>
      <c r="G36" s="289" t="s">
        <v>548</v>
      </c>
      <c r="H36" s="289"/>
      <c r="I36" s="289"/>
      <c r="J36" s="289"/>
      <c r="K36" s="287"/>
    </row>
    <row r="37" spans="2:11" s="1" customFormat="1" ht="30.75" customHeight="1">
      <c r="B37" s="290"/>
      <c r="C37" s="291"/>
      <c r="D37" s="289"/>
      <c r="E37" s="292" t="s">
        <v>549</v>
      </c>
      <c r="F37" s="289"/>
      <c r="G37" s="289" t="s">
        <v>550</v>
      </c>
      <c r="H37" s="289"/>
      <c r="I37" s="289"/>
      <c r="J37" s="289"/>
      <c r="K37" s="287"/>
    </row>
    <row r="38" spans="2:11" s="1" customFormat="1" ht="15" customHeight="1">
      <c r="B38" s="290"/>
      <c r="C38" s="291"/>
      <c r="D38" s="289"/>
      <c r="E38" s="292" t="s">
        <v>53</v>
      </c>
      <c r="F38" s="289"/>
      <c r="G38" s="289" t="s">
        <v>551</v>
      </c>
      <c r="H38" s="289"/>
      <c r="I38" s="289"/>
      <c r="J38" s="289"/>
      <c r="K38" s="287"/>
    </row>
    <row r="39" spans="2:11" s="1" customFormat="1" ht="15" customHeight="1">
      <c r="B39" s="290"/>
      <c r="C39" s="291"/>
      <c r="D39" s="289"/>
      <c r="E39" s="292" t="s">
        <v>54</v>
      </c>
      <c r="F39" s="289"/>
      <c r="G39" s="289" t="s">
        <v>552</v>
      </c>
      <c r="H39" s="289"/>
      <c r="I39" s="289"/>
      <c r="J39" s="289"/>
      <c r="K39" s="287"/>
    </row>
    <row r="40" spans="2:11" s="1" customFormat="1" ht="15" customHeight="1">
      <c r="B40" s="290"/>
      <c r="C40" s="291"/>
      <c r="D40" s="289"/>
      <c r="E40" s="292" t="s">
        <v>103</v>
      </c>
      <c r="F40" s="289"/>
      <c r="G40" s="289" t="s">
        <v>553</v>
      </c>
      <c r="H40" s="289"/>
      <c r="I40" s="289"/>
      <c r="J40" s="289"/>
      <c r="K40" s="287"/>
    </row>
    <row r="41" spans="2:11" s="1" customFormat="1" ht="15" customHeight="1">
      <c r="B41" s="290"/>
      <c r="C41" s="291"/>
      <c r="D41" s="289"/>
      <c r="E41" s="292" t="s">
        <v>104</v>
      </c>
      <c r="F41" s="289"/>
      <c r="G41" s="289" t="s">
        <v>554</v>
      </c>
      <c r="H41" s="289"/>
      <c r="I41" s="289"/>
      <c r="J41" s="289"/>
      <c r="K41" s="287"/>
    </row>
    <row r="42" spans="2:11" s="1" customFormat="1" ht="15" customHeight="1">
      <c r="B42" s="290"/>
      <c r="C42" s="291"/>
      <c r="D42" s="289"/>
      <c r="E42" s="292" t="s">
        <v>555</v>
      </c>
      <c r="F42" s="289"/>
      <c r="G42" s="289" t="s">
        <v>556</v>
      </c>
      <c r="H42" s="289"/>
      <c r="I42" s="289"/>
      <c r="J42" s="289"/>
      <c r="K42" s="287"/>
    </row>
    <row r="43" spans="2:11" s="1" customFormat="1" ht="15" customHeight="1">
      <c r="B43" s="290"/>
      <c r="C43" s="291"/>
      <c r="D43" s="289"/>
      <c r="E43" s="292"/>
      <c r="F43" s="289"/>
      <c r="G43" s="289" t="s">
        <v>557</v>
      </c>
      <c r="H43" s="289"/>
      <c r="I43" s="289"/>
      <c r="J43" s="289"/>
      <c r="K43" s="287"/>
    </row>
    <row r="44" spans="2:11" s="1" customFormat="1" ht="15" customHeight="1">
      <c r="B44" s="290"/>
      <c r="C44" s="291"/>
      <c r="D44" s="289"/>
      <c r="E44" s="292" t="s">
        <v>558</v>
      </c>
      <c r="F44" s="289"/>
      <c r="G44" s="289" t="s">
        <v>559</v>
      </c>
      <c r="H44" s="289"/>
      <c r="I44" s="289"/>
      <c r="J44" s="289"/>
      <c r="K44" s="287"/>
    </row>
    <row r="45" spans="2:11" s="1" customFormat="1" ht="15" customHeight="1">
      <c r="B45" s="290"/>
      <c r="C45" s="291"/>
      <c r="D45" s="289"/>
      <c r="E45" s="292" t="s">
        <v>106</v>
      </c>
      <c r="F45" s="289"/>
      <c r="G45" s="289" t="s">
        <v>560</v>
      </c>
      <c r="H45" s="289"/>
      <c r="I45" s="289"/>
      <c r="J45" s="289"/>
      <c r="K45" s="287"/>
    </row>
    <row r="46" spans="2:11" s="1" customFormat="1" ht="12.75" customHeight="1">
      <c r="B46" s="290"/>
      <c r="C46" s="291"/>
      <c r="D46" s="289"/>
      <c r="E46" s="289"/>
      <c r="F46" s="289"/>
      <c r="G46" s="289"/>
      <c r="H46" s="289"/>
      <c r="I46" s="289"/>
      <c r="J46" s="289"/>
      <c r="K46" s="287"/>
    </row>
    <row r="47" spans="2:11" s="1" customFormat="1" ht="15" customHeight="1">
      <c r="B47" s="290"/>
      <c r="C47" s="291"/>
      <c r="D47" s="289" t="s">
        <v>561</v>
      </c>
      <c r="E47" s="289"/>
      <c r="F47" s="289"/>
      <c r="G47" s="289"/>
      <c r="H47" s="289"/>
      <c r="I47" s="289"/>
      <c r="J47" s="289"/>
      <c r="K47" s="287"/>
    </row>
    <row r="48" spans="2:11" s="1" customFormat="1" ht="15" customHeight="1">
      <c r="B48" s="290"/>
      <c r="C48" s="291"/>
      <c r="D48" s="291"/>
      <c r="E48" s="289" t="s">
        <v>562</v>
      </c>
      <c r="F48" s="289"/>
      <c r="G48" s="289"/>
      <c r="H48" s="289"/>
      <c r="I48" s="289"/>
      <c r="J48" s="289"/>
      <c r="K48" s="287"/>
    </row>
    <row r="49" spans="2:11" s="1" customFormat="1" ht="15" customHeight="1">
      <c r="B49" s="290"/>
      <c r="C49" s="291"/>
      <c r="D49" s="291"/>
      <c r="E49" s="289" t="s">
        <v>563</v>
      </c>
      <c r="F49" s="289"/>
      <c r="G49" s="289"/>
      <c r="H49" s="289"/>
      <c r="I49" s="289"/>
      <c r="J49" s="289"/>
      <c r="K49" s="287"/>
    </row>
    <row r="50" spans="2:11" s="1" customFormat="1" ht="15" customHeight="1">
      <c r="B50" s="290"/>
      <c r="C50" s="291"/>
      <c r="D50" s="291"/>
      <c r="E50" s="289" t="s">
        <v>564</v>
      </c>
      <c r="F50" s="289"/>
      <c r="G50" s="289"/>
      <c r="H50" s="289"/>
      <c r="I50" s="289"/>
      <c r="J50" s="289"/>
      <c r="K50" s="287"/>
    </row>
    <row r="51" spans="2:11" s="1" customFormat="1" ht="15" customHeight="1">
      <c r="B51" s="290"/>
      <c r="C51" s="291"/>
      <c r="D51" s="289" t="s">
        <v>565</v>
      </c>
      <c r="E51" s="289"/>
      <c r="F51" s="289"/>
      <c r="G51" s="289"/>
      <c r="H51" s="289"/>
      <c r="I51" s="289"/>
      <c r="J51" s="289"/>
      <c r="K51" s="287"/>
    </row>
    <row r="52" spans="2:11" s="1" customFormat="1" ht="25.5" customHeight="1">
      <c r="B52" s="285"/>
      <c r="C52" s="286" t="s">
        <v>566</v>
      </c>
      <c r="D52" s="286"/>
      <c r="E52" s="286"/>
      <c r="F52" s="286"/>
      <c r="G52" s="286"/>
      <c r="H52" s="286"/>
      <c r="I52" s="286"/>
      <c r="J52" s="286"/>
      <c r="K52" s="287"/>
    </row>
    <row r="53" spans="2:11" s="1" customFormat="1" ht="5.25" customHeight="1">
      <c r="B53" s="285"/>
      <c r="C53" s="288"/>
      <c r="D53" s="288"/>
      <c r="E53" s="288"/>
      <c r="F53" s="288"/>
      <c r="G53" s="288"/>
      <c r="H53" s="288"/>
      <c r="I53" s="288"/>
      <c r="J53" s="288"/>
      <c r="K53" s="287"/>
    </row>
    <row r="54" spans="2:11" s="1" customFormat="1" ht="15" customHeight="1">
      <c r="B54" s="285"/>
      <c r="C54" s="289" t="s">
        <v>567</v>
      </c>
      <c r="D54" s="289"/>
      <c r="E54" s="289"/>
      <c r="F54" s="289"/>
      <c r="G54" s="289"/>
      <c r="H54" s="289"/>
      <c r="I54" s="289"/>
      <c r="J54" s="289"/>
      <c r="K54" s="287"/>
    </row>
    <row r="55" spans="2:11" s="1" customFormat="1" ht="15" customHeight="1">
      <c r="B55" s="285"/>
      <c r="C55" s="289" t="s">
        <v>568</v>
      </c>
      <c r="D55" s="289"/>
      <c r="E55" s="289"/>
      <c r="F55" s="289"/>
      <c r="G55" s="289"/>
      <c r="H55" s="289"/>
      <c r="I55" s="289"/>
      <c r="J55" s="289"/>
      <c r="K55" s="287"/>
    </row>
    <row r="56" spans="2:11" s="1" customFormat="1" ht="12.75" customHeight="1">
      <c r="B56" s="285"/>
      <c r="C56" s="289"/>
      <c r="D56" s="289"/>
      <c r="E56" s="289"/>
      <c r="F56" s="289"/>
      <c r="G56" s="289"/>
      <c r="H56" s="289"/>
      <c r="I56" s="289"/>
      <c r="J56" s="289"/>
      <c r="K56" s="287"/>
    </row>
    <row r="57" spans="2:11" s="1" customFormat="1" ht="15" customHeight="1">
      <c r="B57" s="285"/>
      <c r="C57" s="289" t="s">
        <v>569</v>
      </c>
      <c r="D57" s="289"/>
      <c r="E57" s="289"/>
      <c r="F57" s="289"/>
      <c r="G57" s="289"/>
      <c r="H57" s="289"/>
      <c r="I57" s="289"/>
      <c r="J57" s="289"/>
      <c r="K57" s="287"/>
    </row>
    <row r="58" spans="2:11" s="1" customFormat="1" ht="15" customHeight="1">
      <c r="B58" s="285"/>
      <c r="C58" s="291"/>
      <c r="D58" s="289" t="s">
        <v>570</v>
      </c>
      <c r="E58" s="289"/>
      <c r="F58" s="289"/>
      <c r="G58" s="289"/>
      <c r="H58" s="289"/>
      <c r="I58" s="289"/>
      <c r="J58" s="289"/>
      <c r="K58" s="287"/>
    </row>
    <row r="59" spans="2:11" s="1" customFormat="1" ht="15" customHeight="1">
      <c r="B59" s="285"/>
      <c r="C59" s="291"/>
      <c r="D59" s="289" t="s">
        <v>571</v>
      </c>
      <c r="E59" s="289"/>
      <c r="F59" s="289"/>
      <c r="G59" s="289"/>
      <c r="H59" s="289"/>
      <c r="I59" s="289"/>
      <c r="J59" s="289"/>
      <c r="K59" s="287"/>
    </row>
    <row r="60" spans="2:11" s="1" customFormat="1" ht="15" customHeight="1">
      <c r="B60" s="285"/>
      <c r="C60" s="291"/>
      <c r="D60" s="289" t="s">
        <v>572</v>
      </c>
      <c r="E60" s="289"/>
      <c r="F60" s="289"/>
      <c r="G60" s="289"/>
      <c r="H60" s="289"/>
      <c r="I60" s="289"/>
      <c r="J60" s="289"/>
      <c r="K60" s="287"/>
    </row>
    <row r="61" spans="2:11" s="1" customFormat="1" ht="15" customHeight="1">
      <c r="B61" s="285"/>
      <c r="C61" s="291"/>
      <c r="D61" s="289" t="s">
        <v>573</v>
      </c>
      <c r="E61" s="289"/>
      <c r="F61" s="289"/>
      <c r="G61" s="289"/>
      <c r="H61" s="289"/>
      <c r="I61" s="289"/>
      <c r="J61" s="289"/>
      <c r="K61" s="287"/>
    </row>
    <row r="62" spans="2:11" s="1" customFormat="1" ht="15" customHeight="1">
      <c r="B62" s="285"/>
      <c r="C62" s="291"/>
      <c r="D62" s="294" t="s">
        <v>574</v>
      </c>
      <c r="E62" s="294"/>
      <c r="F62" s="294"/>
      <c r="G62" s="294"/>
      <c r="H62" s="294"/>
      <c r="I62" s="294"/>
      <c r="J62" s="294"/>
      <c r="K62" s="287"/>
    </row>
    <row r="63" spans="2:11" s="1" customFormat="1" ht="15" customHeight="1">
      <c r="B63" s="285"/>
      <c r="C63" s="291"/>
      <c r="D63" s="289" t="s">
        <v>575</v>
      </c>
      <c r="E63" s="289"/>
      <c r="F63" s="289"/>
      <c r="G63" s="289"/>
      <c r="H63" s="289"/>
      <c r="I63" s="289"/>
      <c r="J63" s="289"/>
      <c r="K63" s="287"/>
    </row>
    <row r="64" spans="2:11" s="1" customFormat="1" ht="12.75" customHeight="1">
      <c r="B64" s="285"/>
      <c r="C64" s="291"/>
      <c r="D64" s="291"/>
      <c r="E64" s="295"/>
      <c r="F64" s="291"/>
      <c r="G64" s="291"/>
      <c r="H64" s="291"/>
      <c r="I64" s="291"/>
      <c r="J64" s="291"/>
      <c r="K64" s="287"/>
    </row>
    <row r="65" spans="2:11" s="1" customFormat="1" ht="15" customHeight="1">
      <c r="B65" s="285"/>
      <c r="C65" s="291"/>
      <c r="D65" s="289" t="s">
        <v>576</v>
      </c>
      <c r="E65" s="289"/>
      <c r="F65" s="289"/>
      <c r="G65" s="289"/>
      <c r="H65" s="289"/>
      <c r="I65" s="289"/>
      <c r="J65" s="289"/>
      <c r="K65" s="287"/>
    </row>
    <row r="66" spans="2:11" s="1" customFormat="1" ht="15" customHeight="1">
      <c r="B66" s="285"/>
      <c r="C66" s="291"/>
      <c r="D66" s="294" t="s">
        <v>577</v>
      </c>
      <c r="E66" s="294"/>
      <c r="F66" s="294"/>
      <c r="G66" s="294"/>
      <c r="H66" s="294"/>
      <c r="I66" s="294"/>
      <c r="J66" s="294"/>
      <c r="K66" s="287"/>
    </row>
    <row r="67" spans="2:11" s="1" customFormat="1" ht="15" customHeight="1">
      <c r="B67" s="285"/>
      <c r="C67" s="291"/>
      <c r="D67" s="289" t="s">
        <v>578</v>
      </c>
      <c r="E67" s="289"/>
      <c r="F67" s="289"/>
      <c r="G67" s="289"/>
      <c r="H67" s="289"/>
      <c r="I67" s="289"/>
      <c r="J67" s="289"/>
      <c r="K67" s="287"/>
    </row>
    <row r="68" spans="2:11" s="1" customFormat="1" ht="15" customHeight="1">
      <c r="B68" s="285"/>
      <c r="C68" s="291"/>
      <c r="D68" s="289" t="s">
        <v>579</v>
      </c>
      <c r="E68" s="289"/>
      <c r="F68" s="289"/>
      <c r="G68" s="289"/>
      <c r="H68" s="289"/>
      <c r="I68" s="289"/>
      <c r="J68" s="289"/>
      <c r="K68" s="287"/>
    </row>
    <row r="69" spans="2:11" s="1" customFormat="1" ht="15" customHeight="1">
      <c r="B69" s="285"/>
      <c r="C69" s="291"/>
      <c r="D69" s="289" t="s">
        <v>580</v>
      </c>
      <c r="E69" s="289"/>
      <c r="F69" s="289"/>
      <c r="G69" s="289"/>
      <c r="H69" s="289"/>
      <c r="I69" s="289"/>
      <c r="J69" s="289"/>
      <c r="K69" s="287"/>
    </row>
    <row r="70" spans="2:11" s="1" customFormat="1" ht="15" customHeight="1">
      <c r="B70" s="285"/>
      <c r="C70" s="291"/>
      <c r="D70" s="289" t="s">
        <v>581</v>
      </c>
      <c r="E70" s="289"/>
      <c r="F70" s="289"/>
      <c r="G70" s="289"/>
      <c r="H70" s="289"/>
      <c r="I70" s="289"/>
      <c r="J70" s="289"/>
      <c r="K70" s="287"/>
    </row>
    <row r="71" spans="2:11" s="1" customFormat="1" ht="12.75" customHeight="1">
      <c r="B71" s="296"/>
      <c r="C71" s="297"/>
      <c r="D71" s="297"/>
      <c r="E71" s="297"/>
      <c r="F71" s="297"/>
      <c r="G71" s="297"/>
      <c r="H71" s="297"/>
      <c r="I71" s="297"/>
      <c r="J71" s="297"/>
      <c r="K71" s="298"/>
    </row>
    <row r="72" spans="2:11" s="1" customFormat="1" ht="18.75" customHeight="1">
      <c r="B72" s="299"/>
      <c r="C72" s="299"/>
      <c r="D72" s="299"/>
      <c r="E72" s="299"/>
      <c r="F72" s="299"/>
      <c r="G72" s="299"/>
      <c r="H72" s="299"/>
      <c r="I72" s="299"/>
      <c r="J72" s="299"/>
      <c r="K72" s="300"/>
    </row>
    <row r="73" spans="2:11" s="1" customFormat="1" ht="18.75" customHeight="1">
      <c r="B73" s="300"/>
      <c r="C73" s="300"/>
      <c r="D73" s="300"/>
      <c r="E73" s="300"/>
      <c r="F73" s="300"/>
      <c r="G73" s="300"/>
      <c r="H73" s="300"/>
      <c r="I73" s="300"/>
      <c r="J73" s="300"/>
      <c r="K73" s="300"/>
    </row>
    <row r="74" spans="2:11" s="1" customFormat="1" ht="7.5" customHeight="1">
      <c r="B74" s="301"/>
      <c r="C74" s="302"/>
      <c r="D74" s="302"/>
      <c r="E74" s="302"/>
      <c r="F74" s="302"/>
      <c r="G74" s="302"/>
      <c r="H74" s="302"/>
      <c r="I74" s="302"/>
      <c r="J74" s="302"/>
      <c r="K74" s="303"/>
    </row>
    <row r="75" spans="2:11" s="1" customFormat="1" ht="45" customHeight="1">
      <c r="B75" s="304"/>
      <c r="C75" s="305" t="s">
        <v>582</v>
      </c>
      <c r="D75" s="305"/>
      <c r="E75" s="305"/>
      <c r="F75" s="305"/>
      <c r="G75" s="305"/>
      <c r="H75" s="305"/>
      <c r="I75" s="305"/>
      <c r="J75" s="305"/>
      <c r="K75" s="306"/>
    </row>
    <row r="76" spans="2:11" s="1" customFormat="1" ht="17.25" customHeight="1">
      <c r="B76" s="304"/>
      <c r="C76" s="307" t="s">
        <v>583</v>
      </c>
      <c r="D76" s="307"/>
      <c r="E76" s="307"/>
      <c r="F76" s="307" t="s">
        <v>584</v>
      </c>
      <c r="G76" s="308"/>
      <c r="H76" s="307" t="s">
        <v>54</v>
      </c>
      <c r="I76" s="307" t="s">
        <v>57</v>
      </c>
      <c r="J76" s="307" t="s">
        <v>585</v>
      </c>
      <c r="K76" s="306"/>
    </row>
    <row r="77" spans="2:11" s="1" customFormat="1" ht="17.25" customHeight="1">
      <c r="B77" s="304"/>
      <c r="C77" s="309" t="s">
        <v>586</v>
      </c>
      <c r="D77" s="309"/>
      <c r="E77" s="309"/>
      <c r="F77" s="310" t="s">
        <v>587</v>
      </c>
      <c r="G77" s="311"/>
      <c r="H77" s="309"/>
      <c r="I77" s="309"/>
      <c r="J77" s="309" t="s">
        <v>588</v>
      </c>
      <c r="K77" s="306"/>
    </row>
    <row r="78" spans="2:11" s="1" customFormat="1" ht="5.25" customHeight="1">
      <c r="B78" s="304"/>
      <c r="C78" s="312"/>
      <c r="D78" s="312"/>
      <c r="E78" s="312"/>
      <c r="F78" s="312"/>
      <c r="G78" s="313"/>
      <c r="H78" s="312"/>
      <c r="I78" s="312"/>
      <c r="J78" s="312"/>
      <c r="K78" s="306"/>
    </row>
    <row r="79" spans="2:11" s="1" customFormat="1" ht="15" customHeight="1">
      <c r="B79" s="304"/>
      <c r="C79" s="292" t="s">
        <v>53</v>
      </c>
      <c r="D79" s="314"/>
      <c r="E79" s="314"/>
      <c r="F79" s="315" t="s">
        <v>589</v>
      </c>
      <c r="G79" s="316"/>
      <c r="H79" s="292" t="s">
        <v>590</v>
      </c>
      <c r="I79" s="292" t="s">
        <v>591</v>
      </c>
      <c r="J79" s="292">
        <v>20</v>
      </c>
      <c r="K79" s="306"/>
    </row>
    <row r="80" spans="2:11" s="1" customFormat="1" ht="15" customHeight="1">
      <c r="B80" s="304"/>
      <c r="C80" s="292" t="s">
        <v>592</v>
      </c>
      <c r="D80" s="292"/>
      <c r="E80" s="292"/>
      <c r="F80" s="315" t="s">
        <v>589</v>
      </c>
      <c r="G80" s="316"/>
      <c r="H80" s="292" t="s">
        <v>593</v>
      </c>
      <c r="I80" s="292" t="s">
        <v>591</v>
      </c>
      <c r="J80" s="292">
        <v>120</v>
      </c>
      <c r="K80" s="306"/>
    </row>
    <row r="81" spans="2:11" s="1" customFormat="1" ht="15" customHeight="1">
      <c r="B81" s="317"/>
      <c r="C81" s="292" t="s">
        <v>594</v>
      </c>
      <c r="D81" s="292"/>
      <c r="E81" s="292"/>
      <c r="F81" s="315" t="s">
        <v>595</v>
      </c>
      <c r="G81" s="316"/>
      <c r="H81" s="292" t="s">
        <v>596</v>
      </c>
      <c r="I81" s="292" t="s">
        <v>591</v>
      </c>
      <c r="J81" s="292">
        <v>50</v>
      </c>
      <c r="K81" s="306"/>
    </row>
    <row r="82" spans="2:11" s="1" customFormat="1" ht="15" customHeight="1">
      <c r="B82" s="317"/>
      <c r="C82" s="292" t="s">
        <v>597</v>
      </c>
      <c r="D82" s="292"/>
      <c r="E82" s="292"/>
      <c r="F82" s="315" t="s">
        <v>589</v>
      </c>
      <c r="G82" s="316"/>
      <c r="H82" s="292" t="s">
        <v>598</v>
      </c>
      <c r="I82" s="292" t="s">
        <v>599</v>
      </c>
      <c r="J82" s="292"/>
      <c r="K82" s="306"/>
    </row>
    <row r="83" spans="2:11" s="1" customFormat="1" ht="15" customHeight="1">
      <c r="B83" s="317"/>
      <c r="C83" s="318" t="s">
        <v>600</v>
      </c>
      <c r="D83" s="318"/>
      <c r="E83" s="318"/>
      <c r="F83" s="319" t="s">
        <v>595</v>
      </c>
      <c r="G83" s="318"/>
      <c r="H83" s="318" t="s">
        <v>601</v>
      </c>
      <c r="I83" s="318" t="s">
        <v>591</v>
      </c>
      <c r="J83" s="318">
        <v>15</v>
      </c>
      <c r="K83" s="306"/>
    </row>
    <row r="84" spans="2:11" s="1" customFormat="1" ht="15" customHeight="1">
      <c r="B84" s="317"/>
      <c r="C84" s="318" t="s">
        <v>602</v>
      </c>
      <c r="D84" s="318"/>
      <c r="E84" s="318"/>
      <c r="F84" s="319" t="s">
        <v>595</v>
      </c>
      <c r="G84" s="318"/>
      <c r="H84" s="318" t="s">
        <v>603</v>
      </c>
      <c r="I84" s="318" t="s">
        <v>591</v>
      </c>
      <c r="J84" s="318">
        <v>15</v>
      </c>
      <c r="K84" s="306"/>
    </row>
    <row r="85" spans="2:11" s="1" customFormat="1" ht="15" customHeight="1">
      <c r="B85" s="317"/>
      <c r="C85" s="318" t="s">
        <v>604</v>
      </c>
      <c r="D85" s="318"/>
      <c r="E85" s="318"/>
      <c r="F85" s="319" t="s">
        <v>595</v>
      </c>
      <c r="G85" s="318"/>
      <c r="H85" s="318" t="s">
        <v>605</v>
      </c>
      <c r="I85" s="318" t="s">
        <v>591</v>
      </c>
      <c r="J85" s="318">
        <v>20</v>
      </c>
      <c r="K85" s="306"/>
    </row>
    <row r="86" spans="2:11" s="1" customFormat="1" ht="15" customHeight="1">
      <c r="B86" s="317"/>
      <c r="C86" s="318" t="s">
        <v>606</v>
      </c>
      <c r="D86" s="318"/>
      <c r="E86" s="318"/>
      <c r="F86" s="319" t="s">
        <v>595</v>
      </c>
      <c r="G86" s="318"/>
      <c r="H86" s="318" t="s">
        <v>607</v>
      </c>
      <c r="I86" s="318" t="s">
        <v>591</v>
      </c>
      <c r="J86" s="318">
        <v>20</v>
      </c>
      <c r="K86" s="306"/>
    </row>
    <row r="87" spans="2:11" s="1" customFormat="1" ht="15" customHeight="1">
      <c r="B87" s="317"/>
      <c r="C87" s="292" t="s">
        <v>608</v>
      </c>
      <c r="D87" s="292"/>
      <c r="E87" s="292"/>
      <c r="F87" s="315" t="s">
        <v>595</v>
      </c>
      <c r="G87" s="316"/>
      <c r="H87" s="292" t="s">
        <v>609</v>
      </c>
      <c r="I87" s="292" t="s">
        <v>591</v>
      </c>
      <c r="J87" s="292">
        <v>50</v>
      </c>
      <c r="K87" s="306"/>
    </row>
    <row r="88" spans="2:11" s="1" customFormat="1" ht="15" customHeight="1">
      <c r="B88" s="317"/>
      <c r="C88" s="292" t="s">
        <v>610</v>
      </c>
      <c r="D88" s="292"/>
      <c r="E88" s="292"/>
      <c r="F88" s="315" t="s">
        <v>595</v>
      </c>
      <c r="G88" s="316"/>
      <c r="H88" s="292" t="s">
        <v>611</v>
      </c>
      <c r="I88" s="292" t="s">
        <v>591</v>
      </c>
      <c r="J88" s="292">
        <v>20</v>
      </c>
      <c r="K88" s="306"/>
    </row>
    <row r="89" spans="2:11" s="1" customFormat="1" ht="15" customHeight="1">
      <c r="B89" s="317"/>
      <c r="C89" s="292" t="s">
        <v>612</v>
      </c>
      <c r="D89" s="292"/>
      <c r="E89" s="292"/>
      <c r="F89" s="315" t="s">
        <v>595</v>
      </c>
      <c r="G89" s="316"/>
      <c r="H89" s="292" t="s">
        <v>613</v>
      </c>
      <c r="I89" s="292" t="s">
        <v>591</v>
      </c>
      <c r="J89" s="292">
        <v>20</v>
      </c>
      <c r="K89" s="306"/>
    </row>
    <row r="90" spans="2:11" s="1" customFormat="1" ht="15" customHeight="1">
      <c r="B90" s="317"/>
      <c r="C90" s="292" t="s">
        <v>614</v>
      </c>
      <c r="D90" s="292"/>
      <c r="E90" s="292"/>
      <c r="F90" s="315" t="s">
        <v>595</v>
      </c>
      <c r="G90" s="316"/>
      <c r="H90" s="292" t="s">
        <v>615</v>
      </c>
      <c r="I90" s="292" t="s">
        <v>591</v>
      </c>
      <c r="J90" s="292">
        <v>50</v>
      </c>
      <c r="K90" s="306"/>
    </row>
    <row r="91" spans="2:11" s="1" customFormat="1" ht="15" customHeight="1">
      <c r="B91" s="317"/>
      <c r="C91" s="292" t="s">
        <v>616</v>
      </c>
      <c r="D91" s="292"/>
      <c r="E91" s="292"/>
      <c r="F91" s="315" t="s">
        <v>595</v>
      </c>
      <c r="G91" s="316"/>
      <c r="H91" s="292" t="s">
        <v>616</v>
      </c>
      <c r="I91" s="292" t="s">
        <v>591</v>
      </c>
      <c r="J91" s="292">
        <v>50</v>
      </c>
      <c r="K91" s="306"/>
    </row>
    <row r="92" spans="2:11" s="1" customFormat="1" ht="15" customHeight="1">
      <c r="B92" s="317"/>
      <c r="C92" s="292" t="s">
        <v>617</v>
      </c>
      <c r="D92" s="292"/>
      <c r="E92" s="292"/>
      <c r="F92" s="315" t="s">
        <v>595</v>
      </c>
      <c r="G92" s="316"/>
      <c r="H92" s="292" t="s">
        <v>618</v>
      </c>
      <c r="I92" s="292" t="s">
        <v>591</v>
      </c>
      <c r="J92" s="292">
        <v>255</v>
      </c>
      <c r="K92" s="306"/>
    </row>
    <row r="93" spans="2:11" s="1" customFormat="1" ht="15" customHeight="1">
      <c r="B93" s="317"/>
      <c r="C93" s="292" t="s">
        <v>619</v>
      </c>
      <c r="D93" s="292"/>
      <c r="E93" s="292"/>
      <c r="F93" s="315" t="s">
        <v>589</v>
      </c>
      <c r="G93" s="316"/>
      <c r="H93" s="292" t="s">
        <v>620</v>
      </c>
      <c r="I93" s="292" t="s">
        <v>621</v>
      </c>
      <c r="J93" s="292"/>
      <c r="K93" s="306"/>
    </row>
    <row r="94" spans="2:11" s="1" customFormat="1" ht="15" customHeight="1">
      <c r="B94" s="317"/>
      <c r="C94" s="292" t="s">
        <v>622</v>
      </c>
      <c r="D94" s="292"/>
      <c r="E94" s="292"/>
      <c r="F94" s="315" t="s">
        <v>589</v>
      </c>
      <c r="G94" s="316"/>
      <c r="H94" s="292" t="s">
        <v>623</v>
      </c>
      <c r="I94" s="292" t="s">
        <v>624</v>
      </c>
      <c r="J94" s="292"/>
      <c r="K94" s="306"/>
    </row>
    <row r="95" spans="2:11" s="1" customFormat="1" ht="15" customHeight="1">
      <c r="B95" s="317"/>
      <c r="C95" s="292" t="s">
        <v>625</v>
      </c>
      <c r="D95" s="292"/>
      <c r="E95" s="292"/>
      <c r="F95" s="315" t="s">
        <v>589</v>
      </c>
      <c r="G95" s="316"/>
      <c r="H95" s="292" t="s">
        <v>625</v>
      </c>
      <c r="I95" s="292" t="s">
        <v>624</v>
      </c>
      <c r="J95" s="292"/>
      <c r="K95" s="306"/>
    </row>
    <row r="96" spans="2:11" s="1" customFormat="1" ht="15" customHeight="1">
      <c r="B96" s="317"/>
      <c r="C96" s="292" t="s">
        <v>38</v>
      </c>
      <c r="D96" s="292"/>
      <c r="E96" s="292"/>
      <c r="F96" s="315" t="s">
        <v>589</v>
      </c>
      <c r="G96" s="316"/>
      <c r="H96" s="292" t="s">
        <v>626</v>
      </c>
      <c r="I96" s="292" t="s">
        <v>624</v>
      </c>
      <c r="J96" s="292"/>
      <c r="K96" s="306"/>
    </row>
    <row r="97" spans="2:11" s="1" customFormat="1" ht="15" customHeight="1">
      <c r="B97" s="317"/>
      <c r="C97" s="292" t="s">
        <v>48</v>
      </c>
      <c r="D97" s="292"/>
      <c r="E97" s="292"/>
      <c r="F97" s="315" t="s">
        <v>589</v>
      </c>
      <c r="G97" s="316"/>
      <c r="H97" s="292" t="s">
        <v>627</v>
      </c>
      <c r="I97" s="292" t="s">
        <v>624</v>
      </c>
      <c r="J97" s="292"/>
      <c r="K97" s="306"/>
    </row>
    <row r="98" spans="2:11" s="1" customFormat="1" ht="15" customHeight="1">
      <c r="B98" s="320"/>
      <c r="C98" s="321"/>
      <c r="D98" s="321"/>
      <c r="E98" s="321"/>
      <c r="F98" s="321"/>
      <c r="G98" s="321"/>
      <c r="H98" s="321"/>
      <c r="I98" s="321"/>
      <c r="J98" s="321"/>
      <c r="K98" s="322"/>
    </row>
    <row r="99" spans="2:11" s="1" customFormat="1" ht="18.7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3"/>
    </row>
    <row r="100" spans="2:11" s="1" customFormat="1" ht="18.75" customHeight="1"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</row>
    <row r="101" spans="2:11" s="1" customFormat="1" ht="7.5" customHeight="1">
      <c r="B101" s="301"/>
      <c r="C101" s="302"/>
      <c r="D101" s="302"/>
      <c r="E101" s="302"/>
      <c r="F101" s="302"/>
      <c r="G101" s="302"/>
      <c r="H101" s="302"/>
      <c r="I101" s="302"/>
      <c r="J101" s="302"/>
      <c r="K101" s="303"/>
    </row>
    <row r="102" spans="2:11" s="1" customFormat="1" ht="45" customHeight="1">
      <c r="B102" s="304"/>
      <c r="C102" s="305" t="s">
        <v>628</v>
      </c>
      <c r="D102" s="305"/>
      <c r="E102" s="305"/>
      <c r="F102" s="305"/>
      <c r="G102" s="305"/>
      <c r="H102" s="305"/>
      <c r="I102" s="305"/>
      <c r="J102" s="305"/>
      <c r="K102" s="306"/>
    </row>
    <row r="103" spans="2:11" s="1" customFormat="1" ht="17.25" customHeight="1">
      <c r="B103" s="304"/>
      <c r="C103" s="307" t="s">
        <v>583</v>
      </c>
      <c r="D103" s="307"/>
      <c r="E103" s="307"/>
      <c r="F103" s="307" t="s">
        <v>584</v>
      </c>
      <c r="G103" s="308"/>
      <c r="H103" s="307" t="s">
        <v>54</v>
      </c>
      <c r="I103" s="307" t="s">
        <v>57</v>
      </c>
      <c r="J103" s="307" t="s">
        <v>585</v>
      </c>
      <c r="K103" s="306"/>
    </row>
    <row r="104" spans="2:11" s="1" customFormat="1" ht="17.25" customHeight="1">
      <c r="B104" s="304"/>
      <c r="C104" s="309" t="s">
        <v>586</v>
      </c>
      <c r="D104" s="309"/>
      <c r="E104" s="309"/>
      <c r="F104" s="310" t="s">
        <v>587</v>
      </c>
      <c r="G104" s="311"/>
      <c r="H104" s="309"/>
      <c r="I104" s="309"/>
      <c r="J104" s="309" t="s">
        <v>588</v>
      </c>
      <c r="K104" s="306"/>
    </row>
    <row r="105" spans="2:11" s="1" customFormat="1" ht="5.25" customHeight="1">
      <c r="B105" s="304"/>
      <c r="C105" s="307"/>
      <c r="D105" s="307"/>
      <c r="E105" s="307"/>
      <c r="F105" s="307"/>
      <c r="G105" s="325"/>
      <c r="H105" s="307"/>
      <c r="I105" s="307"/>
      <c r="J105" s="307"/>
      <c r="K105" s="306"/>
    </row>
    <row r="106" spans="2:11" s="1" customFormat="1" ht="15" customHeight="1">
      <c r="B106" s="304"/>
      <c r="C106" s="292" t="s">
        <v>53</v>
      </c>
      <c r="D106" s="314"/>
      <c r="E106" s="314"/>
      <c r="F106" s="315" t="s">
        <v>589</v>
      </c>
      <c r="G106" s="292"/>
      <c r="H106" s="292" t="s">
        <v>629</v>
      </c>
      <c r="I106" s="292" t="s">
        <v>591</v>
      </c>
      <c r="J106" s="292">
        <v>20</v>
      </c>
      <c r="K106" s="306"/>
    </row>
    <row r="107" spans="2:11" s="1" customFormat="1" ht="15" customHeight="1">
      <c r="B107" s="304"/>
      <c r="C107" s="292" t="s">
        <v>592</v>
      </c>
      <c r="D107" s="292"/>
      <c r="E107" s="292"/>
      <c r="F107" s="315" t="s">
        <v>589</v>
      </c>
      <c r="G107" s="292"/>
      <c r="H107" s="292" t="s">
        <v>629</v>
      </c>
      <c r="I107" s="292" t="s">
        <v>591</v>
      </c>
      <c r="J107" s="292">
        <v>120</v>
      </c>
      <c r="K107" s="306"/>
    </row>
    <row r="108" spans="2:11" s="1" customFormat="1" ht="15" customHeight="1">
      <c r="B108" s="317"/>
      <c r="C108" s="292" t="s">
        <v>594</v>
      </c>
      <c r="D108" s="292"/>
      <c r="E108" s="292"/>
      <c r="F108" s="315" t="s">
        <v>595</v>
      </c>
      <c r="G108" s="292"/>
      <c r="H108" s="292" t="s">
        <v>629</v>
      </c>
      <c r="I108" s="292" t="s">
        <v>591</v>
      </c>
      <c r="J108" s="292">
        <v>50</v>
      </c>
      <c r="K108" s="306"/>
    </row>
    <row r="109" spans="2:11" s="1" customFormat="1" ht="15" customHeight="1">
      <c r="B109" s="317"/>
      <c r="C109" s="292" t="s">
        <v>597</v>
      </c>
      <c r="D109" s="292"/>
      <c r="E109" s="292"/>
      <c r="F109" s="315" t="s">
        <v>589</v>
      </c>
      <c r="G109" s="292"/>
      <c r="H109" s="292" t="s">
        <v>629</v>
      </c>
      <c r="I109" s="292" t="s">
        <v>599</v>
      </c>
      <c r="J109" s="292"/>
      <c r="K109" s="306"/>
    </row>
    <row r="110" spans="2:11" s="1" customFormat="1" ht="15" customHeight="1">
      <c r="B110" s="317"/>
      <c r="C110" s="292" t="s">
        <v>608</v>
      </c>
      <c r="D110" s="292"/>
      <c r="E110" s="292"/>
      <c r="F110" s="315" t="s">
        <v>595</v>
      </c>
      <c r="G110" s="292"/>
      <c r="H110" s="292" t="s">
        <v>629</v>
      </c>
      <c r="I110" s="292" t="s">
        <v>591</v>
      </c>
      <c r="J110" s="292">
        <v>50</v>
      </c>
      <c r="K110" s="306"/>
    </row>
    <row r="111" spans="2:11" s="1" customFormat="1" ht="15" customHeight="1">
      <c r="B111" s="317"/>
      <c r="C111" s="292" t="s">
        <v>616</v>
      </c>
      <c r="D111" s="292"/>
      <c r="E111" s="292"/>
      <c r="F111" s="315" t="s">
        <v>595</v>
      </c>
      <c r="G111" s="292"/>
      <c r="H111" s="292" t="s">
        <v>629</v>
      </c>
      <c r="I111" s="292" t="s">
        <v>591</v>
      </c>
      <c r="J111" s="292">
        <v>50</v>
      </c>
      <c r="K111" s="306"/>
    </row>
    <row r="112" spans="2:11" s="1" customFormat="1" ht="15" customHeight="1">
      <c r="B112" s="317"/>
      <c r="C112" s="292" t="s">
        <v>614</v>
      </c>
      <c r="D112" s="292"/>
      <c r="E112" s="292"/>
      <c r="F112" s="315" t="s">
        <v>595</v>
      </c>
      <c r="G112" s="292"/>
      <c r="H112" s="292" t="s">
        <v>629</v>
      </c>
      <c r="I112" s="292" t="s">
        <v>591</v>
      </c>
      <c r="J112" s="292">
        <v>50</v>
      </c>
      <c r="K112" s="306"/>
    </row>
    <row r="113" spans="2:11" s="1" customFormat="1" ht="15" customHeight="1">
      <c r="B113" s="317"/>
      <c r="C113" s="292" t="s">
        <v>53</v>
      </c>
      <c r="D113" s="292"/>
      <c r="E113" s="292"/>
      <c r="F113" s="315" t="s">
        <v>589</v>
      </c>
      <c r="G113" s="292"/>
      <c r="H113" s="292" t="s">
        <v>630</v>
      </c>
      <c r="I113" s="292" t="s">
        <v>591</v>
      </c>
      <c r="J113" s="292">
        <v>20</v>
      </c>
      <c r="K113" s="306"/>
    </row>
    <row r="114" spans="2:11" s="1" customFormat="1" ht="15" customHeight="1">
      <c r="B114" s="317"/>
      <c r="C114" s="292" t="s">
        <v>631</v>
      </c>
      <c r="D114" s="292"/>
      <c r="E114" s="292"/>
      <c r="F114" s="315" t="s">
        <v>589</v>
      </c>
      <c r="G114" s="292"/>
      <c r="H114" s="292" t="s">
        <v>632</v>
      </c>
      <c r="I114" s="292" t="s">
        <v>591</v>
      </c>
      <c r="J114" s="292">
        <v>120</v>
      </c>
      <c r="K114" s="306"/>
    </row>
    <row r="115" spans="2:11" s="1" customFormat="1" ht="15" customHeight="1">
      <c r="B115" s="317"/>
      <c r="C115" s="292" t="s">
        <v>38</v>
      </c>
      <c r="D115" s="292"/>
      <c r="E115" s="292"/>
      <c r="F115" s="315" t="s">
        <v>589</v>
      </c>
      <c r="G115" s="292"/>
      <c r="H115" s="292" t="s">
        <v>633</v>
      </c>
      <c r="I115" s="292" t="s">
        <v>624</v>
      </c>
      <c r="J115" s="292"/>
      <c r="K115" s="306"/>
    </row>
    <row r="116" spans="2:11" s="1" customFormat="1" ht="15" customHeight="1">
      <c r="B116" s="317"/>
      <c r="C116" s="292" t="s">
        <v>48</v>
      </c>
      <c r="D116" s="292"/>
      <c r="E116" s="292"/>
      <c r="F116" s="315" t="s">
        <v>589</v>
      </c>
      <c r="G116" s="292"/>
      <c r="H116" s="292" t="s">
        <v>634</v>
      </c>
      <c r="I116" s="292" t="s">
        <v>624</v>
      </c>
      <c r="J116" s="292"/>
      <c r="K116" s="306"/>
    </row>
    <row r="117" spans="2:11" s="1" customFormat="1" ht="15" customHeight="1">
      <c r="B117" s="317"/>
      <c r="C117" s="292" t="s">
        <v>57</v>
      </c>
      <c r="D117" s="292"/>
      <c r="E117" s="292"/>
      <c r="F117" s="315" t="s">
        <v>589</v>
      </c>
      <c r="G117" s="292"/>
      <c r="H117" s="292" t="s">
        <v>635</v>
      </c>
      <c r="I117" s="292" t="s">
        <v>636</v>
      </c>
      <c r="J117" s="292"/>
      <c r="K117" s="306"/>
    </row>
    <row r="118" spans="2:11" s="1" customFormat="1" ht="15" customHeight="1">
      <c r="B118" s="320"/>
      <c r="C118" s="326"/>
      <c r="D118" s="326"/>
      <c r="E118" s="326"/>
      <c r="F118" s="326"/>
      <c r="G118" s="326"/>
      <c r="H118" s="326"/>
      <c r="I118" s="326"/>
      <c r="J118" s="326"/>
      <c r="K118" s="322"/>
    </row>
    <row r="119" spans="2:11" s="1" customFormat="1" ht="18.75" customHeight="1">
      <c r="B119" s="327"/>
      <c r="C119" s="328"/>
      <c r="D119" s="328"/>
      <c r="E119" s="328"/>
      <c r="F119" s="329"/>
      <c r="G119" s="328"/>
      <c r="H119" s="328"/>
      <c r="I119" s="328"/>
      <c r="J119" s="328"/>
      <c r="K119" s="327"/>
    </row>
    <row r="120" spans="2:11" s="1" customFormat="1" ht="18.75" customHeight="1"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</row>
    <row r="121" spans="2:11" s="1" customFormat="1" ht="7.5" customHeight="1">
      <c r="B121" s="330"/>
      <c r="C121" s="331"/>
      <c r="D121" s="331"/>
      <c r="E121" s="331"/>
      <c r="F121" s="331"/>
      <c r="G121" s="331"/>
      <c r="H121" s="331"/>
      <c r="I121" s="331"/>
      <c r="J121" s="331"/>
      <c r="K121" s="332"/>
    </row>
    <row r="122" spans="2:11" s="1" customFormat="1" ht="45" customHeight="1">
      <c r="B122" s="333"/>
      <c r="C122" s="283" t="s">
        <v>637</v>
      </c>
      <c r="D122" s="283"/>
      <c r="E122" s="283"/>
      <c r="F122" s="283"/>
      <c r="G122" s="283"/>
      <c r="H122" s="283"/>
      <c r="I122" s="283"/>
      <c r="J122" s="283"/>
      <c r="K122" s="334"/>
    </row>
    <row r="123" spans="2:11" s="1" customFormat="1" ht="17.25" customHeight="1">
      <c r="B123" s="335"/>
      <c r="C123" s="307" t="s">
        <v>583</v>
      </c>
      <c r="D123" s="307"/>
      <c r="E123" s="307"/>
      <c r="F123" s="307" t="s">
        <v>584</v>
      </c>
      <c r="G123" s="308"/>
      <c r="H123" s="307" t="s">
        <v>54</v>
      </c>
      <c r="I123" s="307" t="s">
        <v>57</v>
      </c>
      <c r="J123" s="307" t="s">
        <v>585</v>
      </c>
      <c r="K123" s="336"/>
    </row>
    <row r="124" spans="2:11" s="1" customFormat="1" ht="17.25" customHeight="1">
      <c r="B124" s="335"/>
      <c r="C124" s="309" t="s">
        <v>586</v>
      </c>
      <c r="D124" s="309"/>
      <c r="E124" s="309"/>
      <c r="F124" s="310" t="s">
        <v>587</v>
      </c>
      <c r="G124" s="311"/>
      <c r="H124" s="309"/>
      <c r="I124" s="309"/>
      <c r="J124" s="309" t="s">
        <v>588</v>
      </c>
      <c r="K124" s="336"/>
    </row>
    <row r="125" spans="2:11" s="1" customFormat="1" ht="5.25" customHeight="1">
      <c r="B125" s="337"/>
      <c r="C125" s="312"/>
      <c r="D125" s="312"/>
      <c r="E125" s="312"/>
      <c r="F125" s="312"/>
      <c r="G125" s="338"/>
      <c r="H125" s="312"/>
      <c r="I125" s="312"/>
      <c r="J125" s="312"/>
      <c r="K125" s="339"/>
    </row>
    <row r="126" spans="2:11" s="1" customFormat="1" ht="15" customHeight="1">
      <c r="B126" s="337"/>
      <c r="C126" s="292" t="s">
        <v>592</v>
      </c>
      <c r="D126" s="314"/>
      <c r="E126" s="314"/>
      <c r="F126" s="315" t="s">
        <v>589</v>
      </c>
      <c r="G126" s="292"/>
      <c r="H126" s="292" t="s">
        <v>629</v>
      </c>
      <c r="I126" s="292" t="s">
        <v>591</v>
      </c>
      <c r="J126" s="292">
        <v>120</v>
      </c>
      <c r="K126" s="340"/>
    </row>
    <row r="127" spans="2:11" s="1" customFormat="1" ht="15" customHeight="1">
      <c r="B127" s="337"/>
      <c r="C127" s="292" t="s">
        <v>638</v>
      </c>
      <c r="D127" s="292"/>
      <c r="E127" s="292"/>
      <c r="F127" s="315" t="s">
        <v>589</v>
      </c>
      <c r="G127" s="292"/>
      <c r="H127" s="292" t="s">
        <v>639</v>
      </c>
      <c r="I127" s="292" t="s">
        <v>591</v>
      </c>
      <c r="J127" s="292" t="s">
        <v>640</v>
      </c>
      <c r="K127" s="340"/>
    </row>
    <row r="128" spans="2:11" s="1" customFormat="1" ht="15" customHeight="1">
      <c r="B128" s="337"/>
      <c r="C128" s="292" t="s">
        <v>537</v>
      </c>
      <c r="D128" s="292"/>
      <c r="E128" s="292"/>
      <c r="F128" s="315" t="s">
        <v>589</v>
      </c>
      <c r="G128" s="292"/>
      <c r="H128" s="292" t="s">
        <v>641</v>
      </c>
      <c r="I128" s="292" t="s">
        <v>591</v>
      </c>
      <c r="J128" s="292" t="s">
        <v>640</v>
      </c>
      <c r="K128" s="340"/>
    </row>
    <row r="129" spans="2:11" s="1" customFormat="1" ht="15" customHeight="1">
      <c r="B129" s="337"/>
      <c r="C129" s="292" t="s">
        <v>600</v>
      </c>
      <c r="D129" s="292"/>
      <c r="E129" s="292"/>
      <c r="F129" s="315" t="s">
        <v>595</v>
      </c>
      <c r="G129" s="292"/>
      <c r="H129" s="292" t="s">
        <v>601</v>
      </c>
      <c r="I129" s="292" t="s">
        <v>591</v>
      </c>
      <c r="J129" s="292">
        <v>15</v>
      </c>
      <c r="K129" s="340"/>
    </row>
    <row r="130" spans="2:11" s="1" customFormat="1" ht="15" customHeight="1">
      <c r="B130" s="337"/>
      <c r="C130" s="318" t="s">
        <v>602</v>
      </c>
      <c r="D130" s="318"/>
      <c r="E130" s="318"/>
      <c r="F130" s="319" t="s">
        <v>595</v>
      </c>
      <c r="G130" s="318"/>
      <c r="H130" s="318" t="s">
        <v>603</v>
      </c>
      <c r="I130" s="318" t="s">
        <v>591</v>
      </c>
      <c r="J130" s="318">
        <v>15</v>
      </c>
      <c r="K130" s="340"/>
    </row>
    <row r="131" spans="2:11" s="1" customFormat="1" ht="15" customHeight="1">
      <c r="B131" s="337"/>
      <c r="C131" s="318" t="s">
        <v>604</v>
      </c>
      <c r="D131" s="318"/>
      <c r="E131" s="318"/>
      <c r="F131" s="319" t="s">
        <v>595</v>
      </c>
      <c r="G131" s="318"/>
      <c r="H131" s="318" t="s">
        <v>605</v>
      </c>
      <c r="I131" s="318" t="s">
        <v>591</v>
      </c>
      <c r="J131" s="318">
        <v>20</v>
      </c>
      <c r="K131" s="340"/>
    </row>
    <row r="132" spans="2:11" s="1" customFormat="1" ht="15" customHeight="1">
      <c r="B132" s="337"/>
      <c r="C132" s="318" t="s">
        <v>606</v>
      </c>
      <c r="D132" s="318"/>
      <c r="E132" s="318"/>
      <c r="F132" s="319" t="s">
        <v>595</v>
      </c>
      <c r="G132" s="318"/>
      <c r="H132" s="318" t="s">
        <v>607</v>
      </c>
      <c r="I132" s="318" t="s">
        <v>591</v>
      </c>
      <c r="J132" s="318">
        <v>20</v>
      </c>
      <c r="K132" s="340"/>
    </row>
    <row r="133" spans="2:11" s="1" customFormat="1" ht="15" customHeight="1">
      <c r="B133" s="337"/>
      <c r="C133" s="292" t="s">
        <v>594</v>
      </c>
      <c r="D133" s="292"/>
      <c r="E133" s="292"/>
      <c r="F133" s="315" t="s">
        <v>595</v>
      </c>
      <c r="G133" s="292"/>
      <c r="H133" s="292" t="s">
        <v>629</v>
      </c>
      <c r="I133" s="292" t="s">
        <v>591</v>
      </c>
      <c r="J133" s="292">
        <v>50</v>
      </c>
      <c r="K133" s="340"/>
    </row>
    <row r="134" spans="2:11" s="1" customFormat="1" ht="15" customHeight="1">
      <c r="B134" s="337"/>
      <c r="C134" s="292" t="s">
        <v>608</v>
      </c>
      <c r="D134" s="292"/>
      <c r="E134" s="292"/>
      <c r="F134" s="315" t="s">
        <v>595</v>
      </c>
      <c r="G134" s="292"/>
      <c r="H134" s="292" t="s">
        <v>629</v>
      </c>
      <c r="I134" s="292" t="s">
        <v>591</v>
      </c>
      <c r="J134" s="292">
        <v>50</v>
      </c>
      <c r="K134" s="340"/>
    </row>
    <row r="135" spans="2:11" s="1" customFormat="1" ht="15" customHeight="1">
      <c r="B135" s="337"/>
      <c r="C135" s="292" t="s">
        <v>614</v>
      </c>
      <c r="D135" s="292"/>
      <c r="E135" s="292"/>
      <c r="F135" s="315" t="s">
        <v>595</v>
      </c>
      <c r="G135" s="292"/>
      <c r="H135" s="292" t="s">
        <v>629</v>
      </c>
      <c r="I135" s="292" t="s">
        <v>591</v>
      </c>
      <c r="J135" s="292">
        <v>50</v>
      </c>
      <c r="K135" s="340"/>
    </row>
    <row r="136" spans="2:11" s="1" customFormat="1" ht="15" customHeight="1">
      <c r="B136" s="337"/>
      <c r="C136" s="292" t="s">
        <v>616</v>
      </c>
      <c r="D136" s="292"/>
      <c r="E136" s="292"/>
      <c r="F136" s="315" t="s">
        <v>595</v>
      </c>
      <c r="G136" s="292"/>
      <c r="H136" s="292" t="s">
        <v>629</v>
      </c>
      <c r="I136" s="292" t="s">
        <v>591</v>
      </c>
      <c r="J136" s="292">
        <v>50</v>
      </c>
      <c r="K136" s="340"/>
    </row>
    <row r="137" spans="2:11" s="1" customFormat="1" ht="15" customHeight="1">
      <c r="B137" s="337"/>
      <c r="C137" s="292" t="s">
        <v>617</v>
      </c>
      <c r="D137" s="292"/>
      <c r="E137" s="292"/>
      <c r="F137" s="315" t="s">
        <v>595</v>
      </c>
      <c r="G137" s="292"/>
      <c r="H137" s="292" t="s">
        <v>642</v>
      </c>
      <c r="I137" s="292" t="s">
        <v>591</v>
      </c>
      <c r="J137" s="292">
        <v>255</v>
      </c>
      <c r="K137" s="340"/>
    </row>
    <row r="138" spans="2:11" s="1" customFormat="1" ht="15" customHeight="1">
      <c r="B138" s="337"/>
      <c r="C138" s="292" t="s">
        <v>619</v>
      </c>
      <c r="D138" s="292"/>
      <c r="E138" s="292"/>
      <c r="F138" s="315" t="s">
        <v>589</v>
      </c>
      <c r="G138" s="292"/>
      <c r="H138" s="292" t="s">
        <v>643</v>
      </c>
      <c r="I138" s="292" t="s">
        <v>621</v>
      </c>
      <c r="J138" s="292"/>
      <c r="K138" s="340"/>
    </row>
    <row r="139" spans="2:11" s="1" customFormat="1" ht="15" customHeight="1">
      <c r="B139" s="337"/>
      <c r="C139" s="292" t="s">
        <v>622</v>
      </c>
      <c r="D139" s="292"/>
      <c r="E139" s="292"/>
      <c r="F139" s="315" t="s">
        <v>589</v>
      </c>
      <c r="G139" s="292"/>
      <c r="H139" s="292" t="s">
        <v>644</v>
      </c>
      <c r="I139" s="292" t="s">
        <v>624</v>
      </c>
      <c r="J139" s="292"/>
      <c r="K139" s="340"/>
    </row>
    <row r="140" spans="2:11" s="1" customFormat="1" ht="15" customHeight="1">
      <c r="B140" s="337"/>
      <c r="C140" s="292" t="s">
        <v>625</v>
      </c>
      <c r="D140" s="292"/>
      <c r="E140" s="292"/>
      <c r="F140" s="315" t="s">
        <v>589</v>
      </c>
      <c r="G140" s="292"/>
      <c r="H140" s="292" t="s">
        <v>625</v>
      </c>
      <c r="I140" s="292" t="s">
        <v>624</v>
      </c>
      <c r="J140" s="292"/>
      <c r="K140" s="340"/>
    </row>
    <row r="141" spans="2:11" s="1" customFormat="1" ht="15" customHeight="1">
      <c r="B141" s="337"/>
      <c r="C141" s="292" t="s">
        <v>38</v>
      </c>
      <c r="D141" s="292"/>
      <c r="E141" s="292"/>
      <c r="F141" s="315" t="s">
        <v>589</v>
      </c>
      <c r="G141" s="292"/>
      <c r="H141" s="292" t="s">
        <v>645</v>
      </c>
      <c r="I141" s="292" t="s">
        <v>624</v>
      </c>
      <c r="J141" s="292"/>
      <c r="K141" s="340"/>
    </row>
    <row r="142" spans="2:11" s="1" customFormat="1" ht="15" customHeight="1">
      <c r="B142" s="337"/>
      <c r="C142" s="292" t="s">
        <v>646</v>
      </c>
      <c r="D142" s="292"/>
      <c r="E142" s="292"/>
      <c r="F142" s="315" t="s">
        <v>589</v>
      </c>
      <c r="G142" s="292"/>
      <c r="H142" s="292" t="s">
        <v>647</v>
      </c>
      <c r="I142" s="292" t="s">
        <v>624</v>
      </c>
      <c r="J142" s="292"/>
      <c r="K142" s="340"/>
    </row>
    <row r="143" spans="2:11" s="1" customFormat="1" ht="15" customHeight="1">
      <c r="B143" s="341"/>
      <c r="C143" s="342"/>
      <c r="D143" s="342"/>
      <c r="E143" s="342"/>
      <c r="F143" s="342"/>
      <c r="G143" s="342"/>
      <c r="H143" s="342"/>
      <c r="I143" s="342"/>
      <c r="J143" s="342"/>
      <c r="K143" s="343"/>
    </row>
    <row r="144" spans="2:11" s="1" customFormat="1" ht="18.75" customHeight="1">
      <c r="B144" s="328"/>
      <c r="C144" s="328"/>
      <c r="D144" s="328"/>
      <c r="E144" s="328"/>
      <c r="F144" s="329"/>
      <c r="G144" s="328"/>
      <c r="H144" s="328"/>
      <c r="I144" s="328"/>
      <c r="J144" s="328"/>
      <c r="K144" s="328"/>
    </row>
    <row r="145" spans="2:11" s="1" customFormat="1" ht="18.75" customHeight="1"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</row>
    <row r="146" spans="2:11" s="1" customFormat="1" ht="7.5" customHeight="1">
      <c r="B146" s="301"/>
      <c r="C146" s="302"/>
      <c r="D146" s="302"/>
      <c r="E146" s="302"/>
      <c r="F146" s="302"/>
      <c r="G146" s="302"/>
      <c r="H146" s="302"/>
      <c r="I146" s="302"/>
      <c r="J146" s="302"/>
      <c r="K146" s="303"/>
    </row>
    <row r="147" spans="2:11" s="1" customFormat="1" ht="45" customHeight="1">
      <c r="B147" s="304"/>
      <c r="C147" s="305" t="s">
        <v>648</v>
      </c>
      <c r="D147" s="305"/>
      <c r="E147" s="305"/>
      <c r="F147" s="305"/>
      <c r="G147" s="305"/>
      <c r="H147" s="305"/>
      <c r="I147" s="305"/>
      <c r="J147" s="305"/>
      <c r="K147" s="306"/>
    </row>
    <row r="148" spans="2:11" s="1" customFormat="1" ht="17.25" customHeight="1">
      <c r="B148" s="304"/>
      <c r="C148" s="307" t="s">
        <v>583</v>
      </c>
      <c r="D148" s="307"/>
      <c r="E148" s="307"/>
      <c r="F148" s="307" t="s">
        <v>584</v>
      </c>
      <c r="G148" s="308"/>
      <c r="H148" s="307" t="s">
        <v>54</v>
      </c>
      <c r="I148" s="307" t="s">
        <v>57</v>
      </c>
      <c r="J148" s="307" t="s">
        <v>585</v>
      </c>
      <c r="K148" s="306"/>
    </row>
    <row r="149" spans="2:11" s="1" customFormat="1" ht="17.25" customHeight="1">
      <c r="B149" s="304"/>
      <c r="C149" s="309" t="s">
        <v>586</v>
      </c>
      <c r="D149" s="309"/>
      <c r="E149" s="309"/>
      <c r="F149" s="310" t="s">
        <v>587</v>
      </c>
      <c r="G149" s="311"/>
      <c r="H149" s="309"/>
      <c r="I149" s="309"/>
      <c r="J149" s="309" t="s">
        <v>588</v>
      </c>
      <c r="K149" s="306"/>
    </row>
    <row r="150" spans="2:11" s="1" customFormat="1" ht="5.25" customHeight="1">
      <c r="B150" s="317"/>
      <c r="C150" s="312"/>
      <c r="D150" s="312"/>
      <c r="E150" s="312"/>
      <c r="F150" s="312"/>
      <c r="G150" s="313"/>
      <c r="H150" s="312"/>
      <c r="I150" s="312"/>
      <c r="J150" s="312"/>
      <c r="K150" s="340"/>
    </row>
    <row r="151" spans="2:11" s="1" customFormat="1" ht="15" customHeight="1">
      <c r="B151" s="317"/>
      <c r="C151" s="344" t="s">
        <v>592</v>
      </c>
      <c r="D151" s="292"/>
      <c r="E151" s="292"/>
      <c r="F151" s="345" t="s">
        <v>589</v>
      </c>
      <c r="G151" s="292"/>
      <c r="H151" s="344" t="s">
        <v>629</v>
      </c>
      <c r="I151" s="344" t="s">
        <v>591</v>
      </c>
      <c r="J151" s="344">
        <v>120</v>
      </c>
      <c r="K151" s="340"/>
    </row>
    <row r="152" spans="2:11" s="1" customFormat="1" ht="15" customHeight="1">
      <c r="B152" s="317"/>
      <c r="C152" s="344" t="s">
        <v>638</v>
      </c>
      <c r="D152" s="292"/>
      <c r="E152" s="292"/>
      <c r="F152" s="345" t="s">
        <v>589</v>
      </c>
      <c r="G152" s="292"/>
      <c r="H152" s="344" t="s">
        <v>649</v>
      </c>
      <c r="I152" s="344" t="s">
        <v>591</v>
      </c>
      <c r="J152" s="344" t="s">
        <v>640</v>
      </c>
      <c r="K152" s="340"/>
    </row>
    <row r="153" spans="2:11" s="1" customFormat="1" ht="15" customHeight="1">
      <c r="B153" s="317"/>
      <c r="C153" s="344" t="s">
        <v>537</v>
      </c>
      <c r="D153" s="292"/>
      <c r="E153" s="292"/>
      <c r="F153" s="345" t="s">
        <v>589</v>
      </c>
      <c r="G153" s="292"/>
      <c r="H153" s="344" t="s">
        <v>650</v>
      </c>
      <c r="I153" s="344" t="s">
        <v>591</v>
      </c>
      <c r="J153" s="344" t="s">
        <v>640</v>
      </c>
      <c r="K153" s="340"/>
    </row>
    <row r="154" spans="2:11" s="1" customFormat="1" ht="15" customHeight="1">
      <c r="B154" s="317"/>
      <c r="C154" s="344" t="s">
        <v>594</v>
      </c>
      <c r="D154" s="292"/>
      <c r="E154" s="292"/>
      <c r="F154" s="345" t="s">
        <v>595</v>
      </c>
      <c r="G154" s="292"/>
      <c r="H154" s="344" t="s">
        <v>629</v>
      </c>
      <c r="I154" s="344" t="s">
        <v>591</v>
      </c>
      <c r="J154" s="344">
        <v>50</v>
      </c>
      <c r="K154" s="340"/>
    </row>
    <row r="155" spans="2:11" s="1" customFormat="1" ht="15" customHeight="1">
      <c r="B155" s="317"/>
      <c r="C155" s="344" t="s">
        <v>597</v>
      </c>
      <c r="D155" s="292"/>
      <c r="E155" s="292"/>
      <c r="F155" s="345" t="s">
        <v>589</v>
      </c>
      <c r="G155" s="292"/>
      <c r="H155" s="344" t="s">
        <v>629</v>
      </c>
      <c r="I155" s="344" t="s">
        <v>599</v>
      </c>
      <c r="J155" s="344"/>
      <c r="K155" s="340"/>
    </row>
    <row r="156" spans="2:11" s="1" customFormat="1" ht="15" customHeight="1">
      <c r="B156" s="317"/>
      <c r="C156" s="344" t="s">
        <v>608</v>
      </c>
      <c r="D156" s="292"/>
      <c r="E156" s="292"/>
      <c r="F156" s="345" t="s">
        <v>595</v>
      </c>
      <c r="G156" s="292"/>
      <c r="H156" s="344" t="s">
        <v>629</v>
      </c>
      <c r="I156" s="344" t="s">
        <v>591</v>
      </c>
      <c r="J156" s="344">
        <v>50</v>
      </c>
      <c r="K156" s="340"/>
    </row>
    <row r="157" spans="2:11" s="1" customFormat="1" ht="15" customHeight="1">
      <c r="B157" s="317"/>
      <c r="C157" s="344" t="s">
        <v>616</v>
      </c>
      <c r="D157" s="292"/>
      <c r="E157" s="292"/>
      <c r="F157" s="345" t="s">
        <v>595</v>
      </c>
      <c r="G157" s="292"/>
      <c r="H157" s="344" t="s">
        <v>629</v>
      </c>
      <c r="I157" s="344" t="s">
        <v>591</v>
      </c>
      <c r="J157" s="344">
        <v>50</v>
      </c>
      <c r="K157" s="340"/>
    </row>
    <row r="158" spans="2:11" s="1" customFormat="1" ht="15" customHeight="1">
      <c r="B158" s="317"/>
      <c r="C158" s="344" t="s">
        <v>614</v>
      </c>
      <c r="D158" s="292"/>
      <c r="E158" s="292"/>
      <c r="F158" s="345" t="s">
        <v>595</v>
      </c>
      <c r="G158" s="292"/>
      <c r="H158" s="344" t="s">
        <v>629</v>
      </c>
      <c r="I158" s="344" t="s">
        <v>591</v>
      </c>
      <c r="J158" s="344">
        <v>50</v>
      </c>
      <c r="K158" s="340"/>
    </row>
    <row r="159" spans="2:11" s="1" customFormat="1" ht="15" customHeight="1">
      <c r="B159" s="317"/>
      <c r="C159" s="344" t="s">
        <v>82</v>
      </c>
      <c r="D159" s="292"/>
      <c r="E159" s="292"/>
      <c r="F159" s="345" t="s">
        <v>589</v>
      </c>
      <c r="G159" s="292"/>
      <c r="H159" s="344" t="s">
        <v>651</v>
      </c>
      <c r="I159" s="344" t="s">
        <v>591</v>
      </c>
      <c r="J159" s="344" t="s">
        <v>652</v>
      </c>
      <c r="K159" s="340"/>
    </row>
    <row r="160" spans="2:11" s="1" customFormat="1" ht="15" customHeight="1">
      <c r="B160" s="317"/>
      <c r="C160" s="344" t="s">
        <v>653</v>
      </c>
      <c r="D160" s="292"/>
      <c r="E160" s="292"/>
      <c r="F160" s="345" t="s">
        <v>589</v>
      </c>
      <c r="G160" s="292"/>
      <c r="H160" s="344" t="s">
        <v>654</v>
      </c>
      <c r="I160" s="344" t="s">
        <v>624</v>
      </c>
      <c r="J160" s="344"/>
      <c r="K160" s="340"/>
    </row>
    <row r="161" spans="2:11" s="1" customFormat="1" ht="15" customHeight="1">
      <c r="B161" s="346"/>
      <c r="C161" s="326"/>
      <c r="D161" s="326"/>
      <c r="E161" s="326"/>
      <c r="F161" s="326"/>
      <c r="G161" s="326"/>
      <c r="H161" s="326"/>
      <c r="I161" s="326"/>
      <c r="J161" s="326"/>
      <c r="K161" s="347"/>
    </row>
    <row r="162" spans="2:11" s="1" customFormat="1" ht="18.75" customHeight="1">
      <c r="B162" s="328"/>
      <c r="C162" s="338"/>
      <c r="D162" s="338"/>
      <c r="E162" s="338"/>
      <c r="F162" s="348"/>
      <c r="G162" s="338"/>
      <c r="H162" s="338"/>
      <c r="I162" s="338"/>
      <c r="J162" s="338"/>
      <c r="K162" s="328"/>
    </row>
    <row r="163" spans="2:11" s="1" customFormat="1" ht="18.75" customHeight="1">
      <c r="B163" s="300"/>
      <c r="C163" s="300"/>
      <c r="D163" s="300"/>
      <c r="E163" s="300"/>
      <c r="F163" s="300"/>
      <c r="G163" s="300"/>
      <c r="H163" s="300"/>
      <c r="I163" s="300"/>
      <c r="J163" s="300"/>
      <c r="K163" s="300"/>
    </row>
    <row r="164" spans="2:11" s="1" customFormat="1" ht="7.5" customHeight="1">
      <c r="B164" s="279"/>
      <c r="C164" s="280"/>
      <c r="D164" s="280"/>
      <c r="E164" s="280"/>
      <c r="F164" s="280"/>
      <c r="G164" s="280"/>
      <c r="H164" s="280"/>
      <c r="I164" s="280"/>
      <c r="J164" s="280"/>
      <c r="K164" s="281"/>
    </row>
    <row r="165" spans="2:11" s="1" customFormat="1" ht="45" customHeight="1">
      <c r="B165" s="282"/>
      <c r="C165" s="283" t="s">
        <v>655</v>
      </c>
      <c r="D165" s="283"/>
      <c r="E165" s="283"/>
      <c r="F165" s="283"/>
      <c r="G165" s="283"/>
      <c r="H165" s="283"/>
      <c r="I165" s="283"/>
      <c r="J165" s="283"/>
      <c r="K165" s="284"/>
    </row>
    <row r="166" spans="2:11" s="1" customFormat="1" ht="17.25" customHeight="1">
      <c r="B166" s="282"/>
      <c r="C166" s="307" t="s">
        <v>583</v>
      </c>
      <c r="D166" s="307"/>
      <c r="E166" s="307"/>
      <c r="F166" s="307" t="s">
        <v>584</v>
      </c>
      <c r="G166" s="349"/>
      <c r="H166" s="350" t="s">
        <v>54</v>
      </c>
      <c r="I166" s="350" t="s">
        <v>57</v>
      </c>
      <c r="J166" s="307" t="s">
        <v>585</v>
      </c>
      <c r="K166" s="284"/>
    </row>
    <row r="167" spans="2:11" s="1" customFormat="1" ht="17.25" customHeight="1">
      <c r="B167" s="285"/>
      <c r="C167" s="309" t="s">
        <v>586</v>
      </c>
      <c r="D167" s="309"/>
      <c r="E167" s="309"/>
      <c r="F167" s="310" t="s">
        <v>587</v>
      </c>
      <c r="G167" s="351"/>
      <c r="H167" s="352"/>
      <c r="I167" s="352"/>
      <c r="J167" s="309" t="s">
        <v>588</v>
      </c>
      <c r="K167" s="287"/>
    </row>
    <row r="168" spans="2:11" s="1" customFormat="1" ht="5.25" customHeight="1">
      <c r="B168" s="317"/>
      <c r="C168" s="312"/>
      <c r="D168" s="312"/>
      <c r="E168" s="312"/>
      <c r="F168" s="312"/>
      <c r="G168" s="313"/>
      <c r="H168" s="312"/>
      <c r="I168" s="312"/>
      <c r="J168" s="312"/>
      <c r="K168" s="340"/>
    </row>
    <row r="169" spans="2:11" s="1" customFormat="1" ht="15" customHeight="1">
      <c r="B169" s="317"/>
      <c r="C169" s="292" t="s">
        <v>592</v>
      </c>
      <c r="D169" s="292"/>
      <c r="E169" s="292"/>
      <c r="F169" s="315" t="s">
        <v>589</v>
      </c>
      <c r="G169" s="292"/>
      <c r="H169" s="292" t="s">
        <v>629</v>
      </c>
      <c r="I169" s="292" t="s">
        <v>591</v>
      </c>
      <c r="J169" s="292">
        <v>120</v>
      </c>
      <c r="K169" s="340"/>
    </row>
    <row r="170" spans="2:11" s="1" customFormat="1" ht="15" customHeight="1">
      <c r="B170" s="317"/>
      <c r="C170" s="292" t="s">
        <v>638</v>
      </c>
      <c r="D170" s="292"/>
      <c r="E170" s="292"/>
      <c r="F170" s="315" t="s">
        <v>589</v>
      </c>
      <c r="G170" s="292"/>
      <c r="H170" s="292" t="s">
        <v>639</v>
      </c>
      <c r="I170" s="292" t="s">
        <v>591</v>
      </c>
      <c r="J170" s="292" t="s">
        <v>640</v>
      </c>
      <c r="K170" s="340"/>
    </row>
    <row r="171" spans="2:11" s="1" customFormat="1" ht="15" customHeight="1">
      <c r="B171" s="317"/>
      <c r="C171" s="292" t="s">
        <v>537</v>
      </c>
      <c r="D171" s="292"/>
      <c r="E171" s="292"/>
      <c r="F171" s="315" t="s">
        <v>589</v>
      </c>
      <c r="G171" s="292"/>
      <c r="H171" s="292" t="s">
        <v>656</v>
      </c>
      <c r="I171" s="292" t="s">
        <v>591</v>
      </c>
      <c r="J171" s="292" t="s">
        <v>640</v>
      </c>
      <c r="K171" s="340"/>
    </row>
    <row r="172" spans="2:11" s="1" customFormat="1" ht="15" customHeight="1">
      <c r="B172" s="317"/>
      <c r="C172" s="292" t="s">
        <v>594</v>
      </c>
      <c r="D172" s="292"/>
      <c r="E172" s="292"/>
      <c r="F172" s="315" t="s">
        <v>595</v>
      </c>
      <c r="G172" s="292"/>
      <c r="H172" s="292" t="s">
        <v>656</v>
      </c>
      <c r="I172" s="292" t="s">
        <v>591</v>
      </c>
      <c r="J172" s="292">
        <v>50</v>
      </c>
      <c r="K172" s="340"/>
    </row>
    <row r="173" spans="2:11" s="1" customFormat="1" ht="15" customHeight="1">
      <c r="B173" s="317"/>
      <c r="C173" s="292" t="s">
        <v>597</v>
      </c>
      <c r="D173" s="292"/>
      <c r="E173" s="292"/>
      <c r="F173" s="315" t="s">
        <v>589</v>
      </c>
      <c r="G173" s="292"/>
      <c r="H173" s="292" t="s">
        <v>656</v>
      </c>
      <c r="I173" s="292" t="s">
        <v>599</v>
      </c>
      <c r="J173" s="292"/>
      <c r="K173" s="340"/>
    </row>
    <row r="174" spans="2:11" s="1" customFormat="1" ht="15" customHeight="1">
      <c r="B174" s="317"/>
      <c r="C174" s="292" t="s">
        <v>608</v>
      </c>
      <c r="D174" s="292"/>
      <c r="E174" s="292"/>
      <c r="F174" s="315" t="s">
        <v>595</v>
      </c>
      <c r="G174" s="292"/>
      <c r="H174" s="292" t="s">
        <v>656</v>
      </c>
      <c r="I174" s="292" t="s">
        <v>591</v>
      </c>
      <c r="J174" s="292">
        <v>50</v>
      </c>
      <c r="K174" s="340"/>
    </row>
    <row r="175" spans="2:11" s="1" customFormat="1" ht="15" customHeight="1">
      <c r="B175" s="317"/>
      <c r="C175" s="292" t="s">
        <v>616</v>
      </c>
      <c r="D175" s="292"/>
      <c r="E175" s="292"/>
      <c r="F175" s="315" t="s">
        <v>595</v>
      </c>
      <c r="G175" s="292"/>
      <c r="H175" s="292" t="s">
        <v>656</v>
      </c>
      <c r="I175" s="292" t="s">
        <v>591</v>
      </c>
      <c r="J175" s="292">
        <v>50</v>
      </c>
      <c r="K175" s="340"/>
    </row>
    <row r="176" spans="2:11" s="1" customFormat="1" ht="15" customHeight="1">
      <c r="B176" s="317"/>
      <c r="C176" s="292" t="s">
        <v>614</v>
      </c>
      <c r="D176" s="292"/>
      <c r="E176" s="292"/>
      <c r="F176" s="315" t="s">
        <v>595</v>
      </c>
      <c r="G176" s="292"/>
      <c r="H176" s="292" t="s">
        <v>656</v>
      </c>
      <c r="I176" s="292" t="s">
        <v>591</v>
      </c>
      <c r="J176" s="292">
        <v>50</v>
      </c>
      <c r="K176" s="340"/>
    </row>
    <row r="177" spans="2:11" s="1" customFormat="1" ht="15" customHeight="1">
      <c r="B177" s="317"/>
      <c r="C177" s="292" t="s">
        <v>102</v>
      </c>
      <c r="D177" s="292"/>
      <c r="E177" s="292"/>
      <c r="F177" s="315" t="s">
        <v>589</v>
      </c>
      <c r="G177" s="292"/>
      <c r="H177" s="292" t="s">
        <v>657</v>
      </c>
      <c r="I177" s="292" t="s">
        <v>658</v>
      </c>
      <c r="J177" s="292"/>
      <c r="K177" s="340"/>
    </row>
    <row r="178" spans="2:11" s="1" customFormat="1" ht="15" customHeight="1">
      <c r="B178" s="317"/>
      <c r="C178" s="292" t="s">
        <v>57</v>
      </c>
      <c r="D178" s="292"/>
      <c r="E178" s="292"/>
      <c r="F178" s="315" t="s">
        <v>589</v>
      </c>
      <c r="G178" s="292"/>
      <c r="H178" s="292" t="s">
        <v>659</v>
      </c>
      <c r="I178" s="292" t="s">
        <v>660</v>
      </c>
      <c r="J178" s="292">
        <v>1</v>
      </c>
      <c r="K178" s="340"/>
    </row>
    <row r="179" spans="2:11" s="1" customFormat="1" ht="15" customHeight="1">
      <c r="B179" s="317"/>
      <c r="C179" s="292" t="s">
        <v>53</v>
      </c>
      <c r="D179" s="292"/>
      <c r="E179" s="292"/>
      <c r="F179" s="315" t="s">
        <v>589</v>
      </c>
      <c r="G179" s="292"/>
      <c r="H179" s="292" t="s">
        <v>661</v>
      </c>
      <c r="I179" s="292" t="s">
        <v>591</v>
      </c>
      <c r="J179" s="292">
        <v>20</v>
      </c>
      <c r="K179" s="340"/>
    </row>
    <row r="180" spans="2:11" s="1" customFormat="1" ht="15" customHeight="1">
      <c r="B180" s="317"/>
      <c r="C180" s="292" t="s">
        <v>54</v>
      </c>
      <c r="D180" s="292"/>
      <c r="E180" s="292"/>
      <c r="F180" s="315" t="s">
        <v>589</v>
      </c>
      <c r="G180" s="292"/>
      <c r="H180" s="292" t="s">
        <v>662</v>
      </c>
      <c r="I180" s="292" t="s">
        <v>591</v>
      </c>
      <c r="J180" s="292">
        <v>255</v>
      </c>
      <c r="K180" s="340"/>
    </row>
    <row r="181" spans="2:11" s="1" customFormat="1" ht="15" customHeight="1">
      <c r="B181" s="317"/>
      <c r="C181" s="292" t="s">
        <v>103</v>
      </c>
      <c r="D181" s="292"/>
      <c r="E181" s="292"/>
      <c r="F181" s="315" t="s">
        <v>589</v>
      </c>
      <c r="G181" s="292"/>
      <c r="H181" s="292" t="s">
        <v>553</v>
      </c>
      <c r="I181" s="292" t="s">
        <v>591</v>
      </c>
      <c r="J181" s="292">
        <v>10</v>
      </c>
      <c r="K181" s="340"/>
    </row>
    <row r="182" spans="2:11" s="1" customFormat="1" ht="15" customHeight="1">
      <c r="B182" s="317"/>
      <c r="C182" s="292" t="s">
        <v>104</v>
      </c>
      <c r="D182" s="292"/>
      <c r="E182" s="292"/>
      <c r="F182" s="315" t="s">
        <v>589</v>
      </c>
      <c r="G182" s="292"/>
      <c r="H182" s="292" t="s">
        <v>663</v>
      </c>
      <c r="I182" s="292" t="s">
        <v>624</v>
      </c>
      <c r="J182" s="292"/>
      <c r="K182" s="340"/>
    </row>
    <row r="183" spans="2:11" s="1" customFormat="1" ht="15" customHeight="1">
      <c r="B183" s="317"/>
      <c r="C183" s="292" t="s">
        <v>664</v>
      </c>
      <c r="D183" s="292"/>
      <c r="E183" s="292"/>
      <c r="F183" s="315" t="s">
        <v>589</v>
      </c>
      <c r="G183" s="292"/>
      <c r="H183" s="292" t="s">
        <v>665</v>
      </c>
      <c r="I183" s="292" t="s">
        <v>624</v>
      </c>
      <c r="J183" s="292"/>
      <c r="K183" s="340"/>
    </row>
    <row r="184" spans="2:11" s="1" customFormat="1" ht="15" customHeight="1">
      <c r="B184" s="317"/>
      <c r="C184" s="292" t="s">
        <v>653</v>
      </c>
      <c r="D184" s="292"/>
      <c r="E184" s="292"/>
      <c r="F184" s="315" t="s">
        <v>589</v>
      </c>
      <c r="G184" s="292"/>
      <c r="H184" s="292" t="s">
        <v>666</v>
      </c>
      <c r="I184" s="292" t="s">
        <v>624</v>
      </c>
      <c r="J184" s="292"/>
      <c r="K184" s="340"/>
    </row>
    <row r="185" spans="2:11" s="1" customFormat="1" ht="15" customHeight="1">
      <c r="B185" s="317"/>
      <c r="C185" s="292" t="s">
        <v>106</v>
      </c>
      <c r="D185" s="292"/>
      <c r="E185" s="292"/>
      <c r="F185" s="315" t="s">
        <v>595</v>
      </c>
      <c r="G185" s="292"/>
      <c r="H185" s="292" t="s">
        <v>667</v>
      </c>
      <c r="I185" s="292" t="s">
        <v>591</v>
      </c>
      <c r="J185" s="292">
        <v>50</v>
      </c>
      <c r="K185" s="340"/>
    </row>
    <row r="186" spans="2:11" s="1" customFormat="1" ht="15" customHeight="1">
      <c r="B186" s="317"/>
      <c r="C186" s="292" t="s">
        <v>668</v>
      </c>
      <c r="D186" s="292"/>
      <c r="E186" s="292"/>
      <c r="F186" s="315" t="s">
        <v>595</v>
      </c>
      <c r="G186" s="292"/>
      <c r="H186" s="292" t="s">
        <v>669</v>
      </c>
      <c r="I186" s="292" t="s">
        <v>670</v>
      </c>
      <c r="J186" s="292"/>
      <c r="K186" s="340"/>
    </row>
    <row r="187" spans="2:11" s="1" customFormat="1" ht="15" customHeight="1">
      <c r="B187" s="317"/>
      <c r="C187" s="292" t="s">
        <v>671</v>
      </c>
      <c r="D187" s="292"/>
      <c r="E187" s="292"/>
      <c r="F187" s="315" t="s">
        <v>595</v>
      </c>
      <c r="G187" s="292"/>
      <c r="H187" s="292" t="s">
        <v>672</v>
      </c>
      <c r="I187" s="292" t="s">
        <v>670</v>
      </c>
      <c r="J187" s="292"/>
      <c r="K187" s="340"/>
    </row>
    <row r="188" spans="2:11" s="1" customFormat="1" ht="15" customHeight="1">
      <c r="B188" s="317"/>
      <c r="C188" s="292" t="s">
        <v>673</v>
      </c>
      <c r="D188" s="292"/>
      <c r="E188" s="292"/>
      <c r="F188" s="315" t="s">
        <v>595</v>
      </c>
      <c r="G188" s="292"/>
      <c r="H188" s="292" t="s">
        <v>674</v>
      </c>
      <c r="I188" s="292" t="s">
        <v>670</v>
      </c>
      <c r="J188" s="292"/>
      <c r="K188" s="340"/>
    </row>
    <row r="189" spans="2:11" s="1" customFormat="1" ht="15" customHeight="1">
      <c r="B189" s="317"/>
      <c r="C189" s="353" t="s">
        <v>675</v>
      </c>
      <c r="D189" s="292"/>
      <c r="E189" s="292"/>
      <c r="F189" s="315" t="s">
        <v>595</v>
      </c>
      <c r="G189" s="292"/>
      <c r="H189" s="292" t="s">
        <v>676</v>
      </c>
      <c r="I189" s="292" t="s">
        <v>677</v>
      </c>
      <c r="J189" s="354" t="s">
        <v>678</v>
      </c>
      <c r="K189" s="340"/>
    </row>
    <row r="190" spans="2:11" s="18" customFormat="1" ht="15" customHeight="1">
      <c r="B190" s="355"/>
      <c r="C190" s="356" t="s">
        <v>679</v>
      </c>
      <c r="D190" s="357"/>
      <c r="E190" s="357"/>
      <c r="F190" s="358" t="s">
        <v>595</v>
      </c>
      <c r="G190" s="357"/>
      <c r="H190" s="357" t="s">
        <v>680</v>
      </c>
      <c r="I190" s="357" t="s">
        <v>677</v>
      </c>
      <c r="J190" s="359" t="s">
        <v>678</v>
      </c>
      <c r="K190" s="360"/>
    </row>
    <row r="191" spans="2:11" s="1" customFormat="1" ht="15" customHeight="1">
      <c r="B191" s="317"/>
      <c r="C191" s="353" t="s">
        <v>42</v>
      </c>
      <c r="D191" s="292"/>
      <c r="E191" s="292"/>
      <c r="F191" s="315" t="s">
        <v>589</v>
      </c>
      <c r="G191" s="292"/>
      <c r="H191" s="289" t="s">
        <v>681</v>
      </c>
      <c r="I191" s="292" t="s">
        <v>682</v>
      </c>
      <c r="J191" s="292"/>
      <c r="K191" s="340"/>
    </row>
    <row r="192" spans="2:11" s="1" customFormat="1" ht="15" customHeight="1">
      <c r="B192" s="317"/>
      <c r="C192" s="353" t="s">
        <v>683</v>
      </c>
      <c r="D192" s="292"/>
      <c r="E192" s="292"/>
      <c r="F192" s="315" t="s">
        <v>589</v>
      </c>
      <c r="G192" s="292"/>
      <c r="H192" s="292" t="s">
        <v>684</v>
      </c>
      <c r="I192" s="292" t="s">
        <v>624</v>
      </c>
      <c r="J192" s="292"/>
      <c r="K192" s="340"/>
    </row>
    <row r="193" spans="2:11" s="1" customFormat="1" ht="15" customHeight="1">
      <c r="B193" s="317"/>
      <c r="C193" s="353" t="s">
        <v>685</v>
      </c>
      <c r="D193" s="292"/>
      <c r="E193" s="292"/>
      <c r="F193" s="315" t="s">
        <v>589</v>
      </c>
      <c r="G193" s="292"/>
      <c r="H193" s="292" t="s">
        <v>686</v>
      </c>
      <c r="I193" s="292" t="s">
        <v>624</v>
      </c>
      <c r="J193" s="292"/>
      <c r="K193" s="340"/>
    </row>
    <row r="194" spans="2:11" s="1" customFormat="1" ht="15" customHeight="1">
      <c r="B194" s="317"/>
      <c r="C194" s="353" t="s">
        <v>687</v>
      </c>
      <c r="D194" s="292"/>
      <c r="E194" s="292"/>
      <c r="F194" s="315" t="s">
        <v>595</v>
      </c>
      <c r="G194" s="292"/>
      <c r="H194" s="292" t="s">
        <v>688</v>
      </c>
      <c r="I194" s="292" t="s">
        <v>624</v>
      </c>
      <c r="J194" s="292"/>
      <c r="K194" s="340"/>
    </row>
    <row r="195" spans="2:11" s="1" customFormat="1" ht="15" customHeight="1">
      <c r="B195" s="346"/>
      <c r="C195" s="361"/>
      <c r="D195" s="326"/>
      <c r="E195" s="326"/>
      <c r="F195" s="326"/>
      <c r="G195" s="326"/>
      <c r="H195" s="326"/>
      <c r="I195" s="326"/>
      <c r="J195" s="326"/>
      <c r="K195" s="347"/>
    </row>
    <row r="196" spans="2:11" s="1" customFormat="1" ht="18.75" customHeight="1">
      <c r="B196" s="328"/>
      <c r="C196" s="338"/>
      <c r="D196" s="338"/>
      <c r="E196" s="338"/>
      <c r="F196" s="348"/>
      <c r="G196" s="338"/>
      <c r="H196" s="338"/>
      <c r="I196" s="338"/>
      <c r="J196" s="338"/>
      <c r="K196" s="328"/>
    </row>
    <row r="197" spans="2:11" s="1" customFormat="1" ht="18.75" customHeight="1">
      <c r="B197" s="328"/>
      <c r="C197" s="338"/>
      <c r="D197" s="338"/>
      <c r="E197" s="338"/>
      <c r="F197" s="348"/>
      <c r="G197" s="338"/>
      <c r="H197" s="338"/>
      <c r="I197" s="338"/>
      <c r="J197" s="338"/>
      <c r="K197" s="328"/>
    </row>
    <row r="198" spans="2:11" s="1" customFormat="1" ht="18.75" customHeight="1">
      <c r="B198" s="300"/>
      <c r="C198" s="300"/>
      <c r="D198" s="300"/>
      <c r="E198" s="300"/>
      <c r="F198" s="300"/>
      <c r="G198" s="300"/>
      <c r="H198" s="300"/>
      <c r="I198" s="300"/>
      <c r="J198" s="300"/>
      <c r="K198" s="300"/>
    </row>
    <row r="199" spans="2:11" s="1" customFormat="1" ht="13.5">
      <c r="B199" s="279"/>
      <c r="C199" s="280"/>
      <c r="D199" s="280"/>
      <c r="E199" s="280"/>
      <c r="F199" s="280"/>
      <c r="G199" s="280"/>
      <c r="H199" s="280"/>
      <c r="I199" s="280"/>
      <c r="J199" s="280"/>
      <c r="K199" s="281"/>
    </row>
    <row r="200" spans="2:11" s="1" customFormat="1" ht="21">
      <c r="B200" s="282"/>
      <c r="C200" s="283" t="s">
        <v>689</v>
      </c>
      <c r="D200" s="283"/>
      <c r="E200" s="283"/>
      <c r="F200" s="283"/>
      <c r="G200" s="283"/>
      <c r="H200" s="283"/>
      <c r="I200" s="283"/>
      <c r="J200" s="283"/>
      <c r="K200" s="284"/>
    </row>
    <row r="201" spans="2:11" s="1" customFormat="1" ht="25.5" customHeight="1">
      <c r="B201" s="282"/>
      <c r="C201" s="362" t="s">
        <v>690</v>
      </c>
      <c r="D201" s="362"/>
      <c r="E201" s="362"/>
      <c r="F201" s="362" t="s">
        <v>691</v>
      </c>
      <c r="G201" s="363"/>
      <c r="H201" s="362" t="s">
        <v>692</v>
      </c>
      <c r="I201" s="362"/>
      <c r="J201" s="362"/>
      <c r="K201" s="284"/>
    </row>
    <row r="202" spans="2:11" s="1" customFormat="1" ht="5.25" customHeight="1">
      <c r="B202" s="317"/>
      <c r="C202" s="312"/>
      <c r="D202" s="312"/>
      <c r="E202" s="312"/>
      <c r="F202" s="312"/>
      <c r="G202" s="338"/>
      <c r="H202" s="312"/>
      <c r="I202" s="312"/>
      <c r="J202" s="312"/>
      <c r="K202" s="340"/>
    </row>
    <row r="203" spans="2:11" s="1" customFormat="1" ht="15" customHeight="1">
      <c r="B203" s="317"/>
      <c r="C203" s="292" t="s">
        <v>682</v>
      </c>
      <c r="D203" s="292"/>
      <c r="E203" s="292"/>
      <c r="F203" s="315" t="s">
        <v>43</v>
      </c>
      <c r="G203" s="292"/>
      <c r="H203" s="292" t="s">
        <v>693</v>
      </c>
      <c r="I203" s="292"/>
      <c r="J203" s="292"/>
      <c r="K203" s="340"/>
    </row>
    <row r="204" spans="2:11" s="1" customFormat="1" ht="15" customHeight="1">
      <c r="B204" s="317"/>
      <c r="C204" s="292"/>
      <c r="D204" s="292"/>
      <c r="E204" s="292"/>
      <c r="F204" s="315" t="s">
        <v>44</v>
      </c>
      <c r="G204" s="292"/>
      <c r="H204" s="292" t="s">
        <v>694</v>
      </c>
      <c r="I204" s="292"/>
      <c r="J204" s="292"/>
      <c r="K204" s="340"/>
    </row>
    <row r="205" spans="2:11" s="1" customFormat="1" ht="15" customHeight="1">
      <c r="B205" s="317"/>
      <c r="C205" s="292"/>
      <c r="D205" s="292"/>
      <c r="E205" s="292"/>
      <c r="F205" s="315" t="s">
        <v>47</v>
      </c>
      <c r="G205" s="292"/>
      <c r="H205" s="292" t="s">
        <v>695</v>
      </c>
      <c r="I205" s="292"/>
      <c r="J205" s="292"/>
      <c r="K205" s="340"/>
    </row>
    <row r="206" spans="2:11" s="1" customFormat="1" ht="15" customHeight="1">
      <c r="B206" s="317"/>
      <c r="C206" s="292"/>
      <c r="D206" s="292"/>
      <c r="E206" s="292"/>
      <c r="F206" s="315" t="s">
        <v>45</v>
      </c>
      <c r="G206" s="292"/>
      <c r="H206" s="292" t="s">
        <v>696</v>
      </c>
      <c r="I206" s="292"/>
      <c r="J206" s="292"/>
      <c r="K206" s="340"/>
    </row>
    <row r="207" spans="2:11" s="1" customFormat="1" ht="15" customHeight="1">
      <c r="B207" s="317"/>
      <c r="C207" s="292"/>
      <c r="D207" s="292"/>
      <c r="E207" s="292"/>
      <c r="F207" s="315" t="s">
        <v>46</v>
      </c>
      <c r="G207" s="292"/>
      <c r="H207" s="292" t="s">
        <v>697</v>
      </c>
      <c r="I207" s="292"/>
      <c r="J207" s="292"/>
      <c r="K207" s="340"/>
    </row>
    <row r="208" spans="2:11" s="1" customFormat="1" ht="15" customHeight="1">
      <c r="B208" s="317"/>
      <c r="C208" s="292"/>
      <c r="D208" s="292"/>
      <c r="E208" s="292"/>
      <c r="F208" s="315"/>
      <c r="G208" s="292"/>
      <c r="H208" s="292"/>
      <c r="I208" s="292"/>
      <c r="J208" s="292"/>
      <c r="K208" s="340"/>
    </row>
    <row r="209" spans="2:11" s="1" customFormat="1" ht="15" customHeight="1">
      <c r="B209" s="317"/>
      <c r="C209" s="292" t="s">
        <v>636</v>
      </c>
      <c r="D209" s="292"/>
      <c r="E209" s="292"/>
      <c r="F209" s="315" t="s">
        <v>76</v>
      </c>
      <c r="G209" s="292"/>
      <c r="H209" s="292" t="s">
        <v>698</v>
      </c>
      <c r="I209" s="292"/>
      <c r="J209" s="292"/>
      <c r="K209" s="340"/>
    </row>
    <row r="210" spans="2:11" s="1" customFormat="1" ht="15" customHeight="1">
      <c r="B210" s="317"/>
      <c r="C210" s="292"/>
      <c r="D210" s="292"/>
      <c r="E210" s="292"/>
      <c r="F210" s="315" t="s">
        <v>531</v>
      </c>
      <c r="G210" s="292"/>
      <c r="H210" s="292" t="s">
        <v>532</v>
      </c>
      <c r="I210" s="292"/>
      <c r="J210" s="292"/>
      <c r="K210" s="340"/>
    </row>
    <row r="211" spans="2:11" s="1" customFormat="1" ht="15" customHeight="1">
      <c r="B211" s="317"/>
      <c r="C211" s="292"/>
      <c r="D211" s="292"/>
      <c r="E211" s="292"/>
      <c r="F211" s="315" t="s">
        <v>529</v>
      </c>
      <c r="G211" s="292"/>
      <c r="H211" s="292" t="s">
        <v>699</v>
      </c>
      <c r="I211" s="292"/>
      <c r="J211" s="292"/>
      <c r="K211" s="340"/>
    </row>
    <row r="212" spans="2:11" s="1" customFormat="1" ht="15" customHeight="1">
      <c r="B212" s="364"/>
      <c r="C212" s="292"/>
      <c r="D212" s="292"/>
      <c r="E212" s="292"/>
      <c r="F212" s="315" t="s">
        <v>533</v>
      </c>
      <c r="G212" s="353"/>
      <c r="H212" s="344" t="s">
        <v>534</v>
      </c>
      <c r="I212" s="344"/>
      <c r="J212" s="344"/>
      <c r="K212" s="365"/>
    </row>
    <row r="213" spans="2:11" s="1" customFormat="1" ht="15" customHeight="1">
      <c r="B213" s="364"/>
      <c r="C213" s="292"/>
      <c r="D213" s="292"/>
      <c r="E213" s="292"/>
      <c r="F213" s="315" t="s">
        <v>535</v>
      </c>
      <c r="G213" s="353"/>
      <c r="H213" s="344" t="s">
        <v>700</v>
      </c>
      <c r="I213" s="344"/>
      <c r="J213" s="344"/>
      <c r="K213" s="365"/>
    </row>
    <row r="214" spans="2:11" s="1" customFormat="1" ht="15" customHeight="1">
      <c r="B214" s="364"/>
      <c r="C214" s="292"/>
      <c r="D214" s="292"/>
      <c r="E214" s="292"/>
      <c r="F214" s="315"/>
      <c r="G214" s="353"/>
      <c r="H214" s="344"/>
      <c r="I214" s="344"/>
      <c r="J214" s="344"/>
      <c r="K214" s="365"/>
    </row>
    <row r="215" spans="2:11" s="1" customFormat="1" ht="15" customHeight="1">
      <c r="B215" s="364"/>
      <c r="C215" s="292" t="s">
        <v>660</v>
      </c>
      <c r="D215" s="292"/>
      <c r="E215" s="292"/>
      <c r="F215" s="315">
        <v>1</v>
      </c>
      <c r="G215" s="353"/>
      <c r="H215" s="344" t="s">
        <v>701</v>
      </c>
      <c r="I215" s="344"/>
      <c r="J215" s="344"/>
      <c r="K215" s="365"/>
    </row>
    <row r="216" spans="2:11" s="1" customFormat="1" ht="15" customHeight="1">
      <c r="B216" s="364"/>
      <c r="C216" s="292"/>
      <c r="D216" s="292"/>
      <c r="E216" s="292"/>
      <c r="F216" s="315">
        <v>2</v>
      </c>
      <c r="G216" s="353"/>
      <c r="H216" s="344" t="s">
        <v>702</v>
      </c>
      <c r="I216" s="344"/>
      <c r="J216" s="344"/>
      <c r="K216" s="365"/>
    </row>
    <row r="217" spans="2:11" s="1" customFormat="1" ht="15" customHeight="1">
      <c r="B217" s="364"/>
      <c r="C217" s="292"/>
      <c r="D217" s="292"/>
      <c r="E217" s="292"/>
      <c r="F217" s="315">
        <v>3</v>
      </c>
      <c r="G217" s="353"/>
      <c r="H217" s="344" t="s">
        <v>703</v>
      </c>
      <c r="I217" s="344"/>
      <c r="J217" s="344"/>
      <c r="K217" s="365"/>
    </row>
    <row r="218" spans="2:11" s="1" customFormat="1" ht="15" customHeight="1">
      <c r="B218" s="364"/>
      <c r="C218" s="292"/>
      <c r="D218" s="292"/>
      <c r="E218" s="292"/>
      <c r="F218" s="315">
        <v>4</v>
      </c>
      <c r="G218" s="353"/>
      <c r="H218" s="344" t="s">
        <v>704</v>
      </c>
      <c r="I218" s="344"/>
      <c r="J218" s="344"/>
      <c r="K218" s="365"/>
    </row>
    <row r="219" spans="2:11" s="1" customFormat="1" ht="12.75" customHeight="1">
      <c r="B219" s="366"/>
      <c r="C219" s="367"/>
      <c r="D219" s="367"/>
      <c r="E219" s="367"/>
      <c r="F219" s="367"/>
      <c r="G219" s="367"/>
      <c r="H219" s="367"/>
      <c r="I219" s="367"/>
      <c r="J219" s="367"/>
      <c r="K219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2024-02-21T20:12:25Z</dcterms:created>
  <dcterms:modified xsi:type="dcterms:W3CDTF">2024-02-21T20:12:28Z</dcterms:modified>
  <cp:category/>
  <cp:version/>
  <cp:contentType/>
  <cp:contentStatus/>
</cp:coreProperties>
</file>