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. učební pavilon" sheetId="2" r:id="rId2"/>
    <sheet name="02 - II. učební pavil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I. učební pavilon'!$C$88:$K$172</definedName>
    <definedName name="_xlnm.Print_Area" localSheetId="1">'01 - I. učební pavilon'!$C$4:$J$39,'01 - I. učební pavilon'!$C$45:$J$70,'01 - I. učební pavilon'!$C$76:$K$172</definedName>
    <definedName name="_xlnm._FilterDatabase" localSheetId="2" hidden="1">'02 - II. učební pavilon'!$C$88:$K$172</definedName>
    <definedName name="_xlnm.Print_Area" localSheetId="2">'02 - II. učební pavilon'!$C$4:$J$39,'02 - II. učební pavilon'!$C$45:$J$70,'02 - II. učební pavilon'!$C$76:$K$172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I. učební pavilon'!$88:$88</definedName>
    <definedName name="_xlnm.Print_Titles" localSheetId="2">'02 - II. učební pavilon'!$88:$88</definedName>
  </definedNames>
  <calcPr fullCalcOnLoad="1"/>
</workbook>
</file>

<file path=xl/sharedStrings.xml><?xml version="1.0" encoding="utf-8"?>
<sst xmlns="http://schemas.openxmlformats.org/spreadsheetml/2006/main" count="2404" uniqueCount="503">
  <si>
    <t>Export Komplet</t>
  </si>
  <si>
    <t>VZ</t>
  </si>
  <si>
    <t>2.0</t>
  </si>
  <si>
    <t>ZAMOK</t>
  </si>
  <si>
    <t>False</t>
  </si>
  <si>
    <t>{53d8ba0e-3a5f-41aa-9b8c-5d273758e6fd}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</si>
  <si>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</si>
  <si>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</si>
  <si>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</si>
  <si>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</si>
  <si>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</si>
  <si>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</si>
  <si>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</si>
  <si>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</si>
  <si>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</si>
  <si>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</si>
  <si>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</si>
  <si>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Alšova - výměna podlah vstupních prostor</t>
  </si>
  <si>
    <t>KSO:</t>
  </si>
  <si>
    <t/>
  </si>
  <si>
    <t>CC-CZ:</t>
  </si>
  <si>
    <t>Místo:</t>
  </si>
  <si>
    <t>Sokolov, Mánesova 1746</t>
  </si>
  <si>
    <t>Datum:</t>
  </si>
  <si>
    <t>1. 3. 2024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</si>
  <si>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</si>
  <si>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</si>
  <si>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</si>
  <si>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</si>
  <si>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</si>
  <si>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</si>
  <si>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</si>
  <si>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</si>
  <si>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</si>
  <si>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</si>
  <si>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</si>
  <si>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</si>
  <si>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</si>
  <si>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</si>
  <si>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</si>
  <si>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</si>
  <si>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</si>
  <si>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</si>
  <si>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</si>
  <si>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</si>
  <si>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</si>
  <si>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</si>
  <si>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</si>
  <si>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</si>
  <si>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</si>
  <si>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</si>
  <si>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</si>
  <si>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</si>
  <si>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</si>
  <si>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</si>
  <si>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</si>
  <si>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</si>
  <si>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</si>
  <si>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</si>
  <si>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</si>
  <si>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</si>
  <si>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</si>
  <si>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</si>
  <si>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</si>
  <si>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</si>
  <si>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</si>
  <si>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</si>
  <si>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</si>
  <si>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</si>
  <si>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</si>
  <si>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</si>
  <si>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</si>
  <si>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</si>
  <si>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</si>
  <si>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</si>
  <si>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</si>
  <si>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</si>
  <si>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</si>
  <si>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I. učební pavilon</t>
  </si>
  <si>
    <t>STA</t>
  </si>
  <si>
    <t>1</t>
  </si>
  <si>
    <t>{09572f59-fdd1-49ba-9df7-f0597203434e}</t>
  </si>
  <si>
    <t>2</t>
  </si>
  <si>
    <t>02</t>
  </si>
  <si>
    <t>II. učební pavilon</t>
  </si>
  <si>
    <t>{2c578b09-6072-4e04-8d2d-512eeb8b38ef}</t>
  </si>
  <si>
    <t>KRYCÍ LIST SOUPISU PRACÍ</t>
  </si>
  <si>
    <t>Objekt:</t>
  </si>
  <si>
    <t>01 - I. učební pavilon</t>
  </si>
  <si>
    <t>Sokolov, Kosmonautů 1881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</si>
  <si>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</si>
  <si>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</si>
  <si>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</si>
  <si>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</si>
  <si>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</si>
  <si>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</si>
  <si>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</si>
  <si>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</si>
  <si>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</si>
  <si>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</si>
  <si>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</si>
  <si>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</si>
  <si>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</si>
  <si>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</si>
  <si>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</si>
  <si>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</si>
  <si>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</si>
  <si>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</si>
  <si>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</si>
  <si>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</si>
  <si>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</si>
  <si>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</si>
  <si>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</si>
  <si>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</si>
  <si>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</si>
  <si>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</si>
  <si>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</si>
  <si>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</si>
  <si>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</si>
  <si>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</si>
  <si>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</si>
  <si>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</si>
  <si>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</si>
  <si>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004-x1</t>
  </si>
  <si>
    <t>D+M+PH Drobné vyspravení teraco schodnic</t>
  </si>
  <si>
    <t>soubor</t>
  </si>
  <si>
    <t>186606534</t>
  </si>
  <si>
    <t>6</t>
  </si>
  <si>
    <t>Úpravy povrchů, podlahy a osazování výplní</t>
  </si>
  <si>
    <t>612325121</t>
  </si>
  <si>
    <t>Vápenocementová omítka rýh štuková ve stěnách, šířky rýhy do 150 mm</t>
  </si>
  <si>
    <t>m2</t>
  </si>
  <si>
    <t>CS ÚRS 2024 01</t>
  </si>
  <si>
    <t>-726181995</t>
  </si>
  <si>
    <t>Online PSC</t>
  </si>
  <si>
    <t>https://podminky.urs.cz/item/CS_URS_2024_01/612325121</t>
  </si>
  <si>
    <t>VV</t>
  </si>
  <si>
    <t>Po odsekání keramických soklů</t>
  </si>
  <si>
    <t>35,52</t>
  </si>
  <si>
    <t>9</t>
  </si>
  <si>
    <t>Ostatní konstrukce a práce, bourání</t>
  </si>
  <si>
    <t>3</t>
  </si>
  <si>
    <t>009-x1</t>
  </si>
  <si>
    <t>Utěsnění dveří před vniknutím prachu - místnosti bez stavebního zásahu</t>
  </si>
  <si>
    <t>-112833010</t>
  </si>
  <si>
    <t>965081213</t>
  </si>
  <si>
    <t>Bourání podlah z dlaždic bez podkladního lože nebo mazaniny, s jakoukoliv výplní spár keramických nebo xylolitových tl. do 10 mm, plochy přes 1 m2</t>
  </si>
  <si>
    <t>-1964226305</t>
  </si>
  <si>
    <t>https://podminky.urs.cz/item/CS_URS_2024_01/965081213</t>
  </si>
  <si>
    <t>18,78</t>
  </si>
  <si>
    <t>4,5*1,7</t>
  </si>
  <si>
    <t>4,78*2,23</t>
  </si>
  <si>
    <t>Součet</t>
  </si>
  <si>
    <t>5</t>
  </si>
  <si>
    <t>965081611</t>
  </si>
  <si>
    <t>Odsekání soklíků včetně otlučení podkladní omítky až na zdivo rovných</t>
  </si>
  <si>
    <t>m</t>
  </si>
  <si>
    <t>-1726807313</t>
  </si>
  <si>
    <t>https://podminky.urs.cz/item/CS_URS_2024_01/965081611</t>
  </si>
  <si>
    <t>3,93+0,35+0,57+2,12-0,8+1,23-0,6+3,5+2,08+3,5+1,2+0,4+0,38+0,38+0,64+4,5+1,7+1,7+4,78+2,23+2,23-0,8+0,3</t>
  </si>
  <si>
    <t>965046111</t>
  </si>
  <si>
    <t>Broušení stávajících betonových podlah úběr do 3 mm</t>
  </si>
  <si>
    <t>874397541</t>
  </si>
  <si>
    <t>https://podminky.urs.cz/item/CS_URS_2024_01/965046111</t>
  </si>
  <si>
    <t>37,089</t>
  </si>
  <si>
    <t>7</t>
  </si>
  <si>
    <t>965046119</t>
  </si>
  <si>
    <t>Broušení stávajících betonových podlah Příplatek k ceně za každý další 1 mm úběru</t>
  </si>
  <si>
    <t>-1579013677</t>
  </si>
  <si>
    <t>https://podminky.urs.cz/item/CS_URS_2024_01/965046119</t>
  </si>
  <si>
    <t>37,089*2</t>
  </si>
  <si>
    <t>8</t>
  </si>
  <si>
    <t>952901111</t>
  </si>
  <si>
    <t>Vyčištění budov nebo objektů před předáním do užívání budov bytové nebo občanské výstavby, světlé výšky podlaží do 4 m</t>
  </si>
  <si>
    <t>1195645358</t>
  </si>
  <si>
    <t>https://podminky.urs.cz/item/CS_URS_2024_01/952901111</t>
  </si>
  <si>
    <t>997</t>
  </si>
  <si>
    <t>Přesun sutě</t>
  </si>
  <si>
    <t>997002611</t>
  </si>
  <si>
    <t>Nakládání suti a vybouraných hmot na dopravní prostředek pro vodorovné přemístění</t>
  </si>
  <si>
    <t>t</t>
  </si>
  <si>
    <t>626418643</t>
  </si>
  <si>
    <t>https://podminky.urs.cz/item/CS_URS_2024_01/997002611</t>
  </si>
  <si>
    <t>10</t>
  </si>
  <si>
    <t>997013211</t>
  </si>
  <si>
    <t>Vnitrostaveništní doprava suti a vybouraných hmot vodorovně do 50 m s naložením ručně pro budovy a haly výšky do 6 m</t>
  </si>
  <si>
    <t>673191113</t>
  </si>
  <si>
    <t>https://podminky.urs.cz/item/CS_URS_2024_01/997013211</t>
  </si>
  <si>
    <t>11</t>
  </si>
  <si>
    <t>997013501</t>
  </si>
  <si>
    <t>Odvoz suti a vybouraných hmot na skládku nebo meziskládku se složením, na vzdálenost do 1 km</t>
  </si>
  <si>
    <t>413641849</t>
  </si>
  <si>
    <t>https://podminky.urs.cz/item/CS_URS_2024_01/997013501</t>
  </si>
  <si>
    <t>997013509</t>
  </si>
  <si>
    <t>Odvoz suti a vybouraných hmot na skládku nebo meziskládku se složením, na vzdálenost Příplatek k ceně za každý další započatý 1 km přes 1 km</t>
  </si>
  <si>
    <t>38957157</t>
  </si>
  <si>
    <t>https://podminky.urs.cz/item/CS_URS_2024_01/997013509</t>
  </si>
  <si>
    <t>1,618*9</t>
  </si>
  <si>
    <t>13</t>
  </si>
  <si>
    <t>997013631</t>
  </si>
  <si>
    <t>Poplatek za uložení stavebního odpadu na skládce (skládkovné) směsného stavebního a demoličního zatříděného do Katalogu odpadů pod kódem 17 09 04</t>
  </si>
  <si>
    <t>766684638</t>
  </si>
  <si>
    <t>https://podminky.urs.cz/item/CS_URS_2024_01/997013631</t>
  </si>
  <si>
    <t>998</t>
  </si>
  <si>
    <t>Přesun hmot</t>
  </si>
  <si>
    <t>14</t>
  </si>
  <si>
    <t>998018001</t>
  </si>
  <si>
    <t>Přesun hmot pro budovy občanské výstavby, bydlení, výrobu a služby ruční (bez užití mechanizace) vodorovná dopravní vzdálenost do 100 m pro budovy s jakoukoliv nosnou konstrukcí výšky do 6 m</t>
  </si>
  <si>
    <t>1619856314</t>
  </si>
  <si>
    <t>https://podminky.urs.cz/item/CS_URS_2024_01/998018001</t>
  </si>
  <si>
    <t>PSV</t>
  </si>
  <si>
    <t>Práce a dodávky PSV</t>
  </si>
  <si>
    <t>776</t>
  </si>
  <si>
    <t>Podlahy povlakové</t>
  </si>
  <si>
    <t>15</t>
  </si>
  <si>
    <t>776111311</t>
  </si>
  <si>
    <t>Příprava podkladu povlakových podlah a stěn vysátí podlah</t>
  </si>
  <si>
    <t>16</t>
  </si>
  <si>
    <t>-784840666</t>
  </si>
  <si>
    <t>https://podminky.urs.cz/item/CS_URS_2024_01/776111311</t>
  </si>
  <si>
    <t>Před provedením samonivelační stěrky</t>
  </si>
  <si>
    <t>Před pokládkou dlažby</t>
  </si>
  <si>
    <t>776121112</t>
  </si>
  <si>
    <t>Příprava podkladu povlakových podlah a stěn penetrace vodou ředitelná podlah</t>
  </si>
  <si>
    <t>-644317386</t>
  </si>
  <si>
    <t>https://podminky.urs.cz/item/CS_URS_2024_01/776121112</t>
  </si>
  <si>
    <t>17</t>
  </si>
  <si>
    <t>776141114</t>
  </si>
  <si>
    <t>Příprava podkladu povlakových podlah a stěn vyrovnání samonivelační stěrkou podlah min.pevnosti 20 MPa, tloušťky přes 8 do 10 mm</t>
  </si>
  <si>
    <t>-215403623</t>
  </si>
  <si>
    <t>https://podminky.urs.cz/item/CS_URS_2024_01/776141114</t>
  </si>
  <si>
    <t>18</t>
  </si>
  <si>
    <t>776232111</t>
  </si>
  <si>
    <t>Montáž podlahovin z vinylu lepením lamel nebo čtverců 2-složkovým lepidlem (do vlhkých prostor)</t>
  </si>
  <si>
    <t>889210883</t>
  </si>
  <si>
    <t>https://podminky.urs.cz/item/CS_URS_2024_01/776232111</t>
  </si>
  <si>
    <t>19</t>
  </si>
  <si>
    <t>M</t>
  </si>
  <si>
    <t>28411051</t>
  </si>
  <si>
    <t>dílce vinylové tl 2,5mm, nášlapná vrstva 0,55mm, úprava PUR, třída zátěže 33, otlak 0,05mm, R10, třída otěru T, hořlavost Bfl S1, bez ftalátů</t>
  </si>
  <si>
    <t>32</t>
  </si>
  <si>
    <t>410171630</t>
  </si>
  <si>
    <t>P</t>
  </si>
  <si>
    <t>Poznámka k položce:
výběr dle investora</t>
  </si>
  <si>
    <t>37,089*1,1 'Přepočtené koeficientem množství</t>
  </si>
  <si>
    <t>20</t>
  </si>
  <si>
    <t>776411111</t>
  </si>
  <si>
    <t>Montáž soklíků lepením obvodových, výšky do 80 mm</t>
  </si>
  <si>
    <t>-681786448</t>
  </si>
  <si>
    <t>https://podminky.urs.cz/item/CS_URS_2024_01/776411111</t>
  </si>
  <si>
    <t>28411004</t>
  </si>
  <si>
    <t>lišta soklová PVC samolepící 30x30mm</t>
  </si>
  <si>
    <t>-544751173</t>
  </si>
  <si>
    <t>35,52*1,05 'Přepočtené koeficientem množství</t>
  </si>
  <si>
    <t>22</t>
  </si>
  <si>
    <t>776-x1</t>
  </si>
  <si>
    <t>D+M Olištování hrany podesta/volný prostor</t>
  </si>
  <si>
    <t>-325986138</t>
  </si>
  <si>
    <t>2,08+1,2+2,08</t>
  </si>
  <si>
    <t>23</t>
  </si>
  <si>
    <t>776421312</t>
  </si>
  <si>
    <t>Montáž lišt přechodových šroubovaných</t>
  </si>
  <si>
    <t>2118688706</t>
  </si>
  <si>
    <t>https://podminky.urs.cz/item/CS_URS_2024_01/776421312</t>
  </si>
  <si>
    <t>0,6+0,8+0,8</t>
  </si>
  <si>
    <t>24</t>
  </si>
  <si>
    <t>55343120/R</t>
  </si>
  <si>
    <t>profil přechodový Al vrtaný - výběr dle investora</t>
  </si>
  <si>
    <t>1340474521</t>
  </si>
  <si>
    <t>2,2*1,1 'Přepočtené koeficientem množství</t>
  </si>
  <si>
    <t>25</t>
  </si>
  <si>
    <t>998776121</t>
  </si>
  <si>
    <t>Přesun hmot pro podlahy povlakové stanovený z hmotnosti přesunovaného materiálu vodorovná dopravní vzdálenost do 50 m ruční (bez užití mechanizace) v objektech výšky do 6 m</t>
  </si>
  <si>
    <t>2073000276</t>
  </si>
  <si>
    <t>https://podminky.urs.cz/item/CS_URS_2024_01/998776121</t>
  </si>
  <si>
    <t>783</t>
  </si>
  <si>
    <t>Dokončovací práce - nátěry</t>
  </si>
  <si>
    <t>26</t>
  </si>
  <si>
    <t>783-x1</t>
  </si>
  <si>
    <t>Oprava nátěrů a maleb nad keramickými sokly</t>
  </si>
  <si>
    <t>1976705349</t>
  </si>
  <si>
    <t>VRN</t>
  </si>
  <si>
    <t>Vedlejší rozpočtové náklady</t>
  </si>
  <si>
    <t>27</t>
  </si>
  <si>
    <t>VRN-x1</t>
  </si>
  <si>
    <t>%</t>
  </si>
  <si>
    <t>-2094220981</t>
  </si>
  <si>
    <t>02 - II. učební pavilon</t>
  </si>
  <si>
    <t>171405311</t>
  </si>
  <si>
    <t>1833944510</t>
  </si>
  <si>
    <t>-1457392401</t>
  </si>
  <si>
    <t>162843666</t>
  </si>
  <si>
    <t>1870520760</t>
  </si>
  <si>
    <t>-666272778</t>
  </si>
  <si>
    <t>1191771036</t>
  </si>
  <si>
    <t>680748931</t>
  </si>
  <si>
    <t>-563312460</t>
  </si>
  <si>
    <t>1548688831</t>
  </si>
  <si>
    <t>1520201452</t>
  </si>
  <si>
    <t>-2007240115</t>
  </si>
  <si>
    <t>1452883222</t>
  </si>
  <si>
    <t>910200560</t>
  </si>
  <si>
    <t>1362545613</t>
  </si>
  <si>
    <t>-1207062674</t>
  </si>
  <si>
    <t>-931802792</t>
  </si>
  <si>
    <t>220296008</t>
  </si>
  <si>
    <t>1114264505</t>
  </si>
  <si>
    <t>-1470546143</t>
  </si>
  <si>
    <t>23563448</t>
  </si>
  <si>
    <t>-1275795358</t>
  </si>
  <si>
    <t>1255925395</t>
  </si>
  <si>
    <t>106061869</t>
  </si>
  <si>
    <t>1264414566</t>
  </si>
  <si>
    <t>-2024493488</t>
  </si>
  <si>
    <t>-1911799909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</si>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</sst>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21" TargetMode="External" /><Relationship Id="rId2" Type="http://schemas.openxmlformats.org/officeDocument/2006/relationships/hyperlink" Target="https://podminky.urs.cz/item/CS_URS_2024_01/965081213" TargetMode="External" /><Relationship Id="rId3" Type="http://schemas.openxmlformats.org/officeDocument/2006/relationships/hyperlink" Target="https://podminky.urs.cz/item/CS_URS_2024_01/965081611" TargetMode="External" /><Relationship Id="rId4" Type="http://schemas.openxmlformats.org/officeDocument/2006/relationships/hyperlink" Target="https://podminky.urs.cz/item/CS_URS_2024_01/965046111" TargetMode="External" /><Relationship Id="rId5" Type="http://schemas.openxmlformats.org/officeDocument/2006/relationships/hyperlink" Target="https://podminky.urs.cz/item/CS_URS_2024_01/965046119" TargetMode="External" /><Relationship Id="rId6" Type="http://schemas.openxmlformats.org/officeDocument/2006/relationships/hyperlink" Target="https://podminky.urs.cz/item/CS_URS_2024_01/952901111" TargetMode="External" /><Relationship Id="rId7" Type="http://schemas.openxmlformats.org/officeDocument/2006/relationships/hyperlink" Target="https://podminky.urs.cz/item/CS_URS_2024_01/997002611" TargetMode="External" /><Relationship Id="rId8" Type="http://schemas.openxmlformats.org/officeDocument/2006/relationships/hyperlink" Target="https://podminky.urs.cz/item/CS_URS_2024_01/997013211" TargetMode="External" /><Relationship Id="rId9" Type="http://schemas.openxmlformats.org/officeDocument/2006/relationships/hyperlink" Target="https://podminky.urs.cz/item/CS_URS_2024_01/997013501" TargetMode="External" /><Relationship Id="rId10" Type="http://schemas.openxmlformats.org/officeDocument/2006/relationships/hyperlink" Target="https://podminky.urs.cz/item/CS_URS_2024_01/997013509" TargetMode="External" /><Relationship Id="rId11" Type="http://schemas.openxmlformats.org/officeDocument/2006/relationships/hyperlink" Target="https://podminky.urs.cz/item/CS_URS_2024_01/997013631" TargetMode="External" /><Relationship Id="rId12" Type="http://schemas.openxmlformats.org/officeDocument/2006/relationships/hyperlink" Target="https://podminky.urs.cz/item/CS_URS_2024_01/998018001" TargetMode="External" /><Relationship Id="rId13" Type="http://schemas.openxmlformats.org/officeDocument/2006/relationships/hyperlink" Target="https://podminky.urs.cz/item/CS_URS_2024_01/776111311" TargetMode="External" /><Relationship Id="rId14" Type="http://schemas.openxmlformats.org/officeDocument/2006/relationships/hyperlink" Target="https://podminky.urs.cz/item/CS_URS_2024_01/776121112" TargetMode="External" /><Relationship Id="rId15" Type="http://schemas.openxmlformats.org/officeDocument/2006/relationships/hyperlink" Target="https://podminky.urs.cz/item/CS_URS_2024_01/776141114" TargetMode="External" /><Relationship Id="rId16" Type="http://schemas.openxmlformats.org/officeDocument/2006/relationships/hyperlink" Target="https://podminky.urs.cz/item/CS_URS_2024_01/776232111" TargetMode="External" /><Relationship Id="rId17" Type="http://schemas.openxmlformats.org/officeDocument/2006/relationships/hyperlink" Target="https://podminky.urs.cz/item/CS_URS_2024_01/776411111" TargetMode="External" /><Relationship Id="rId18" Type="http://schemas.openxmlformats.org/officeDocument/2006/relationships/hyperlink" Target="https://podminky.urs.cz/item/CS_URS_2024_01/776421312" TargetMode="External" /><Relationship Id="rId19" Type="http://schemas.openxmlformats.org/officeDocument/2006/relationships/hyperlink" Target="https://podminky.urs.cz/item/CS_URS_2024_01/99877612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21" TargetMode="External" /><Relationship Id="rId2" Type="http://schemas.openxmlformats.org/officeDocument/2006/relationships/hyperlink" Target="https://podminky.urs.cz/item/CS_URS_2024_01/965081213" TargetMode="External" /><Relationship Id="rId3" Type="http://schemas.openxmlformats.org/officeDocument/2006/relationships/hyperlink" Target="https://podminky.urs.cz/item/CS_URS_2024_01/965081611" TargetMode="External" /><Relationship Id="rId4" Type="http://schemas.openxmlformats.org/officeDocument/2006/relationships/hyperlink" Target="https://podminky.urs.cz/item/CS_URS_2024_01/965046111" TargetMode="External" /><Relationship Id="rId5" Type="http://schemas.openxmlformats.org/officeDocument/2006/relationships/hyperlink" Target="https://podminky.urs.cz/item/CS_URS_2024_01/965046119" TargetMode="External" /><Relationship Id="rId6" Type="http://schemas.openxmlformats.org/officeDocument/2006/relationships/hyperlink" Target="https://podminky.urs.cz/item/CS_URS_2024_01/952901111" TargetMode="External" /><Relationship Id="rId7" Type="http://schemas.openxmlformats.org/officeDocument/2006/relationships/hyperlink" Target="https://podminky.urs.cz/item/CS_URS_2024_01/997002611" TargetMode="External" /><Relationship Id="rId8" Type="http://schemas.openxmlformats.org/officeDocument/2006/relationships/hyperlink" Target="https://podminky.urs.cz/item/CS_URS_2024_01/997013211" TargetMode="External" /><Relationship Id="rId9" Type="http://schemas.openxmlformats.org/officeDocument/2006/relationships/hyperlink" Target="https://podminky.urs.cz/item/CS_URS_2024_01/997013501" TargetMode="External" /><Relationship Id="rId10" Type="http://schemas.openxmlformats.org/officeDocument/2006/relationships/hyperlink" Target="https://podminky.urs.cz/item/CS_URS_2024_01/997013509" TargetMode="External" /><Relationship Id="rId11" Type="http://schemas.openxmlformats.org/officeDocument/2006/relationships/hyperlink" Target="https://podminky.urs.cz/item/CS_URS_2024_01/997013631" TargetMode="External" /><Relationship Id="rId12" Type="http://schemas.openxmlformats.org/officeDocument/2006/relationships/hyperlink" Target="https://podminky.urs.cz/item/CS_URS_2024_01/998018001" TargetMode="External" /><Relationship Id="rId13" Type="http://schemas.openxmlformats.org/officeDocument/2006/relationships/hyperlink" Target="https://podminky.urs.cz/item/CS_URS_2024_01/776111311" TargetMode="External" /><Relationship Id="rId14" Type="http://schemas.openxmlformats.org/officeDocument/2006/relationships/hyperlink" Target="https://podminky.urs.cz/item/CS_URS_2024_01/776121112" TargetMode="External" /><Relationship Id="rId15" Type="http://schemas.openxmlformats.org/officeDocument/2006/relationships/hyperlink" Target="https://podminky.urs.cz/item/CS_URS_2024_01/776141114" TargetMode="External" /><Relationship Id="rId16" Type="http://schemas.openxmlformats.org/officeDocument/2006/relationships/hyperlink" Target="https://podminky.urs.cz/item/CS_URS_2024_01/776232111" TargetMode="External" /><Relationship Id="rId17" Type="http://schemas.openxmlformats.org/officeDocument/2006/relationships/hyperlink" Target="https://podminky.urs.cz/item/CS_URS_2024_01/776411111" TargetMode="External" /><Relationship Id="rId18" Type="http://schemas.openxmlformats.org/officeDocument/2006/relationships/hyperlink" Target="https://podminky.urs.cz/item/CS_URS_2024_01/776421312" TargetMode="External" /><Relationship Id="rId19" Type="http://schemas.openxmlformats.org/officeDocument/2006/relationships/hyperlink" Target="https://podminky.urs.cz/item/CS_URS_2024_01/998776121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MŠ Alšova - výměna podlah vstupních prostor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Mánesova 1746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I. učební pavilon'!J30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I. učební pavilon'!P89</f>
        <v>0</v>
      </c>
      <c r="AV55" s="122">
        <f>'01 - I. učební pavilon'!J33</f>
        <v>0</v>
      </c>
      <c r="AW55" s="122">
        <f>'01 - I. učební pavilon'!J34</f>
        <v>0</v>
      </c>
      <c r="AX55" s="122">
        <f>'01 - I. učební pavilon'!J35</f>
        <v>0</v>
      </c>
      <c r="AY55" s="122">
        <f>'01 - I. učební pavilon'!J36</f>
        <v>0</v>
      </c>
      <c r="AZ55" s="122">
        <f>'01 - I. učební pavilon'!F33</f>
        <v>0</v>
      </c>
      <c r="BA55" s="122">
        <f>'01 - I. učební pavilon'!F34</f>
        <v>0</v>
      </c>
      <c r="BB55" s="122">
        <f>'01 - I. učební pavilon'!F35</f>
        <v>0</v>
      </c>
      <c r="BC55" s="122">
        <f>'01 - I. učební pavilon'!F36</f>
        <v>0</v>
      </c>
      <c r="BD55" s="124">
        <f>'01 - I. učební pavilon'!F37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II. učební pavilon'!J30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'02 - II. učební pavilon'!P89</f>
        <v>0</v>
      </c>
      <c r="AV56" s="127">
        <f>'02 - II. učební pavilon'!J33</f>
        <v>0</v>
      </c>
      <c r="AW56" s="127">
        <f>'02 - II. učební pavilon'!J34</f>
        <v>0</v>
      </c>
      <c r="AX56" s="127">
        <f>'02 - II. učební pavilon'!J35</f>
        <v>0</v>
      </c>
      <c r="AY56" s="127">
        <f>'02 - II. učební pavilon'!J36</f>
        <v>0</v>
      </c>
      <c r="AZ56" s="127">
        <f>'02 - II. učební pavilon'!F33</f>
        <v>0</v>
      </c>
      <c r="BA56" s="127">
        <f>'02 - II. učební pavilon'!F34</f>
        <v>0</v>
      </c>
      <c r="BB56" s="127">
        <f>'02 - II. učební pavilon'!F35</f>
        <v>0</v>
      </c>
      <c r="BC56" s="127">
        <f>'02 - II. učební pavilon'!F36</f>
        <v>0</v>
      </c>
      <c r="BD56" s="129">
        <f>'02 - II. učební pavilon'!F37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80EB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I. učební pavilon'!C2" display="/"/>
    <hyperlink ref="A56" location="'02 - II. učební pavil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MŠ Alšova - výměna podlah vstupních prostor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89</v>
      </c>
      <c r="G12" s="40"/>
      <c r="H12" s="40"/>
      <c r="I12" s="134" t="s">
        <v>23</v>
      </c>
      <c r="J12" s="139" t="str">
        <f>'Rekapitulace stavby'!AN8</f>
        <v>1. 3. 2024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ROUND((SUM(BE89:BE172)),2)</f>
        <v>0</v>
      </c>
      <c r="G33" s="40"/>
      <c r="H33" s="40"/>
      <c r="I33" s="150">
        <v>0.21</v>
      </c>
      <c r="J33" s="149">
        <f>ROUND(((SUM(BE89:BE172))*I33),2)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ROUND((SUM(BF89:BF172)),2)</f>
        <v>0</v>
      </c>
      <c r="G34" s="40"/>
      <c r="H34" s="40"/>
      <c r="I34" s="150">
        <v>0.12</v>
      </c>
      <c r="J34" s="149">
        <f>ROUND(((SUM(BF89:BF172))*I34),2)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ROUND((SUM(BG89:BG172)),2)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ROUND((SUM(BH89:BH172)),2)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ROUND((SUM(BI89:BI172)),2)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MŠ Alšova - výměna podlah vstupních prostor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I. učební pavilon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Kosmonautů 1881</v>
      </c>
      <c r="G52" s="42"/>
      <c r="H52" s="42"/>
      <c r="I52" s="34" t="s">
        <v>23</v>
      </c>
      <c r="J52" s="74" t="str">
        <f>IF(J12="","",J12)</f>
        <v>1. 3. 2024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J129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100</v>
      </c>
      <c r="E66" s="170"/>
      <c r="F66" s="170"/>
      <c r="G66" s="170"/>
      <c r="H66" s="170"/>
      <c r="I66" s="170"/>
      <c r="J66" s="171">
        <f>J132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J133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J169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103</v>
      </c>
      <c r="E69" s="170"/>
      <c r="F69" s="170"/>
      <c r="G69" s="170"/>
      <c r="H69" s="170"/>
      <c r="I69" s="170"/>
      <c r="J69" s="171">
        <f>J171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104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MŠ Alšova - výměna podlah vstupních prostor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87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01 - I. učební pavilon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Kosmonautů 1881</v>
      </c>
      <c r="G83" s="42"/>
      <c r="H83" s="42"/>
      <c r="I83" s="34" t="s">
        <v>23</v>
      </c>
      <c r="J83" s="74" t="str">
        <f>IF(J12="","",J12)</f>
        <v>1. 3. 2024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105</v>
      </c>
      <c r="D88" s="182" t="s">
        <v>57</v>
      </c>
      <c r="E88" s="182" t="s">
        <v>53</v>
      </c>
      <c r="F88" s="182" t="s">
        <v>54</v>
      </c>
      <c r="G88" s="182" t="s">
        <v>106</v>
      </c>
      <c r="H88" s="182" t="s">
        <v>107</v>
      </c>
      <c r="I88" s="182" t="s">
        <v>108</v>
      </c>
      <c r="J88" s="182" t="s">
        <v>92</v>
      </c>
      <c r="K88" s="183" t="s">
        <v>109</v>
      </c>
      <c r="L88" s="184"/>
      <c r="M88" s="94" t="s">
        <v>19</v>
      </c>
      <c r="N88" s="95" t="s">
        <v>42</v>
      </c>
      <c r="O88" s="95" t="s">
        <v>110</v>
      </c>
      <c r="P88" s="95" t="s">
        <v>111</v>
      </c>
      <c r="Q88" s="95" t="s">
        <v>112</v>
      </c>
      <c r="R88" s="95" t="s">
        <v>113</v>
      </c>
      <c r="S88" s="95" t="s">
        <v>114</v>
      </c>
      <c r="T88" s="96" t="s">
        <v>115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116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P90+P132+P171</f>
        <v>0</v>
      </c>
      <c r="Q89" s="98"/>
      <c r="R89" s="187">
        <f>R90+R132+R171</f>
        <v>2.2451227400000002</v>
      </c>
      <c r="S89" s="98"/>
      <c r="T89" s="188">
        <f>T90+T132+T171</f>
        <v>1.617795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93</v>
      </c>
      <c r="BK89" s="189">
        <f>BK90+BK132+BK171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117</v>
      </c>
      <c r="F90" s="193" t="s">
        <v>118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P91+P93+P98+P117+P129</f>
        <v>0</v>
      </c>
      <c r="Q90" s="198"/>
      <c r="R90" s="199">
        <f>R91+R93+R98+R117+R129</f>
        <v>1.47662916</v>
      </c>
      <c r="S90" s="198"/>
      <c r="T90" s="200">
        <f>T91+T93+T98+T117+T129</f>
        <v>1.617795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119</v>
      </c>
      <c r="BK90" s="203">
        <f>BK91+BK93+BK98+BK117+BK129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120</v>
      </c>
      <c r="F91" s="204" t="s">
        <v>121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P92</f>
        <v>0</v>
      </c>
      <c r="Q91" s="198"/>
      <c r="R91" s="199">
        <f>R92</f>
        <v>0</v>
      </c>
      <c r="S91" s="198"/>
      <c r="T91" s="200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119</v>
      </c>
      <c r="BK91" s="203">
        <f>BK92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122</v>
      </c>
      <c r="E92" s="207" t="s">
        <v>123</v>
      </c>
      <c r="F92" s="208" t="s">
        <v>124</v>
      </c>
      <c r="G92" s="209" t="s">
        <v>125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120</v>
      </c>
      <c r="AT92" s="217" t="s">
        <v>122</v>
      </c>
      <c r="AU92" s="217" t="s">
        <v>82</v>
      </c>
      <c r="AY92" s="19" t="s">
        <v>119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120</v>
      </c>
      <c r="BM92" s="217" t="s">
        <v>126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127</v>
      </c>
      <c r="F93" s="204" t="s">
        <v>128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SUM(P94:P97)</f>
        <v>0</v>
      </c>
      <c r="Q93" s="198"/>
      <c r="R93" s="199">
        <f>SUM(R94:R97)</f>
        <v>1.4751456</v>
      </c>
      <c r="S93" s="198"/>
      <c r="T93" s="200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119</v>
      </c>
      <c r="BK93" s="203">
        <f>SUM(BK94:BK97)</f>
        <v>0</v>
      </c>
    </row>
    <row r="94" spans="1:65" s="2" customFormat="1" ht="16.5" customHeight="1">
      <c r="A94" s="40"/>
      <c r="B94" s="41"/>
      <c r="C94" s="206" t="s">
        <v>82</v>
      </c>
      <c r="D94" s="206" t="s">
        <v>122</v>
      </c>
      <c r="E94" s="207" t="s">
        <v>129</v>
      </c>
      <c r="F94" s="208" t="s">
        <v>130</v>
      </c>
      <c r="G94" s="209" t="s">
        <v>131</v>
      </c>
      <c r="H94" s="210">
        <v>35.52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0.04153</v>
      </c>
      <c r="R94" s="215">
        <f>Q94*H94</f>
        <v>1.4751456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120</v>
      </c>
      <c r="AT94" s="217" t="s">
        <v>122</v>
      </c>
      <c r="AU94" s="217" t="s">
        <v>82</v>
      </c>
      <c r="AY94" s="19" t="s">
        <v>119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120</v>
      </c>
      <c r="BM94" s="217" t="s">
        <v>133</v>
      </c>
    </row>
    <row r="95" spans="1:47" s="2" customFormat="1" ht="12">
      <c r="A95" s="40"/>
      <c r="B95" s="41"/>
      <c r="C95" s="42"/>
      <c r="D95" s="219" t="s">
        <v>134</v>
      </c>
      <c r="E95" s="42"/>
      <c r="F95" s="220" t="s">
        <v>135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134</v>
      </c>
      <c r="AU95" s="19" t="s">
        <v>82</v>
      </c>
    </row>
    <row r="96" spans="1:51" s="13" customFormat="1" ht="12">
      <c r="A96" s="13"/>
      <c r="B96" s="224"/>
      <c r="C96" s="225"/>
      <c r="D96" s="226" t="s">
        <v>136</v>
      </c>
      <c r="E96" s="227" t="s">
        <v>19</v>
      </c>
      <c r="F96" s="228" t="s">
        <v>137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136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119</v>
      </c>
    </row>
    <row r="97" spans="1:51" s="14" customFormat="1" ht="12">
      <c r="A97" s="14"/>
      <c r="B97" s="235"/>
      <c r="C97" s="236"/>
      <c r="D97" s="226" t="s">
        <v>136</v>
      </c>
      <c r="E97" s="237" t="s">
        <v>19</v>
      </c>
      <c r="F97" s="238" t="s">
        <v>138</v>
      </c>
      <c r="G97" s="236"/>
      <c r="H97" s="239">
        <v>35.52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136</v>
      </c>
      <c r="AU97" s="245" t="s">
        <v>82</v>
      </c>
      <c r="AV97" s="14" t="s">
        <v>82</v>
      </c>
      <c r="AW97" s="14" t="s">
        <v>33</v>
      </c>
      <c r="AX97" s="14" t="s">
        <v>80</v>
      </c>
      <c r="AY97" s="245" t="s">
        <v>119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139</v>
      </c>
      <c r="F98" s="204" t="s">
        <v>140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SUM(P99:P116)</f>
        <v>0</v>
      </c>
      <c r="Q98" s="198"/>
      <c r="R98" s="199">
        <f>SUM(R99:R116)</f>
        <v>0.00148356</v>
      </c>
      <c r="S98" s="198"/>
      <c r="T98" s="200">
        <f>SUM(T99:T116)</f>
        <v>1.617795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80</v>
      </c>
      <c r="AT98" s="202" t="s">
        <v>71</v>
      </c>
      <c r="AU98" s="202" t="s">
        <v>80</v>
      </c>
      <c r="AY98" s="201" t="s">
        <v>119</v>
      </c>
      <c r="BK98" s="203">
        <f>SUM(BK99:BK116)</f>
        <v>0</v>
      </c>
    </row>
    <row r="99" spans="1:65" s="2" customFormat="1" ht="16.5" customHeight="1">
      <c r="A99" s="40"/>
      <c r="B99" s="41"/>
      <c r="C99" s="206" t="s">
        <v>141</v>
      </c>
      <c r="D99" s="206" t="s">
        <v>122</v>
      </c>
      <c r="E99" s="207" t="s">
        <v>142</v>
      </c>
      <c r="F99" s="208" t="s">
        <v>143</v>
      </c>
      <c r="G99" s="209" t="s">
        <v>125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120</v>
      </c>
      <c r="AT99" s="217" t="s">
        <v>122</v>
      </c>
      <c r="AU99" s="217" t="s">
        <v>82</v>
      </c>
      <c r="AY99" s="19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120</v>
      </c>
      <c r="BM99" s="217" t="s">
        <v>144</v>
      </c>
    </row>
    <row r="100" spans="1:65" s="2" customFormat="1" ht="24.15" customHeight="1">
      <c r="A100" s="40"/>
      <c r="B100" s="41"/>
      <c r="C100" s="206" t="s">
        <v>120</v>
      </c>
      <c r="D100" s="206" t="s">
        <v>122</v>
      </c>
      <c r="E100" s="207" t="s">
        <v>145</v>
      </c>
      <c r="F100" s="208" t="s">
        <v>146</v>
      </c>
      <c r="G100" s="209" t="s">
        <v>131</v>
      </c>
      <c r="H100" s="210">
        <v>37.089</v>
      </c>
      <c r="I100" s="211"/>
      <c r="J100" s="212">
        <f>ROUND(I100*H100,2)</f>
        <v>0</v>
      </c>
      <c r="K100" s="208" t="s">
        <v>132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0.035</v>
      </c>
      <c r="T100" s="216">
        <f>S100*H100</f>
        <v>1.2981150000000001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120</v>
      </c>
      <c r="AT100" s="217" t="s">
        <v>122</v>
      </c>
      <c r="AU100" s="217" t="s">
        <v>82</v>
      </c>
      <c r="AY100" s="19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120</v>
      </c>
      <c r="BM100" s="217" t="s">
        <v>147</v>
      </c>
    </row>
    <row r="101" spans="1:47" s="2" customFormat="1" ht="12">
      <c r="A101" s="40"/>
      <c r="B101" s="41"/>
      <c r="C101" s="42"/>
      <c r="D101" s="219" t="s">
        <v>134</v>
      </c>
      <c r="E101" s="42"/>
      <c r="F101" s="220" t="s">
        <v>148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134</v>
      </c>
      <c r="AU101" s="19" t="s">
        <v>82</v>
      </c>
    </row>
    <row r="102" spans="1:51" s="14" customFormat="1" ht="12">
      <c r="A102" s="14"/>
      <c r="B102" s="235"/>
      <c r="C102" s="236"/>
      <c r="D102" s="226" t="s">
        <v>136</v>
      </c>
      <c r="E102" s="237" t="s">
        <v>19</v>
      </c>
      <c r="F102" s="238" t="s">
        <v>149</v>
      </c>
      <c r="G102" s="236"/>
      <c r="H102" s="239">
        <v>18.78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136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119</v>
      </c>
    </row>
    <row r="103" spans="1:51" s="14" customFormat="1" ht="12">
      <c r="A103" s="14"/>
      <c r="B103" s="235"/>
      <c r="C103" s="236"/>
      <c r="D103" s="226" t="s">
        <v>136</v>
      </c>
      <c r="E103" s="237" t="s">
        <v>19</v>
      </c>
      <c r="F103" s="238" t="s">
        <v>150</v>
      </c>
      <c r="G103" s="236"/>
      <c r="H103" s="239">
        <v>7.65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136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119</v>
      </c>
    </row>
    <row r="104" spans="1:51" s="14" customFormat="1" ht="12">
      <c r="A104" s="14"/>
      <c r="B104" s="235"/>
      <c r="C104" s="236"/>
      <c r="D104" s="226" t="s">
        <v>136</v>
      </c>
      <c r="E104" s="237" t="s">
        <v>19</v>
      </c>
      <c r="F104" s="238" t="s">
        <v>151</v>
      </c>
      <c r="G104" s="236"/>
      <c r="H104" s="239">
        <v>10.659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136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119</v>
      </c>
    </row>
    <row r="105" spans="1:51" s="15" customFormat="1" ht="12">
      <c r="A105" s="15"/>
      <c r="B105" s="246"/>
      <c r="C105" s="247"/>
      <c r="D105" s="226" t="s">
        <v>136</v>
      </c>
      <c r="E105" s="248" t="s">
        <v>19</v>
      </c>
      <c r="F105" s="249" t="s">
        <v>152</v>
      </c>
      <c r="G105" s="247"/>
      <c r="H105" s="250">
        <v>37.089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136</v>
      </c>
      <c r="AU105" s="256" t="s">
        <v>82</v>
      </c>
      <c r="AV105" s="15" t="s">
        <v>120</v>
      </c>
      <c r="AW105" s="15" t="s">
        <v>33</v>
      </c>
      <c r="AX105" s="15" t="s">
        <v>80</v>
      </c>
      <c r="AY105" s="256" t="s">
        <v>119</v>
      </c>
    </row>
    <row r="106" spans="1:65" s="2" customFormat="1" ht="16.5" customHeight="1">
      <c r="A106" s="40"/>
      <c r="B106" s="41"/>
      <c r="C106" s="206" t="s">
        <v>153</v>
      </c>
      <c r="D106" s="206" t="s">
        <v>122</v>
      </c>
      <c r="E106" s="207" t="s">
        <v>154</v>
      </c>
      <c r="F106" s="208" t="s">
        <v>155</v>
      </c>
      <c r="G106" s="209" t="s">
        <v>156</v>
      </c>
      <c r="H106" s="210">
        <v>35.52</v>
      </c>
      <c r="I106" s="211"/>
      <c r="J106" s="212">
        <f>ROUND(I106*H106,2)</f>
        <v>0</v>
      </c>
      <c r="K106" s="208" t="s">
        <v>132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0.009</v>
      </c>
      <c r="T106" s="216">
        <f>S106*H106</f>
        <v>0.31968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120</v>
      </c>
      <c r="AT106" s="217" t="s">
        <v>122</v>
      </c>
      <c r="AU106" s="217" t="s">
        <v>82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120</v>
      </c>
      <c r="BM106" s="217" t="s">
        <v>157</v>
      </c>
    </row>
    <row r="107" spans="1:47" s="2" customFormat="1" ht="12">
      <c r="A107" s="40"/>
      <c r="B107" s="41"/>
      <c r="C107" s="42"/>
      <c r="D107" s="219" t="s">
        <v>134</v>
      </c>
      <c r="E107" s="42"/>
      <c r="F107" s="220" t="s">
        <v>158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134</v>
      </c>
      <c r="AU107" s="19" t="s">
        <v>82</v>
      </c>
    </row>
    <row r="108" spans="1:51" s="14" customFormat="1" ht="12">
      <c r="A108" s="14"/>
      <c r="B108" s="235"/>
      <c r="C108" s="236"/>
      <c r="D108" s="226" t="s">
        <v>136</v>
      </c>
      <c r="E108" s="237" t="s">
        <v>19</v>
      </c>
      <c r="F108" s="238" t="s">
        <v>159</v>
      </c>
      <c r="G108" s="236"/>
      <c r="H108" s="239">
        <v>35.52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136</v>
      </c>
      <c r="AU108" s="245" t="s">
        <v>82</v>
      </c>
      <c r="AV108" s="14" t="s">
        <v>82</v>
      </c>
      <c r="AW108" s="14" t="s">
        <v>33</v>
      </c>
      <c r="AX108" s="14" t="s">
        <v>80</v>
      </c>
      <c r="AY108" s="245" t="s">
        <v>119</v>
      </c>
    </row>
    <row r="109" spans="1:65" s="2" customFormat="1" ht="16.5" customHeight="1">
      <c r="A109" s="40"/>
      <c r="B109" s="41"/>
      <c r="C109" s="206" t="s">
        <v>127</v>
      </c>
      <c r="D109" s="206" t="s">
        <v>122</v>
      </c>
      <c r="E109" s="207" t="s">
        <v>160</v>
      </c>
      <c r="F109" s="208" t="s">
        <v>161</v>
      </c>
      <c r="G109" s="209" t="s">
        <v>131</v>
      </c>
      <c r="H109" s="210">
        <v>37.089</v>
      </c>
      <c r="I109" s="211"/>
      <c r="J109" s="212">
        <f>ROUND(I109*H109,2)</f>
        <v>0</v>
      </c>
      <c r="K109" s="208" t="s">
        <v>132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120</v>
      </c>
      <c r="AT109" s="217" t="s">
        <v>122</v>
      </c>
      <c r="AU109" s="217" t="s">
        <v>82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120</v>
      </c>
      <c r="BM109" s="217" t="s">
        <v>162</v>
      </c>
    </row>
    <row r="110" spans="1:47" s="2" customFormat="1" ht="12">
      <c r="A110" s="40"/>
      <c r="B110" s="41"/>
      <c r="C110" s="42"/>
      <c r="D110" s="219" t="s">
        <v>134</v>
      </c>
      <c r="E110" s="42"/>
      <c r="F110" s="220" t="s">
        <v>163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134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136</v>
      </c>
      <c r="E111" s="237" t="s">
        <v>19</v>
      </c>
      <c r="F111" s="238" t="s">
        <v>164</v>
      </c>
      <c r="G111" s="236"/>
      <c r="H111" s="239">
        <v>37.089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136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119</v>
      </c>
    </row>
    <row r="112" spans="1:65" s="2" customFormat="1" ht="16.5" customHeight="1">
      <c r="A112" s="40"/>
      <c r="B112" s="41"/>
      <c r="C112" s="206" t="s">
        <v>165</v>
      </c>
      <c r="D112" s="206" t="s">
        <v>122</v>
      </c>
      <c r="E112" s="207" t="s">
        <v>166</v>
      </c>
      <c r="F112" s="208" t="s">
        <v>167</v>
      </c>
      <c r="G112" s="209" t="s">
        <v>131</v>
      </c>
      <c r="H112" s="210">
        <v>74.178</v>
      </c>
      <c r="I112" s="211"/>
      <c r="J112" s="212">
        <f>ROUND(I112*H112,2)</f>
        <v>0</v>
      </c>
      <c r="K112" s="208" t="s">
        <v>132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120</v>
      </c>
      <c r="AT112" s="217" t="s">
        <v>122</v>
      </c>
      <c r="AU112" s="217" t="s">
        <v>82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120</v>
      </c>
      <c r="BM112" s="217" t="s">
        <v>168</v>
      </c>
    </row>
    <row r="113" spans="1:47" s="2" customFormat="1" ht="12">
      <c r="A113" s="40"/>
      <c r="B113" s="41"/>
      <c r="C113" s="42"/>
      <c r="D113" s="219" t="s">
        <v>134</v>
      </c>
      <c r="E113" s="42"/>
      <c r="F113" s="220" t="s">
        <v>169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134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136</v>
      </c>
      <c r="E114" s="237" t="s">
        <v>19</v>
      </c>
      <c r="F114" s="238" t="s">
        <v>170</v>
      </c>
      <c r="G114" s="236"/>
      <c r="H114" s="239">
        <v>74.178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136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119</v>
      </c>
    </row>
    <row r="115" spans="1:65" s="2" customFormat="1" ht="24.15" customHeight="1">
      <c r="A115" s="40"/>
      <c r="B115" s="41"/>
      <c r="C115" s="206" t="s">
        <v>171</v>
      </c>
      <c r="D115" s="206" t="s">
        <v>122</v>
      </c>
      <c r="E115" s="207" t="s">
        <v>172</v>
      </c>
      <c r="F115" s="208" t="s">
        <v>173</v>
      </c>
      <c r="G115" s="209" t="s">
        <v>131</v>
      </c>
      <c r="H115" s="210">
        <v>37.089</v>
      </c>
      <c r="I115" s="211"/>
      <c r="J115" s="212">
        <f>ROUND(I115*H115,2)</f>
        <v>0</v>
      </c>
      <c r="K115" s="208" t="s">
        <v>132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4E-05</v>
      </c>
      <c r="R115" s="215">
        <f>Q115*H115</f>
        <v>0.00148356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120</v>
      </c>
      <c r="AT115" s="217" t="s">
        <v>122</v>
      </c>
      <c r="AU115" s="217" t="s">
        <v>82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120</v>
      </c>
      <c r="BM115" s="217" t="s">
        <v>174</v>
      </c>
    </row>
    <row r="116" spans="1:47" s="2" customFormat="1" ht="12">
      <c r="A116" s="40"/>
      <c r="B116" s="41"/>
      <c r="C116" s="42"/>
      <c r="D116" s="219" t="s">
        <v>134</v>
      </c>
      <c r="E116" s="42"/>
      <c r="F116" s="220" t="s">
        <v>175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134</v>
      </c>
      <c r="AU116" s="19" t="s">
        <v>82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176</v>
      </c>
      <c r="F117" s="204" t="s">
        <v>177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SUM(P118:P128)</f>
        <v>0</v>
      </c>
      <c r="Q117" s="198"/>
      <c r="R117" s="199">
        <f>SUM(R118:R128)</f>
        <v>0</v>
      </c>
      <c r="S117" s="198"/>
      <c r="T117" s="200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80</v>
      </c>
      <c r="AY117" s="201" t="s">
        <v>119</v>
      </c>
      <c r="BK117" s="203">
        <f>SUM(BK118:BK128)</f>
        <v>0</v>
      </c>
    </row>
    <row r="118" spans="1:65" s="2" customFormat="1" ht="16.5" customHeight="1">
      <c r="A118" s="40"/>
      <c r="B118" s="41"/>
      <c r="C118" s="206" t="s">
        <v>139</v>
      </c>
      <c r="D118" s="206" t="s">
        <v>122</v>
      </c>
      <c r="E118" s="207" t="s">
        <v>178</v>
      </c>
      <c r="F118" s="208" t="s">
        <v>179</v>
      </c>
      <c r="G118" s="209" t="s">
        <v>180</v>
      </c>
      <c r="H118" s="210">
        <v>1.618</v>
      </c>
      <c r="I118" s="211"/>
      <c r="J118" s="212">
        <f>ROUND(I118*H118,2)</f>
        <v>0</v>
      </c>
      <c r="K118" s="208" t="s">
        <v>132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120</v>
      </c>
      <c r="AT118" s="217" t="s">
        <v>122</v>
      </c>
      <c r="AU118" s="217" t="s">
        <v>82</v>
      </c>
      <c r="AY118" s="19" t="s">
        <v>119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120</v>
      </c>
      <c r="BM118" s="217" t="s">
        <v>181</v>
      </c>
    </row>
    <row r="119" spans="1:47" s="2" customFormat="1" ht="12">
      <c r="A119" s="40"/>
      <c r="B119" s="41"/>
      <c r="C119" s="42"/>
      <c r="D119" s="219" t="s">
        <v>134</v>
      </c>
      <c r="E119" s="42"/>
      <c r="F119" s="220" t="s">
        <v>182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134</v>
      </c>
      <c r="AU119" s="19" t="s">
        <v>82</v>
      </c>
    </row>
    <row r="120" spans="1:65" s="2" customFormat="1" ht="24.15" customHeight="1">
      <c r="A120" s="40"/>
      <c r="B120" s="41"/>
      <c r="C120" s="206" t="s">
        <v>183</v>
      </c>
      <c r="D120" s="206" t="s">
        <v>122</v>
      </c>
      <c r="E120" s="207" t="s">
        <v>184</v>
      </c>
      <c r="F120" s="208" t="s">
        <v>185</v>
      </c>
      <c r="G120" s="209" t="s">
        <v>180</v>
      </c>
      <c r="H120" s="210">
        <v>1.618</v>
      </c>
      <c r="I120" s="211"/>
      <c r="J120" s="212">
        <f>ROUND(I120*H120,2)</f>
        <v>0</v>
      </c>
      <c r="K120" s="208" t="s">
        <v>132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120</v>
      </c>
      <c r="AT120" s="217" t="s">
        <v>122</v>
      </c>
      <c r="AU120" s="217" t="s">
        <v>82</v>
      </c>
      <c r="AY120" s="19" t="s">
        <v>119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120</v>
      </c>
      <c r="BM120" s="217" t="s">
        <v>186</v>
      </c>
    </row>
    <row r="121" spans="1:47" s="2" customFormat="1" ht="12">
      <c r="A121" s="40"/>
      <c r="B121" s="41"/>
      <c r="C121" s="42"/>
      <c r="D121" s="219" t="s">
        <v>134</v>
      </c>
      <c r="E121" s="42"/>
      <c r="F121" s="220" t="s">
        <v>187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134</v>
      </c>
      <c r="AU121" s="19" t="s">
        <v>82</v>
      </c>
    </row>
    <row r="122" spans="1:65" s="2" customFormat="1" ht="21.75" customHeight="1">
      <c r="A122" s="40"/>
      <c r="B122" s="41"/>
      <c r="C122" s="206" t="s">
        <v>188</v>
      </c>
      <c r="D122" s="206" t="s">
        <v>122</v>
      </c>
      <c r="E122" s="207" t="s">
        <v>189</v>
      </c>
      <c r="F122" s="208" t="s">
        <v>190</v>
      </c>
      <c r="G122" s="209" t="s">
        <v>180</v>
      </c>
      <c r="H122" s="210">
        <v>1.618</v>
      </c>
      <c r="I122" s="211"/>
      <c r="J122" s="212">
        <f>ROUND(I122*H122,2)</f>
        <v>0</v>
      </c>
      <c r="K122" s="208" t="s">
        <v>132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120</v>
      </c>
      <c r="AT122" s="217" t="s">
        <v>122</v>
      </c>
      <c r="AU122" s="217" t="s">
        <v>82</v>
      </c>
      <c r="AY122" s="19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120</v>
      </c>
      <c r="BM122" s="217" t="s">
        <v>191</v>
      </c>
    </row>
    <row r="123" spans="1:47" s="2" customFormat="1" ht="12">
      <c r="A123" s="40"/>
      <c r="B123" s="41"/>
      <c r="C123" s="42"/>
      <c r="D123" s="219" t="s">
        <v>134</v>
      </c>
      <c r="E123" s="42"/>
      <c r="F123" s="220" t="s">
        <v>192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134</v>
      </c>
      <c r="AU123" s="19" t="s">
        <v>82</v>
      </c>
    </row>
    <row r="124" spans="1:65" s="2" customFormat="1" ht="24.15" customHeight="1">
      <c r="A124" s="40"/>
      <c r="B124" s="41"/>
      <c r="C124" s="206" t="s">
        <v>8</v>
      </c>
      <c r="D124" s="206" t="s">
        <v>122</v>
      </c>
      <c r="E124" s="207" t="s">
        <v>193</v>
      </c>
      <c r="F124" s="208" t="s">
        <v>194</v>
      </c>
      <c r="G124" s="209" t="s">
        <v>180</v>
      </c>
      <c r="H124" s="210">
        <v>14.562</v>
      </c>
      <c r="I124" s="211"/>
      <c r="J124" s="212">
        <f>ROUND(I124*H124,2)</f>
        <v>0</v>
      </c>
      <c r="K124" s="208" t="s">
        <v>132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120</v>
      </c>
      <c r="AT124" s="217" t="s">
        <v>122</v>
      </c>
      <c r="AU124" s="217" t="s">
        <v>82</v>
      </c>
      <c r="AY124" s="19" t="s">
        <v>119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120</v>
      </c>
      <c r="BM124" s="217" t="s">
        <v>195</v>
      </c>
    </row>
    <row r="125" spans="1:47" s="2" customFormat="1" ht="12">
      <c r="A125" s="40"/>
      <c r="B125" s="41"/>
      <c r="C125" s="42"/>
      <c r="D125" s="219" t="s">
        <v>134</v>
      </c>
      <c r="E125" s="42"/>
      <c r="F125" s="220" t="s">
        <v>196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134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136</v>
      </c>
      <c r="E126" s="237" t="s">
        <v>19</v>
      </c>
      <c r="F126" s="238" t="s">
        <v>197</v>
      </c>
      <c r="G126" s="236"/>
      <c r="H126" s="239">
        <v>14.562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136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119</v>
      </c>
    </row>
    <row r="127" spans="1:65" s="2" customFormat="1" ht="24.15" customHeight="1">
      <c r="A127" s="40"/>
      <c r="B127" s="41"/>
      <c r="C127" s="206" t="s">
        <v>198</v>
      </c>
      <c r="D127" s="206" t="s">
        <v>122</v>
      </c>
      <c r="E127" s="207" t="s">
        <v>199</v>
      </c>
      <c r="F127" s="208" t="s">
        <v>200</v>
      </c>
      <c r="G127" s="209" t="s">
        <v>180</v>
      </c>
      <c r="H127" s="210">
        <v>1.618</v>
      </c>
      <c r="I127" s="211"/>
      <c r="J127" s="212">
        <f>ROUND(I127*H127,2)</f>
        <v>0</v>
      </c>
      <c r="K127" s="208" t="s">
        <v>132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120</v>
      </c>
      <c r="AT127" s="217" t="s">
        <v>122</v>
      </c>
      <c r="AU127" s="217" t="s">
        <v>82</v>
      </c>
      <c r="AY127" s="19" t="s">
        <v>119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120</v>
      </c>
      <c r="BM127" s="217" t="s">
        <v>201</v>
      </c>
    </row>
    <row r="128" spans="1:47" s="2" customFormat="1" ht="12">
      <c r="A128" s="40"/>
      <c r="B128" s="41"/>
      <c r="C128" s="42"/>
      <c r="D128" s="219" t="s">
        <v>134</v>
      </c>
      <c r="E128" s="42"/>
      <c r="F128" s="220" t="s">
        <v>202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134</v>
      </c>
      <c r="AU128" s="19" t="s">
        <v>82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203</v>
      </c>
      <c r="F129" s="204" t="s">
        <v>204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80</v>
      </c>
      <c r="AT129" s="202" t="s">
        <v>71</v>
      </c>
      <c r="AU129" s="202" t="s">
        <v>80</v>
      </c>
      <c r="AY129" s="201" t="s">
        <v>119</v>
      </c>
      <c r="BK129" s="203">
        <f>SUM(BK130:BK131)</f>
        <v>0</v>
      </c>
    </row>
    <row r="130" spans="1:65" s="2" customFormat="1" ht="33" customHeight="1">
      <c r="A130" s="40"/>
      <c r="B130" s="41"/>
      <c r="C130" s="206" t="s">
        <v>205</v>
      </c>
      <c r="D130" s="206" t="s">
        <v>122</v>
      </c>
      <c r="E130" s="207" t="s">
        <v>206</v>
      </c>
      <c r="F130" s="208" t="s">
        <v>207</v>
      </c>
      <c r="G130" s="209" t="s">
        <v>180</v>
      </c>
      <c r="H130" s="210">
        <v>1.477</v>
      </c>
      <c r="I130" s="211"/>
      <c r="J130" s="212">
        <f>ROUND(I130*H130,2)</f>
        <v>0</v>
      </c>
      <c r="K130" s="208" t="s">
        <v>132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120</v>
      </c>
      <c r="AT130" s="217" t="s">
        <v>122</v>
      </c>
      <c r="AU130" s="217" t="s">
        <v>82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120</v>
      </c>
      <c r="BM130" s="217" t="s">
        <v>208</v>
      </c>
    </row>
    <row r="131" spans="1:47" s="2" customFormat="1" ht="12">
      <c r="A131" s="40"/>
      <c r="B131" s="41"/>
      <c r="C131" s="42"/>
      <c r="D131" s="219" t="s">
        <v>134</v>
      </c>
      <c r="E131" s="42"/>
      <c r="F131" s="220" t="s">
        <v>209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134</v>
      </c>
      <c r="AU131" s="19" t="s">
        <v>82</v>
      </c>
    </row>
    <row r="132" spans="1:63" s="12" customFormat="1" ht="25.9" customHeight="1">
      <c r="A132" s="12"/>
      <c r="B132" s="190"/>
      <c r="C132" s="191"/>
      <c r="D132" s="192" t="s">
        <v>71</v>
      </c>
      <c r="E132" s="193" t="s">
        <v>210</v>
      </c>
      <c r="F132" s="193" t="s">
        <v>211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P133+P169</f>
        <v>0</v>
      </c>
      <c r="Q132" s="198"/>
      <c r="R132" s="199">
        <f>R133+R169</f>
        <v>0.7684935799999999</v>
      </c>
      <c r="S132" s="198"/>
      <c r="T132" s="200">
        <f>T133+T169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72</v>
      </c>
      <c r="AY132" s="201" t="s">
        <v>119</v>
      </c>
      <c r="BK132" s="203">
        <f>BK133+BK169</f>
        <v>0</v>
      </c>
    </row>
    <row r="133" spans="1:63" s="12" customFormat="1" ht="22.8" customHeight="1">
      <c r="A133" s="12"/>
      <c r="B133" s="190"/>
      <c r="C133" s="191"/>
      <c r="D133" s="192" t="s">
        <v>71</v>
      </c>
      <c r="E133" s="204" t="s">
        <v>212</v>
      </c>
      <c r="F133" s="204" t="s">
        <v>213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SUM(P134:P168)</f>
        <v>0</v>
      </c>
      <c r="Q133" s="198"/>
      <c r="R133" s="199">
        <f>SUM(R134:R168)</f>
        <v>0.7684935799999999</v>
      </c>
      <c r="S133" s="198"/>
      <c r="T133" s="200">
        <f>SUM(T134:T168)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71</v>
      </c>
      <c r="AU133" s="202" t="s">
        <v>80</v>
      </c>
      <c r="AY133" s="201" t="s">
        <v>119</v>
      </c>
      <c r="BK133" s="203">
        <f>SUM(BK134:BK168)</f>
        <v>0</v>
      </c>
    </row>
    <row r="134" spans="1:65" s="2" customFormat="1" ht="16.5" customHeight="1">
      <c r="A134" s="40"/>
      <c r="B134" s="41"/>
      <c r="C134" s="206" t="s">
        <v>214</v>
      </c>
      <c r="D134" s="206" t="s">
        <v>122</v>
      </c>
      <c r="E134" s="207" t="s">
        <v>215</v>
      </c>
      <c r="F134" s="208" t="s">
        <v>216</v>
      </c>
      <c r="G134" s="209" t="s">
        <v>131</v>
      </c>
      <c r="H134" s="210">
        <v>74.178</v>
      </c>
      <c r="I134" s="211"/>
      <c r="J134" s="212">
        <f>ROUND(I134*H134,2)</f>
        <v>0</v>
      </c>
      <c r="K134" s="208" t="s">
        <v>132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217</v>
      </c>
      <c r="AT134" s="217" t="s">
        <v>122</v>
      </c>
      <c r="AU134" s="217" t="s">
        <v>82</v>
      </c>
      <c r="AY134" s="19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217</v>
      </c>
      <c r="BM134" s="217" t="s">
        <v>218</v>
      </c>
    </row>
    <row r="135" spans="1:47" s="2" customFormat="1" ht="12">
      <c r="A135" s="40"/>
      <c r="B135" s="41"/>
      <c r="C135" s="42"/>
      <c r="D135" s="219" t="s">
        <v>134</v>
      </c>
      <c r="E135" s="42"/>
      <c r="F135" s="220" t="s">
        <v>219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134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136</v>
      </c>
      <c r="E136" s="227" t="s">
        <v>19</v>
      </c>
      <c r="F136" s="228" t="s">
        <v>220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136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119</v>
      </c>
    </row>
    <row r="137" spans="1:51" s="14" customFormat="1" ht="12">
      <c r="A137" s="14"/>
      <c r="B137" s="235"/>
      <c r="C137" s="236"/>
      <c r="D137" s="226" t="s">
        <v>136</v>
      </c>
      <c r="E137" s="237" t="s">
        <v>19</v>
      </c>
      <c r="F137" s="238" t="s">
        <v>164</v>
      </c>
      <c r="G137" s="236"/>
      <c r="H137" s="239">
        <v>37.089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136</v>
      </c>
      <c r="AU137" s="245" t="s">
        <v>82</v>
      </c>
      <c r="AV137" s="14" t="s">
        <v>82</v>
      </c>
      <c r="AW137" s="14" t="s">
        <v>33</v>
      </c>
      <c r="AX137" s="14" t="s">
        <v>72</v>
      </c>
      <c r="AY137" s="245" t="s">
        <v>119</v>
      </c>
    </row>
    <row r="138" spans="1:51" s="13" customFormat="1" ht="12">
      <c r="A138" s="13"/>
      <c r="B138" s="224"/>
      <c r="C138" s="225"/>
      <c r="D138" s="226" t="s">
        <v>136</v>
      </c>
      <c r="E138" s="227" t="s">
        <v>19</v>
      </c>
      <c r="F138" s="228" t="s">
        <v>221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136</v>
      </c>
      <c r="AU138" s="234" t="s">
        <v>82</v>
      </c>
      <c r="AV138" s="13" t="s">
        <v>80</v>
      </c>
      <c r="AW138" s="13" t="s">
        <v>33</v>
      </c>
      <c r="AX138" s="13" t="s">
        <v>72</v>
      </c>
      <c r="AY138" s="234" t="s">
        <v>119</v>
      </c>
    </row>
    <row r="139" spans="1:51" s="14" customFormat="1" ht="12">
      <c r="A139" s="14"/>
      <c r="B139" s="235"/>
      <c r="C139" s="236"/>
      <c r="D139" s="226" t="s">
        <v>136</v>
      </c>
      <c r="E139" s="237" t="s">
        <v>19</v>
      </c>
      <c r="F139" s="238" t="s">
        <v>164</v>
      </c>
      <c r="G139" s="236"/>
      <c r="H139" s="239">
        <v>37.089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136</v>
      </c>
      <c r="AU139" s="245" t="s">
        <v>82</v>
      </c>
      <c r="AV139" s="14" t="s">
        <v>82</v>
      </c>
      <c r="AW139" s="14" t="s">
        <v>33</v>
      </c>
      <c r="AX139" s="14" t="s">
        <v>72</v>
      </c>
      <c r="AY139" s="245" t="s">
        <v>119</v>
      </c>
    </row>
    <row r="140" spans="1:51" s="15" customFormat="1" ht="12">
      <c r="A140" s="15"/>
      <c r="B140" s="246"/>
      <c r="C140" s="247"/>
      <c r="D140" s="226" t="s">
        <v>136</v>
      </c>
      <c r="E140" s="248" t="s">
        <v>19</v>
      </c>
      <c r="F140" s="249" t="s">
        <v>152</v>
      </c>
      <c r="G140" s="247"/>
      <c r="H140" s="250">
        <v>74.178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136</v>
      </c>
      <c r="AU140" s="256" t="s">
        <v>82</v>
      </c>
      <c r="AV140" s="15" t="s">
        <v>120</v>
      </c>
      <c r="AW140" s="15" t="s">
        <v>33</v>
      </c>
      <c r="AX140" s="15" t="s">
        <v>80</v>
      </c>
      <c r="AY140" s="256" t="s">
        <v>119</v>
      </c>
    </row>
    <row r="141" spans="1:65" s="2" customFormat="1" ht="16.5" customHeight="1">
      <c r="A141" s="40"/>
      <c r="B141" s="41"/>
      <c r="C141" s="206" t="s">
        <v>217</v>
      </c>
      <c r="D141" s="206" t="s">
        <v>122</v>
      </c>
      <c r="E141" s="207" t="s">
        <v>222</v>
      </c>
      <c r="F141" s="208" t="s">
        <v>223</v>
      </c>
      <c r="G141" s="209" t="s">
        <v>131</v>
      </c>
      <c r="H141" s="210">
        <v>74.178</v>
      </c>
      <c r="I141" s="211"/>
      <c r="J141" s="212">
        <f>ROUND(I141*H141,2)</f>
        <v>0</v>
      </c>
      <c r="K141" s="208" t="s">
        <v>132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3E-05</v>
      </c>
      <c r="R141" s="215">
        <f>Q141*H141</f>
        <v>0.00222534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217</v>
      </c>
      <c r="AT141" s="217" t="s">
        <v>122</v>
      </c>
      <c r="AU141" s="217" t="s">
        <v>82</v>
      </c>
      <c r="AY141" s="19" t="s">
        <v>119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217</v>
      </c>
      <c r="BM141" s="217" t="s">
        <v>224</v>
      </c>
    </row>
    <row r="142" spans="1:47" s="2" customFormat="1" ht="12">
      <c r="A142" s="40"/>
      <c r="B142" s="41"/>
      <c r="C142" s="42"/>
      <c r="D142" s="219" t="s">
        <v>134</v>
      </c>
      <c r="E142" s="42"/>
      <c r="F142" s="220" t="s">
        <v>225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134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136</v>
      </c>
      <c r="E143" s="227" t="s">
        <v>19</v>
      </c>
      <c r="F143" s="228" t="s">
        <v>220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136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119</v>
      </c>
    </row>
    <row r="144" spans="1:51" s="14" customFormat="1" ht="12">
      <c r="A144" s="14"/>
      <c r="B144" s="235"/>
      <c r="C144" s="236"/>
      <c r="D144" s="226" t="s">
        <v>136</v>
      </c>
      <c r="E144" s="237" t="s">
        <v>19</v>
      </c>
      <c r="F144" s="238" t="s">
        <v>164</v>
      </c>
      <c r="G144" s="236"/>
      <c r="H144" s="239">
        <v>37.089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136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119</v>
      </c>
    </row>
    <row r="145" spans="1:51" s="13" customFormat="1" ht="12">
      <c r="A145" s="13"/>
      <c r="B145" s="224"/>
      <c r="C145" s="225"/>
      <c r="D145" s="226" t="s">
        <v>136</v>
      </c>
      <c r="E145" s="227" t="s">
        <v>19</v>
      </c>
      <c r="F145" s="228" t="s">
        <v>221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136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119</v>
      </c>
    </row>
    <row r="146" spans="1:51" s="14" customFormat="1" ht="12">
      <c r="A146" s="14"/>
      <c r="B146" s="235"/>
      <c r="C146" s="236"/>
      <c r="D146" s="226" t="s">
        <v>136</v>
      </c>
      <c r="E146" s="237" t="s">
        <v>19</v>
      </c>
      <c r="F146" s="238" t="s">
        <v>164</v>
      </c>
      <c r="G146" s="236"/>
      <c r="H146" s="239">
        <v>37.089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136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119</v>
      </c>
    </row>
    <row r="147" spans="1:51" s="15" customFormat="1" ht="12">
      <c r="A147" s="15"/>
      <c r="B147" s="246"/>
      <c r="C147" s="247"/>
      <c r="D147" s="226" t="s">
        <v>136</v>
      </c>
      <c r="E147" s="248" t="s">
        <v>19</v>
      </c>
      <c r="F147" s="249" t="s">
        <v>152</v>
      </c>
      <c r="G147" s="247"/>
      <c r="H147" s="250">
        <v>74.178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136</v>
      </c>
      <c r="AU147" s="256" t="s">
        <v>82</v>
      </c>
      <c r="AV147" s="15" t="s">
        <v>120</v>
      </c>
      <c r="AW147" s="15" t="s">
        <v>33</v>
      </c>
      <c r="AX147" s="15" t="s">
        <v>80</v>
      </c>
      <c r="AY147" s="256" t="s">
        <v>119</v>
      </c>
    </row>
    <row r="148" spans="1:65" s="2" customFormat="1" ht="24.15" customHeight="1">
      <c r="A148" s="40"/>
      <c r="B148" s="41"/>
      <c r="C148" s="206" t="s">
        <v>226</v>
      </c>
      <c r="D148" s="206" t="s">
        <v>122</v>
      </c>
      <c r="E148" s="207" t="s">
        <v>227</v>
      </c>
      <c r="F148" s="208" t="s">
        <v>228</v>
      </c>
      <c r="G148" s="209" t="s">
        <v>131</v>
      </c>
      <c r="H148" s="210">
        <v>37.089</v>
      </c>
      <c r="I148" s="211"/>
      <c r="J148" s="212">
        <f>ROUND(I148*H148,2)</f>
        <v>0</v>
      </c>
      <c r="K148" s="208" t="s">
        <v>132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0.015</v>
      </c>
      <c r="R148" s="215">
        <f>Q148*H148</f>
        <v>0.5563349999999999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217</v>
      </c>
      <c r="AT148" s="217" t="s">
        <v>122</v>
      </c>
      <c r="AU148" s="217" t="s">
        <v>82</v>
      </c>
      <c r="AY148" s="19" t="s">
        <v>119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217</v>
      </c>
      <c r="BM148" s="217" t="s">
        <v>229</v>
      </c>
    </row>
    <row r="149" spans="1:47" s="2" customFormat="1" ht="12">
      <c r="A149" s="40"/>
      <c r="B149" s="41"/>
      <c r="C149" s="42"/>
      <c r="D149" s="219" t="s">
        <v>134</v>
      </c>
      <c r="E149" s="42"/>
      <c r="F149" s="220" t="s">
        <v>230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134</v>
      </c>
      <c r="AU149" s="19" t="s">
        <v>82</v>
      </c>
    </row>
    <row r="150" spans="1:65" s="2" customFormat="1" ht="16.5" customHeight="1">
      <c r="A150" s="40"/>
      <c r="B150" s="41"/>
      <c r="C150" s="206" t="s">
        <v>231</v>
      </c>
      <c r="D150" s="206" t="s">
        <v>122</v>
      </c>
      <c r="E150" s="207" t="s">
        <v>232</v>
      </c>
      <c r="F150" s="208" t="s">
        <v>233</v>
      </c>
      <c r="G150" s="209" t="s">
        <v>131</v>
      </c>
      <c r="H150" s="210">
        <v>37.089</v>
      </c>
      <c r="I150" s="211"/>
      <c r="J150" s="212">
        <f>ROUND(I150*H150,2)</f>
        <v>0</v>
      </c>
      <c r="K150" s="208" t="s">
        <v>132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0.0007</v>
      </c>
      <c r="R150" s="215">
        <f>Q150*H150</f>
        <v>0.025962299999999997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217</v>
      </c>
      <c r="AT150" s="217" t="s">
        <v>122</v>
      </c>
      <c r="AU150" s="217" t="s">
        <v>82</v>
      </c>
      <c r="AY150" s="19" t="s">
        <v>119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217</v>
      </c>
      <c r="BM150" s="217" t="s">
        <v>234</v>
      </c>
    </row>
    <row r="151" spans="1:47" s="2" customFormat="1" ht="12">
      <c r="A151" s="40"/>
      <c r="B151" s="41"/>
      <c r="C151" s="42"/>
      <c r="D151" s="219" t="s">
        <v>134</v>
      </c>
      <c r="E151" s="42"/>
      <c r="F151" s="220" t="s">
        <v>235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134</v>
      </c>
      <c r="AU151" s="19" t="s">
        <v>82</v>
      </c>
    </row>
    <row r="152" spans="1:65" s="2" customFormat="1" ht="24.15" customHeight="1">
      <c r="A152" s="40"/>
      <c r="B152" s="41"/>
      <c r="C152" s="257" t="s">
        <v>236</v>
      </c>
      <c r="D152" s="257" t="s">
        <v>237</v>
      </c>
      <c r="E152" s="258" t="s">
        <v>238</v>
      </c>
      <c r="F152" s="259" t="s">
        <v>239</v>
      </c>
      <c r="G152" s="260" t="s">
        <v>131</v>
      </c>
      <c r="H152" s="261">
        <v>40.798</v>
      </c>
      <c r="I152" s="262"/>
      <c r="J152" s="263">
        <f>ROUND(I152*H152,2)</f>
        <v>0</v>
      </c>
      <c r="K152" s="259" t="s">
        <v>132</v>
      </c>
      <c r="L152" s="264"/>
      <c r="M152" s="265" t="s">
        <v>19</v>
      </c>
      <c r="N152" s="266" t="s">
        <v>43</v>
      </c>
      <c r="O152" s="86"/>
      <c r="P152" s="215">
        <f>O152*H152</f>
        <v>0</v>
      </c>
      <c r="Q152" s="215">
        <v>0.00429</v>
      </c>
      <c r="R152" s="215">
        <f>Q152*H152</f>
        <v>0.17502342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240</v>
      </c>
      <c r="AT152" s="217" t="s">
        <v>237</v>
      </c>
      <c r="AU152" s="217" t="s">
        <v>82</v>
      </c>
      <c r="AY152" s="19" t="s">
        <v>119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217</v>
      </c>
      <c r="BM152" s="217" t="s">
        <v>241</v>
      </c>
    </row>
    <row r="153" spans="1:47" s="2" customFormat="1" ht="12">
      <c r="A153" s="40"/>
      <c r="B153" s="41"/>
      <c r="C153" s="42"/>
      <c r="D153" s="226" t="s">
        <v>242</v>
      </c>
      <c r="E153" s="42"/>
      <c r="F153" s="267" t="s">
        <v>243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242</v>
      </c>
      <c r="AU153" s="19" t="s">
        <v>82</v>
      </c>
    </row>
    <row r="154" spans="1:51" s="14" customFormat="1" ht="12">
      <c r="A154" s="14"/>
      <c r="B154" s="235"/>
      <c r="C154" s="236"/>
      <c r="D154" s="226" t="s">
        <v>136</v>
      </c>
      <c r="E154" s="236"/>
      <c r="F154" s="238" t="s">
        <v>244</v>
      </c>
      <c r="G154" s="236"/>
      <c r="H154" s="239">
        <v>40.798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136</v>
      </c>
      <c r="AU154" s="245" t="s">
        <v>82</v>
      </c>
      <c r="AV154" s="14" t="s">
        <v>82</v>
      </c>
      <c r="AW154" s="14" t="s">
        <v>4</v>
      </c>
      <c r="AX154" s="14" t="s">
        <v>80</v>
      </c>
      <c r="AY154" s="245" t="s">
        <v>119</v>
      </c>
    </row>
    <row r="155" spans="1:65" s="2" customFormat="1" ht="16.5" customHeight="1">
      <c r="A155" s="40"/>
      <c r="B155" s="41"/>
      <c r="C155" s="206" t="s">
        <v>245</v>
      </c>
      <c r="D155" s="206" t="s">
        <v>122</v>
      </c>
      <c r="E155" s="207" t="s">
        <v>246</v>
      </c>
      <c r="F155" s="208" t="s">
        <v>247</v>
      </c>
      <c r="G155" s="209" t="s">
        <v>156</v>
      </c>
      <c r="H155" s="210">
        <v>35.52</v>
      </c>
      <c r="I155" s="211"/>
      <c r="J155" s="212">
        <f>ROUND(I155*H155,2)</f>
        <v>0</v>
      </c>
      <c r="K155" s="208" t="s">
        <v>132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1E-05</v>
      </c>
      <c r="R155" s="215">
        <f>Q155*H155</f>
        <v>0.00035520000000000007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217</v>
      </c>
      <c r="AT155" s="217" t="s">
        <v>122</v>
      </c>
      <c r="AU155" s="217" t="s">
        <v>82</v>
      </c>
      <c r="AY155" s="19" t="s">
        <v>119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217</v>
      </c>
      <c r="BM155" s="217" t="s">
        <v>248</v>
      </c>
    </row>
    <row r="156" spans="1:47" s="2" customFormat="1" ht="12">
      <c r="A156" s="40"/>
      <c r="B156" s="41"/>
      <c r="C156" s="42"/>
      <c r="D156" s="219" t="s">
        <v>134</v>
      </c>
      <c r="E156" s="42"/>
      <c r="F156" s="220" t="s">
        <v>249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134</v>
      </c>
      <c r="AU156" s="19" t="s">
        <v>82</v>
      </c>
    </row>
    <row r="157" spans="1:65" s="2" customFormat="1" ht="16.5" customHeight="1">
      <c r="A157" s="40"/>
      <c r="B157" s="41"/>
      <c r="C157" s="257" t="s">
        <v>7</v>
      </c>
      <c r="D157" s="257" t="s">
        <v>237</v>
      </c>
      <c r="E157" s="258" t="s">
        <v>250</v>
      </c>
      <c r="F157" s="259" t="s">
        <v>251</v>
      </c>
      <c r="G157" s="260" t="s">
        <v>156</v>
      </c>
      <c r="H157" s="261">
        <v>37.296</v>
      </c>
      <c r="I157" s="262"/>
      <c r="J157" s="263">
        <f>ROUND(I157*H157,2)</f>
        <v>0</v>
      </c>
      <c r="K157" s="259" t="s">
        <v>132</v>
      </c>
      <c r="L157" s="264"/>
      <c r="M157" s="265" t="s">
        <v>19</v>
      </c>
      <c r="N157" s="266" t="s">
        <v>43</v>
      </c>
      <c r="O157" s="86"/>
      <c r="P157" s="215">
        <f>O157*H157</f>
        <v>0</v>
      </c>
      <c r="Q157" s="215">
        <v>0.00022</v>
      </c>
      <c r="R157" s="215">
        <f>Q157*H157</f>
        <v>0.00820512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240</v>
      </c>
      <c r="AT157" s="217" t="s">
        <v>237</v>
      </c>
      <c r="AU157" s="217" t="s">
        <v>82</v>
      </c>
      <c r="AY157" s="19" t="s">
        <v>119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217</v>
      </c>
      <c r="BM157" s="217" t="s">
        <v>252</v>
      </c>
    </row>
    <row r="158" spans="1:47" s="2" customFormat="1" ht="12">
      <c r="A158" s="40"/>
      <c r="B158" s="41"/>
      <c r="C158" s="42"/>
      <c r="D158" s="226" t="s">
        <v>242</v>
      </c>
      <c r="E158" s="42"/>
      <c r="F158" s="267" t="s">
        <v>243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242</v>
      </c>
      <c r="AU158" s="19" t="s">
        <v>82</v>
      </c>
    </row>
    <row r="159" spans="1:51" s="14" customFormat="1" ht="12">
      <c r="A159" s="14"/>
      <c r="B159" s="235"/>
      <c r="C159" s="236"/>
      <c r="D159" s="226" t="s">
        <v>136</v>
      </c>
      <c r="E159" s="236"/>
      <c r="F159" s="238" t="s">
        <v>253</v>
      </c>
      <c r="G159" s="236"/>
      <c r="H159" s="239">
        <v>37.296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136</v>
      </c>
      <c r="AU159" s="245" t="s">
        <v>82</v>
      </c>
      <c r="AV159" s="14" t="s">
        <v>82</v>
      </c>
      <c r="AW159" s="14" t="s">
        <v>4</v>
      </c>
      <c r="AX159" s="14" t="s">
        <v>80</v>
      </c>
      <c r="AY159" s="245" t="s">
        <v>119</v>
      </c>
    </row>
    <row r="160" spans="1:65" s="2" customFormat="1" ht="16.5" customHeight="1">
      <c r="A160" s="40"/>
      <c r="B160" s="41"/>
      <c r="C160" s="206" t="s">
        <v>254</v>
      </c>
      <c r="D160" s="206" t="s">
        <v>122</v>
      </c>
      <c r="E160" s="207" t="s">
        <v>255</v>
      </c>
      <c r="F160" s="208" t="s">
        <v>256</v>
      </c>
      <c r="G160" s="209" t="s">
        <v>156</v>
      </c>
      <c r="H160" s="210">
        <v>5.36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217</v>
      </c>
      <c r="AT160" s="217" t="s">
        <v>122</v>
      </c>
      <c r="AU160" s="217" t="s">
        <v>82</v>
      </c>
      <c r="AY160" s="19" t="s">
        <v>119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217</v>
      </c>
      <c r="BM160" s="217" t="s">
        <v>257</v>
      </c>
    </row>
    <row r="161" spans="1:51" s="14" customFormat="1" ht="12">
      <c r="A161" s="14"/>
      <c r="B161" s="235"/>
      <c r="C161" s="236"/>
      <c r="D161" s="226" t="s">
        <v>136</v>
      </c>
      <c r="E161" s="237" t="s">
        <v>19</v>
      </c>
      <c r="F161" s="238" t="s">
        <v>258</v>
      </c>
      <c r="G161" s="236"/>
      <c r="H161" s="239">
        <v>5.36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136</v>
      </c>
      <c r="AU161" s="245" t="s">
        <v>82</v>
      </c>
      <c r="AV161" s="14" t="s">
        <v>82</v>
      </c>
      <c r="AW161" s="14" t="s">
        <v>33</v>
      </c>
      <c r="AX161" s="14" t="s">
        <v>80</v>
      </c>
      <c r="AY161" s="245" t="s">
        <v>119</v>
      </c>
    </row>
    <row r="162" spans="1:65" s="2" customFormat="1" ht="16.5" customHeight="1">
      <c r="A162" s="40"/>
      <c r="B162" s="41"/>
      <c r="C162" s="206" t="s">
        <v>259</v>
      </c>
      <c r="D162" s="206" t="s">
        <v>122</v>
      </c>
      <c r="E162" s="207" t="s">
        <v>260</v>
      </c>
      <c r="F162" s="208" t="s">
        <v>261</v>
      </c>
      <c r="G162" s="209" t="s">
        <v>156</v>
      </c>
      <c r="H162" s="210">
        <v>2.2</v>
      </c>
      <c r="I162" s="211"/>
      <c r="J162" s="212">
        <f>ROUND(I162*H162,2)</f>
        <v>0</v>
      </c>
      <c r="K162" s="208" t="s">
        <v>132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217</v>
      </c>
      <c r="AT162" s="217" t="s">
        <v>122</v>
      </c>
      <c r="AU162" s="217" t="s">
        <v>82</v>
      </c>
      <c r="AY162" s="19" t="s">
        <v>119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217</v>
      </c>
      <c r="BM162" s="217" t="s">
        <v>262</v>
      </c>
    </row>
    <row r="163" spans="1:47" s="2" customFormat="1" ht="12">
      <c r="A163" s="40"/>
      <c r="B163" s="41"/>
      <c r="C163" s="42"/>
      <c r="D163" s="219" t="s">
        <v>134</v>
      </c>
      <c r="E163" s="42"/>
      <c r="F163" s="220" t="s">
        <v>263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134</v>
      </c>
      <c r="AU163" s="19" t="s">
        <v>82</v>
      </c>
    </row>
    <row r="164" spans="1:51" s="14" customFormat="1" ht="12">
      <c r="A164" s="14"/>
      <c r="B164" s="235"/>
      <c r="C164" s="236"/>
      <c r="D164" s="226" t="s">
        <v>136</v>
      </c>
      <c r="E164" s="237" t="s">
        <v>19</v>
      </c>
      <c r="F164" s="238" t="s">
        <v>264</v>
      </c>
      <c r="G164" s="236"/>
      <c r="H164" s="239">
        <v>2.2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136</v>
      </c>
      <c r="AU164" s="245" t="s">
        <v>82</v>
      </c>
      <c r="AV164" s="14" t="s">
        <v>82</v>
      </c>
      <c r="AW164" s="14" t="s">
        <v>33</v>
      </c>
      <c r="AX164" s="14" t="s">
        <v>80</v>
      </c>
      <c r="AY164" s="245" t="s">
        <v>119</v>
      </c>
    </row>
    <row r="165" spans="1:65" s="2" customFormat="1" ht="16.5" customHeight="1">
      <c r="A165" s="40"/>
      <c r="B165" s="41"/>
      <c r="C165" s="257" t="s">
        <v>265</v>
      </c>
      <c r="D165" s="257" t="s">
        <v>237</v>
      </c>
      <c r="E165" s="258" t="s">
        <v>266</v>
      </c>
      <c r="F165" s="259" t="s">
        <v>267</v>
      </c>
      <c r="G165" s="260" t="s">
        <v>156</v>
      </c>
      <c r="H165" s="261">
        <v>2.42</v>
      </c>
      <c r="I165" s="262"/>
      <c r="J165" s="263">
        <f>ROUND(I165*H165,2)</f>
        <v>0</v>
      </c>
      <c r="K165" s="259" t="s">
        <v>19</v>
      </c>
      <c r="L165" s="264"/>
      <c r="M165" s="265" t="s">
        <v>19</v>
      </c>
      <c r="N165" s="266" t="s">
        <v>43</v>
      </c>
      <c r="O165" s="86"/>
      <c r="P165" s="215">
        <f>O165*H165</f>
        <v>0</v>
      </c>
      <c r="Q165" s="215">
        <v>0.00016</v>
      </c>
      <c r="R165" s="215">
        <f>Q165*H165</f>
        <v>0.00038720000000000003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240</v>
      </c>
      <c r="AT165" s="217" t="s">
        <v>237</v>
      </c>
      <c r="AU165" s="217" t="s">
        <v>82</v>
      </c>
      <c r="AY165" s="19" t="s">
        <v>119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217</v>
      </c>
      <c r="BM165" s="217" t="s">
        <v>268</v>
      </c>
    </row>
    <row r="166" spans="1:51" s="14" customFormat="1" ht="12">
      <c r="A166" s="14"/>
      <c r="B166" s="235"/>
      <c r="C166" s="236"/>
      <c r="D166" s="226" t="s">
        <v>136</v>
      </c>
      <c r="E166" s="236"/>
      <c r="F166" s="238" t="s">
        <v>269</v>
      </c>
      <c r="G166" s="236"/>
      <c r="H166" s="239">
        <v>2.42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136</v>
      </c>
      <c r="AU166" s="245" t="s">
        <v>82</v>
      </c>
      <c r="AV166" s="14" t="s">
        <v>82</v>
      </c>
      <c r="AW166" s="14" t="s">
        <v>4</v>
      </c>
      <c r="AX166" s="14" t="s">
        <v>80</v>
      </c>
      <c r="AY166" s="245" t="s">
        <v>119</v>
      </c>
    </row>
    <row r="167" spans="1:65" s="2" customFormat="1" ht="24.15" customHeight="1">
      <c r="A167" s="40"/>
      <c r="B167" s="41"/>
      <c r="C167" s="206" t="s">
        <v>270</v>
      </c>
      <c r="D167" s="206" t="s">
        <v>122</v>
      </c>
      <c r="E167" s="207" t="s">
        <v>271</v>
      </c>
      <c r="F167" s="208" t="s">
        <v>272</v>
      </c>
      <c r="G167" s="209" t="s">
        <v>180</v>
      </c>
      <c r="H167" s="210">
        <v>0.768</v>
      </c>
      <c r="I167" s="211"/>
      <c r="J167" s="212">
        <f>ROUND(I167*H167,2)</f>
        <v>0</v>
      </c>
      <c r="K167" s="208" t="s">
        <v>132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217</v>
      </c>
      <c r="AT167" s="217" t="s">
        <v>122</v>
      </c>
      <c r="AU167" s="217" t="s">
        <v>82</v>
      </c>
      <c r="AY167" s="19" t="s">
        <v>119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217</v>
      </c>
      <c r="BM167" s="217" t="s">
        <v>273</v>
      </c>
    </row>
    <row r="168" spans="1:47" s="2" customFormat="1" ht="12">
      <c r="A168" s="40"/>
      <c r="B168" s="41"/>
      <c r="C168" s="42"/>
      <c r="D168" s="219" t="s">
        <v>134</v>
      </c>
      <c r="E168" s="42"/>
      <c r="F168" s="220" t="s">
        <v>274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134</v>
      </c>
      <c r="AU168" s="19" t="s">
        <v>82</v>
      </c>
    </row>
    <row r="169" spans="1:63" s="12" customFormat="1" ht="22.8" customHeight="1">
      <c r="A169" s="12"/>
      <c r="B169" s="190"/>
      <c r="C169" s="191"/>
      <c r="D169" s="192" t="s">
        <v>71</v>
      </c>
      <c r="E169" s="204" t="s">
        <v>275</v>
      </c>
      <c r="F169" s="204" t="s">
        <v>276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P170</f>
        <v>0</v>
      </c>
      <c r="Q169" s="198"/>
      <c r="R169" s="199">
        <f>R170</f>
        <v>0</v>
      </c>
      <c r="S169" s="198"/>
      <c r="T169" s="20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71</v>
      </c>
      <c r="AU169" s="202" t="s">
        <v>80</v>
      </c>
      <c r="AY169" s="201" t="s">
        <v>119</v>
      </c>
      <c r="BK169" s="203">
        <f>BK170</f>
        <v>0</v>
      </c>
    </row>
    <row r="170" spans="1:65" s="2" customFormat="1" ht="16.5" customHeight="1">
      <c r="A170" s="40"/>
      <c r="B170" s="41"/>
      <c r="C170" s="206" t="s">
        <v>277</v>
      </c>
      <c r="D170" s="206" t="s">
        <v>122</v>
      </c>
      <c r="E170" s="207" t="s">
        <v>278</v>
      </c>
      <c r="F170" s="208" t="s">
        <v>279</v>
      </c>
      <c r="G170" s="209" t="s">
        <v>156</v>
      </c>
      <c r="H170" s="210">
        <v>35.52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217</v>
      </c>
      <c r="AT170" s="217" t="s">
        <v>122</v>
      </c>
      <c r="AU170" s="217" t="s">
        <v>82</v>
      </c>
      <c r="AY170" s="19" t="s">
        <v>119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217</v>
      </c>
      <c r="BM170" s="217" t="s">
        <v>280</v>
      </c>
    </row>
    <row r="171" spans="1:63" s="12" customFormat="1" ht="25.9" customHeight="1">
      <c r="A171" s="12"/>
      <c r="B171" s="190"/>
      <c r="C171" s="191"/>
      <c r="D171" s="192" t="s">
        <v>71</v>
      </c>
      <c r="E171" s="193" t="s">
        <v>281</v>
      </c>
      <c r="F171" s="193" t="s">
        <v>282</v>
      </c>
      <c r="G171" s="191"/>
      <c r="H171" s="191"/>
      <c r="I171" s="194"/>
      <c r="J171" s="195">
        <f>BK171</f>
        <v>0</v>
      </c>
      <c r="K171" s="191"/>
      <c r="L171" s="196"/>
      <c r="M171" s="197"/>
      <c r="N171" s="198"/>
      <c r="O171" s="198"/>
      <c r="P171" s="199">
        <f>P172</f>
        <v>0</v>
      </c>
      <c r="Q171" s="198"/>
      <c r="R171" s="199">
        <f>R172</f>
        <v>0</v>
      </c>
      <c r="S171" s="198"/>
      <c r="T171" s="20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153</v>
      </c>
      <c r="AT171" s="202" t="s">
        <v>71</v>
      </c>
      <c r="AU171" s="202" t="s">
        <v>72</v>
      </c>
      <c r="AY171" s="201" t="s">
        <v>119</v>
      </c>
      <c r="BK171" s="203">
        <f>BK172</f>
        <v>0</v>
      </c>
    </row>
    <row r="172" spans="1:65" s="2" customFormat="1" ht="16.5" customHeight="1">
      <c r="A172" s="40"/>
      <c r="B172" s="41"/>
      <c r="C172" s="206" t="s">
        <v>283</v>
      </c>
      <c r="D172" s="206" t="s">
        <v>122</v>
      </c>
      <c r="E172" s="207" t="s">
        <v>284</v>
      </c>
      <c r="F172" s="208" t="s">
        <v>282</v>
      </c>
      <c r="G172" s="209" t="s">
        <v>285</v>
      </c>
      <c r="H172" s="268"/>
      <c r="I172" s="211"/>
      <c r="J172" s="212">
        <f>ROUND(I172*H172,2)</f>
        <v>0</v>
      </c>
      <c r="K172" s="208" t="s">
        <v>19</v>
      </c>
      <c r="L172" s="46"/>
      <c r="M172" s="269" t="s">
        <v>19</v>
      </c>
      <c r="N172" s="270" t="s">
        <v>43</v>
      </c>
      <c r="O172" s="271"/>
      <c r="P172" s="272">
        <f>O172*H172</f>
        <v>0</v>
      </c>
      <c r="Q172" s="272">
        <v>0</v>
      </c>
      <c r="R172" s="272">
        <f>Q172*H172</f>
        <v>0</v>
      </c>
      <c r="S172" s="272">
        <v>0</v>
      </c>
      <c r="T172" s="27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120</v>
      </c>
      <c r="AT172" s="217" t="s">
        <v>122</v>
      </c>
      <c r="AU172" s="217" t="s">
        <v>80</v>
      </c>
      <c r="AY172" s="19" t="s">
        <v>119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120</v>
      </c>
      <c r="BM172" s="217" t="s">
        <v>286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80EB" sheet="1" objects="1" scenarios="1" formatColumns="0" formatRows="0" autoFilter="0"/>
  <autoFilter ref="C88:K17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5" r:id="rId1" display="https://podminky.urs.cz/item/CS_URS_2024_01/612325121"/>
    <hyperlink ref="F101" r:id="rId2" display="https://podminky.urs.cz/item/CS_URS_2024_01/965081213"/>
    <hyperlink ref="F107" r:id="rId3" display="https://podminky.urs.cz/item/CS_URS_2024_01/965081611"/>
    <hyperlink ref="F110" r:id="rId4" display="https://podminky.urs.cz/item/CS_URS_2024_01/965046111"/>
    <hyperlink ref="F113" r:id="rId5" display="https://podminky.urs.cz/item/CS_URS_2024_01/965046119"/>
    <hyperlink ref="F116" r:id="rId6" display="https://podminky.urs.cz/item/CS_URS_2024_01/952901111"/>
    <hyperlink ref="F119" r:id="rId7" display="https://podminky.urs.cz/item/CS_URS_2024_01/997002611"/>
    <hyperlink ref="F121" r:id="rId8" display="https://podminky.urs.cz/item/CS_URS_2024_01/997013211"/>
    <hyperlink ref="F123" r:id="rId9" display="https://podminky.urs.cz/item/CS_URS_2024_01/997013501"/>
    <hyperlink ref="F125" r:id="rId10" display="https://podminky.urs.cz/item/CS_URS_2024_01/997013509"/>
    <hyperlink ref="F128" r:id="rId11" display="https://podminky.urs.cz/item/CS_URS_2024_01/997013631"/>
    <hyperlink ref="F131" r:id="rId12" display="https://podminky.urs.cz/item/CS_URS_2024_01/998018001"/>
    <hyperlink ref="F135" r:id="rId13" display="https://podminky.urs.cz/item/CS_URS_2024_01/776111311"/>
    <hyperlink ref="F142" r:id="rId14" display="https://podminky.urs.cz/item/CS_URS_2024_01/776121112"/>
    <hyperlink ref="F149" r:id="rId15" display="https://podminky.urs.cz/item/CS_URS_2024_01/776141114"/>
    <hyperlink ref="F151" r:id="rId16" display="https://podminky.urs.cz/item/CS_URS_2024_01/776232111"/>
    <hyperlink ref="F156" r:id="rId17" display="https://podminky.urs.cz/item/CS_URS_2024_01/776411111"/>
    <hyperlink ref="F163" r:id="rId18" display="https://podminky.urs.cz/item/CS_URS_2024_01/776421312"/>
    <hyperlink ref="F168" r:id="rId19" display="https://podminky.urs.cz/item/CS_URS_2024_01/998776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MŠ Alšova - výměna podlah vstupních prostor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ROUND((SUM(BE89:BE172)),2)</f>
        <v>0</v>
      </c>
      <c r="G33" s="40"/>
      <c r="H33" s="40"/>
      <c r="I33" s="150">
        <v>0.21</v>
      </c>
      <c r="J33" s="149">
        <f>ROUND(((SUM(BE89:BE172))*I33),2)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ROUND((SUM(BF89:BF172)),2)</f>
        <v>0</v>
      </c>
      <c r="G34" s="40"/>
      <c r="H34" s="40"/>
      <c r="I34" s="150">
        <v>0.12</v>
      </c>
      <c r="J34" s="149">
        <f>ROUND(((SUM(BF89:BF172))*I34),2)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ROUND((SUM(BG89:BG172)),2)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ROUND((SUM(BH89:BH172)),2)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ROUND((SUM(BI89:BI172)),2)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MŠ Alšova - výměna podlah vstupních prostor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II. učební pavilon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Mánesova 1746</v>
      </c>
      <c r="G52" s="42"/>
      <c r="H52" s="42"/>
      <c r="I52" s="34" t="s">
        <v>23</v>
      </c>
      <c r="J52" s="74" t="str">
        <f>IF(J12="","",J12)</f>
        <v>1. 3. 2024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J129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100</v>
      </c>
      <c r="E66" s="170"/>
      <c r="F66" s="170"/>
      <c r="G66" s="170"/>
      <c r="H66" s="170"/>
      <c r="I66" s="170"/>
      <c r="J66" s="171">
        <f>J132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J133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J169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103</v>
      </c>
      <c r="E69" s="170"/>
      <c r="F69" s="170"/>
      <c r="G69" s="170"/>
      <c r="H69" s="170"/>
      <c r="I69" s="170"/>
      <c r="J69" s="171">
        <f>J171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104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MŠ Alšova - výměna podlah vstupních prostor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87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02 - II. učební pavilon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Mánesova 1746</v>
      </c>
      <c r="G83" s="42"/>
      <c r="H83" s="42"/>
      <c r="I83" s="34" t="s">
        <v>23</v>
      </c>
      <c r="J83" s="74" t="str">
        <f>IF(J12="","",J12)</f>
        <v>1. 3. 2024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105</v>
      </c>
      <c r="D88" s="182" t="s">
        <v>57</v>
      </c>
      <c r="E88" s="182" t="s">
        <v>53</v>
      </c>
      <c r="F88" s="182" t="s">
        <v>54</v>
      </c>
      <c r="G88" s="182" t="s">
        <v>106</v>
      </c>
      <c r="H88" s="182" t="s">
        <v>107</v>
      </c>
      <c r="I88" s="182" t="s">
        <v>108</v>
      </c>
      <c r="J88" s="182" t="s">
        <v>92</v>
      </c>
      <c r="K88" s="183" t="s">
        <v>109</v>
      </c>
      <c r="L88" s="184"/>
      <c r="M88" s="94" t="s">
        <v>19</v>
      </c>
      <c r="N88" s="95" t="s">
        <v>42</v>
      </c>
      <c r="O88" s="95" t="s">
        <v>110</v>
      </c>
      <c r="P88" s="95" t="s">
        <v>111</v>
      </c>
      <c r="Q88" s="95" t="s">
        <v>112</v>
      </c>
      <c r="R88" s="95" t="s">
        <v>113</v>
      </c>
      <c r="S88" s="95" t="s">
        <v>114</v>
      </c>
      <c r="T88" s="96" t="s">
        <v>115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116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P90+P132+P171</f>
        <v>0</v>
      </c>
      <c r="Q89" s="98"/>
      <c r="R89" s="187">
        <f>R90+R132+R171</f>
        <v>2.2451227400000002</v>
      </c>
      <c r="S89" s="98"/>
      <c r="T89" s="188">
        <f>T90+T132+T171</f>
        <v>1.617795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93</v>
      </c>
      <c r="BK89" s="189">
        <f>BK90+BK132+BK171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117</v>
      </c>
      <c r="F90" s="193" t="s">
        <v>118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P91+P93+P98+P117+P129</f>
        <v>0</v>
      </c>
      <c r="Q90" s="198"/>
      <c r="R90" s="199">
        <f>R91+R93+R98+R117+R129</f>
        <v>1.47662916</v>
      </c>
      <c r="S90" s="198"/>
      <c r="T90" s="200">
        <f>T91+T93+T98+T117+T129</f>
        <v>1.617795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119</v>
      </c>
      <c r="BK90" s="203">
        <f>BK91+BK93+BK98+BK117+BK129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120</v>
      </c>
      <c r="F91" s="204" t="s">
        <v>121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P92</f>
        <v>0</v>
      </c>
      <c r="Q91" s="198"/>
      <c r="R91" s="199">
        <f>R92</f>
        <v>0</v>
      </c>
      <c r="S91" s="198"/>
      <c r="T91" s="200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119</v>
      </c>
      <c r="BK91" s="203">
        <f>BK92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122</v>
      </c>
      <c r="E92" s="207" t="s">
        <v>123</v>
      </c>
      <c r="F92" s="208" t="s">
        <v>124</v>
      </c>
      <c r="G92" s="209" t="s">
        <v>125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120</v>
      </c>
      <c r="AT92" s="217" t="s">
        <v>122</v>
      </c>
      <c r="AU92" s="217" t="s">
        <v>82</v>
      </c>
      <c r="AY92" s="19" t="s">
        <v>119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120</v>
      </c>
      <c r="BM92" s="217" t="s">
        <v>288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127</v>
      </c>
      <c r="F93" s="204" t="s">
        <v>128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SUM(P94:P97)</f>
        <v>0</v>
      </c>
      <c r="Q93" s="198"/>
      <c r="R93" s="199">
        <f>SUM(R94:R97)</f>
        <v>1.4751456</v>
      </c>
      <c r="S93" s="198"/>
      <c r="T93" s="200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80</v>
      </c>
      <c r="AT93" s="202" t="s">
        <v>71</v>
      </c>
      <c r="AU93" s="202" t="s">
        <v>80</v>
      </c>
      <c r="AY93" s="201" t="s">
        <v>119</v>
      </c>
      <c r="BK93" s="203">
        <f>SUM(BK94:BK97)</f>
        <v>0</v>
      </c>
    </row>
    <row r="94" spans="1:65" s="2" customFormat="1" ht="16.5" customHeight="1">
      <c r="A94" s="40"/>
      <c r="B94" s="41"/>
      <c r="C94" s="206" t="s">
        <v>82</v>
      </c>
      <c r="D94" s="206" t="s">
        <v>122</v>
      </c>
      <c r="E94" s="207" t="s">
        <v>129</v>
      </c>
      <c r="F94" s="208" t="s">
        <v>130</v>
      </c>
      <c r="G94" s="209" t="s">
        <v>131</v>
      </c>
      <c r="H94" s="210">
        <v>35.52</v>
      </c>
      <c r="I94" s="211"/>
      <c r="J94" s="212">
        <f>ROUND(I94*H94,2)</f>
        <v>0</v>
      </c>
      <c r="K94" s="208" t="s">
        <v>132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0.04153</v>
      </c>
      <c r="R94" s="215">
        <f>Q94*H94</f>
        <v>1.4751456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120</v>
      </c>
      <c r="AT94" s="217" t="s">
        <v>122</v>
      </c>
      <c r="AU94" s="217" t="s">
        <v>82</v>
      </c>
      <c r="AY94" s="19" t="s">
        <v>119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120</v>
      </c>
      <c r="BM94" s="217" t="s">
        <v>289</v>
      </c>
    </row>
    <row r="95" spans="1:47" s="2" customFormat="1" ht="12">
      <c r="A95" s="40"/>
      <c r="B95" s="41"/>
      <c r="C95" s="42"/>
      <c r="D95" s="219" t="s">
        <v>134</v>
      </c>
      <c r="E95" s="42"/>
      <c r="F95" s="220" t="s">
        <v>135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134</v>
      </c>
      <c r="AU95" s="19" t="s">
        <v>82</v>
      </c>
    </row>
    <row r="96" spans="1:51" s="13" customFormat="1" ht="12">
      <c r="A96" s="13"/>
      <c r="B96" s="224"/>
      <c r="C96" s="225"/>
      <c r="D96" s="226" t="s">
        <v>136</v>
      </c>
      <c r="E96" s="227" t="s">
        <v>19</v>
      </c>
      <c r="F96" s="228" t="s">
        <v>137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136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119</v>
      </c>
    </row>
    <row r="97" spans="1:51" s="14" customFormat="1" ht="12">
      <c r="A97" s="14"/>
      <c r="B97" s="235"/>
      <c r="C97" s="236"/>
      <c r="D97" s="226" t="s">
        <v>136</v>
      </c>
      <c r="E97" s="237" t="s">
        <v>19</v>
      </c>
      <c r="F97" s="238" t="s">
        <v>138</v>
      </c>
      <c r="G97" s="236"/>
      <c r="H97" s="239">
        <v>35.52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136</v>
      </c>
      <c r="AU97" s="245" t="s">
        <v>82</v>
      </c>
      <c r="AV97" s="14" t="s">
        <v>82</v>
      </c>
      <c r="AW97" s="14" t="s">
        <v>33</v>
      </c>
      <c r="AX97" s="14" t="s">
        <v>80</v>
      </c>
      <c r="AY97" s="245" t="s">
        <v>119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139</v>
      </c>
      <c r="F98" s="204" t="s">
        <v>140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SUM(P99:P116)</f>
        <v>0</v>
      </c>
      <c r="Q98" s="198"/>
      <c r="R98" s="199">
        <f>SUM(R99:R116)</f>
        <v>0.00148356</v>
      </c>
      <c r="S98" s="198"/>
      <c r="T98" s="200">
        <f>SUM(T99:T116)</f>
        <v>1.617795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80</v>
      </c>
      <c r="AT98" s="202" t="s">
        <v>71</v>
      </c>
      <c r="AU98" s="202" t="s">
        <v>80</v>
      </c>
      <c r="AY98" s="201" t="s">
        <v>119</v>
      </c>
      <c r="BK98" s="203">
        <f>SUM(BK99:BK116)</f>
        <v>0</v>
      </c>
    </row>
    <row r="99" spans="1:65" s="2" customFormat="1" ht="16.5" customHeight="1">
      <c r="A99" s="40"/>
      <c r="B99" s="41"/>
      <c r="C99" s="206" t="s">
        <v>141</v>
      </c>
      <c r="D99" s="206" t="s">
        <v>122</v>
      </c>
      <c r="E99" s="207" t="s">
        <v>142</v>
      </c>
      <c r="F99" s="208" t="s">
        <v>143</v>
      </c>
      <c r="G99" s="209" t="s">
        <v>125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120</v>
      </c>
      <c r="AT99" s="217" t="s">
        <v>122</v>
      </c>
      <c r="AU99" s="217" t="s">
        <v>82</v>
      </c>
      <c r="AY99" s="19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120</v>
      </c>
      <c r="BM99" s="217" t="s">
        <v>290</v>
      </c>
    </row>
    <row r="100" spans="1:65" s="2" customFormat="1" ht="24.15" customHeight="1">
      <c r="A100" s="40"/>
      <c r="B100" s="41"/>
      <c r="C100" s="206" t="s">
        <v>120</v>
      </c>
      <c r="D100" s="206" t="s">
        <v>122</v>
      </c>
      <c r="E100" s="207" t="s">
        <v>145</v>
      </c>
      <c r="F100" s="208" t="s">
        <v>146</v>
      </c>
      <c r="G100" s="209" t="s">
        <v>131</v>
      </c>
      <c r="H100" s="210">
        <v>37.089</v>
      </c>
      <c r="I100" s="211"/>
      <c r="J100" s="212">
        <f>ROUND(I100*H100,2)</f>
        <v>0</v>
      </c>
      <c r="K100" s="208" t="s">
        <v>132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0.035</v>
      </c>
      <c r="T100" s="216">
        <f>S100*H100</f>
        <v>1.2981150000000001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120</v>
      </c>
      <c r="AT100" s="217" t="s">
        <v>122</v>
      </c>
      <c r="AU100" s="217" t="s">
        <v>82</v>
      </c>
      <c r="AY100" s="19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120</v>
      </c>
      <c r="BM100" s="217" t="s">
        <v>291</v>
      </c>
    </row>
    <row r="101" spans="1:47" s="2" customFormat="1" ht="12">
      <c r="A101" s="40"/>
      <c r="B101" s="41"/>
      <c r="C101" s="42"/>
      <c r="D101" s="219" t="s">
        <v>134</v>
      </c>
      <c r="E101" s="42"/>
      <c r="F101" s="220" t="s">
        <v>148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134</v>
      </c>
      <c r="AU101" s="19" t="s">
        <v>82</v>
      </c>
    </row>
    <row r="102" spans="1:51" s="14" customFormat="1" ht="12">
      <c r="A102" s="14"/>
      <c r="B102" s="235"/>
      <c r="C102" s="236"/>
      <c r="D102" s="226" t="s">
        <v>136</v>
      </c>
      <c r="E102" s="237" t="s">
        <v>19</v>
      </c>
      <c r="F102" s="238" t="s">
        <v>149</v>
      </c>
      <c r="G102" s="236"/>
      <c r="H102" s="239">
        <v>18.78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136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119</v>
      </c>
    </row>
    <row r="103" spans="1:51" s="14" customFormat="1" ht="12">
      <c r="A103" s="14"/>
      <c r="B103" s="235"/>
      <c r="C103" s="236"/>
      <c r="D103" s="226" t="s">
        <v>136</v>
      </c>
      <c r="E103" s="237" t="s">
        <v>19</v>
      </c>
      <c r="F103" s="238" t="s">
        <v>150</v>
      </c>
      <c r="G103" s="236"/>
      <c r="H103" s="239">
        <v>7.65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136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119</v>
      </c>
    </row>
    <row r="104" spans="1:51" s="14" customFormat="1" ht="12">
      <c r="A104" s="14"/>
      <c r="B104" s="235"/>
      <c r="C104" s="236"/>
      <c r="D104" s="226" t="s">
        <v>136</v>
      </c>
      <c r="E104" s="237" t="s">
        <v>19</v>
      </c>
      <c r="F104" s="238" t="s">
        <v>151</v>
      </c>
      <c r="G104" s="236"/>
      <c r="H104" s="239">
        <v>10.659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136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119</v>
      </c>
    </row>
    <row r="105" spans="1:51" s="15" customFormat="1" ht="12">
      <c r="A105" s="15"/>
      <c r="B105" s="246"/>
      <c r="C105" s="247"/>
      <c r="D105" s="226" t="s">
        <v>136</v>
      </c>
      <c r="E105" s="248" t="s">
        <v>19</v>
      </c>
      <c r="F105" s="249" t="s">
        <v>152</v>
      </c>
      <c r="G105" s="247"/>
      <c r="H105" s="250">
        <v>37.089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136</v>
      </c>
      <c r="AU105" s="256" t="s">
        <v>82</v>
      </c>
      <c r="AV105" s="15" t="s">
        <v>120</v>
      </c>
      <c r="AW105" s="15" t="s">
        <v>33</v>
      </c>
      <c r="AX105" s="15" t="s">
        <v>80</v>
      </c>
      <c r="AY105" s="256" t="s">
        <v>119</v>
      </c>
    </row>
    <row r="106" spans="1:65" s="2" customFormat="1" ht="16.5" customHeight="1">
      <c r="A106" s="40"/>
      <c r="B106" s="41"/>
      <c r="C106" s="206" t="s">
        <v>153</v>
      </c>
      <c r="D106" s="206" t="s">
        <v>122</v>
      </c>
      <c r="E106" s="207" t="s">
        <v>154</v>
      </c>
      <c r="F106" s="208" t="s">
        <v>155</v>
      </c>
      <c r="G106" s="209" t="s">
        <v>156</v>
      </c>
      <c r="H106" s="210">
        <v>35.52</v>
      </c>
      <c r="I106" s="211"/>
      <c r="J106" s="212">
        <f>ROUND(I106*H106,2)</f>
        <v>0</v>
      </c>
      <c r="K106" s="208" t="s">
        <v>132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0.009</v>
      </c>
      <c r="T106" s="216">
        <f>S106*H106</f>
        <v>0.31968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120</v>
      </c>
      <c r="AT106" s="217" t="s">
        <v>122</v>
      </c>
      <c r="AU106" s="217" t="s">
        <v>82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120</v>
      </c>
      <c r="BM106" s="217" t="s">
        <v>292</v>
      </c>
    </row>
    <row r="107" spans="1:47" s="2" customFormat="1" ht="12">
      <c r="A107" s="40"/>
      <c r="B107" s="41"/>
      <c r="C107" s="42"/>
      <c r="D107" s="219" t="s">
        <v>134</v>
      </c>
      <c r="E107" s="42"/>
      <c r="F107" s="220" t="s">
        <v>158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134</v>
      </c>
      <c r="AU107" s="19" t="s">
        <v>82</v>
      </c>
    </row>
    <row r="108" spans="1:51" s="14" customFormat="1" ht="12">
      <c r="A108" s="14"/>
      <c r="B108" s="235"/>
      <c r="C108" s="236"/>
      <c r="D108" s="226" t="s">
        <v>136</v>
      </c>
      <c r="E108" s="237" t="s">
        <v>19</v>
      </c>
      <c r="F108" s="238" t="s">
        <v>159</v>
      </c>
      <c r="G108" s="236"/>
      <c r="H108" s="239">
        <v>35.52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136</v>
      </c>
      <c r="AU108" s="245" t="s">
        <v>82</v>
      </c>
      <c r="AV108" s="14" t="s">
        <v>82</v>
      </c>
      <c r="AW108" s="14" t="s">
        <v>33</v>
      </c>
      <c r="AX108" s="14" t="s">
        <v>80</v>
      </c>
      <c r="AY108" s="245" t="s">
        <v>119</v>
      </c>
    </row>
    <row r="109" spans="1:65" s="2" customFormat="1" ht="16.5" customHeight="1">
      <c r="A109" s="40"/>
      <c r="B109" s="41"/>
      <c r="C109" s="206" t="s">
        <v>127</v>
      </c>
      <c r="D109" s="206" t="s">
        <v>122</v>
      </c>
      <c r="E109" s="207" t="s">
        <v>160</v>
      </c>
      <c r="F109" s="208" t="s">
        <v>161</v>
      </c>
      <c r="G109" s="209" t="s">
        <v>131</v>
      </c>
      <c r="H109" s="210">
        <v>37.089</v>
      </c>
      <c r="I109" s="211"/>
      <c r="J109" s="212">
        <f>ROUND(I109*H109,2)</f>
        <v>0</v>
      </c>
      <c r="K109" s="208" t="s">
        <v>132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120</v>
      </c>
      <c r="AT109" s="217" t="s">
        <v>122</v>
      </c>
      <c r="AU109" s="217" t="s">
        <v>82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120</v>
      </c>
      <c r="BM109" s="217" t="s">
        <v>293</v>
      </c>
    </row>
    <row r="110" spans="1:47" s="2" customFormat="1" ht="12">
      <c r="A110" s="40"/>
      <c r="B110" s="41"/>
      <c r="C110" s="42"/>
      <c r="D110" s="219" t="s">
        <v>134</v>
      </c>
      <c r="E110" s="42"/>
      <c r="F110" s="220" t="s">
        <v>163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134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136</v>
      </c>
      <c r="E111" s="237" t="s">
        <v>19</v>
      </c>
      <c r="F111" s="238" t="s">
        <v>164</v>
      </c>
      <c r="G111" s="236"/>
      <c r="H111" s="239">
        <v>37.089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136</v>
      </c>
      <c r="AU111" s="245" t="s">
        <v>82</v>
      </c>
      <c r="AV111" s="14" t="s">
        <v>82</v>
      </c>
      <c r="AW111" s="14" t="s">
        <v>33</v>
      </c>
      <c r="AX111" s="14" t="s">
        <v>80</v>
      </c>
      <c r="AY111" s="245" t="s">
        <v>119</v>
      </c>
    </row>
    <row r="112" spans="1:65" s="2" customFormat="1" ht="16.5" customHeight="1">
      <c r="A112" s="40"/>
      <c r="B112" s="41"/>
      <c r="C112" s="206" t="s">
        <v>165</v>
      </c>
      <c r="D112" s="206" t="s">
        <v>122</v>
      </c>
      <c r="E112" s="207" t="s">
        <v>166</v>
      </c>
      <c r="F112" s="208" t="s">
        <v>167</v>
      </c>
      <c r="G112" s="209" t="s">
        <v>131</v>
      </c>
      <c r="H112" s="210">
        <v>74.178</v>
      </c>
      <c r="I112" s="211"/>
      <c r="J112" s="212">
        <f>ROUND(I112*H112,2)</f>
        <v>0</v>
      </c>
      <c r="K112" s="208" t="s">
        <v>132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120</v>
      </c>
      <c r="AT112" s="217" t="s">
        <v>122</v>
      </c>
      <c r="AU112" s="217" t="s">
        <v>82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120</v>
      </c>
      <c r="BM112" s="217" t="s">
        <v>294</v>
      </c>
    </row>
    <row r="113" spans="1:47" s="2" customFormat="1" ht="12">
      <c r="A113" s="40"/>
      <c r="B113" s="41"/>
      <c r="C113" s="42"/>
      <c r="D113" s="219" t="s">
        <v>134</v>
      </c>
      <c r="E113" s="42"/>
      <c r="F113" s="220" t="s">
        <v>169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134</v>
      </c>
      <c r="AU113" s="19" t="s">
        <v>82</v>
      </c>
    </row>
    <row r="114" spans="1:51" s="14" customFormat="1" ht="12">
      <c r="A114" s="14"/>
      <c r="B114" s="235"/>
      <c r="C114" s="236"/>
      <c r="D114" s="226" t="s">
        <v>136</v>
      </c>
      <c r="E114" s="237" t="s">
        <v>19</v>
      </c>
      <c r="F114" s="238" t="s">
        <v>170</v>
      </c>
      <c r="G114" s="236"/>
      <c r="H114" s="239">
        <v>74.178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136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119</v>
      </c>
    </row>
    <row r="115" spans="1:65" s="2" customFormat="1" ht="24.15" customHeight="1">
      <c r="A115" s="40"/>
      <c r="B115" s="41"/>
      <c r="C115" s="206" t="s">
        <v>171</v>
      </c>
      <c r="D115" s="206" t="s">
        <v>122</v>
      </c>
      <c r="E115" s="207" t="s">
        <v>172</v>
      </c>
      <c r="F115" s="208" t="s">
        <v>173</v>
      </c>
      <c r="G115" s="209" t="s">
        <v>131</v>
      </c>
      <c r="H115" s="210">
        <v>37.089</v>
      </c>
      <c r="I115" s="211"/>
      <c r="J115" s="212">
        <f>ROUND(I115*H115,2)</f>
        <v>0</v>
      </c>
      <c r="K115" s="208" t="s">
        <v>132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4E-05</v>
      </c>
      <c r="R115" s="215">
        <f>Q115*H115</f>
        <v>0.00148356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120</v>
      </c>
      <c r="AT115" s="217" t="s">
        <v>122</v>
      </c>
      <c r="AU115" s="217" t="s">
        <v>82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120</v>
      </c>
      <c r="BM115" s="217" t="s">
        <v>295</v>
      </c>
    </row>
    <row r="116" spans="1:47" s="2" customFormat="1" ht="12">
      <c r="A116" s="40"/>
      <c r="B116" s="41"/>
      <c r="C116" s="42"/>
      <c r="D116" s="219" t="s">
        <v>134</v>
      </c>
      <c r="E116" s="42"/>
      <c r="F116" s="220" t="s">
        <v>175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134</v>
      </c>
      <c r="AU116" s="19" t="s">
        <v>82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176</v>
      </c>
      <c r="F117" s="204" t="s">
        <v>177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SUM(P118:P128)</f>
        <v>0</v>
      </c>
      <c r="Q117" s="198"/>
      <c r="R117" s="199">
        <f>SUM(R118:R128)</f>
        <v>0</v>
      </c>
      <c r="S117" s="198"/>
      <c r="T117" s="200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80</v>
      </c>
      <c r="AY117" s="201" t="s">
        <v>119</v>
      </c>
      <c r="BK117" s="203">
        <f>SUM(BK118:BK128)</f>
        <v>0</v>
      </c>
    </row>
    <row r="118" spans="1:65" s="2" customFormat="1" ht="16.5" customHeight="1">
      <c r="A118" s="40"/>
      <c r="B118" s="41"/>
      <c r="C118" s="206" t="s">
        <v>139</v>
      </c>
      <c r="D118" s="206" t="s">
        <v>122</v>
      </c>
      <c r="E118" s="207" t="s">
        <v>178</v>
      </c>
      <c r="F118" s="208" t="s">
        <v>179</v>
      </c>
      <c r="G118" s="209" t="s">
        <v>180</v>
      </c>
      <c r="H118" s="210">
        <v>1.618</v>
      </c>
      <c r="I118" s="211"/>
      <c r="J118" s="212">
        <f>ROUND(I118*H118,2)</f>
        <v>0</v>
      </c>
      <c r="K118" s="208" t="s">
        <v>132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120</v>
      </c>
      <c r="AT118" s="217" t="s">
        <v>122</v>
      </c>
      <c r="AU118" s="217" t="s">
        <v>82</v>
      </c>
      <c r="AY118" s="19" t="s">
        <v>119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120</v>
      </c>
      <c r="BM118" s="217" t="s">
        <v>296</v>
      </c>
    </row>
    <row r="119" spans="1:47" s="2" customFormat="1" ht="12">
      <c r="A119" s="40"/>
      <c r="B119" s="41"/>
      <c r="C119" s="42"/>
      <c r="D119" s="219" t="s">
        <v>134</v>
      </c>
      <c r="E119" s="42"/>
      <c r="F119" s="220" t="s">
        <v>182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134</v>
      </c>
      <c r="AU119" s="19" t="s">
        <v>82</v>
      </c>
    </row>
    <row r="120" spans="1:65" s="2" customFormat="1" ht="24.15" customHeight="1">
      <c r="A120" s="40"/>
      <c r="B120" s="41"/>
      <c r="C120" s="206" t="s">
        <v>183</v>
      </c>
      <c r="D120" s="206" t="s">
        <v>122</v>
      </c>
      <c r="E120" s="207" t="s">
        <v>184</v>
      </c>
      <c r="F120" s="208" t="s">
        <v>185</v>
      </c>
      <c r="G120" s="209" t="s">
        <v>180</v>
      </c>
      <c r="H120" s="210">
        <v>1.618</v>
      </c>
      <c r="I120" s="211"/>
      <c r="J120" s="212">
        <f>ROUND(I120*H120,2)</f>
        <v>0</v>
      </c>
      <c r="K120" s="208" t="s">
        <v>132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120</v>
      </c>
      <c r="AT120" s="217" t="s">
        <v>122</v>
      </c>
      <c r="AU120" s="217" t="s">
        <v>82</v>
      </c>
      <c r="AY120" s="19" t="s">
        <v>119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120</v>
      </c>
      <c r="BM120" s="217" t="s">
        <v>297</v>
      </c>
    </row>
    <row r="121" spans="1:47" s="2" customFormat="1" ht="12">
      <c r="A121" s="40"/>
      <c r="B121" s="41"/>
      <c r="C121" s="42"/>
      <c r="D121" s="219" t="s">
        <v>134</v>
      </c>
      <c r="E121" s="42"/>
      <c r="F121" s="220" t="s">
        <v>187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134</v>
      </c>
      <c r="AU121" s="19" t="s">
        <v>82</v>
      </c>
    </row>
    <row r="122" spans="1:65" s="2" customFormat="1" ht="21.75" customHeight="1">
      <c r="A122" s="40"/>
      <c r="B122" s="41"/>
      <c r="C122" s="206" t="s">
        <v>188</v>
      </c>
      <c r="D122" s="206" t="s">
        <v>122</v>
      </c>
      <c r="E122" s="207" t="s">
        <v>189</v>
      </c>
      <c r="F122" s="208" t="s">
        <v>190</v>
      </c>
      <c r="G122" s="209" t="s">
        <v>180</v>
      </c>
      <c r="H122" s="210">
        <v>1.618</v>
      </c>
      <c r="I122" s="211"/>
      <c r="J122" s="212">
        <f>ROUND(I122*H122,2)</f>
        <v>0</v>
      </c>
      <c r="K122" s="208" t="s">
        <v>132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120</v>
      </c>
      <c r="AT122" s="217" t="s">
        <v>122</v>
      </c>
      <c r="AU122" s="217" t="s">
        <v>82</v>
      </c>
      <c r="AY122" s="19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120</v>
      </c>
      <c r="BM122" s="217" t="s">
        <v>298</v>
      </c>
    </row>
    <row r="123" spans="1:47" s="2" customFormat="1" ht="12">
      <c r="A123" s="40"/>
      <c r="B123" s="41"/>
      <c r="C123" s="42"/>
      <c r="D123" s="219" t="s">
        <v>134</v>
      </c>
      <c r="E123" s="42"/>
      <c r="F123" s="220" t="s">
        <v>192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134</v>
      </c>
      <c r="AU123" s="19" t="s">
        <v>82</v>
      </c>
    </row>
    <row r="124" spans="1:65" s="2" customFormat="1" ht="24.15" customHeight="1">
      <c r="A124" s="40"/>
      <c r="B124" s="41"/>
      <c r="C124" s="206" t="s">
        <v>8</v>
      </c>
      <c r="D124" s="206" t="s">
        <v>122</v>
      </c>
      <c r="E124" s="207" t="s">
        <v>193</v>
      </c>
      <c r="F124" s="208" t="s">
        <v>194</v>
      </c>
      <c r="G124" s="209" t="s">
        <v>180</v>
      </c>
      <c r="H124" s="210">
        <v>14.562</v>
      </c>
      <c r="I124" s="211"/>
      <c r="J124" s="212">
        <f>ROUND(I124*H124,2)</f>
        <v>0</v>
      </c>
      <c r="K124" s="208" t="s">
        <v>132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120</v>
      </c>
      <c r="AT124" s="217" t="s">
        <v>122</v>
      </c>
      <c r="AU124" s="217" t="s">
        <v>82</v>
      </c>
      <c r="AY124" s="19" t="s">
        <v>119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120</v>
      </c>
      <c r="BM124" s="217" t="s">
        <v>299</v>
      </c>
    </row>
    <row r="125" spans="1:47" s="2" customFormat="1" ht="12">
      <c r="A125" s="40"/>
      <c r="B125" s="41"/>
      <c r="C125" s="42"/>
      <c r="D125" s="219" t="s">
        <v>134</v>
      </c>
      <c r="E125" s="42"/>
      <c r="F125" s="220" t="s">
        <v>196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134</v>
      </c>
      <c r="AU125" s="19" t="s">
        <v>82</v>
      </c>
    </row>
    <row r="126" spans="1:51" s="14" customFormat="1" ht="12">
      <c r="A126" s="14"/>
      <c r="B126" s="235"/>
      <c r="C126" s="236"/>
      <c r="D126" s="226" t="s">
        <v>136</v>
      </c>
      <c r="E126" s="237" t="s">
        <v>19</v>
      </c>
      <c r="F126" s="238" t="s">
        <v>197</v>
      </c>
      <c r="G126" s="236"/>
      <c r="H126" s="239">
        <v>14.562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136</v>
      </c>
      <c r="AU126" s="245" t="s">
        <v>82</v>
      </c>
      <c r="AV126" s="14" t="s">
        <v>82</v>
      </c>
      <c r="AW126" s="14" t="s">
        <v>33</v>
      </c>
      <c r="AX126" s="14" t="s">
        <v>80</v>
      </c>
      <c r="AY126" s="245" t="s">
        <v>119</v>
      </c>
    </row>
    <row r="127" spans="1:65" s="2" customFormat="1" ht="24.15" customHeight="1">
      <c r="A127" s="40"/>
      <c r="B127" s="41"/>
      <c r="C127" s="206" t="s">
        <v>198</v>
      </c>
      <c r="D127" s="206" t="s">
        <v>122</v>
      </c>
      <c r="E127" s="207" t="s">
        <v>199</v>
      </c>
      <c r="F127" s="208" t="s">
        <v>200</v>
      </c>
      <c r="G127" s="209" t="s">
        <v>180</v>
      </c>
      <c r="H127" s="210">
        <v>1.618</v>
      </c>
      <c r="I127" s="211"/>
      <c r="J127" s="212">
        <f>ROUND(I127*H127,2)</f>
        <v>0</v>
      </c>
      <c r="K127" s="208" t="s">
        <v>132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120</v>
      </c>
      <c r="AT127" s="217" t="s">
        <v>122</v>
      </c>
      <c r="AU127" s="217" t="s">
        <v>82</v>
      </c>
      <c r="AY127" s="19" t="s">
        <v>119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120</v>
      </c>
      <c r="BM127" s="217" t="s">
        <v>300</v>
      </c>
    </row>
    <row r="128" spans="1:47" s="2" customFormat="1" ht="12">
      <c r="A128" s="40"/>
      <c r="B128" s="41"/>
      <c r="C128" s="42"/>
      <c r="D128" s="219" t="s">
        <v>134</v>
      </c>
      <c r="E128" s="42"/>
      <c r="F128" s="220" t="s">
        <v>202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134</v>
      </c>
      <c r="AU128" s="19" t="s">
        <v>82</v>
      </c>
    </row>
    <row r="129" spans="1:63" s="12" customFormat="1" ht="22.8" customHeight="1">
      <c r="A129" s="12"/>
      <c r="B129" s="190"/>
      <c r="C129" s="191"/>
      <c r="D129" s="192" t="s">
        <v>71</v>
      </c>
      <c r="E129" s="204" t="s">
        <v>203</v>
      </c>
      <c r="F129" s="204" t="s">
        <v>204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SUM(P130:P131)</f>
        <v>0</v>
      </c>
      <c r="Q129" s="198"/>
      <c r="R129" s="199">
        <f>SUM(R130:R131)</f>
        <v>0</v>
      </c>
      <c r="S129" s="198"/>
      <c r="T129" s="20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80</v>
      </c>
      <c r="AT129" s="202" t="s">
        <v>71</v>
      </c>
      <c r="AU129" s="202" t="s">
        <v>80</v>
      </c>
      <c r="AY129" s="201" t="s">
        <v>119</v>
      </c>
      <c r="BK129" s="203">
        <f>SUM(BK130:BK131)</f>
        <v>0</v>
      </c>
    </row>
    <row r="130" spans="1:65" s="2" customFormat="1" ht="33" customHeight="1">
      <c r="A130" s="40"/>
      <c r="B130" s="41"/>
      <c r="C130" s="206" t="s">
        <v>205</v>
      </c>
      <c r="D130" s="206" t="s">
        <v>122</v>
      </c>
      <c r="E130" s="207" t="s">
        <v>206</v>
      </c>
      <c r="F130" s="208" t="s">
        <v>207</v>
      </c>
      <c r="G130" s="209" t="s">
        <v>180</v>
      </c>
      <c r="H130" s="210">
        <v>1.477</v>
      </c>
      <c r="I130" s="211"/>
      <c r="J130" s="212">
        <f>ROUND(I130*H130,2)</f>
        <v>0</v>
      </c>
      <c r="K130" s="208" t="s">
        <v>132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120</v>
      </c>
      <c r="AT130" s="217" t="s">
        <v>122</v>
      </c>
      <c r="AU130" s="217" t="s">
        <v>82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120</v>
      </c>
      <c r="BM130" s="217" t="s">
        <v>301</v>
      </c>
    </row>
    <row r="131" spans="1:47" s="2" customFormat="1" ht="12">
      <c r="A131" s="40"/>
      <c r="B131" s="41"/>
      <c r="C131" s="42"/>
      <c r="D131" s="219" t="s">
        <v>134</v>
      </c>
      <c r="E131" s="42"/>
      <c r="F131" s="220" t="s">
        <v>209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134</v>
      </c>
      <c r="AU131" s="19" t="s">
        <v>82</v>
      </c>
    </row>
    <row r="132" spans="1:63" s="12" customFormat="1" ht="25.9" customHeight="1">
      <c r="A132" s="12"/>
      <c r="B132" s="190"/>
      <c r="C132" s="191"/>
      <c r="D132" s="192" t="s">
        <v>71</v>
      </c>
      <c r="E132" s="193" t="s">
        <v>210</v>
      </c>
      <c r="F132" s="193" t="s">
        <v>211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P133+P169</f>
        <v>0</v>
      </c>
      <c r="Q132" s="198"/>
      <c r="R132" s="199">
        <f>R133+R169</f>
        <v>0.7684935799999999</v>
      </c>
      <c r="S132" s="198"/>
      <c r="T132" s="200">
        <f>T133+T169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72</v>
      </c>
      <c r="AY132" s="201" t="s">
        <v>119</v>
      </c>
      <c r="BK132" s="203">
        <f>BK133+BK169</f>
        <v>0</v>
      </c>
    </row>
    <row r="133" spans="1:63" s="12" customFormat="1" ht="22.8" customHeight="1">
      <c r="A133" s="12"/>
      <c r="B133" s="190"/>
      <c r="C133" s="191"/>
      <c r="D133" s="192" t="s">
        <v>71</v>
      </c>
      <c r="E133" s="204" t="s">
        <v>212</v>
      </c>
      <c r="F133" s="204" t="s">
        <v>213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SUM(P134:P168)</f>
        <v>0</v>
      </c>
      <c r="Q133" s="198"/>
      <c r="R133" s="199">
        <f>SUM(R134:R168)</f>
        <v>0.7684935799999999</v>
      </c>
      <c r="S133" s="198"/>
      <c r="T133" s="200">
        <f>SUM(T134:T168)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71</v>
      </c>
      <c r="AU133" s="202" t="s">
        <v>80</v>
      </c>
      <c r="AY133" s="201" t="s">
        <v>119</v>
      </c>
      <c r="BK133" s="203">
        <f>SUM(BK134:BK168)</f>
        <v>0</v>
      </c>
    </row>
    <row r="134" spans="1:65" s="2" customFormat="1" ht="16.5" customHeight="1">
      <c r="A134" s="40"/>
      <c r="B134" s="41"/>
      <c r="C134" s="206" t="s">
        <v>214</v>
      </c>
      <c r="D134" s="206" t="s">
        <v>122</v>
      </c>
      <c r="E134" s="207" t="s">
        <v>215</v>
      </c>
      <c r="F134" s="208" t="s">
        <v>216</v>
      </c>
      <c r="G134" s="209" t="s">
        <v>131</v>
      </c>
      <c r="H134" s="210">
        <v>74.178</v>
      </c>
      <c r="I134" s="211"/>
      <c r="J134" s="212">
        <f>ROUND(I134*H134,2)</f>
        <v>0</v>
      </c>
      <c r="K134" s="208" t="s">
        <v>132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217</v>
      </c>
      <c r="AT134" s="217" t="s">
        <v>122</v>
      </c>
      <c r="AU134" s="217" t="s">
        <v>82</v>
      </c>
      <c r="AY134" s="19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217</v>
      </c>
      <c r="BM134" s="217" t="s">
        <v>302</v>
      </c>
    </row>
    <row r="135" spans="1:47" s="2" customFormat="1" ht="12">
      <c r="A135" s="40"/>
      <c r="B135" s="41"/>
      <c r="C135" s="42"/>
      <c r="D135" s="219" t="s">
        <v>134</v>
      </c>
      <c r="E135" s="42"/>
      <c r="F135" s="220" t="s">
        <v>219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134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136</v>
      </c>
      <c r="E136" s="227" t="s">
        <v>19</v>
      </c>
      <c r="F136" s="228" t="s">
        <v>220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136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119</v>
      </c>
    </row>
    <row r="137" spans="1:51" s="14" customFormat="1" ht="12">
      <c r="A137" s="14"/>
      <c r="B137" s="235"/>
      <c r="C137" s="236"/>
      <c r="D137" s="226" t="s">
        <v>136</v>
      </c>
      <c r="E137" s="237" t="s">
        <v>19</v>
      </c>
      <c r="F137" s="238" t="s">
        <v>164</v>
      </c>
      <c r="G137" s="236"/>
      <c r="H137" s="239">
        <v>37.089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136</v>
      </c>
      <c r="AU137" s="245" t="s">
        <v>82</v>
      </c>
      <c r="AV137" s="14" t="s">
        <v>82</v>
      </c>
      <c r="AW137" s="14" t="s">
        <v>33</v>
      </c>
      <c r="AX137" s="14" t="s">
        <v>72</v>
      </c>
      <c r="AY137" s="245" t="s">
        <v>119</v>
      </c>
    </row>
    <row r="138" spans="1:51" s="13" customFormat="1" ht="12">
      <c r="A138" s="13"/>
      <c r="B138" s="224"/>
      <c r="C138" s="225"/>
      <c r="D138" s="226" t="s">
        <v>136</v>
      </c>
      <c r="E138" s="227" t="s">
        <v>19</v>
      </c>
      <c r="F138" s="228" t="s">
        <v>221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136</v>
      </c>
      <c r="AU138" s="234" t="s">
        <v>82</v>
      </c>
      <c r="AV138" s="13" t="s">
        <v>80</v>
      </c>
      <c r="AW138" s="13" t="s">
        <v>33</v>
      </c>
      <c r="AX138" s="13" t="s">
        <v>72</v>
      </c>
      <c r="AY138" s="234" t="s">
        <v>119</v>
      </c>
    </row>
    <row r="139" spans="1:51" s="14" customFormat="1" ht="12">
      <c r="A139" s="14"/>
      <c r="B139" s="235"/>
      <c r="C139" s="236"/>
      <c r="D139" s="226" t="s">
        <v>136</v>
      </c>
      <c r="E139" s="237" t="s">
        <v>19</v>
      </c>
      <c r="F139" s="238" t="s">
        <v>164</v>
      </c>
      <c r="G139" s="236"/>
      <c r="H139" s="239">
        <v>37.089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136</v>
      </c>
      <c r="AU139" s="245" t="s">
        <v>82</v>
      </c>
      <c r="AV139" s="14" t="s">
        <v>82</v>
      </c>
      <c r="AW139" s="14" t="s">
        <v>33</v>
      </c>
      <c r="AX139" s="14" t="s">
        <v>72</v>
      </c>
      <c r="AY139" s="245" t="s">
        <v>119</v>
      </c>
    </row>
    <row r="140" spans="1:51" s="15" customFormat="1" ht="12">
      <c r="A140" s="15"/>
      <c r="B140" s="246"/>
      <c r="C140" s="247"/>
      <c r="D140" s="226" t="s">
        <v>136</v>
      </c>
      <c r="E140" s="248" t="s">
        <v>19</v>
      </c>
      <c r="F140" s="249" t="s">
        <v>152</v>
      </c>
      <c r="G140" s="247"/>
      <c r="H140" s="250">
        <v>74.178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136</v>
      </c>
      <c r="AU140" s="256" t="s">
        <v>82</v>
      </c>
      <c r="AV140" s="15" t="s">
        <v>120</v>
      </c>
      <c r="AW140" s="15" t="s">
        <v>33</v>
      </c>
      <c r="AX140" s="15" t="s">
        <v>80</v>
      </c>
      <c r="AY140" s="256" t="s">
        <v>119</v>
      </c>
    </row>
    <row r="141" spans="1:65" s="2" customFormat="1" ht="16.5" customHeight="1">
      <c r="A141" s="40"/>
      <c r="B141" s="41"/>
      <c r="C141" s="206" t="s">
        <v>217</v>
      </c>
      <c r="D141" s="206" t="s">
        <v>122</v>
      </c>
      <c r="E141" s="207" t="s">
        <v>222</v>
      </c>
      <c r="F141" s="208" t="s">
        <v>223</v>
      </c>
      <c r="G141" s="209" t="s">
        <v>131</v>
      </c>
      <c r="H141" s="210">
        <v>74.178</v>
      </c>
      <c r="I141" s="211"/>
      <c r="J141" s="212">
        <f>ROUND(I141*H141,2)</f>
        <v>0</v>
      </c>
      <c r="K141" s="208" t="s">
        <v>132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3E-05</v>
      </c>
      <c r="R141" s="215">
        <f>Q141*H141</f>
        <v>0.00222534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217</v>
      </c>
      <c r="AT141" s="217" t="s">
        <v>122</v>
      </c>
      <c r="AU141" s="217" t="s">
        <v>82</v>
      </c>
      <c r="AY141" s="19" t="s">
        <v>119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217</v>
      </c>
      <c r="BM141" s="217" t="s">
        <v>303</v>
      </c>
    </row>
    <row r="142" spans="1:47" s="2" customFormat="1" ht="12">
      <c r="A142" s="40"/>
      <c r="B142" s="41"/>
      <c r="C142" s="42"/>
      <c r="D142" s="219" t="s">
        <v>134</v>
      </c>
      <c r="E142" s="42"/>
      <c r="F142" s="220" t="s">
        <v>225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134</v>
      </c>
      <c r="AU142" s="19" t="s">
        <v>82</v>
      </c>
    </row>
    <row r="143" spans="1:51" s="13" customFormat="1" ht="12">
      <c r="A143" s="13"/>
      <c r="B143" s="224"/>
      <c r="C143" s="225"/>
      <c r="D143" s="226" t="s">
        <v>136</v>
      </c>
      <c r="E143" s="227" t="s">
        <v>19</v>
      </c>
      <c r="F143" s="228" t="s">
        <v>220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136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119</v>
      </c>
    </row>
    <row r="144" spans="1:51" s="14" customFormat="1" ht="12">
      <c r="A144" s="14"/>
      <c r="B144" s="235"/>
      <c r="C144" s="236"/>
      <c r="D144" s="226" t="s">
        <v>136</v>
      </c>
      <c r="E144" s="237" t="s">
        <v>19</v>
      </c>
      <c r="F144" s="238" t="s">
        <v>164</v>
      </c>
      <c r="G144" s="236"/>
      <c r="H144" s="239">
        <v>37.089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136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119</v>
      </c>
    </row>
    <row r="145" spans="1:51" s="13" customFormat="1" ht="12">
      <c r="A145" s="13"/>
      <c r="B145" s="224"/>
      <c r="C145" s="225"/>
      <c r="D145" s="226" t="s">
        <v>136</v>
      </c>
      <c r="E145" s="227" t="s">
        <v>19</v>
      </c>
      <c r="F145" s="228" t="s">
        <v>221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136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119</v>
      </c>
    </row>
    <row r="146" spans="1:51" s="14" customFormat="1" ht="12">
      <c r="A146" s="14"/>
      <c r="B146" s="235"/>
      <c r="C146" s="236"/>
      <c r="D146" s="226" t="s">
        <v>136</v>
      </c>
      <c r="E146" s="237" t="s">
        <v>19</v>
      </c>
      <c r="F146" s="238" t="s">
        <v>164</v>
      </c>
      <c r="G146" s="236"/>
      <c r="H146" s="239">
        <v>37.089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136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119</v>
      </c>
    </row>
    <row r="147" spans="1:51" s="15" customFormat="1" ht="12">
      <c r="A147" s="15"/>
      <c r="B147" s="246"/>
      <c r="C147" s="247"/>
      <c r="D147" s="226" t="s">
        <v>136</v>
      </c>
      <c r="E147" s="248" t="s">
        <v>19</v>
      </c>
      <c r="F147" s="249" t="s">
        <v>152</v>
      </c>
      <c r="G147" s="247"/>
      <c r="H147" s="250">
        <v>74.178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136</v>
      </c>
      <c r="AU147" s="256" t="s">
        <v>82</v>
      </c>
      <c r="AV147" s="15" t="s">
        <v>120</v>
      </c>
      <c r="AW147" s="15" t="s">
        <v>33</v>
      </c>
      <c r="AX147" s="15" t="s">
        <v>80</v>
      </c>
      <c r="AY147" s="256" t="s">
        <v>119</v>
      </c>
    </row>
    <row r="148" spans="1:65" s="2" customFormat="1" ht="24.15" customHeight="1">
      <c r="A148" s="40"/>
      <c r="B148" s="41"/>
      <c r="C148" s="206" t="s">
        <v>226</v>
      </c>
      <c r="D148" s="206" t="s">
        <v>122</v>
      </c>
      <c r="E148" s="207" t="s">
        <v>227</v>
      </c>
      <c r="F148" s="208" t="s">
        <v>228</v>
      </c>
      <c r="G148" s="209" t="s">
        <v>131</v>
      </c>
      <c r="H148" s="210">
        <v>37.089</v>
      </c>
      <c r="I148" s="211"/>
      <c r="J148" s="212">
        <f>ROUND(I148*H148,2)</f>
        <v>0</v>
      </c>
      <c r="K148" s="208" t="s">
        <v>132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0.015</v>
      </c>
      <c r="R148" s="215">
        <f>Q148*H148</f>
        <v>0.5563349999999999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217</v>
      </c>
      <c r="AT148" s="217" t="s">
        <v>122</v>
      </c>
      <c r="AU148" s="217" t="s">
        <v>82</v>
      </c>
      <c r="AY148" s="19" t="s">
        <v>119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217</v>
      </c>
      <c r="BM148" s="217" t="s">
        <v>304</v>
      </c>
    </row>
    <row r="149" spans="1:47" s="2" customFormat="1" ht="12">
      <c r="A149" s="40"/>
      <c r="B149" s="41"/>
      <c r="C149" s="42"/>
      <c r="D149" s="219" t="s">
        <v>134</v>
      </c>
      <c r="E149" s="42"/>
      <c r="F149" s="220" t="s">
        <v>230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134</v>
      </c>
      <c r="AU149" s="19" t="s">
        <v>82</v>
      </c>
    </row>
    <row r="150" spans="1:65" s="2" customFormat="1" ht="16.5" customHeight="1">
      <c r="A150" s="40"/>
      <c r="B150" s="41"/>
      <c r="C150" s="206" t="s">
        <v>231</v>
      </c>
      <c r="D150" s="206" t="s">
        <v>122</v>
      </c>
      <c r="E150" s="207" t="s">
        <v>232</v>
      </c>
      <c r="F150" s="208" t="s">
        <v>233</v>
      </c>
      <c r="G150" s="209" t="s">
        <v>131</v>
      </c>
      <c r="H150" s="210">
        <v>37.089</v>
      </c>
      <c r="I150" s="211"/>
      <c r="J150" s="212">
        <f>ROUND(I150*H150,2)</f>
        <v>0</v>
      </c>
      <c r="K150" s="208" t="s">
        <v>132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0.0007</v>
      </c>
      <c r="R150" s="215">
        <f>Q150*H150</f>
        <v>0.025962299999999997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217</v>
      </c>
      <c r="AT150" s="217" t="s">
        <v>122</v>
      </c>
      <c r="AU150" s="217" t="s">
        <v>82</v>
      </c>
      <c r="AY150" s="19" t="s">
        <v>119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217</v>
      </c>
      <c r="BM150" s="217" t="s">
        <v>305</v>
      </c>
    </row>
    <row r="151" spans="1:47" s="2" customFormat="1" ht="12">
      <c r="A151" s="40"/>
      <c r="B151" s="41"/>
      <c r="C151" s="42"/>
      <c r="D151" s="219" t="s">
        <v>134</v>
      </c>
      <c r="E151" s="42"/>
      <c r="F151" s="220" t="s">
        <v>235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134</v>
      </c>
      <c r="AU151" s="19" t="s">
        <v>82</v>
      </c>
    </row>
    <row r="152" spans="1:65" s="2" customFormat="1" ht="24.15" customHeight="1">
      <c r="A152" s="40"/>
      <c r="B152" s="41"/>
      <c r="C152" s="257" t="s">
        <v>236</v>
      </c>
      <c r="D152" s="257" t="s">
        <v>237</v>
      </c>
      <c r="E152" s="258" t="s">
        <v>238</v>
      </c>
      <c r="F152" s="259" t="s">
        <v>239</v>
      </c>
      <c r="G152" s="260" t="s">
        <v>131</v>
      </c>
      <c r="H152" s="261">
        <v>40.798</v>
      </c>
      <c r="I152" s="262"/>
      <c r="J152" s="263">
        <f>ROUND(I152*H152,2)</f>
        <v>0</v>
      </c>
      <c r="K152" s="259" t="s">
        <v>132</v>
      </c>
      <c r="L152" s="264"/>
      <c r="M152" s="265" t="s">
        <v>19</v>
      </c>
      <c r="N152" s="266" t="s">
        <v>43</v>
      </c>
      <c r="O152" s="86"/>
      <c r="P152" s="215">
        <f>O152*H152</f>
        <v>0</v>
      </c>
      <c r="Q152" s="215">
        <v>0.00429</v>
      </c>
      <c r="R152" s="215">
        <f>Q152*H152</f>
        <v>0.17502342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240</v>
      </c>
      <c r="AT152" s="217" t="s">
        <v>237</v>
      </c>
      <c r="AU152" s="217" t="s">
        <v>82</v>
      </c>
      <c r="AY152" s="19" t="s">
        <v>119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217</v>
      </c>
      <c r="BM152" s="217" t="s">
        <v>306</v>
      </c>
    </row>
    <row r="153" spans="1:47" s="2" customFormat="1" ht="12">
      <c r="A153" s="40"/>
      <c r="B153" s="41"/>
      <c r="C153" s="42"/>
      <c r="D153" s="226" t="s">
        <v>242</v>
      </c>
      <c r="E153" s="42"/>
      <c r="F153" s="267" t="s">
        <v>243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242</v>
      </c>
      <c r="AU153" s="19" t="s">
        <v>82</v>
      </c>
    </row>
    <row r="154" spans="1:51" s="14" customFormat="1" ht="12">
      <c r="A154" s="14"/>
      <c r="B154" s="235"/>
      <c r="C154" s="236"/>
      <c r="D154" s="226" t="s">
        <v>136</v>
      </c>
      <c r="E154" s="236"/>
      <c r="F154" s="238" t="s">
        <v>244</v>
      </c>
      <c r="G154" s="236"/>
      <c r="H154" s="239">
        <v>40.798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136</v>
      </c>
      <c r="AU154" s="245" t="s">
        <v>82</v>
      </c>
      <c r="AV154" s="14" t="s">
        <v>82</v>
      </c>
      <c r="AW154" s="14" t="s">
        <v>4</v>
      </c>
      <c r="AX154" s="14" t="s">
        <v>80</v>
      </c>
      <c r="AY154" s="245" t="s">
        <v>119</v>
      </c>
    </row>
    <row r="155" spans="1:65" s="2" customFormat="1" ht="16.5" customHeight="1">
      <c r="A155" s="40"/>
      <c r="B155" s="41"/>
      <c r="C155" s="206" t="s">
        <v>245</v>
      </c>
      <c r="D155" s="206" t="s">
        <v>122</v>
      </c>
      <c r="E155" s="207" t="s">
        <v>246</v>
      </c>
      <c r="F155" s="208" t="s">
        <v>247</v>
      </c>
      <c r="G155" s="209" t="s">
        <v>156</v>
      </c>
      <c r="H155" s="210">
        <v>35.52</v>
      </c>
      <c r="I155" s="211"/>
      <c r="J155" s="212">
        <f>ROUND(I155*H155,2)</f>
        <v>0</v>
      </c>
      <c r="K155" s="208" t="s">
        <v>132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1E-05</v>
      </c>
      <c r="R155" s="215">
        <f>Q155*H155</f>
        <v>0.00035520000000000007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217</v>
      </c>
      <c r="AT155" s="217" t="s">
        <v>122</v>
      </c>
      <c r="AU155" s="217" t="s">
        <v>82</v>
      </c>
      <c r="AY155" s="19" t="s">
        <v>119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217</v>
      </c>
      <c r="BM155" s="217" t="s">
        <v>307</v>
      </c>
    </row>
    <row r="156" spans="1:47" s="2" customFormat="1" ht="12">
      <c r="A156" s="40"/>
      <c r="B156" s="41"/>
      <c r="C156" s="42"/>
      <c r="D156" s="219" t="s">
        <v>134</v>
      </c>
      <c r="E156" s="42"/>
      <c r="F156" s="220" t="s">
        <v>249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134</v>
      </c>
      <c r="AU156" s="19" t="s">
        <v>82</v>
      </c>
    </row>
    <row r="157" spans="1:65" s="2" customFormat="1" ht="16.5" customHeight="1">
      <c r="A157" s="40"/>
      <c r="B157" s="41"/>
      <c r="C157" s="257" t="s">
        <v>7</v>
      </c>
      <c r="D157" s="257" t="s">
        <v>237</v>
      </c>
      <c r="E157" s="258" t="s">
        <v>250</v>
      </c>
      <c r="F157" s="259" t="s">
        <v>251</v>
      </c>
      <c r="G157" s="260" t="s">
        <v>156</v>
      </c>
      <c r="H157" s="261">
        <v>37.296</v>
      </c>
      <c r="I157" s="262"/>
      <c r="J157" s="263">
        <f>ROUND(I157*H157,2)</f>
        <v>0</v>
      </c>
      <c r="K157" s="259" t="s">
        <v>132</v>
      </c>
      <c r="L157" s="264"/>
      <c r="M157" s="265" t="s">
        <v>19</v>
      </c>
      <c r="N157" s="266" t="s">
        <v>43</v>
      </c>
      <c r="O157" s="86"/>
      <c r="P157" s="215">
        <f>O157*H157</f>
        <v>0</v>
      </c>
      <c r="Q157" s="215">
        <v>0.00022</v>
      </c>
      <c r="R157" s="215">
        <f>Q157*H157</f>
        <v>0.00820512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240</v>
      </c>
      <c r="AT157" s="217" t="s">
        <v>237</v>
      </c>
      <c r="AU157" s="217" t="s">
        <v>82</v>
      </c>
      <c r="AY157" s="19" t="s">
        <v>119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217</v>
      </c>
      <c r="BM157" s="217" t="s">
        <v>308</v>
      </c>
    </row>
    <row r="158" spans="1:47" s="2" customFormat="1" ht="12">
      <c r="A158" s="40"/>
      <c r="B158" s="41"/>
      <c r="C158" s="42"/>
      <c r="D158" s="226" t="s">
        <v>242</v>
      </c>
      <c r="E158" s="42"/>
      <c r="F158" s="267" t="s">
        <v>243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242</v>
      </c>
      <c r="AU158" s="19" t="s">
        <v>82</v>
      </c>
    </row>
    <row r="159" spans="1:51" s="14" customFormat="1" ht="12">
      <c r="A159" s="14"/>
      <c r="B159" s="235"/>
      <c r="C159" s="236"/>
      <c r="D159" s="226" t="s">
        <v>136</v>
      </c>
      <c r="E159" s="236"/>
      <c r="F159" s="238" t="s">
        <v>253</v>
      </c>
      <c r="G159" s="236"/>
      <c r="H159" s="239">
        <v>37.296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136</v>
      </c>
      <c r="AU159" s="245" t="s">
        <v>82</v>
      </c>
      <c r="AV159" s="14" t="s">
        <v>82</v>
      </c>
      <c r="AW159" s="14" t="s">
        <v>4</v>
      </c>
      <c r="AX159" s="14" t="s">
        <v>80</v>
      </c>
      <c r="AY159" s="245" t="s">
        <v>119</v>
      </c>
    </row>
    <row r="160" spans="1:65" s="2" customFormat="1" ht="16.5" customHeight="1">
      <c r="A160" s="40"/>
      <c r="B160" s="41"/>
      <c r="C160" s="206" t="s">
        <v>254</v>
      </c>
      <c r="D160" s="206" t="s">
        <v>122</v>
      </c>
      <c r="E160" s="207" t="s">
        <v>255</v>
      </c>
      <c r="F160" s="208" t="s">
        <v>256</v>
      </c>
      <c r="G160" s="209" t="s">
        <v>156</v>
      </c>
      <c r="H160" s="210">
        <v>5.36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217</v>
      </c>
      <c r="AT160" s="217" t="s">
        <v>122</v>
      </c>
      <c r="AU160" s="217" t="s">
        <v>82</v>
      </c>
      <c r="AY160" s="19" t="s">
        <v>119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217</v>
      </c>
      <c r="BM160" s="217" t="s">
        <v>309</v>
      </c>
    </row>
    <row r="161" spans="1:51" s="14" customFormat="1" ht="12">
      <c r="A161" s="14"/>
      <c r="B161" s="235"/>
      <c r="C161" s="236"/>
      <c r="D161" s="226" t="s">
        <v>136</v>
      </c>
      <c r="E161" s="237" t="s">
        <v>19</v>
      </c>
      <c r="F161" s="238" t="s">
        <v>258</v>
      </c>
      <c r="G161" s="236"/>
      <c r="H161" s="239">
        <v>5.36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136</v>
      </c>
      <c r="AU161" s="245" t="s">
        <v>82</v>
      </c>
      <c r="AV161" s="14" t="s">
        <v>82</v>
      </c>
      <c r="AW161" s="14" t="s">
        <v>33</v>
      </c>
      <c r="AX161" s="14" t="s">
        <v>80</v>
      </c>
      <c r="AY161" s="245" t="s">
        <v>119</v>
      </c>
    </row>
    <row r="162" spans="1:65" s="2" customFormat="1" ht="16.5" customHeight="1">
      <c r="A162" s="40"/>
      <c r="B162" s="41"/>
      <c r="C162" s="206" t="s">
        <v>259</v>
      </c>
      <c r="D162" s="206" t="s">
        <v>122</v>
      </c>
      <c r="E162" s="207" t="s">
        <v>260</v>
      </c>
      <c r="F162" s="208" t="s">
        <v>261</v>
      </c>
      <c r="G162" s="209" t="s">
        <v>156</v>
      </c>
      <c r="H162" s="210">
        <v>2.2</v>
      </c>
      <c r="I162" s="211"/>
      <c r="J162" s="212">
        <f>ROUND(I162*H162,2)</f>
        <v>0</v>
      </c>
      <c r="K162" s="208" t="s">
        <v>132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217</v>
      </c>
      <c r="AT162" s="217" t="s">
        <v>122</v>
      </c>
      <c r="AU162" s="217" t="s">
        <v>82</v>
      </c>
      <c r="AY162" s="19" t="s">
        <v>119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217</v>
      </c>
      <c r="BM162" s="217" t="s">
        <v>310</v>
      </c>
    </row>
    <row r="163" spans="1:47" s="2" customFormat="1" ht="12">
      <c r="A163" s="40"/>
      <c r="B163" s="41"/>
      <c r="C163" s="42"/>
      <c r="D163" s="219" t="s">
        <v>134</v>
      </c>
      <c r="E163" s="42"/>
      <c r="F163" s="220" t="s">
        <v>263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134</v>
      </c>
      <c r="AU163" s="19" t="s">
        <v>82</v>
      </c>
    </row>
    <row r="164" spans="1:51" s="14" customFormat="1" ht="12">
      <c r="A164" s="14"/>
      <c r="B164" s="235"/>
      <c r="C164" s="236"/>
      <c r="D164" s="226" t="s">
        <v>136</v>
      </c>
      <c r="E164" s="237" t="s">
        <v>19</v>
      </c>
      <c r="F164" s="238" t="s">
        <v>264</v>
      </c>
      <c r="G164" s="236"/>
      <c r="H164" s="239">
        <v>2.2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136</v>
      </c>
      <c r="AU164" s="245" t="s">
        <v>82</v>
      </c>
      <c r="AV164" s="14" t="s">
        <v>82</v>
      </c>
      <c r="AW164" s="14" t="s">
        <v>33</v>
      </c>
      <c r="AX164" s="14" t="s">
        <v>80</v>
      </c>
      <c r="AY164" s="245" t="s">
        <v>119</v>
      </c>
    </row>
    <row r="165" spans="1:65" s="2" customFormat="1" ht="16.5" customHeight="1">
      <c r="A165" s="40"/>
      <c r="B165" s="41"/>
      <c r="C165" s="257" t="s">
        <v>265</v>
      </c>
      <c r="D165" s="257" t="s">
        <v>237</v>
      </c>
      <c r="E165" s="258" t="s">
        <v>266</v>
      </c>
      <c r="F165" s="259" t="s">
        <v>267</v>
      </c>
      <c r="G165" s="260" t="s">
        <v>156</v>
      </c>
      <c r="H165" s="261">
        <v>2.42</v>
      </c>
      <c r="I165" s="262"/>
      <c r="J165" s="263">
        <f>ROUND(I165*H165,2)</f>
        <v>0</v>
      </c>
      <c r="K165" s="259" t="s">
        <v>19</v>
      </c>
      <c r="L165" s="264"/>
      <c r="M165" s="265" t="s">
        <v>19</v>
      </c>
      <c r="N165" s="266" t="s">
        <v>43</v>
      </c>
      <c r="O165" s="86"/>
      <c r="P165" s="215">
        <f>O165*H165</f>
        <v>0</v>
      </c>
      <c r="Q165" s="215">
        <v>0.00016</v>
      </c>
      <c r="R165" s="215">
        <f>Q165*H165</f>
        <v>0.00038720000000000003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240</v>
      </c>
      <c r="AT165" s="217" t="s">
        <v>237</v>
      </c>
      <c r="AU165" s="217" t="s">
        <v>82</v>
      </c>
      <c r="AY165" s="19" t="s">
        <v>119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217</v>
      </c>
      <c r="BM165" s="217" t="s">
        <v>311</v>
      </c>
    </row>
    <row r="166" spans="1:51" s="14" customFormat="1" ht="12">
      <c r="A166" s="14"/>
      <c r="B166" s="235"/>
      <c r="C166" s="236"/>
      <c r="D166" s="226" t="s">
        <v>136</v>
      </c>
      <c r="E166" s="236"/>
      <c r="F166" s="238" t="s">
        <v>269</v>
      </c>
      <c r="G166" s="236"/>
      <c r="H166" s="239">
        <v>2.42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136</v>
      </c>
      <c r="AU166" s="245" t="s">
        <v>82</v>
      </c>
      <c r="AV166" s="14" t="s">
        <v>82</v>
      </c>
      <c r="AW166" s="14" t="s">
        <v>4</v>
      </c>
      <c r="AX166" s="14" t="s">
        <v>80</v>
      </c>
      <c r="AY166" s="245" t="s">
        <v>119</v>
      </c>
    </row>
    <row r="167" spans="1:65" s="2" customFormat="1" ht="24.15" customHeight="1">
      <c r="A167" s="40"/>
      <c r="B167" s="41"/>
      <c r="C167" s="206" t="s">
        <v>270</v>
      </c>
      <c r="D167" s="206" t="s">
        <v>122</v>
      </c>
      <c r="E167" s="207" t="s">
        <v>271</v>
      </c>
      <c r="F167" s="208" t="s">
        <v>272</v>
      </c>
      <c r="G167" s="209" t="s">
        <v>180</v>
      </c>
      <c r="H167" s="210">
        <v>0.768</v>
      </c>
      <c r="I167" s="211"/>
      <c r="J167" s="212">
        <f>ROUND(I167*H167,2)</f>
        <v>0</v>
      </c>
      <c r="K167" s="208" t="s">
        <v>132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217</v>
      </c>
      <c r="AT167" s="217" t="s">
        <v>122</v>
      </c>
      <c r="AU167" s="217" t="s">
        <v>82</v>
      </c>
      <c r="AY167" s="19" t="s">
        <v>119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217</v>
      </c>
      <c r="BM167" s="217" t="s">
        <v>312</v>
      </c>
    </row>
    <row r="168" spans="1:47" s="2" customFormat="1" ht="12">
      <c r="A168" s="40"/>
      <c r="B168" s="41"/>
      <c r="C168" s="42"/>
      <c r="D168" s="219" t="s">
        <v>134</v>
      </c>
      <c r="E168" s="42"/>
      <c r="F168" s="220" t="s">
        <v>274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134</v>
      </c>
      <c r="AU168" s="19" t="s">
        <v>82</v>
      </c>
    </row>
    <row r="169" spans="1:63" s="12" customFormat="1" ht="22.8" customHeight="1">
      <c r="A169" s="12"/>
      <c r="B169" s="190"/>
      <c r="C169" s="191"/>
      <c r="D169" s="192" t="s">
        <v>71</v>
      </c>
      <c r="E169" s="204" t="s">
        <v>275</v>
      </c>
      <c r="F169" s="204" t="s">
        <v>276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P170</f>
        <v>0</v>
      </c>
      <c r="Q169" s="198"/>
      <c r="R169" s="199">
        <f>R170</f>
        <v>0</v>
      </c>
      <c r="S169" s="198"/>
      <c r="T169" s="20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71</v>
      </c>
      <c r="AU169" s="202" t="s">
        <v>80</v>
      </c>
      <c r="AY169" s="201" t="s">
        <v>119</v>
      </c>
      <c r="BK169" s="203">
        <f>BK170</f>
        <v>0</v>
      </c>
    </row>
    <row r="170" spans="1:65" s="2" customFormat="1" ht="16.5" customHeight="1">
      <c r="A170" s="40"/>
      <c r="B170" s="41"/>
      <c r="C170" s="206" t="s">
        <v>277</v>
      </c>
      <c r="D170" s="206" t="s">
        <v>122</v>
      </c>
      <c r="E170" s="207" t="s">
        <v>278</v>
      </c>
      <c r="F170" s="208" t="s">
        <v>279</v>
      </c>
      <c r="G170" s="209" t="s">
        <v>156</v>
      </c>
      <c r="H170" s="210">
        <v>35.52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217</v>
      </c>
      <c r="AT170" s="217" t="s">
        <v>122</v>
      </c>
      <c r="AU170" s="217" t="s">
        <v>82</v>
      </c>
      <c r="AY170" s="19" t="s">
        <v>119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217</v>
      </c>
      <c r="BM170" s="217" t="s">
        <v>313</v>
      </c>
    </row>
    <row r="171" spans="1:63" s="12" customFormat="1" ht="25.9" customHeight="1">
      <c r="A171" s="12"/>
      <c r="B171" s="190"/>
      <c r="C171" s="191"/>
      <c r="D171" s="192" t="s">
        <v>71</v>
      </c>
      <c r="E171" s="193" t="s">
        <v>281</v>
      </c>
      <c r="F171" s="193" t="s">
        <v>282</v>
      </c>
      <c r="G171" s="191"/>
      <c r="H171" s="191"/>
      <c r="I171" s="194"/>
      <c r="J171" s="195">
        <f>BK171</f>
        <v>0</v>
      </c>
      <c r="K171" s="191"/>
      <c r="L171" s="196"/>
      <c r="M171" s="197"/>
      <c r="N171" s="198"/>
      <c r="O171" s="198"/>
      <c r="P171" s="199">
        <f>P172</f>
        <v>0</v>
      </c>
      <c r="Q171" s="198"/>
      <c r="R171" s="199">
        <f>R172</f>
        <v>0</v>
      </c>
      <c r="S171" s="198"/>
      <c r="T171" s="200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153</v>
      </c>
      <c r="AT171" s="202" t="s">
        <v>71</v>
      </c>
      <c r="AU171" s="202" t="s">
        <v>72</v>
      </c>
      <c r="AY171" s="201" t="s">
        <v>119</v>
      </c>
      <c r="BK171" s="203">
        <f>BK172</f>
        <v>0</v>
      </c>
    </row>
    <row r="172" spans="1:65" s="2" customFormat="1" ht="16.5" customHeight="1">
      <c r="A172" s="40"/>
      <c r="B172" s="41"/>
      <c r="C172" s="206" t="s">
        <v>283</v>
      </c>
      <c r="D172" s="206" t="s">
        <v>122</v>
      </c>
      <c r="E172" s="207" t="s">
        <v>284</v>
      </c>
      <c r="F172" s="208" t="s">
        <v>282</v>
      </c>
      <c r="G172" s="209" t="s">
        <v>285</v>
      </c>
      <c r="H172" s="268"/>
      <c r="I172" s="211"/>
      <c r="J172" s="212">
        <f>ROUND(I172*H172,2)</f>
        <v>0</v>
      </c>
      <c r="K172" s="208" t="s">
        <v>19</v>
      </c>
      <c r="L172" s="46"/>
      <c r="M172" s="269" t="s">
        <v>19</v>
      </c>
      <c r="N172" s="270" t="s">
        <v>43</v>
      </c>
      <c r="O172" s="271"/>
      <c r="P172" s="272">
        <f>O172*H172</f>
        <v>0</v>
      </c>
      <c r="Q172" s="272">
        <v>0</v>
      </c>
      <c r="R172" s="272">
        <f>Q172*H172</f>
        <v>0</v>
      </c>
      <c r="S172" s="272">
        <v>0</v>
      </c>
      <c r="T172" s="27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120</v>
      </c>
      <c r="AT172" s="217" t="s">
        <v>122</v>
      </c>
      <c r="AU172" s="217" t="s">
        <v>80</v>
      </c>
      <c r="AY172" s="19" t="s">
        <v>119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120</v>
      </c>
      <c r="BM172" s="217" t="s">
        <v>314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80EB" sheet="1" objects="1" scenarios="1" formatColumns="0" formatRows="0" autoFilter="0"/>
  <autoFilter ref="C88:K17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5" r:id="rId1" display="https://podminky.urs.cz/item/CS_URS_2024_01/612325121"/>
    <hyperlink ref="F101" r:id="rId2" display="https://podminky.urs.cz/item/CS_URS_2024_01/965081213"/>
    <hyperlink ref="F107" r:id="rId3" display="https://podminky.urs.cz/item/CS_URS_2024_01/965081611"/>
    <hyperlink ref="F110" r:id="rId4" display="https://podminky.urs.cz/item/CS_URS_2024_01/965046111"/>
    <hyperlink ref="F113" r:id="rId5" display="https://podminky.urs.cz/item/CS_URS_2024_01/965046119"/>
    <hyperlink ref="F116" r:id="rId6" display="https://podminky.urs.cz/item/CS_URS_2024_01/952901111"/>
    <hyperlink ref="F119" r:id="rId7" display="https://podminky.urs.cz/item/CS_URS_2024_01/997002611"/>
    <hyperlink ref="F121" r:id="rId8" display="https://podminky.urs.cz/item/CS_URS_2024_01/997013211"/>
    <hyperlink ref="F123" r:id="rId9" display="https://podminky.urs.cz/item/CS_URS_2024_01/997013501"/>
    <hyperlink ref="F125" r:id="rId10" display="https://podminky.urs.cz/item/CS_URS_2024_01/997013509"/>
    <hyperlink ref="F128" r:id="rId11" display="https://podminky.urs.cz/item/CS_URS_2024_01/997013631"/>
    <hyperlink ref="F131" r:id="rId12" display="https://podminky.urs.cz/item/CS_URS_2024_01/998018001"/>
    <hyperlink ref="F135" r:id="rId13" display="https://podminky.urs.cz/item/CS_URS_2024_01/776111311"/>
    <hyperlink ref="F142" r:id="rId14" display="https://podminky.urs.cz/item/CS_URS_2024_01/776121112"/>
    <hyperlink ref="F149" r:id="rId15" display="https://podminky.urs.cz/item/CS_URS_2024_01/776141114"/>
    <hyperlink ref="F151" r:id="rId16" display="https://podminky.urs.cz/item/CS_URS_2024_01/776232111"/>
    <hyperlink ref="F156" r:id="rId17" display="https://podminky.urs.cz/item/CS_URS_2024_01/776411111"/>
    <hyperlink ref="F163" r:id="rId18" display="https://podminky.urs.cz/item/CS_URS_2024_01/776421312"/>
    <hyperlink ref="F168" r:id="rId19" display="https://podminky.urs.cz/item/CS_URS_2024_01/998776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315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316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317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318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319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320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321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322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323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324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325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326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327</v>
      </c>
      <c r="F19" s="285" t="s">
        <v>328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329</v>
      </c>
      <c r="F20" s="285" t="s">
        <v>330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331</v>
      </c>
      <c r="F21" s="285" t="s">
        <v>332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333</v>
      </c>
      <c r="F22" s="285" t="s">
        <v>334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335</v>
      </c>
      <c r="F23" s="285" t="s">
        <v>336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337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338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339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340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341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342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343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344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345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105</v>
      </c>
      <c r="F36" s="285"/>
      <c r="G36" s="285" t="s">
        <v>346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347</v>
      </c>
      <c r="F37" s="285"/>
      <c r="G37" s="285" t="s">
        <v>348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349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350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106</v>
      </c>
      <c r="F40" s="285"/>
      <c r="G40" s="285" t="s">
        <v>351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107</v>
      </c>
      <c r="F41" s="285"/>
      <c r="G41" s="285" t="s">
        <v>352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353</v>
      </c>
      <c r="F42" s="285"/>
      <c r="G42" s="285" t="s">
        <v>354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355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356</v>
      </c>
      <c r="F44" s="285"/>
      <c r="G44" s="285" t="s">
        <v>357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109</v>
      </c>
      <c r="F45" s="285"/>
      <c r="G45" s="285" t="s">
        <v>358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359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360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361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362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363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364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365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366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367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368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369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370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371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372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373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374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375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376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377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378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379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380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381</v>
      </c>
      <c r="D76" s="303"/>
      <c r="E76" s="303"/>
      <c r="F76" s="303" t="s">
        <v>382</v>
      </c>
      <c r="G76" s="304"/>
      <c r="H76" s="303" t="s">
        <v>54</v>
      </c>
      <c r="I76" s="303" t="s">
        <v>57</v>
      </c>
      <c r="J76" s="303" t="s">
        <v>383</v>
      </c>
      <c r="K76" s="302"/>
    </row>
    <row r="77" spans="2:11" s="1" customFormat="1" ht="17.25" customHeight="1">
      <c r="B77" s="300"/>
      <c r="C77" s="305" t="s">
        <v>384</v>
      </c>
      <c r="D77" s="305"/>
      <c r="E77" s="305"/>
      <c r="F77" s="306" t="s">
        <v>385</v>
      </c>
      <c r="G77" s="307"/>
      <c r="H77" s="305"/>
      <c r="I77" s="305"/>
      <c r="J77" s="305" t="s">
        <v>386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387</v>
      </c>
      <c r="G79" s="312"/>
      <c r="H79" s="288" t="s">
        <v>388</v>
      </c>
      <c r="I79" s="288" t="s">
        <v>389</v>
      </c>
      <c r="J79" s="288">
        <v>20</v>
      </c>
      <c r="K79" s="302"/>
    </row>
    <row r="80" spans="2:11" s="1" customFormat="1" ht="15" customHeight="1">
      <c r="B80" s="300"/>
      <c r="C80" s="288" t="s">
        <v>390</v>
      </c>
      <c r="D80" s="288"/>
      <c r="E80" s="288"/>
      <c r="F80" s="311" t="s">
        <v>387</v>
      </c>
      <c r="G80" s="312"/>
      <c r="H80" s="288" t="s">
        <v>391</v>
      </c>
      <c r="I80" s="288" t="s">
        <v>389</v>
      </c>
      <c r="J80" s="288">
        <v>120</v>
      </c>
      <c r="K80" s="302"/>
    </row>
    <row r="81" spans="2:11" s="1" customFormat="1" ht="15" customHeight="1">
      <c r="B81" s="313"/>
      <c r="C81" s="288" t="s">
        <v>392</v>
      </c>
      <c r="D81" s="288"/>
      <c r="E81" s="288"/>
      <c r="F81" s="311" t="s">
        <v>393</v>
      </c>
      <c r="G81" s="312"/>
      <c r="H81" s="288" t="s">
        <v>394</v>
      </c>
      <c r="I81" s="288" t="s">
        <v>389</v>
      </c>
      <c r="J81" s="288">
        <v>50</v>
      </c>
      <c r="K81" s="302"/>
    </row>
    <row r="82" spans="2:11" s="1" customFormat="1" ht="15" customHeight="1">
      <c r="B82" s="313"/>
      <c r="C82" s="288" t="s">
        <v>395</v>
      </c>
      <c r="D82" s="288"/>
      <c r="E82" s="288"/>
      <c r="F82" s="311" t="s">
        <v>387</v>
      </c>
      <c r="G82" s="312"/>
      <c r="H82" s="288" t="s">
        <v>396</v>
      </c>
      <c r="I82" s="288" t="s">
        <v>397</v>
      </c>
      <c r="J82" s="288"/>
      <c r="K82" s="302"/>
    </row>
    <row r="83" spans="2:11" s="1" customFormat="1" ht="15" customHeight="1">
      <c r="B83" s="313"/>
      <c r="C83" s="314" t="s">
        <v>398</v>
      </c>
      <c r="D83" s="314"/>
      <c r="E83" s="314"/>
      <c r="F83" s="315" t="s">
        <v>393</v>
      </c>
      <c r="G83" s="314"/>
      <c r="H83" s="314" t="s">
        <v>399</v>
      </c>
      <c r="I83" s="314" t="s">
        <v>389</v>
      </c>
      <c r="J83" s="314">
        <v>15</v>
      </c>
      <c r="K83" s="302"/>
    </row>
    <row r="84" spans="2:11" s="1" customFormat="1" ht="15" customHeight="1">
      <c r="B84" s="313"/>
      <c r="C84" s="314" t="s">
        <v>400</v>
      </c>
      <c r="D84" s="314"/>
      <c r="E84" s="314"/>
      <c r="F84" s="315" t="s">
        <v>393</v>
      </c>
      <c r="G84" s="314"/>
      <c r="H84" s="314" t="s">
        <v>401</v>
      </c>
      <c r="I84" s="314" t="s">
        <v>389</v>
      </c>
      <c r="J84" s="314">
        <v>15</v>
      </c>
      <c r="K84" s="302"/>
    </row>
    <row r="85" spans="2:11" s="1" customFormat="1" ht="15" customHeight="1">
      <c r="B85" s="313"/>
      <c r="C85" s="314" t="s">
        <v>402</v>
      </c>
      <c r="D85" s="314"/>
      <c r="E85" s="314"/>
      <c r="F85" s="315" t="s">
        <v>393</v>
      </c>
      <c r="G85" s="314"/>
      <c r="H85" s="314" t="s">
        <v>403</v>
      </c>
      <c r="I85" s="314" t="s">
        <v>389</v>
      </c>
      <c r="J85" s="314">
        <v>20</v>
      </c>
      <c r="K85" s="302"/>
    </row>
    <row r="86" spans="2:11" s="1" customFormat="1" ht="15" customHeight="1">
      <c r="B86" s="313"/>
      <c r="C86" s="314" t="s">
        <v>404</v>
      </c>
      <c r="D86" s="314"/>
      <c r="E86" s="314"/>
      <c r="F86" s="315" t="s">
        <v>393</v>
      </c>
      <c r="G86" s="314"/>
      <c r="H86" s="314" t="s">
        <v>405</v>
      </c>
      <c r="I86" s="314" t="s">
        <v>389</v>
      </c>
      <c r="J86" s="314">
        <v>20</v>
      </c>
      <c r="K86" s="302"/>
    </row>
    <row r="87" spans="2:11" s="1" customFormat="1" ht="15" customHeight="1">
      <c r="B87" s="313"/>
      <c r="C87" s="288" t="s">
        <v>406</v>
      </c>
      <c r="D87" s="288"/>
      <c r="E87" s="288"/>
      <c r="F87" s="311" t="s">
        <v>393</v>
      </c>
      <c r="G87" s="312"/>
      <c r="H87" s="288" t="s">
        <v>407</v>
      </c>
      <c r="I87" s="288" t="s">
        <v>389</v>
      </c>
      <c r="J87" s="288">
        <v>50</v>
      </c>
      <c r="K87" s="302"/>
    </row>
    <row r="88" spans="2:11" s="1" customFormat="1" ht="15" customHeight="1">
      <c r="B88" s="313"/>
      <c r="C88" s="288" t="s">
        <v>408</v>
      </c>
      <c r="D88" s="288"/>
      <c r="E88" s="288"/>
      <c r="F88" s="311" t="s">
        <v>393</v>
      </c>
      <c r="G88" s="312"/>
      <c r="H88" s="288" t="s">
        <v>409</v>
      </c>
      <c r="I88" s="288" t="s">
        <v>389</v>
      </c>
      <c r="J88" s="288">
        <v>20</v>
      </c>
      <c r="K88" s="302"/>
    </row>
    <row r="89" spans="2:11" s="1" customFormat="1" ht="15" customHeight="1">
      <c r="B89" s="313"/>
      <c r="C89" s="288" t="s">
        <v>410</v>
      </c>
      <c r="D89" s="288"/>
      <c r="E89" s="288"/>
      <c r="F89" s="311" t="s">
        <v>393</v>
      </c>
      <c r="G89" s="312"/>
      <c r="H89" s="288" t="s">
        <v>411</v>
      </c>
      <c r="I89" s="288" t="s">
        <v>389</v>
      </c>
      <c r="J89" s="288">
        <v>20</v>
      </c>
      <c r="K89" s="302"/>
    </row>
    <row r="90" spans="2:11" s="1" customFormat="1" ht="15" customHeight="1">
      <c r="B90" s="313"/>
      <c r="C90" s="288" t="s">
        <v>412</v>
      </c>
      <c r="D90" s="288"/>
      <c r="E90" s="288"/>
      <c r="F90" s="311" t="s">
        <v>393</v>
      </c>
      <c r="G90" s="312"/>
      <c r="H90" s="288" t="s">
        <v>413</v>
      </c>
      <c r="I90" s="288" t="s">
        <v>389</v>
      </c>
      <c r="J90" s="288">
        <v>50</v>
      </c>
      <c r="K90" s="302"/>
    </row>
    <row r="91" spans="2:11" s="1" customFormat="1" ht="15" customHeight="1">
      <c r="B91" s="313"/>
      <c r="C91" s="288" t="s">
        <v>414</v>
      </c>
      <c r="D91" s="288"/>
      <c r="E91" s="288"/>
      <c r="F91" s="311" t="s">
        <v>393</v>
      </c>
      <c r="G91" s="312"/>
      <c r="H91" s="288" t="s">
        <v>414</v>
      </c>
      <c r="I91" s="288" t="s">
        <v>389</v>
      </c>
      <c r="J91" s="288">
        <v>50</v>
      </c>
      <c r="K91" s="302"/>
    </row>
    <row r="92" spans="2:11" s="1" customFormat="1" ht="15" customHeight="1">
      <c r="B92" s="313"/>
      <c r="C92" s="288" t="s">
        <v>415</v>
      </c>
      <c r="D92" s="288"/>
      <c r="E92" s="288"/>
      <c r="F92" s="311" t="s">
        <v>393</v>
      </c>
      <c r="G92" s="312"/>
      <c r="H92" s="288" t="s">
        <v>416</v>
      </c>
      <c r="I92" s="288" t="s">
        <v>389</v>
      </c>
      <c r="J92" s="288">
        <v>255</v>
      </c>
      <c r="K92" s="302"/>
    </row>
    <row r="93" spans="2:11" s="1" customFormat="1" ht="15" customHeight="1">
      <c r="B93" s="313"/>
      <c r="C93" s="288" t="s">
        <v>417</v>
      </c>
      <c r="D93" s="288"/>
      <c r="E93" s="288"/>
      <c r="F93" s="311" t="s">
        <v>387</v>
      </c>
      <c r="G93" s="312"/>
      <c r="H93" s="288" t="s">
        <v>418</v>
      </c>
      <c r="I93" s="288" t="s">
        <v>419</v>
      </c>
      <c r="J93" s="288"/>
      <c r="K93" s="302"/>
    </row>
    <row r="94" spans="2:11" s="1" customFormat="1" ht="15" customHeight="1">
      <c r="B94" s="313"/>
      <c r="C94" s="288" t="s">
        <v>420</v>
      </c>
      <c r="D94" s="288"/>
      <c r="E94" s="288"/>
      <c r="F94" s="311" t="s">
        <v>387</v>
      </c>
      <c r="G94" s="312"/>
      <c r="H94" s="288" t="s">
        <v>421</v>
      </c>
      <c r="I94" s="288" t="s">
        <v>422</v>
      </c>
      <c r="J94" s="288"/>
      <c r="K94" s="302"/>
    </row>
    <row r="95" spans="2:11" s="1" customFormat="1" ht="15" customHeight="1">
      <c r="B95" s="313"/>
      <c r="C95" s="288" t="s">
        <v>423</v>
      </c>
      <c r="D95" s="288"/>
      <c r="E95" s="288"/>
      <c r="F95" s="311" t="s">
        <v>387</v>
      </c>
      <c r="G95" s="312"/>
      <c r="H95" s="288" t="s">
        <v>423</v>
      </c>
      <c r="I95" s="288" t="s">
        <v>422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387</v>
      </c>
      <c r="G96" s="312"/>
      <c r="H96" s="288" t="s">
        <v>424</v>
      </c>
      <c r="I96" s="288" t="s">
        <v>422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387</v>
      </c>
      <c r="G97" s="312"/>
      <c r="H97" s="288" t="s">
        <v>425</v>
      </c>
      <c r="I97" s="288" t="s">
        <v>422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426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381</v>
      </c>
      <c r="D103" s="303"/>
      <c r="E103" s="303"/>
      <c r="F103" s="303" t="s">
        <v>382</v>
      </c>
      <c r="G103" s="304"/>
      <c r="H103" s="303" t="s">
        <v>54</v>
      </c>
      <c r="I103" s="303" t="s">
        <v>57</v>
      </c>
      <c r="J103" s="303" t="s">
        <v>383</v>
      </c>
      <c r="K103" s="302"/>
    </row>
    <row r="104" spans="2:11" s="1" customFormat="1" ht="17.25" customHeight="1">
      <c r="B104" s="300"/>
      <c r="C104" s="305" t="s">
        <v>384</v>
      </c>
      <c r="D104" s="305"/>
      <c r="E104" s="305"/>
      <c r="F104" s="306" t="s">
        <v>385</v>
      </c>
      <c r="G104" s="307"/>
      <c r="H104" s="305"/>
      <c r="I104" s="305"/>
      <c r="J104" s="305" t="s">
        <v>386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387</v>
      </c>
      <c r="G106" s="288"/>
      <c r="H106" s="288" t="s">
        <v>427</v>
      </c>
      <c r="I106" s="288" t="s">
        <v>389</v>
      </c>
      <c r="J106" s="288">
        <v>20</v>
      </c>
      <c r="K106" s="302"/>
    </row>
    <row r="107" spans="2:11" s="1" customFormat="1" ht="15" customHeight="1">
      <c r="B107" s="300"/>
      <c r="C107" s="288" t="s">
        <v>390</v>
      </c>
      <c r="D107" s="288"/>
      <c r="E107" s="288"/>
      <c r="F107" s="311" t="s">
        <v>387</v>
      </c>
      <c r="G107" s="288"/>
      <c r="H107" s="288" t="s">
        <v>427</v>
      </c>
      <c r="I107" s="288" t="s">
        <v>389</v>
      </c>
      <c r="J107" s="288">
        <v>120</v>
      </c>
      <c r="K107" s="302"/>
    </row>
    <row r="108" spans="2:11" s="1" customFormat="1" ht="15" customHeight="1">
      <c r="B108" s="313"/>
      <c r="C108" s="288" t="s">
        <v>392</v>
      </c>
      <c r="D108" s="288"/>
      <c r="E108" s="288"/>
      <c r="F108" s="311" t="s">
        <v>393</v>
      </c>
      <c r="G108" s="288"/>
      <c r="H108" s="288" t="s">
        <v>427</v>
      </c>
      <c r="I108" s="288" t="s">
        <v>389</v>
      </c>
      <c r="J108" s="288">
        <v>50</v>
      </c>
      <c r="K108" s="302"/>
    </row>
    <row r="109" spans="2:11" s="1" customFormat="1" ht="15" customHeight="1">
      <c r="B109" s="313"/>
      <c r="C109" s="288" t="s">
        <v>395</v>
      </c>
      <c r="D109" s="288"/>
      <c r="E109" s="288"/>
      <c r="F109" s="311" t="s">
        <v>387</v>
      </c>
      <c r="G109" s="288"/>
      <c r="H109" s="288" t="s">
        <v>427</v>
      </c>
      <c r="I109" s="288" t="s">
        <v>397</v>
      </c>
      <c r="J109" s="288"/>
      <c r="K109" s="302"/>
    </row>
    <row r="110" spans="2:11" s="1" customFormat="1" ht="15" customHeight="1">
      <c r="B110" s="313"/>
      <c r="C110" s="288" t="s">
        <v>406</v>
      </c>
      <c r="D110" s="288"/>
      <c r="E110" s="288"/>
      <c r="F110" s="311" t="s">
        <v>393</v>
      </c>
      <c r="G110" s="288"/>
      <c r="H110" s="288" t="s">
        <v>427</v>
      </c>
      <c r="I110" s="288" t="s">
        <v>389</v>
      </c>
      <c r="J110" s="288">
        <v>50</v>
      </c>
      <c r="K110" s="302"/>
    </row>
    <row r="111" spans="2:11" s="1" customFormat="1" ht="15" customHeight="1">
      <c r="B111" s="313"/>
      <c r="C111" s="288" t="s">
        <v>414</v>
      </c>
      <c r="D111" s="288"/>
      <c r="E111" s="288"/>
      <c r="F111" s="311" t="s">
        <v>393</v>
      </c>
      <c r="G111" s="288"/>
      <c r="H111" s="288" t="s">
        <v>427</v>
      </c>
      <c r="I111" s="288" t="s">
        <v>389</v>
      </c>
      <c r="J111" s="288">
        <v>50</v>
      </c>
      <c r="K111" s="302"/>
    </row>
    <row r="112" spans="2:11" s="1" customFormat="1" ht="15" customHeight="1">
      <c r="B112" s="313"/>
      <c r="C112" s="288" t="s">
        <v>412</v>
      </c>
      <c r="D112" s="288"/>
      <c r="E112" s="288"/>
      <c r="F112" s="311" t="s">
        <v>393</v>
      </c>
      <c r="G112" s="288"/>
      <c r="H112" s="288" t="s">
        <v>427</v>
      </c>
      <c r="I112" s="288" t="s">
        <v>389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387</v>
      </c>
      <c r="G113" s="288"/>
      <c r="H113" s="288" t="s">
        <v>428</v>
      </c>
      <c r="I113" s="288" t="s">
        <v>389</v>
      </c>
      <c r="J113" s="288">
        <v>20</v>
      </c>
      <c r="K113" s="302"/>
    </row>
    <row r="114" spans="2:11" s="1" customFormat="1" ht="15" customHeight="1">
      <c r="B114" s="313"/>
      <c r="C114" s="288" t="s">
        <v>429</v>
      </c>
      <c r="D114" s="288"/>
      <c r="E114" s="288"/>
      <c r="F114" s="311" t="s">
        <v>387</v>
      </c>
      <c r="G114" s="288"/>
      <c r="H114" s="288" t="s">
        <v>430</v>
      </c>
      <c r="I114" s="288" t="s">
        <v>389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387</v>
      </c>
      <c r="G115" s="288"/>
      <c r="H115" s="288" t="s">
        <v>431</v>
      </c>
      <c r="I115" s="288" t="s">
        <v>422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387</v>
      </c>
      <c r="G116" s="288"/>
      <c r="H116" s="288" t="s">
        <v>432</v>
      </c>
      <c r="I116" s="288" t="s">
        <v>422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387</v>
      </c>
      <c r="G117" s="288"/>
      <c r="H117" s="288" t="s">
        <v>433</v>
      </c>
      <c r="I117" s="288" t="s">
        <v>434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435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381</v>
      </c>
      <c r="D123" s="303"/>
      <c r="E123" s="303"/>
      <c r="F123" s="303" t="s">
        <v>382</v>
      </c>
      <c r="G123" s="304"/>
      <c r="H123" s="303" t="s">
        <v>54</v>
      </c>
      <c r="I123" s="303" t="s">
        <v>57</v>
      </c>
      <c r="J123" s="303" t="s">
        <v>383</v>
      </c>
      <c r="K123" s="332"/>
    </row>
    <row r="124" spans="2:11" s="1" customFormat="1" ht="17.25" customHeight="1">
      <c r="B124" s="331"/>
      <c r="C124" s="305" t="s">
        <v>384</v>
      </c>
      <c r="D124" s="305"/>
      <c r="E124" s="305"/>
      <c r="F124" s="306" t="s">
        <v>385</v>
      </c>
      <c r="G124" s="307"/>
      <c r="H124" s="305"/>
      <c r="I124" s="305"/>
      <c r="J124" s="305" t="s">
        <v>386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390</v>
      </c>
      <c r="D126" s="310"/>
      <c r="E126" s="310"/>
      <c r="F126" s="311" t="s">
        <v>387</v>
      </c>
      <c r="G126" s="288"/>
      <c r="H126" s="288" t="s">
        <v>427</v>
      </c>
      <c r="I126" s="288" t="s">
        <v>389</v>
      </c>
      <c r="J126" s="288">
        <v>120</v>
      </c>
      <c r="K126" s="336"/>
    </row>
    <row r="127" spans="2:11" s="1" customFormat="1" ht="15" customHeight="1">
      <c r="B127" s="333"/>
      <c r="C127" s="288" t="s">
        <v>436</v>
      </c>
      <c r="D127" s="288"/>
      <c r="E127" s="288"/>
      <c r="F127" s="311" t="s">
        <v>387</v>
      </c>
      <c r="G127" s="288"/>
      <c r="H127" s="288" t="s">
        <v>437</v>
      </c>
      <c r="I127" s="288" t="s">
        <v>389</v>
      </c>
      <c r="J127" s="288" t="s">
        <v>438</v>
      </c>
      <c r="K127" s="336"/>
    </row>
    <row r="128" spans="2:11" s="1" customFormat="1" ht="15" customHeight="1">
      <c r="B128" s="333"/>
      <c r="C128" s="288" t="s">
        <v>335</v>
      </c>
      <c r="D128" s="288"/>
      <c r="E128" s="288"/>
      <c r="F128" s="311" t="s">
        <v>387</v>
      </c>
      <c r="G128" s="288"/>
      <c r="H128" s="288" t="s">
        <v>439</v>
      </c>
      <c r="I128" s="288" t="s">
        <v>389</v>
      </c>
      <c r="J128" s="288" t="s">
        <v>438</v>
      </c>
      <c r="K128" s="336"/>
    </row>
    <row r="129" spans="2:11" s="1" customFormat="1" ht="15" customHeight="1">
      <c r="B129" s="333"/>
      <c r="C129" s="288" t="s">
        <v>398</v>
      </c>
      <c r="D129" s="288"/>
      <c r="E129" s="288"/>
      <c r="F129" s="311" t="s">
        <v>393</v>
      </c>
      <c r="G129" s="288"/>
      <c r="H129" s="288" t="s">
        <v>399</v>
      </c>
      <c r="I129" s="288" t="s">
        <v>389</v>
      </c>
      <c r="J129" s="288">
        <v>15</v>
      </c>
      <c r="K129" s="336"/>
    </row>
    <row r="130" spans="2:11" s="1" customFormat="1" ht="15" customHeight="1">
      <c r="B130" s="333"/>
      <c r="C130" s="314" t="s">
        <v>400</v>
      </c>
      <c r="D130" s="314"/>
      <c r="E130" s="314"/>
      <c r="F130" s="315" t="s">
        <v>393</v>
      </c>
      <c r="G130" s="314"/>
      <c r="H130" s="314" t="s">
        <v>401</v>
      </c>
      <c r="I130" s="314" t="s">
        <v>389</v>
      </c>
      <c r="J130" s="314">
        <v>15</v>
      </c>
      <c r="K130" s="336"/>
    </row>
    <row r="131" spans="2:11" s="1" customFormat="1" ht="15" customHeight="1">
      <c r="B131" s="333"/>
      <c r="C131" s="314" t="s">
        <v>402</v>
      </c>
      <c r="D131" s="314"/>
      <c r="E131" s="314"/>
      <c r="F131" s="315" t="s">
        <v>393</v>
      </c>
      <c r="G131" s="314"/>
      <c r="H131" s="314" t="s">
        <v>403</v>
      </c>
      <c r="I131" s="314" t="s">
        <v>389</v>
      </c>
      <c r="J131" s="314">
        <v>20</v>
      </c>
      <c r="K131" s="336"/>
    </row>
    <row r="132" spans="2:11" s="1" customFormat="1" ht="15" customHeight="1">
      <c r="B132" s="333"/>
      <c r="C132" s="314" t="s">
        <v>404</v>
      </c>
      <c r="D132" s="314"/>
      <c r="E132" s="314"/>
      <c r="F132" s="315" t="s">
        <v>393</v>
      </c>
      <c r="G132" s="314"/>
      <c r="H132" s="314" t="s">
        <v>405</v>
      </c>
      <c r="I132" s="314" t="s">
        <v>389</v>
      </c>
      <c r="J132" s="314">
        <v>20</v>
      </c>
      <c r="K132" s="336"/>
    </row>
    <row r="133" spans="2:11" s="1" customFormat="1" ht="15" customHeight="1">
      <c r="B133" s="333"/>
      <c r="C133" s="288" t="s">
        <v>392</v>
      </c>
      <c r="D133" s="288"/>
      <c r="E133" s="288"/>
      <c r="F133" s="311" t="s">
        <v>393</v>
      </c>
      <c r="G133" s="288"/>
      <c r="H133" s="288" t="s">
        <v>427</v>
      </c>
      <c r="I133" s="288" t="s">
        <v>389</v>
      </c>
      <c r="J133" s="288">
        <v>50</v>
      </c>
      <c r="K133" s="336"/>
    </row>
    <row r="134" spans="2:11" s="1" customFormat="1" ht="15" customHeight="1">
      <c r="B134" s="333"/>
      <c r="C134" s="288" t="s">
        <v>406</v>
      </c>
      <c r="D134" s="288"/>
      <c r="E134" s="288"/>
      <c r="F134" s="311" t="s">
        <v>393</v>
      </c>
      <c r="G134" s="288"/>
      <c r="H134" s="288" t="s">
        <v>427</v>
      </c>
      <c r="I134" s="288" t="s">
        <v>389</v>
      </c>
      <c r="J134" s="288">
        <v>50</v>
      </c>
      <c r="K134" s="336"/>
    </row>
    <row r="135" spans="2:11" s="1" customFormat="1" ht="15" customHeight="1">
      <c r="B135" s="333"/>
      <c r="C135" s="288" t="s">
        <v>412</v>
      </c>
      <c r="D135" s="288"/>
      <c r="E135" s="288"/>
      <c r="F135" s="311" t="s">
        <v>393</v>
      </c>
      <c r="G135" s="288"/>
      <c r="H135" s="288" t="s">
        <v>427</v>
      </c>
      <c r="I135" s="288" t="s">
        <v>389</v>
      </c>
      <c r="J135" s="288">
        <v>50</v>
      </c>
      <c r="K135" s="336"/>
    </row>
    <row r="136" spans="2:11" s="1" customFormat="1" ht="15" customHeight="1">
      <c r="B136" s="333"/>
      <c r="C136" s="288" t="s">
        <v>414</v>
      </c>
      <c r="D136" s="288"/>
      <c r="E136" s="288"/>
      <c r="F136" s="311" t="s">
        <v>393</v>
      </c>
      <c r="G136" s="288"/>
      <c r="H136" s="288" t="s">
        <v>427</v>
      </c>
      <c r="I136" s="288" t="s">
        <v>389</v>
      </c>
      <c r="J136" s="288">
        <v>50</v>
      </c>
      <c r="K136" s="336"/>
    </row>
    <row r="137" spans="2:11" s="1" customFormat="1" ht="15" customHeight="1">
      <c r="B137" s="333"/>
      <c r="C137" s="288" t="s">
        <v>415</v>
      </c>
      <c r="D137" s="288"/>
      <c r="E137" s="288"/>
      <c r="F137" s="311" t="s">
        <v>393</v>
      </c>
      <c r="G137" s="288"/>
      <c r="H137" s="288" t="s">
        <v>440</v>
      </c>
      <c r="I137" s="288" t="s">
        <v>389</v>
      </c>
      <c r="J137" s="288">
        <v>255</v>
      </c>
      <c r="K137" s="336"/>
    </row>
    <row r="138" spans="2:11" s="1" customFormat="1" ht="15" customHeight="1">
      <c r="B138" s="333"/>
      <c r="C138" s="288" t="s">
        <v>417</v>
      </c>
      <c r="D138" s="288"/>
      <c r="E138" s="288"/>
      <c r="F138" s="311" t="s">
        <v>387</v>
      </c>
      <c r="G138" s="288"/>
      <c r="H138" s="288" t="s">
        <v>441</v>
      </c>
      <c r="I138" s="288" t="s">
        <v>419</v>
      </c>
      <c r="J138" s="288"/>
      <c r="K138" s="336"/>
    </row>
    <row r="139" spans="2:11" s="1" customFormat="1" ht="15" customHeight="1">
      <c r="B139" s="333"/>
      <c r="C139" s="288" t="s">
        <v>420</v>
      </c>
      <c r="D139" s="288"/>
      <c r="E139" s="288"/>
      <c r="F139" s="311" t="s">
        <v>387</v>
      </c>
      <c r="G139" s="288"/>
      <c r="H139" s="288" t="s">
        <v>442</v>
      </c>
      <c r="I139" s="288" t="s">
        <v>422</v>
      </c>
      <c r="J139" s="288"/>
      <c r="K139" s="336"/>
    </row>
    <row r="140" spans="2:11" s="1" customFormat="1" ht="15" customHeight="1">
      <c r="B140" s="333"/>
      <c r="C140" s="288" t="s">
        <v>423</v>
      </c>
      <c r="D140" s="288"/>
      <c r="E140" s="288"/>
      <c r="F140" s="311" t="s">
        <v>387</v>
      </c>
      <c r="G140" s="288"/>
      <c r="H140" s="288" t="s">
        <v>423</v>
      </c>
      <c r="I140" s="288" t="s">
        <v>422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387</v>
      </c>
      <c r="G141" s="288"/>
      <c r="H141" s="288" t="s">
        <v>443</v>
      </c>
      <c r="I141" s="288" t="s">
        <v>422</v>
      </c>
      <c r="J141" s="288"/>
      <c r="K141" s="336"/>
    </row>
    <row r="142" spans="2:11" s="1" customFormat="1" ht="15" customHeight="1">
      <c r="B142" s="333"/>
      <c r="C142" s="288" t="s">
        <v>444</v>
      </c>
      <c r="D142" s="288"/>
      <c r="E142" s="288"/>
      <c r="F142" s="311" t="s">
        <v>387</v>
      </c>
      <c r="G142" s="288"/>
      <c r="H142" s="288" t="s">
        <v>445</v>
      </c>
      <c r="I142" s="288" t="s">
        <v>422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446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381</v>
      </c>
      <c r="D148" s="303"/>
      <c r="E148" s="303"/>
      <c r="F148" s="303" t="s">
        <v>382</v>
      </c>
      <c r="G148" s="304"/>
      <c r="H148" s="303" t="s">
        <v>54</v>
      </c>
      <c r="I148" s="303" t="s">
        <v>57</v>
      </c>
      <c r="J148" s="303" t="s">
        <v>383</v>
      </c>
      <c r="K148" s="302"/>
    </row>
    <row r="149" spans="2:11" s="1" customFormat="1" ht="17.25" customHeight="1">
      <c r="B149" s="300"/>
      <c r="C149" s="305" t="s">
        <v>384</v>
      </c>
      <c r="D149" s="305"/>
      <c r="E149" s="305"/>
      <c r="F149" s="306" t="s">
        <v>385</v>
      </c>
      <c r="G149" s="307"/>
      <c r="H149" s="305"/>
      <c r="I149" s="305"/>
      <c r="J149" s="305" t="s">
        <v>386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390</v>
      </c>
      <c r="D151" s="288"/>
      <c r="E151" s="288"/>
      <c r="F151" s="341" t="s">
        <v>387</v>
      </c>
      <c r="G151" s="288"/>
      <c r="H151" s="340" t="s">
        <v>427</v>
      </c>
      <c r="I151" s="340" t="s">
        <v>389</v>
      </c>
      <c r="J151" s="340">
        <v>120</v>
      </c>
      <c r="K151" s="336"/>
    </row>
    <row r="152" spans="2:11" s="1" customFormat="1" ht="15" customHeight="1">
      <c r="B152" s="313"/>
      <c r="C152" s="340" t="s">
        <v>436</v>
      </c>
      <c r="D152" s="288"/>
      <c r="E152" s="288"/>
      <c r="F152" s="341" t="s">
        <v>387</v>
      </c>
      <c r="G152" s="288"/>
      <c r="H152" s="340" t="s">
        <v>447</v>
      </c>
      <c r="I152" s="340" t="s">
        <v>389</v>
      </c>
      <c r="J152" s="340" t="s">
        <v>438</v>
      </c>
      <c r="K152" s="336"/>
    </row>
    <row r="153" spans="2:11" s="1" customFormat="1" ht="15" customHeight="1">
      <c r="B153" s="313"/>
      <c r="C153" s="340" t="s">
        <v>335</v>
      </c>
      <c r="D153" s="288"/>
      <c r="E153" s="288"/>
      <c r="F153" s="341" t="s">
        <v>387</v>
      </c>
      <c r="G153" s="288"/>
      <c r="H153" s="340" t="s">
        <v>448</v>
      </c>
      <c r="I153" s="340" t="s">
        <v>389</v>
      </c>
      <c r="J153" s="340" t="s">
        <v>438</v>
      </c>
      <c r="K153" s="336"/>
    </row>
    <row r="154" spans="2:11" s="1" customFormat="1" ht="15" customHeight="1">
      <c r="B154" s="313"/>
      <c r="C154" s="340" t="s">
        <v>392</v>
      </c>
      <c r="D154" s="288"/>
      <c r="E154" s="288"/>
      <c r="F154" s="341" t="s">
        <v>393</v>
      </c>
      <c r="G154" s="288"/>
      <c r="H154" s="340" t="s">
        <v>427</v>
      </c>
      <c r="I154" s="340" t="s">
        <v>389</v>
      </c>
      <c r="J154" s="340">
        <v>50</v>
      </c>
      <c r="K154" s="336"/>
    </row>
    <row r="155" spans="2:11" s="1" customFormat="1" ht="15" customHeight="1">
      <c r="B155" s="313"/>
      <c r="C155" s="340" t="s">
        <v>395</v>
      </c>
      <c r="D155" s="288"/>
      <c r="E155" s="288"/>
      <c r="F155" s="341" t="s">
        <v>387</v>
      </c>
      <c r="G155" s="288"/>
      <c r="H155" s="340" t="s">
        <v>427</v>
      </c>
      <c r="I155" s="340" t="s">
        <v>397</v>
      </c>
      <c r="J155" s="340"/>
      <c r="K155" s="336"/>
    </row>
    <row r="156" spans="2:11" s="1" customFormat="1" ht="15" customHeight="1">
      <c r="B156" s="313"/>
      <c r="C156" s="340" t="s">
        <v>406</v>
      </c>
      <c r="D156" s="288"/>
      <c r="E156" s="288"/>
      <c r="F156" s="341" t="s">
        <v>393</v>
      </c>
      <c r="G156" s="288"/>
      <c r="H156" s="340" t="s">
        <v>427</v>
      </c>
      <c r="I156" s="340" t="s">
        <v>389</v>
      </c>
      <c r="J156" s="340">
        <v>50</v>
      </c>
      <c r="K156" s="336"/>
    </row>
    <row r="157" spans="2:11" s="1" customFormat="1" ht="15" customHeight="1">
      <c r="B157" s="313"/>
      <c r="C157" s="340" t="s">
        <v>414</v>
      </c>
      <c r="D157" s="288"/>
      <c r="E157" s="288"/>
      <c r="F157" s="341" t="s">
        <v>393</v>
      </c>
      <c r="G157" s="288"/>
      <c r="H157" s="340" t="s">
        <v>427</v>
      </c>
      <c r="I157" s="340" t="s">
        <v>389</v>
      </c>
      <c r="J157" s="340">
        <v>50</v>
      </c>
      <c r="K157" s="336"/>
    </row>
    <row r="158" spans="2:11" s="1" customFormat="1" ht="15" customHeight="1">
      <c r="B158" s="313"/>
      <c r="C158" s="340" t="s">
        <v>412</v>
      </c>
      <c r="D158" s="288"/>
      <c r="E158" s="288"/>
      <c r="F158" s="341" t="s">
        <v>393</v>
      </c>
      <c r="G158" s="288"/>
      <c r="H158" s="340" t="s">
        <v>427</v>
      </c>
      <c r="I158" s="340" t="s">
        <v>389</v>
      </c>
      <c r="J158" s="340">
        <v>50</v>
      </c>
      <c r="K158" s="336"/>
    </row>
    <row r="159" spans="2:11" s="1" customFormat="1" ht="15" customHeight="1">
      <c r="B159" s="313"/>
      <c r="C159" s="340" t="s">
        <v>91</v>
      </c>
      <c r="D159" s="288"/>
      <c r="E159" s="288"/>
      <c r="F159" s="341" t="s">
        <v>387</v>
      </c>
      <c r="G159" s="288"/>
      <c r="H159" s="340" t="s">
        <v>449</v>
      </c>
      <c r="I159" s="340" t="s">
        <v>389</v>
      </c>
      <c r="J159" s="340" t="s">
        <v>450</v>
      </c>
      <c r="K159" s="336"/>
    </row>
    <row r="160" spans="2:11" s="1" customFormat="1" ht="15" customHeight="1">
      <c r="B160" s="313"/>
      <c r="C160" s="340" t="s">
        <v>451</v>
      </c>
      <c r="D160" s="288"/>
      <c r="E160" s="288"/>
      <c r="F160" s="341" t="s">
        <v>387</v>
      </c>
      <c r="G160" s="288"/>
      <c r="H160" s="340" t="s">
        <v>452</v>
      </c>
      <c r="I160" s="340" t="s">
        <v>422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453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381</v>
      </c>
      <c r="D166" s="303"/>
      <c r="E166" s="303"/>
      <c r="F166" s="303" t="s">
        <v>382</v>
      </c>
      <c r="G166" s="345"/>
      <c r="H166" s="346" t="s">
        <v>54</v>
      </c>
      <c r="I166" s="346" t="s">
        <v>57</v>
      </c>
      <c r="J166" s="303" t="s">
        <v>383</v>
      </c>
      <c r="K166" s="280"/>
    </row>
    <row r="167" spans="2:11" s="1" customFormat="1" ht="17.25" customHeight="1">
      <c r="B167" s="281"/>
      <c r="C167" s="305" t="s">
        <v>384</v>
      </c>
      <c r="D167" s="305"/>
      <c r="E167" s="305"/>
      <c r="F167" s="306" t="s">
        <v>385</v>
      </c>
      <c r="G167" s="347"/>
      <c r="H167" s="348"/>
      <c r="I167" s="348"/>
      <c r="J167" s="305" t="s">
        <v>386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390</v>
      </c>
      <c r="D169" s="288"/>
      <c r="E169" s="288"/>
      <c r="F169" s="311" t="s">
        <v>387</v>
      </c>
      <c r="G169" s="288"/>
      <c r="H169" s="288" t="s">
        <v>427</v>
      </c>
      <c r="I169" s="288" t="s">
        <v>389</v>
      </c>
      <c r="J169" s="288">
        <v>120</v>
      </c>
      <c r="K169" s="336"/>
    </row>
    <row r="170" spans="2:11" s="1" customFormat="1" ht="15" customHeight="1">
      <c r="B170" s="313"/>
      <c r="C170" s="288" t="s">
        <v>436</v>
      </c>
      <c r="D170" s="288"/>
      <c r="E170" s="288"/>
      <c r="F170" s="311" t="s">
        <v>387</v>
      </c>
      <c r="G170" s="288"/>
      <c r="H170" s="288" t="s">
        <v>437</v>
      </c>
      <c r="I170" s="288" t="s">
        <v>389</v>
      </c>
      <c r="J170" s="288" t="s">
        <v>438</v>
      </c>
      <c r="K170" s="336"/>
    </row>
    <row r="171" spans="2:11" s="1" customFormat="1" ht="15" customHeight="1">
      <c r="B171" s="313"/>
      <c r="C171" s="288" t="s">
        <v>335</v>
      </c>
      <c r="D171" s="288"/>
      <c r="E171" s="288"/>
      <c r="F171" s="311" t="s">
        <v>387</v>
      </c>
      <c r="G171" s="288"/>
      <c r="H171" s="288" t="s">
        <v>454</v>
      </c>
      <c r="I171" s="288" t="s">
        <v>389</v>
      </c>
      <c r="J171" s="288" t="s">
        <v>438</v>
      </c>
      <c r="K171" s="336"/>
    </row>
    <row r="172" spans="2:11" s="1" customFormat="1" ht="15" customHeight="1">
      <c r="B172" s="313"/>
      <c r="C172" s="288" t="s">
        <v>392</v>
      </c>
      <c r="D172" s="288"/>
      <c r="E172" s="288"/>
      <c r="F172" s="311" t="s">
        <v>393</v>
      </c>
      <c r="G172" s="288"/>
      <c r="H172" s="288" t="s">
        <v>454</v>
      </c>
      <c r="I172" s="288" t="s">
        <v>389</v>
      </c>
      <c r="J172" s="288">
        <v>50</v>
      </c>
      <c r="K172" s="336"/>
    </row>
    <row r="173" spans="2:11" s="1" customFormat="1" ht="15" customHeight="1">
      <c r="B173" s="313"/>
      <c r="C173" s="288" t="s">
        <v>395</v>
      </c>
      <c r="D173" s="288"/>
      <c r="E173" s="288"/>
      <c r="F173" s="311" t="s">
        <v>387</v>
      </c>
      <c r="G173" s="288"/>
      <c r="H173" s="288" t="s">
        <v>454</v>
      </c>
      <c r="I173" s="288" t="s">
        <v>397</v>
      </c>
      <c r="J173" s="288"/>
      <c r="K173" s="336"/>
    </row>
    <row r="174" spans="2:11" s="1" customFormat="1" ht="15" customHeight="1">
      <c r="B174" s="313"/>
      <c r="C174" s="288" t="s">
        <v>406</v>
      </c>
      <c r="D174" s="288"/>
      <c r="E174" s="288"/>
      <c r="F174" s="311" t="s">
        <v>393</v>
      </c>
      <c r="G174" s="288"/>
      <c r="H174" s="288" t="s">
        <v>454</v>
      </c>
      <c r="I174" s="288" t="s">
        <v>389</v>
      </c>
      <c r="J174" s="288">
        <v>50</v>
      </c>
      <c r="K174" s="336"/>
    </row>
    <row r="175" spans="2:11" s="1" customFormat="1" ht="15" customHeight="1">
      <c r="B175" s="313"/>
      <c r="C175" s="288" t="s">
        <v>414</v>
      </c>
      <c r="D175" s="288"/>
      <c r="E175" s="288"/>
      <c r="F175" s="311" t="s">
        <v>393</v>
      </c>
      <c r="G175" s="288"/>
      <c r="H175" s="288" t="s">
        <v>454</v>
      </c>
      <c r="I175" s="288" t="s">
        <v>389</v>
      </c>
      <c r="J175" s="288">
        <v>50</v>
      </c>
      <c r="K175" s="336"/>
    </row>
    <row r="176" spans="2:11" s="1" customFormat="1" ht="15" customHeight="1">
      <c r="B176" s="313"/>
      <c r="C176" s="288" t="s">
        <v>412</v>
      </c>
      <c r="D176" s="288"/>
      <c r="E176" s="288"/>
      <c r="F176" s="311" t="s">
        <v>393</v>
      </c>
      <c r="G176" s="288"/>
      <c r="H176" s="288" t="s">
        <v>454</v>
      </c>
      <c r="I176" s="288" t="s">
        <v>389</v>
      </c>
      <c r="J176" s="288">
        <v>50</v>
      </c>
      <c r="K176" s="336"/>
    </row>
    <row r="177" spans="2:11" s="1" customFormat="1" ht="15" customHeight="1">
      <c r="B177" s="313"/>
      <c r="C177" s="288" t="s">
        <v>105</v>
      </c>
      <c r="D177" s="288"/>
      <c r="E177" s="288"/>
      <c r="F177" s="311" t="s">
        <v>387</v>
      </c>
      <c r="G177" s="288"/>
      <c r="H177" s="288" t="s">
        <v>455</v>
      </c>
      <c r="I177" s="288" t="s">
        <v>456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387</v>
      </c>
      <c r="G178" s="288"/>
      <c r="H178" s="288" t="s">
        <v>457</v>
      </c>
      <c r="I178" s="288" t="s">
        <v>458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387</v>
      </c>
      <c r="G179" s="288"/>
      <c r="H179" s="288" t="s">
        <v>459</v>
      </c>
      <c r="I179" s="288" t="s">
        <v>389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387</v>
      </c>
      <c r="G180" s="288"/>
      <c r="H180" s="288" t="s">
        <v>460</v>
      </c>
      <c r="I180" s="288" t="s">
        <v>389</v>
      </c>
      <c r="J180" s="288">
        <v>255</v>
      </c>
      <c r="K180" s="336"/>
    </row>
    <row r="181" spans="2:11" s="1" customFormat="1" ht="15" customHeight="1">
      <c r="B181" s="313"/>
      <c r="C181" s="288" t="s">
        <v>106</v>
      </c>
      <c r="D181" s="288"/>
      <c r="E181" s="288"/>
      <c r="F181" s="311" t="s">
        <v>387</v>
      </c>
      <c r="G181" s="288"/>
      <c r="H181" s="288" t="s">
        <v>351</v>
      </c>
      <c r="I181" s="288" t="s">
        <v>389</v>
      </c>
      <c r="J181" s="288">
        <v>10</v>
      </c>
      <c r="K181" s="336"/>
    </row>
    <row r="182" spans="2:11" s="1" customFormat="1" ht="15" customHeight="1">
      <c r="B182" s="313"/>
      <c r="C182" s="288" t="s">
        <v>107</v>
      </c>
      <c r="D182" s="288"/>
      <c r="E182" s="288"/>
      <c r="F182" s="311" t="s">
        <v>387</v>
      </c>
      <c r="G182" s="288"/>
      <c r="H182" s="288" t="s">
        <v>461</v>
      </c>
      <c r="I182" s="288" t="s">
        <v>422</v>
      </c>
      <c r="J182" s="288"/>
      <c r="K182" s="336"/>
    </row>
    <row r="183" spans="2:11" s="1" customFormat="1" ht="15" customHeight="1">
      <c r="B183" s="313"/>
      <c r="C183" s="288" t="s">
        <v>462</v>
      </c>
      <c r="D183" s="288"/>
      <c r="E183" s="288"/>
      <c r="F183" s="311" t="s">
        <v>387</v>
      </c>
      <c r="G183" s="288"/>
      <c r="H183" s="288" t="s">
        <v>463</v>
      </c>
      <c r="I183" s="288" t="s">
        <v>422</v>
      </c>
      <c r="J183" s="288"/>
      <c r="K183" s="336"/>
    </row>
    <row r="184" spans="2:11" s="1" customFormat="1" ht="15" customHeight="1">
      <c r="B184" s="313"/>
      <c r="C184" s="288" t="s">
        <v>451</v>
      </c>
      <c r="D184" s="288"/>
      <c r="E184" s="288"/>
      <c r="F184" s="311" t="s">
        <v>387</v>
      </c>
      <c r="G184" s="288"/>
      <c r="H184" s="288" t="s">
        <v>464</v>
      </c>
      <c r="I184" s="288" t="s">
        <v>422</v>
      </c>
      <c r="J184" s="288"/>
      <c r="K184" s="336"/>
    </row>
    <row r="185" spans="2:11" s="1" customFormat="1" ht="15" customHeight="1">
      <c r="B185" s="313"/>
      <c r="C185" s="288" t="s">
        <v>109</v>
      </c>
      <c r="D185" s="288"/>
      <c r="E185" s="288"/>
      <c r="F185" s="311" t="s">
        <v>393</v>
      </c>
      <c r="G185" s="288"/>
      <c r="H185" s="288" t="s">
        <v>465</v>
      </c>
      <c r="I185" s="288" t="s">
        <v>389</v>
      </c>
      <c r="J185" s="288">
        <v>50</v>
      </c>
      <c r="K185" s="336"/>
    </row>
    <row r="186" spans="2:11" s="1" customFormat="1" ht="15" customHeight="1">
      <c r="B186" s="313"/>
      <c r="C186" s="288" t="s">
        <v>466</v>
      </c>
      <c r="D186" s="288"/>
      <c r="E186" s="288"/>
      <c r="F186" s="311" t="s">
        <v>393</v>
      </c>
      <c r="G186" s="288"/>
      <c r="H186" s="288" t="s">
        <v>467</v>
      </c>
      <c r="I186" s="288" t="s">
        <v>468</v>
      </c>
      <c r="J186" s="288"/>
      <c r="K186" s="336"/>
    </row>
    <row r="187" spans="2:11" s="1" customFormat="1" ht="15" customHeight="1">
      <c r="B187" s="313"/>
      <c r="C187" s="288" t="s">
        <v>469</v>
      </c>
      <c r="D187" s="288"/>
      <c r="E187" s="288"/>
      <c r="F187" s="311" t="s">
        <v>393</v>
      </c>
      <c r="G187" s="288"/>
      <c r="H187" s="288" t="s">
        <v>470</v>
      </c>
      <c r="I187" s="288" t="s">
        <v>468</v>
      </c>
      <c r="J187" s="288"/>
      <c r="K187" s="336"/>
    </row>
    <row r="188" spans="2:11" s="1" customFormat="1" ht="15" customHeight="1">
      <c r="B188" s="313"/>
      <c r="C188" s="288" t="s">
        <v>471</v>
      </c>
      <c r="D188" s="288"/>
      <c r="E188" s="288"/>
      <c r="F188" s="311" t="s">
        <v>393</v>
      </c>
      <c r="G188" s="288"/>
      <c r="H188" s="288" t="s">
        <v>472</v>
      </c>
      <c r="I188" s="288" t="s">
        <v>468</v>
      </c>
      <c r="J188" s="288"/>
      <c r="K188" s="336"/>
    </row>
    <row r="189" spans="2:11" s="1" customFormat="1" ht="15" customHeight="1">
      <c r="B189" s="313"/>
      <c r="C189" s="349" t="s">
        <v>473</v>
      </c>
      <c r="D189" s="288"/>
      <c r="E189" s="288"/>
      <c r="F189" s="311" t="s">
        <v>393</v>
      </c>
      <c r="G189" s="288"/>
      <c r="H189" s="288" t="s">
        <v>474</v>
      </c>
      <c r="I189" s="288" t="s">
        <v>475</v>
      </c>
      <c r="J189" s="350" t="s">
        <v>476</v>
      </c>
      <c r="K189" s="336"/>
    </row>
    <row r="190" spans="2:11" s="17" customFormat="1" ht="15" customHeight="1">
      <c r="B190" s="351"/>
      <c r="C190" s="352" t="s">
        <v>477</v>
      </c>
      <c r="D190" s="353"/>
      <c r="E190" s="353"/>
      <c r="F190" s="354" t="s">
        <v>393</v>
      </c>
      <c r="G190" s="353"/>
      <c r="H190" s="353" t="s">
        <v>478</v>
      </c>
      <c r="I190" s="353" t="s">
        <v>475</v>
      </c>
      <c r="J190" s="355" t="s">
        <v>476</v>
      </c>
      <c r="K190" s="356"/>
    </row>
    <row r="191" spans="2:11" s="1" customFormat="1" ht="15" customHeight="1">
      <c r="B191" s="313"/>
      <c r="C191" s="349" t="s">
        <v>42</v>
      </c>
      <c r="D191" s="288"/>
      <c r="E191" s="288"/>
      <c r="F191" s="311" t="s">
        <v>387</v>
      </c>
      <c r="G191" s="288"/>
      <c r="H191" s="285" t="s">
        <v>479</v>
      </c>
      <c r="I191" s="288" t="s">
        <v>480</v>
      </c>
      <c r="J191" s="288"/>
      <c r="K191" s="336"/>
    </row>
    <row r="192" spans="2:11" s="1" customFormat="1" ht="15" customHeight="1">
      <c r="B192" s="313"/>
      <c r="C192" s="349" t="s">
        <v>481</v>
      </c>
      <c r="D192" s="288"/>
      <c r="E192" s="288"/>
      <c r="F192" s="311" t="s">
        <v>387</v>
      </c>
      <c r="G192" s="288"/>
      <c r="H192" s="288" t="s">
        <v>482</v>
      </c>
      <c r="I192" s="288" t="s">
        <v>422</v>
      </c>
      <c r="J192" s="288"/>
      <c r="K192" s="336"/>
    </row>
    <row r="193" spans="2:11" s="1" customFormat="1" ht="15" customHeight="1">
      <c r="B193" s="313"/>
      <c r="C193" s="349" t="s">
        <v>483</v>
      </c>
      <c r="D193" s="288"/>
      <c r="E193" s="288"/>
      <c r="F193" s="311" t="s">
        <v>387</v>
      </c>
      <c r="G193" s="288"/>
      <c r="H193" s="288" t="s">
        <v>484</v>
      </c>
      <c r="I193" s="288" t="s">
        <v>422</v>
      </c>
      <c r="J193" s="288"/>
      <c r="K193" s="336"/>
    </row>
    <row r="194" spans="2:11" s="1" customFormat="1" ht="15" customHeight="1">
      <c r="B194" s="313"/>
      <c r="C194" s="349" t="s">
        <v>485</v>
      </c>
      <c r="D194" s="288"/>
      <c r="E194" s="288"/>
      <c r="F194" s="311" t="s">
        <v>393</v>
      </c>
      <c r="G194" s="288"/>
      <c r="H194" s="288" t="s">
        <v>486</v>
      </c>
      <c r="I194" s="288" t="s">
        <v>422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487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488</v>
      </c>
      <c r="D201" s="358"/>
      <c r="E201" s="358"/>
      <c r="F201" s="358" t="s">
        <v>489</v>
      </c>
      <c r="G201" s="359"/>
      <c r="H201" s="358" t="s">
        <v>490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480</v>
      </c>
      <c r="D203" s="288"/>
      <c r="E203" s="288"/>
      <c r="F203" s="311" t="s">
        <v>43</v>
      </c>
      <c r="G203" s="288"/>
      <c r="H203" s="288" t="s">
        <v>491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44</v>
      </c>
      <c r="G204" s="288"/>
      <c r="H204" s="288" t="s">
        <v>492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493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494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46</v>
      </c>
      <c r="G207" s="288"/>
      <c r="H207" s="288" t="s">
        <v>495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434</v>
      </c>
      <c r="D209" s="288"/>
      <c r="E209" s="288"/>
      <c r="F209" s="311" t="s">
        <v>79</v>
      </c>
      <c r="G209" s="288"/>
      <c r="H209" s="288" t="s">
        <v>496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329</v>
      </c>
      <c r="G210" s="288"/>
      <c r="H210" s="288" t="s">
        <v>330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327</v>
      </c>
      <c r="G211" s="288"/>
      <c r="H211" s="288" t="s">
        <v>497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331</v>
      </c>
      <c r="G212" s="349"/>
      <c r="H212" s="340" t="s">
        <v>332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333</v>
      </c>
      <c r="G213" s="349"/>
      <c r="H213" s="340" t="s">
        <v>498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458</v>
      </c>
      <c r="D215" s="288"/>
      <c r="E215" s="288"/>
      <c r="F215" s="311">
        <v>1</v>
      </c>
      <c r="G215" s="349"/>
      <c r="H215" s="340" t="s">
        <v>499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500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501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502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2024-03-01T09:43:31Z</dcterms:created>
  <dcterms:modified xsi:type="dcterms:W3CDTF">2024-03-01T09:43:35Z</dcterms:modified>
  <cp:category/>
  <cp:version/>
  <cp:contentType/>
  <cp:contentStatus/>
</cp:coreProperties>
</file>