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Hřiště Běžecká - opr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'00 - Hřiště Běžecká - opr...'!$C$92:$K$549</definedName>
    <definedName name="_xlnm.Print_Area" localSheetId="1">'00 - Hřiště Běžecká - opr...'!$C$4:$J$37,'00 - Hřiště Běžecká - opr...'!$C$43:$J$76,'00 - Hřiště Běžecká - opr...'!$C$82:$K$549</definedName>
    <definedName name="_xlnm.Print_Titles" localSheetId="1">'00 - Hřiště Běžecká - opr...'!$92:$92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549"/>
  <c r="BH549"/>
  <c r="BG549"/>
  <c r="BF549"/>
  <c r="T549"/>
  <c r="R549"/>
  <c r="P549"/>
  <c r="BI535"/>
  <c r="BH535"/>
  <c r="BG535"/>
  <c r="BF535"/>
  <c r="T535"/>
  <c r="R535"/>
  <c r="P535"/>
  <c r="BI524"/>
  <c r="BH524"/>
  <c r="BG524"/>
  <c r="BF524"/>
  <c r="T524"/>
  <c r="R524"/>
  <c r="P524"/>
  <c r="BI521"/>
  <c r="BH521"/>
  <c r="BG521"/>
  <c r="BF521"/>
  <c r="T521"/>
  <c r="R521"/>
  <c r="P521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09"/>
  <c r="BH509"/>
  <c r="BG509"/>
  <c r="BF509"/>
  <c r="T509"/>
  <c r="R509"/>
  <c r="P509"/>
  <c r="BI506"/>
  <c r="BH506"/>
  <c r="BG506"/>
  <c r="BF506"/>
  <c r="T506"/>
  <c r="R506"/>
  <c r="P506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7"/>
  <c r="BH477"/>
  <c r="BG477"/>
  <c r="BF477"/>
  <c r="T477"/>
  <c r="R477"/>
  <c r="P477"/>
  <c r="BI470"/>
  <c r="BH470"/>
  <c r="BG470"/>
  <c r="BF470"/>
  <c r="T470"/>
  <c r="R470"/>
  <c r="P470"/>
  <c r="BI468"/>
  <c r="BH468"/>
  <c r="BG468"/>
  <c r="BF468"/>
  <c r="T468"/>
  <c r="R468"/>
  <c r="P468"/>
  <c r="BI464"/>
  <c r="BH464"/>
  <c r="BG464"/>
  <c r="BF464"/>
  <c r="T464"/>
  <c r="R464"/>
  <c r="P464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2"/>
  <c r="BH442"/>
  <c r="BG442"/>
  <c r="BF442"/>
  <c r="T442"/>
  <c r="R442"/>
  <c r="P442"/>
  <c r="BI440"/>
  <c r="BH440"/>
  <c r="BG440"/>
  <c r="BF440"/>
  <c r="T440"/>
  <c r="R440"/>
  <c r="P440"/>
  <c r="BI433"/>
  <c r="BH433"/>
  <c r="BG433"/>
  <c r="BF433"/>
  <c r="T433"/>
  <c r="R433"/>
  <c r="P433"/>
  <c r="BI431"/>
  <c r="BH431"/>
  <c r="BG431"/>
  <c r="BF431"/>
  <c r="T431"/>
  <c r="R431"/>
  <c r="P431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08"/>
  <c r="BH408"/>
  <c r="BG408"/>
  <c r="BF408"/>
  <c r="T408"/>
  <c r="R408"/>
  <c r="P408"/>
  <c r="BI406"/>
  <c r="BH406"/>
  <c r="BG406"/>
  <c r="BF406"/>
  <c r="T406"/>
  <c r="R406"/>
  <c r="P406"/>
  <c r="BI386"/>
  <c r="BH386"/>
  <c r="BG386"/>
  <c r="BF386"/>
  <c r="T386"/>
  <c r="R386"/>
  <c r="P386"/>
  <c r="BI383"/>
  <c r="BH383"/>
  <c r="BG383"/>
  <c r="BF383"/>
  <c r="T383"/>
  <c r="R383"/>
  <c r="P383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58"/>
  <c r="BH358"/>
  <c r="BG358"/>
  <c r="BF358"/>
  <c r="T358"/>
  <c r="T357"/>
  <c r="R358"/>
  <c r="R357"/>
  <c r="P358"/>
  <c r="P357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39"/>
  <c r="BH239"/>
  <c r="BG239"/>
  <c r="BF239"/>
  <c r="T239"/>
  <c r="T238"/>
  <c r="R239"/>
  <c r="R238"/>
  <c r="P239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16"/>
  <c r="BH216"/>
  <c r="BG216"/>
  <c r="BF216"/>
  <c r="T216"/>
  <c r="R216"/>
  <c r="P216"/>
  <c r="BI215"/>
  <c r="BH215"/>
  <c r="BG215"/>
  <c r="BF215"/>
  <c r="T215"/>
  <c r="R215"/>
  <c r="P215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5"/>
  <c r="BH175"/>
  <c r="BG175"/>
  <c r="BF175"/>
  <c r="T175"/>
  <c r="R175"/>
  <c r="P175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J90"/>
  <c r="F89"/>
  <c r="F87"/>
  <c r="E85"/>
  <c r="J51"/>
  <c r="F50"/>
  <c r="F48"/>
  <c r="E46"/>
  <c r="J19"/>
  <c r="E19"/>
  <c r="J89"/>
  <c r="J18"/>
  <c r="J16"/>
  <c r="E16"/>
  <c r="F90"/>
  <c r="J15"/>
  <c r="J10"/>
  <c r="J48"/>
  <c i="1" r="L50"/>
  <c r="AM50"/>
  <c r="AM49"/>
  <c r="L49"/>
  <c r="AM47"/>
  <c r="L47"/>
  <c r="L45"/>
  <c r="L44"/>
  <c i="2" r="J433"/>
  <c r="BK322"/>
  <c r="BK250"/>
  <c r="J521"/>
  <c r="J373"/>
  <c r="J128"/>
  <c r="BK265"/>
  <c r="BK189"/>
  <c r="BK96"/>
  <c r="J352"/>
  <c r="J308"/>
  <c r="J140"/>
  <c r="BK442"/>
  <c r="J330"/>
  <c r="J271"/>
  <c r="BK195"/>
  <c r="J382"/>
  <c r="J104"/>
  <c r="J254"/>
  <c r="BK115"/>
  <c r="BK337"/>
  <c r="BK283"/>
  <c r="J440"/>
  <c r="BK291"/>
  <c r="BK236"/>
  <c r="J482"/>
  <c r="J155"/>
  <c r="BK299"/>
  <c r="BK155"/>
  <c r="J371"/>
  <c r="J280"/>
  <c r="BK144"/>
  <c r="J363"/>
  <c r="BK243"/>
  <c r="BK524"/>
  <c r="BK366"/>
  <c r="J349"/>
  <c r="J250"/>
  <c r="J130"/>
  <c r="J332"/>
  <c r="J264"/>
  <c r="BK448"/>
  <c r="J274"/>
  <c r="J115"/>
  <c r="J322"/>
  <c r="BK330"/>
  <c r="J133"/>
  <c r="BK344"/>
  <c r="BK185"/>
  <c r="J506"/>
  <c r="BK373"/>
  <c r="BK295"/>
  <c r="J146"/>
  <c r="BK431"/>
  <c r="BK319"/>
  <c r="BK354"/>
  <c r="J252"/>
  <c r="BK175"/>
  <c r="J448"/>
  <c r="BK335"/>
  <c r="BK260"/>
  <c r="BK535"/>
  <c r="J418"/>
  <c r="BK303"/>
  <c r="J265"/>
  <c r="BK506"/>
  <c r="BK423"/>
  <c r="BK140"/>
  <c r="BK274"/>
  <c r="BK203"/>
  <c r="BK406"/>
  <c r="BK174"/>
  <c r="J416"/>
  <c r="J309"/>
  <c r="BK119"/>
  <c r="BK347"/>
  <c r="BK333"/>
  <c r="BK248"/>
  <c r="BK111"/>
  <c r="BK365"/>
  <c r="J299"/>
  <c r="J446"/>
  <c r="BK313"/>
  <c r="BK266"/>
  <c r="J180"/>
  <c r="BK383"/>
  <c r="J316"/>
  <c r="BK280"/>
  <c r="BK180"/>
  <c r="BK485"/>
  <c r="BK316"/>
  <c r="BK246"/>
  <c r="J96"/>
  <c r="J377"/>
  <c r="BK311"/>
  <c r="BK244"/>
  <c r="BK499"/>
  <c r="J311"/>
  <c r="J266"/>
  <c r="J182"/>
  <c r="BK418"/>
  <c r="J313"/>
  <c r="BK451"/>
  <c r="J350"/>
  <c r="BK278"/>
  <c r="BK233"/>
  <c i="1" r="AS54"/>
  <c i="2" r="J406"/>
  <c r="BK169"/>
  <c r="BK327"/>
  <c r="J236"/>
  <c r="BK502"/>
  <c r="J386"/>
  <c r="J317"/>
  <c r="J189"/>
  <c r="J496"/>
  <c r="J315"/>
  <c r="BK252"/>
  <c r="BK549"/>
  <c r="BK363"/>
  <c r="J365"/>
  <c r="J233"/>
  <c r="BK496"/>
  <c r="BK355"/>
  <c r="BK157"/>
  <c r="J499"/>
  <c r="J327"/>
  <c r="J248"/>
  <c r="BK446"/>
  <c r="J175"/>
  <c r="J278"/>
  <c r="J223"/>
  <c r="BK440"/>
  <c r="BK309"/>
  <c r="J169"/>
  <c r="J485"/>
  <c r="BK306"/>
  <c r="J203"/>
  <c r="BK433"/>
  <c r="BK167"/>
  <c r="J269"/>
  <c r="J207"/>
  <c r="BK416"/>
  <c r="J306"/>
  <c r="BK165"/>
  <c r="J423"/>
  <c r="J285"/>
  <c r="BK215"/>
  <c r="J375"/>
  <c r="BK371"/>
  <c r="BK256"/>
  <c r="BK104"/>
  <c r="BK379"/>
  <c r="J303"/>
  <c r="BK161"/>
  <c r="BK521"/>
  <c r="BK386"/>
  <c r="BK308"/>
  <c r="J256"/>
  <c r="J216"/>
  <c r="J488"/>
  <c r="J337"/>
  <c r="BK271"/>
  <c r="J119"/>
  <c r="J420"/>
  <c r="J293"/>
  <c r="J167"/>
  <c r="BK468"/>
  <c r="J358"/>
  <c r="J276"/>
  <c r="BK239"/>
  <c r="BK128"/>
  <c r="J342"/>
  <c r="BK332"/>
  <c r="J174"/>
  <c r="BK375"/>
  <c r="J195"/>
  <c r="J464"/>
  <c r="J347"/>
  <c r="BK269"/>
  <c r="J517"/>
  <c r="BK324"/>
  <c r="BK270"/>
  <c r="J185"/>
  <c r="J383"/>
  <c r="J286"/>
  <c r="J524"/>
  <c r="BK352"/>
  <c r="BK254"/>
  <c r="J111"/>
  <c r="J326"/>
  <c r="BK301"/>
  <c r="J100"/>
  <c r="BK377"/>
  <c r="J191"/>
  <c r="BK517"/>
  <c r="J355"/>
  <c r="J297"/>
  <c r="BK229"/>
  <c r="BK464"/>
  <c r="J161"/>
  <c r="BK289"/>
  <c r="BK231"/>
  <c r="J493"/>
  <c r="J291"/>
  <c r="J344"/>
  <c r="BK207"/>
  <c r="J442"/>
  <c r="J165"/>
  <c r="BK297"/>
  <c r="J246"/>
  <c r="BK454"/>
  <c r="J301"/>
  <c r="BK515"/>
  <c r="J354"/>
  <c r="J283"/>
  <c r="BK223"/>
  <c r="BK420"/>
  <c r="J369"/>
  <c r="J239"/>
  <c r="J470"/>
  <c r="BK339"/>
  <c r="BK258"/>
  <c r="J408"/>
  <c r="J289"/>
  <c r="J231"/>
  <c r="BK493"/>
  <c r="J144"/>
  <c r="BK262"/>
  <c r="J229"/>
  <c r="J451"/>
  <c r="J366"/>
  <c r="BK285"/>
  <c r="BK482"/>
  <c r="BK349"/>
  <c r="J270"/>
  <c r="BK182"/>
  <c r="BK408"/>
  <c r="BK130"/>
  <c r="J244"/>
  <c r="J515"/>
  <c r="BK369"/>
  <c r="J199"/>
  <c r="BK488"/>
  <c r="J333"/>
  <c r="J272"/>
  <c r="BK199"/>
  <c r="J454"/>
  <c r="BK358"/>
  <c r="BK146"/>
  <c r="BK286"/>
  <c r="BK216"/>
  <c r="J477"/>
  <c r="J367"/>
  <c r="BK281"/>
  <c r="J509"/>
  <c r="BK382"/>
  <c r="BK293"/>
  <c r="J227"/>
  <c r="BK477"/>
  <c r="BK317"/>
  <c r="BK264"/>
  <c r="BK227"/>
  <c r="J431"/>
  <c r="BK315"/>
  <c r="J549"/>
  <c r="J379"/>
  <c r="J262"/>
  <c r="J157"/>
  <c r="BK367"/>
  <c r="BK133"/>
  <c r="J258"/>
  <c r="J513"/>
  <c r="J319"/>
  <c r="BK191"/>
  <c r="BK513"/>
  <c r="J335"/>
  <c r="J281"/>
  <c r="BK470"/>
  <c r="BK350"/>
  <c r="BK100"/>
  <c r="J243"/>
  <c r="BK509"/>
  <c r="BK342"/>
  <c r="J295"/>
  <c r="J502"/>
  <c r="BK326"/>
  <c r="J260"/>
  <c r="J535"/>
  <c r="J339"/>
  <c r="BK272"/>
  <c r="J215"/>
  <c r="J468"/>
  <c r="J324"/>
  <c r="BK276"/>
  <c l="1" r="T95"/>
  <c r="BK118"/>
  <c r="J118"/>
  <c r="J58"/>
  <c r="BK173"/>
  <c r="J173"/>
  <c r="J59"/>
  <c r="BK226"/>
  <c r="J226"/>
  <c r="J60"/>
  <c r="T242"/>
  <c r="R268"/>
  <c r="P288"/>
  <c r="P321"/>
  <c r="R329"/>
  <c r="T341"/>
  <c r="BK385"/>
  <c r="J385"/>
  <c r="J72"/>
  <c r="BK453"/>
  <c r="J453"/>
  <c r="J73"/>
  <c r="P95"/>
  <c r="T118"/>
  <c r="P173"/>
  <c r="P226"/>
  <c r="R242"/>
  <c r="P268"/>
  <c r="R288"/>
  <c r="BK329"/>
  <c r="J329"/>
  <c r="J67"/>
  <c r="BK341"/>
  <c r="J341"/>
  <c r="J68"/>
  <c r="P362"/>
  <c r="BK381"/>
  <c r="J381"/>
  <c r="J71"/>
  <c r="R381"/>
  <c r="R385"/>
  <c r="T453"/>
  <c r="R508"/>
  <c r="P523"/>
  <c r="BK95"/>
  <c r="J95"/>
  <c r="J57"/>
  <c r="P118"/>
  <c r="R173"/>
  <c r="T226"/>
  <c r="P242"/>
  <c r="T268"/>
  <c r="T288"/>
  <c r="T321"/>
  <c r="T329"/>
  <c r="P341"/>
  <c r="BK362"/>
  <c r="J362"/>
  <c r="J70"/>
  <c r="R362"/>
  <c r="P381"/>
  <c r="T385"/>
  <c r="R453"/>
  <c r="P508"/>
  <c r="T508"/>
  <c r="R523"/>
  <c r="R95"/>
  <c r="R118"/>
  <c r="T173"/>
  <c r="R226"/>
  <c r="BK242"/>
  <c r="J242"/>
  <c r="J63"/>
  <c r="BK268"/>
  <c r="J268"/>
  <c r="J64"/>
  <c r="BK288"/>
  <c r="J288"/>
  <c r="J65"/>
  <c r="BK321"/>
  <c r="J321"/>
  <c r="J66"/>
  <c r="R321"/>
  <c r="P329"/>
  <c r="R341"/>
  <c r="T362"/>
  <c r="T381"/>
  <c r="P385"/>
  <c r="P453"/>
  <c r="BK508"/>
  <c r="J508"/>
  <c r="J74"/>
  <c r="BK523"/>
  <c r="J523"/>
  <c r="J75"/>
  <c r="T523"/>
  <c r="BK238"/>
  <c r="J238"/>
  <c r="J61"/>
  <c r="BK357"/>
  <c r="J357"/>
  <c r="J69"/>
  <c r="F51"/>
  <c r="J87"/>
  <c r="BE128"/>
  <c r="BE130"/>
  <c r="BE146"/>
  <c r="BE175"/>
  <c r="BE189"/>
  <c r="BE216"/>
  <c r="BE262"/>
  <c r="BE266"/>
  <c r="BE274"/>
  <c r="BE278"/>
  <c r="BE281"/>
  <c r="BE293"/>
  <c r="BE297"/>
  <c r="BE303"/>
  <c r="BE308"/>
  <c r="BE309"/>
  <c r="BE311"/>
  <c r="BE315"/>
  <c r="BE322"/>
  <c r="BE324"/>
  <c r="BE327"/>
  <c r="BE347"/>
  <c r="BE358"/>
  <c r="BE377"/>
  <c r="BE383"/>
  <c r="BE386"/>
  <c r="BE433"/>
  <c r="BE442"/>
  <c r="BE446"/>
  <c r="BE482"/>
  <c r="BE493"/>
  <c r="BE515"/>
  <c r="BE517"/>
  <c r="BE119"/>
  <c r="BE140"/>
  <c r="BE144"/>
  <c r="BE161"/>
  <c r="BE169"/>
  <c r="BE215"/>
  <c r="BE229"/>
  <c r="BE233"/>
  <c r="BE244"/>
  <c r="BE246"/>
  <c r="BE248"/>
  <c r="BE254"/>
  <c r="BE256"/>
  <c r="BE264"/>
  <c r="BE265"/>
  <c r="BE269"/>
  <c r="BE270"/>
  <c r="BE271"/>
  <c r="BE285"/>
  <c r="BE291"/>
  <c r="BE295"/>
  <c r="BE335"/>
  <c r="BE337"/>
  <c r="BE350"/>
  <c r="BE355"/>
  <c r="BE373"/>
  <c r="BE104"/>
  <c r="BE111"/>
  <c r="BE115"/>
  <c r="BE157"/>
  <c r="BE180"/>
  <c r="BE182"/>
  <c r="BE185"/>
  <c r="BE316"/>
  <c r="BE317"/>
  <c r="BE332"/>
  <c r="BE333"/>
  <c r="BE342"/>
  <c r="BE344"/>
  <c r="BE349"/>
  <c r="BE352"/>
  <c r="BE369"/>
  <c r="BE371"/>
  <c r="BE375"/>
  <c r="BE379"/>
  <c r="BE382"/>
  <c r="BE406"/>
  <c r="BE418"/>
  <c r="BE423"/>
  <c r="BE448"/>
  <c r="BE451"/>
  <c r="BE468"/>
  <c r="BE470"/>
  <c r="BE488"/>
  <c r="BE496"/>
  <c r="BE502"/>
  <c r="BE509"/>
  <c r="BE521"/>
  <c r="BE524"/>
  <c r="BE535"/>
  <c r="J50"/>
  <c r="BE96"/>
  <c r="BE100"/>
  <c r="BE133"/>
  <c r="BE155"/>
  <c r="BE165"/>
  <c r="BE167"/>
  <c r="BE174"/>
  <c r="BE191"/>
  <c r="BE195"/>
  <c r="BE199"/>
  <c r="BE203"/>
  <c r="BE207"/>
  <c r="BE223"/>
  <c r="BE227"/>
  <c r="BE231"/>
  <c r="BE236"/>
  <c r="BE239"/>
  <c r="BE243"/>
  <c r="BE250"/>
  <c r="BE252"/>
  <c r="BE258"/>
  <c r="BE260"/>
  <c r="BE272"/>
  <c r="BE276"/>
  <c r="BE280"/>
  <c r="BE283"/>
  <c r="BE286"/>
  <c r="BE289"/>
  <c r="BE299"/>
  <c r="BE301"/>
  <c r="BE306"/>
  <c r="BE313"/>
  <c r="BE319"/>
  <c r="BE326"/>
  <c r="BE330"/>
  <c r="BE339"/>
  <c r="BE354"/>
  <c r="BE363"/>
  <c r="BE365"/>
  <c r="BE366"/>
  <c r="BE367"/>
  <c r="BE408"/>
  <c r="BE416"/>
  <c r="BE420"/>
  <c r="BE431"/>
  <c r="BE440"/>
  <c r="BE454"/>
  <c r="BE464"/>
  <c r="BE477"/>
  <c r="BE485"/>
  <c r="BE499"/>
  <c r="BE506"/>
  <c r="BE513"/>
  <c r="BE549"/>
  <c r="J32"/>
  <c i="1" r="AW55"/>
  <c i="2" r="F33"/>
  <c i="1" r="BB55"/>
  <c r="BB54"/>
  <c r="W31"/>
  <c i="2" r="F32"/>
  <c i="1" r="BA55"/>
  <c r="BA54"/>
  <c r="AW54"/>
  <c r="AK30"/>
  <c i="2" r="F35"/>
  <c i="1" r="BD55"/>
  <c r="BD54"/>
  <c r="W33"/>
  <c i="2" r="F34"/>
  <c i="1" r="BC55"/>
  <c r="BC54"/>
  <c r="W32"/>
  <c i="2" l="1" r="R94"/>
  <c r="R241"/>
  <c r="P94"/>
  <c r="T241"/>
  <c r="P241"/>
  <c r="T94"/>
  <c r="T93"/>
  <c r="BK94"/>
  <c r="J94"/>
  <c r="J56"/>
  <c r="BK241"/>
  <c r="J241"/>
  <c r="J62"/>
  <c r="F31"/>
  <c i="1" r="AZ55"/>
  <c r="AZ54"/>
  <c r="W29"/>
  <c r="AY54"/>
  <c r="W30"/>
  <c r="AX54"/>
  <c i="2" r="J31"/>
  <c i="1" r="AV55"/>
  <c r="AT55"/>
  <c i="2" l="1" r="P93"/>
  <c i="1" r="AU55"/>
  <c i="2" r="R93"/>
  <c r="BK93"/>
  <c r="J93"/>
  <c r="J55"/>
  <c i="1" r="AU54"/>
  <c r="AV54"/>
  <c r="AK29"/>
  <c i="2" l="1" r="J28"/>
  <c i="1" r="AG55"/>
  <c r="AG54"/>
  <c r="AK26"/>
  <c r="AT54"/>
  <c i="2" l="1" r="J37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<sst xmlns="http://schemas.openxmlformats.org/spreadsheetml/2006/main">
  <si>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</si>
  <si>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</si>
  <si>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</si>
  <si>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</si>
  <si>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</si>
  <si>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{15908f3b-9f39-4f6a-8e2f-a874187c161d}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</si>
  <si>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</si>
  <si>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</si>
  <si>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</si>
  <si>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</si>
  <si>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</si>
  <si>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</si>
  <si>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</si>
  <si>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</si>
  <si>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</si>
  <si>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</si>
  <si>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</si>
  <si>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Hřiště Běžecká - oprava sociálního zázemí šatny</t>
  </si>
  <si>
    <t>KSO:</t>
  </si>
  <si>
    <t/>
  </si>
  <si>
    <t>CC-CZ:</t>
  </si>
  <si>
    <t>Místo:</t>
  </si>
  <si>
    <t>Sokolov, ul. Vítězná</t>
  </si>
  <si>
    <t>Datum:</t>
  </si>
  <si>
    <t>6. 12. 2023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</si>
  <si>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</si>
  <si>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</si>
  <si>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</si>
  <si>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</si>
  <si>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</si>
  <si>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</si>
  <si>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</si>
  <si>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</si>
  <si>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</si>
  <si>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</si>
  <si>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</si>
  <si>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</si>
  <si>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</si>
  <si>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</si>
  <si>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</si>
  <si>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</si>
  <si>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</si>
  <si>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</si>
  <si>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</si>
  <si>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</si>
  <si>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</si>
  <si>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</si>
  <si>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</si>
  <si>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</si>
  <si>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</si>
  <si>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</si>
  <si>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</si>
  <si>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</si>
  <si>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</si>
  <si>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</si>
  <si>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</si>
  <si>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</si>
  <si>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</si>
  <si>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</si>
  <si>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</si>
  <si>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</si>
  <si>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</si>
  <si>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</si>
  <si>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</si>
  <si>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</si>
  <si>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</si>
  <si>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</si>
  <si>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</si>
  <si>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</si>
  <si>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</si>
  <si>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</si>
  <si>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</si>
  <si>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</si>
  <si>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</si>
  <si>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</si>
  <si>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</si>
  <si>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</si>
  <si>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</si>
  <si>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</si>
  <si>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</si>
  <si>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</si>
  <si>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</si>
  <si>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</si>
  <si>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</si>
  <si>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</si>
  <si>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</si>
  <si>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</si>
  <si>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</si>
  <si>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</si>
  <si>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</si>
  <si>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</si>
  <si>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</si>
  <si>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</si>
  <si>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</si>
  <si>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</si>
  <si>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</si>
  <si>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</si>
  <si>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</si>
  <si>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</si>
  <si>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</si>
  <si>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</si>
  <si>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</si>
  <si>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</si>
  <si>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</si>
  <si>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</si>
  <si>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</si>
  <si>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</si>
  <si>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</si>
  <si>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</si>
  <si>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</si>
  <si>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</si>
  <si>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</si>
  <si>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</si>
  <si>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</si>
  <si>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</si>
  <si>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</si>
  <si>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</si>
  <si>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</si>
  <si>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</si>
  <si>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</si>
  <si>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</si>
  <si>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</si>
  <si>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</si>
  <si>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</si>
  <si>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310238211</t>
  </si>
  <si>
    <t>Zazdívka otvorů ve zdivu nadzákladovém cihlami pálenými plochy přes 0,25 m2 do 1 m2 na maltu vápenocementovou</t>
  </si>
  <si>
    <t>m3</t>
  </si>
  <si>
    <t>CS ÚRS 2023 02</t>
  </si>
  <si>
    <t>4</t>
  </si>
  <si>
    <t>-92489277</t>
  </si>
  <si>
    <t>Online PSC</t>
  </si>
  <si>
    <t>https://podminky.urs.cz/item/CS_URS_2023_02/310238211</t>
  </si>
  <si>
    <t>VV</t>
  </si>
  <si>
    <t>Okna ve sprchových koutech</t>
  </si>
  <si>
    <t>((0,59*0,59)*0,45)*2</t>
  </si>
  <si>
    <t>342272205</t>
  </si>
  <si>
    <t>Příčky z pórobetonových tvárnic hladkých na tenké maltové lože objemová hmotnost do 500 kg/m3, tloušťka příčky 50 mm</t>
  </si>
  <si>
    <t>m2</t>
  </si>
  <si>
    <t>-118677405</t>
  </si>
  <si>
    <t>https://podminky.urs.cz/item/CS_URS_2023_02/342272205</t>
  </si>
  <si>
    <t>Obezdívka větracího potrubí</t>
  </si>
  <si>
    <t>(0,2+0,2)*2,6</t>
  </si>
  <si>
    <t>342272225</t>
  </si>
  <si>
    <t>Příčky z pórobetonových tvárnic hladkých na tenké maltové lože objemová hmotnost do 500 kg/m3, tloušťka příčky 100 mm</t>
  </si>
  <si>
    <t>1729369859</t>
  </si>
  <si>
    <t>https://podminky.urs.cz/item/CS_URS_2023_02/342272225</t>
  </si>
  <si>
    <t>Příčka sprchy u radiátoru</t>
  </si>
  <si>
    <t>0,4*2,6</t>
  </si>
  <si>
    <t>Soklík sprchy</t>
  </si>
  <si>
    <t>1,25*0,1</t>
  </si>
  <si>
    <t>Součet</t>
  </si>
  <si>
    <t>342272245</t>
  </si>
  <si>
    <t>Příčky z pórobetonových tvárnic hladkých na tenké maltové lože objemová hmotnost do 500 kg/m3, tloušťka příčky 150 mm</t>
  </si>
  <si>
    <t>39174680</t>
  </si>
  <si>
    <t>https://podminky.urs.cz/item/CS_URS_2023_02/342272245</t>
  </si>
  <si>
    <t>Příčka mezi spchami a pisoárem</t>
  </si>
  <si>
    <t>1*2,6</t>
  </si>
  <si>
    <t>5</t>
  </si>
  <si>
    <t>342291121</t>
  </si>
  <si>
    <t>Ukotvení příček plochými kotvami, do konstrukce cihelné</t>
  </si>
  <si>
    <t>m</t>
  </si>
  <si>
    <t>1526718425</t>
  </si>
  <si>
    <t>https://podminky.urs.cz/item/CS_URS_2023_02/342291121</t>
  </si>
  <si>
    <t>2,6*4+0,59*4</t>
  </si>
  <si>
    <t>6</t>
  </si>
  <si>
    <t>Úpravy povrchů, podlahy a osazování výplní</t>
  </si>
  <si>
    <t>612131101</t>
  </si>
  <si>
    <t>Podkladní a spojovací vrstva vnitřních omítaných ploch cementový postřik nanášený ručně celoplošně stěn</t>
  </si>
  <si>
    <t>-1759541326</t>
  </si>
  <si>
    <t>https://podminky.urs.cz/item/CS_URS_2023_02/612131101</t>
  </si>
  <si>
    <t>Po otlučení obkladů a zazdívce oken v původních sprchách</t>
  </si>
  <si>
    <t>(2,64+2,64+4,89+4,89-0,9)*2</t>
  </si>
  <si>
    <t>-(0,59*0,49)*3</t>
  </si>
  <si>
    <t>-0,89*0,49</t>
  </si>
  <si>
    <t>((0,59+0,49+0,49)*0,2)*3</t>
  </si>
  <si>
    <t>(0,89+0,49+0,49)*0,2</t>
  </si>
  <si>
    <t>7</t>
  </si>
  <si>
    <t>612321121</t>
  </si>
  <si>
    <t>Omítka vápenocementová vnitřních ploch nanášená ručně jednovrstvá, tloušťky do 10 mm hladká svislých konstrukcí stěn</t>
  </si>
  <si>
    <t>-379448009</t>
  </si>
  <si>
    <t>https://podminky.urs.cz/item/CS_URS_2023_02/612321121</t>
  </si>
  <si>
    <t>8</t>
  </si>
  <si>
    <t>612321191</t>
  </si>
  <si>
    <t>Omítka vápenocementová vnitřních ploch nanášená ručně Příplatek k cenám za každých dalších i započatých 5 mm tloušťky omítky přes 10 mm stěn</t>
  </si>
  <si>
    <t>-1408430635</t>
  </si>
  <si>
    <t>https://podminky.urs.cz/item/CS_URS_2023_02/612321191</t>
  </si>
  <si>
    <t>28,333*2</t>
  </si>
  <si>
    <t>9</t>
  </si>
  <si>
    <t>612142001</t>
  </si>
  <si>
    <t>Potažení vnitřních ploch pletivem v ploše nebo pruzích, na plném podkladu sklovláknitým vtlačením do tmelu stěn</t>
  </si>
  <si>
    <t>1221296943</t>
  </si>
  <si>
    <t>https://podminky.urs.cz/item/CS_URS_2023_02/612142001</t>
  </si>
  <si>
    <t>Nové zdivo</t>
  </si>
  <si>
    <t>(1+1+0,15+0,4+0,4+0,1+0,2+0,2)*2,6</t>
  </si>
  <si>
    <t>(1,25+1,25)*0,1</t>
  </si>
  <si>
    <t>10</t>
  </si>
  <si>
    <t>622143003</t>
  </si>
  <si>
    <t>Montáž omítkových profilů plastových, pozinkovaných nebo dřevěných upevněných vtlačením do podkladní vrstvy nebo přibitím rohových s tkaninou</t>
  </si>
  <si>
    <t>-1089934107</t>
  </si>
  <si>
    <t>https://podminky.urs.cz/item/CS_URS_2023_02/622143003</t>
  </si>
  <si>
    <t>Nová zděná stěna</t>
  </si>
  <si>
    <t>2,6+2,6+2,6+2,6+1,25+1,25</t>
  </si>
  <si>
    <t>11</t>
  </si>
  <si>
    <t>M</t>
  </si>
  <si>
    <t>59051486</t>
  </si>
  <si>
    <t>profil rohový PVC 15x15mm s výztužnou tkaninou š 100mm pro ETICS</t>
  </si>
  <si>
    <t>1632672092</t>
  </si>
  <si>
    <t>12,9*1,15 'Přepočtené koeficientem množství</t>
  </si>
  <si>
    <t>12</t>
  </si>
  <si>
    <t>612131121</t>
  </si>
  <si>
    <t>Podkladní a spojovací vrstva vnitřních omítaných ploch penetrace disperzní nanášená ručně stěn</t>
  </si>
  <si>
    <t>49406450</t>
  </si>
  <si>
    <t>https://podminky.urs.cz/item/CS_URS_2023_02/612131121</t>
  </si>
  <si>
    <t>Stěny nad obkladem pod štuk</t>
  </si>
  <si>
    <t>(2,64+2,64+4,89+4,89+1+1+0,4+0,4)*0,6</t>
  </si>
  <si>
    <t>-(0,59*0,1)*3</t>
  </si>
  <si>
    <t>-0,89*0,1</t>
  </si>
  <si>
    <t>((0,59+0,1+0,1)*0,2)*3</t>
  </si>
  <si>
    <t>(0,89+0,1+0,1)*0,2</t>
  </si>
  <si>
    <t>13</t>
  </si>
  <si>
    <t>612311131</t>
  </si>
  <si>
    <t>Potažení vnitřních ploch vápenným štukem tloušťky do 3 mm svislých konstrukcí stěn</t>
  </si>
  <si>
    <t>1451040233</t>
  </si>
  <si>
    <t>https://podminky.urs.cz/item/CS_URS_2023_02/612311131</t>
  </si>
  <si>
    <t>14</t>
  </si>
  <si>
    <t>622321141</t>
  </si>
  <si>
    <t>Omítka vápenocementová vnějších ploch nanášená ručně dvouvrstvá, tloušťky jádrové omítky do 15 mm a tloušťky štuku do 3 mm štuková stěn</t>
  </si>
  <si>
    <t>730220639</t>
  </si>
  <si>
    <t>https://podminky.urs.cz/item/CS_URS_2023_02/622321141</t>
  </si>
  <si>
    <t>Zazdívka oken</t>
  </si>
  <si>
    <t>(0,59*0,59)*2</t>
  </si>
  <si>
    <t>631311124</t>
  </si>
  <si>
    <t>Mazanina z betonu prostého bez zvýšených nároků na prostředí tl. přes 80 do 120 mm tř. C 16/20</t>
  </si>
  <si>
    <t>1055778987</t>
  </si>
  <si>
    <t>https://podminky.urs.cz/item/CS_URS_2023_02/631311124</t>
  </si>
  <si>
    <t>Spádovaná mazanina ve sprše</t>
  </si>
  <si>
    <t>1,65*0,9*0,12</t>
  </si>
  <si>
    <t>16</t>
  </si>
  <si>
    <t>631319012</t>
  </si>
  <si>
    <t>Příplatek k cenám mazanin za úpravu povrchu mazaniny přehlazením, mazanina tl. přes 80 do 120 mm</t>
  </si>
  <si>
    <t>-1311282038</t>
  </si>
  <si>
    <t>https://podminky.urs.cz/item/CS_URS_2023_02/631319012</t>
  </si>
  <si>
    <t>17</t>
  </si>
  <si>
    <t>631319173</t>
  </si>
  <si>
    <t>Příplatek k cenám mazanin za stržení povrchu spodní vrstvy mazaniny latí před vložením výztuže nebo pletiva pro tl. obou vrstev mazaniny přes 80 do 120 mm</t>
  </si>
  <si>
    <t>820754436</t>
  </si>
  <si>
    <t>https://podminky.urs.cz/item/CS_URS_2023_02/631319173</t>
  </si>
  <si>
    <t>18</t>
  </si>
  <si>
    <t>631362021</t>
  </si>
  <si>
    <t>Výztuž mazanin ze svařovaných sítí z drátů typu KARI</t>
  </si>
  <si>
    <t>t</t>
  </si>
  <si>
    <t>939669459</t>
  </si>
  <si>
    <t>https://podminky.urs.cz/item/CS_URS_2023_02/631362021</t>
  </si>
  <si>
    <t>(((1,65*0,9)*4,44)*1,3)/1000</t>
  </si>
  <si>
    <t>Ostatní konstrukce a práce, bourání</t>
  </si>
  <si>
    <t>19</t>
  </si>
  <si>
    <t>009-x1</t>
  </si>
  <si>
    <t>Vybourání podezdívky sprchových koutů vč. likvidace</t>
  </si>
  <si>
    <t>soubor</t>
  </si>
  <si>
    <t>914622490</t>
  </si>
  <si>
    <t>20</t>
  </si>
  <si>
    <t>965081213</t>
  </si>
  <si>
    <t>Bourání podlah z dlaždic bez podkladního lože nebo mazaniny, s jakoukoliv výplní spár keramických nebo xylolitových tl. do 10 mm, plochy přes 1 m2</t>
  </si>
  <si>
    <t>-60894535</t>
  </si>
  <si>
    <t>https://podminky.urs.cz/item/CS_URS_2023_02/965081213</t>
  </si>
  <si>
    <t>4,89*2,65</t>
  </si>
  <si>
    <t>0,8*0,1</t>
  </si>
  <si>
    <t>965046111</t>
  </si>
  <si>
    <t>Broušení stávajících betonových podlah úběr do 3 mm</t>
  </si>
  <si>
    <t>-290857353</t>
  </si>
  <si>
    <t>https://podminky.urs.cz/item/CS_URS_2023_02/965046111</t>
  </si>
  <si>
    <t>22</t>
  </si>
  <si>
    <t>965046119</t>
  </si>
  <si>
    <t>Broušení stávajících betonových podlah Příplatek k ceně za každý další 1 mm úběru</t>
  </si>
  <si>
    <t>1262659376</t>
  </si>
  <si>
    <t>https://podminky.urs.cz/item/CS_URS_2023_02/965046119</t>
  </si>
  <si>
    <t>13,039*2</t>
  </si>
  <si>
    <t>23</t>
  </si>
  <si>
    <t>965042131</t>
  </si>
  <si>
    <t>Bourání mazanin betonových nebo z litého asfaltu tl. do 100 mm, plochy do 4 m2</t>
  </si>
  <si>
    <t>1088850123</t>
  </si>
  <si>
    <t>https://podminky.urs.cz/item/CS_URS_2023_02/965042131</t>
  </si>
  <si>
    <t>Sprcha</t>
  </si>
  <si>
    <t>1,8*1*0,1</t>
  </si>
  <si>
    <t>24</t>
  </si>
  <si>
    <t>965049111</t>
  </si>
  <si>
    <t>Bourání mazanin Příplatek k cenám za bourání mazanin betonových se svařovanou sítí, tl. do 100 mm</t>
  </si>
  <si>
    <t>873215558</t>
  </si>
  <si>
    <t>https://podminky.urs.cz/item/CS_URS_2023_02/965049111</t>
  </si>
  <si>
    <t>25</t>
  </si>
  <si>
    <t>968082015</t>
  </si>
  <si>
    <t>Vybourání plastových rámů oken s křídly, dveřních zárubní, vrat rámu oken s křídly, plochy do 1 m2</t>
  </si>
  <si>
    <t>-568487998</t>
  </si>
  <si>
    <t>https://podminky.urs.cz/item/CS_URS_2023_02/968082015</t>
  </si>
  <si>
    <t>Okna ve sprchách</t>
  </si>
  <si>
    <t>26</t>
  </si>
  <si>
    <t>977151121</t>
  </si>
  <si>
    <t>Jádrové vrty diamantovými korunkami do stavebních materiálů (železobetonu, betonu, cihel, obkladů, dlažeb, kamene) průměru přes 110 do 120 mm</t>
  </si>
  <si>
    <t>510596287</t>
  </si>
  <si>
    <t>https://podminky.urs.cz/item/CS_URS_2023_02/977151121</t>
  </si>
  <si>
    <t>Větrací potrubí kanalizace</t>
  </si>
  <si>
    <t>0,45</t>
  </si>
  <si>
    <t>27</t>
  </si>
  <si>
    <t>978013191</t>
  </si>
  <si>
    <t>Otlučení vápenných nebo vápenocementových omítek vnitřních ploch stěn s vyškrabáním spar, s očištěním zdiva, v rozsahu přes 50 do 100 %</t>
  </si>
  <si>
    <t>-574488579</t>
  </si>
  <si>
    <t>https://podminky.urs.cz/item/CS_URS_2023_02/978013191</t>
  </si>
  <si>
    <t>V místě zazdívek oken ve sprchových koutech</t>
  </si>
  <si>
    <t>((0,59+0,59+0,59+0,59)*0,2)*2</t>
  </si>
  <si>
    <t>28</t>
  </si>
  <si>
    <t>978015391</t>
  </si>
  <si>
    <t>Otlučení vápenných nebo vápenocementových omítek vnějších ploch s vyškrabáním spar a s očištěním zdiva stupně členitosti 1 a 2, v rozsahu přes 80 do 100 %</t>
  </si>
  <si>
    <t>812243288</t>
  </si>
  <si>
    <t>https://podminky.urs.cz/item/CS_URS_2023_02/978015391</t>
  </si>
  <si>
    <t>29</t>
  </si>
  <si>
    <t>978059541</t>
  </si>
  <si>
    <t>Odsekání obkladů stěn včetně otlučení podkladní omítky až na zdivo z obkládaček vnitřních, z jakýchkoliv materiálů, plochy přes 1 m2</t>
  </si>
  <si>
    <t>-1946383585</t>
  </si>
  <si>
    <t>https://podminky.urs.cz/item/CS_URS_2023_02/978059541</t>
  </si>
  <si>
    <t>-(0,59*0,49)*5</t>
  </si>
  <si>
    <t>((0,59+0,49+0,49)*0,2)*5</t>
  </si>
  <si>
    <t>30</t>
  </si>
  <si>
    <t>009-x2</t>
  </si>
  <si>
    <t>D+M+PH Zhotovení prostupu střechou pro nové odvětrání kanalizace - průraz, likvidace odpadu, opracování kolem potrubí proti zatečení</t>
  </si>
  <si>
    <t>-1644737327</t>
  </si>
  <si>
    <t>31</t>
  </si>
  <si>
    <t>949101111</t>
  </si>
  <si>
    <t>Lešení pomocné pracovní pro objekty pozemních staveb pro zatížení do 150 kg/m2, o výšce lešeňové podlahy do 1,9 m</t>
  </si>
  <si>
    <t>1412254595</t>
  </si>
  <si>
    <t>https://podminky.urs.cz/item/CS_URS_2023_02/949101111</t>
  </si>
  <si>
    <t>Uvnitř budovy</t>
  </si>
  <si>
    <t>4,89*2,64</t>
  </si>
  <si>
    <t>Fasáda</t>
  </si>
  <si>
    <t>32</t>
  </si>
  <si>
    <t>952901111</t>
  </si>
  <si>
    <t>Vyčištění budov nebo objektů před předáním do užívání budov bytové nebo občanské výstavby, světlé výšky podlaží do 4 m</t>
  </si>
  <si>
    <t>-546754388</t>
  </si>
  <si>
    <t>https://podminky.urs.cz/item/CS_URS_2023_02/952901111</t>
  </si>
  <si>
    <t>997</t>
  </si>
  <si>
    <t>Přesun sutě</t>
  </si>
  <si>
    <t>33</t>
  </si>
  <si>
    <t>997002611</t>
  </si>
  <si>
    <t>Nakládání suti a vybouraných hmot na dopravní prostředek pro vodorovné přemístění</t>
  </si>
  <si>
    <t>1470619741</t>
  </si>
  <si>
    <t>https://podminky.urs.cz/item/CS_URS_2023_02/997002611</t>
  </si>
  <si>
    <t>34</t>
  </si>
  <si>
    <t>997013211</t>
  </si>
  <si>
    <t>Vnitrostaveništní doprava suti a vybouraných hmot vodorovně do 50 m svisle ručně pro budovy a haly výšky do 6 m</t>
  </si>
  <si>
    <t>1765038756</t>
  </si>
  <si>
    <t>https://podminky.urs.cz/item/CS_URS_2023_02/997013211</t>
  </si>
  <si>
    <t>35</t>
  </si>
  <si>
    <t>997013501</t>
  </si>
  <si>
    <t>Odvoz suti a vybouraných hmot na skládku nebo meziskládku se složením, na vzdálenost do 1 km</t>
  </si>
  <si>
    <t>941043086</t>
  </si>
  <si>
    <t>https://podminky.urs.cz/item/CS_URS_2023_02/997013501</t>
  </si>
  <si>
    <t>36</t>
  </si>
  <si>
    <t>997013509</t>
  </si>
  <si>
    <t>Odvoz suti a vybouraných hmot na skládku nebo meziskládku se složením, na vzdálenost Příplatek k ceně za každý další i započatý 1 km přes 1 km</t>
  </si>
  <si>
    <t>1951791290</t>
  </si>
  <si>
    <t>https://podminky.urs.cz/item/CS_URS_2023_02/997013509</t>
  </si>
  <si>
    <t>3,692*6</t>
  </si>
  <si>
    <t>37</t>
  </si>
  <si>
    <t>997013631</t>
  </si>
  <si>
    <t>Poplatek za uložení stavebního odpadu na skládce (skládkovné) směsného stavebního a demoličního zatříděného do Katalogu odpadů pod kódem 17 09 04</t>
  </si>
  <si>
    <t>811192900</t>
  </si>
  <si>
    <t>https://podminky.urs.cz/item/CS_URS_2023_02/997013631</t>
  </si>
  <si>
    <t>998</t>
  </si>
  <si>
    <t>Přesun hmot</t>
  </si>
  <si>
    <t>38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</si>
  <si>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</si>
  <si>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</si>
  <si>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1383707342</t>
  </si>
  <si>
    <t>https://podminky.urs.cz/item/CS_URS_2023_02/998018001</t>
  </si>
  <si>
    <t>PSV</t>
  </si>
  <si>
    <t>Práce a dodávky PSV</t>
  </si>
  <si>
    <t>721</t>
  </si>
  <si>
    <t>Zdravotechnika - vnitřní kanalizace</t>
  </si>
  <si>
    <t>39</t>
  </si>
  <si>
    <t>721-x1</t>
  </si>
  <si>
    <t>Demontáž rozvodů v místnosti vč. likvidace</t>
  </si>
  <si>
    <t>318101711</t>
  </si>
  <si>
    <t>40</t>
  </si>
  <si>
    <t>721174043</t>
  </si>
  <si>
    <t>Potrubí z trub polypropylenových připojovací DN 50</t>
  </si>
  <si>
    <t>-2101965588</t>
  </si>
  <si>
    <t>https://podminky.urs.cz/item/CS_URS_2023_02/721174043</t>
  </si>
  <si>
    <t>41</t>
  </si>
  <si>
    <t>721174044</t>
  </si>
  <si>
    <t>Potrubí z trub polypropylenových připojovací DN 75</t>
  </si>
  <si>
    <t>2131087910</t>
  </si>
  <si>
    <t>https://podminky.urs.cz/item/CS_URS_2023_02/721174044</t>
  </si>
  <si>
    <t>42</t>
  </si>
  <si>
    <t>721174045</t>
  </si>
  <si>
    <t>Potrubí z trub polypropylenových připojovací DN 110</t>
  </si>
  <si>
    <t>741833936</t>
  </si>
  <si>
    <t>https://podminky.urs.cz/item/CS_URS_2023_02/721174045</t>
  </si>
  <si>
    <t>43</t>
  </si>
  <si>
    <t>721174063</t>
  </si>
  <si>
    <t>Potrubí z trub polypropylenových větrací DN 110</t>
  </si>
  <si>
    <t>-764743723</t>
  </si>
  <si>
    <t>https://podminky.urs.cz/item/CS_URS_2023_02/721174063</t>
  </si>
  <si>
    <t>44</t>
  </si>
  <si>
    <t>721194105</t>
  </si>
  <si>
    <t>Vyměření přípojek na potrubí vyvedení a upevnění odpadních výpustek DN 50</t>
  </si>
  <si>
    <t>kus</t>
  </si>
  <si>
    <t>-1860957903</t>
  </si>
  <si>
    <t>https://podminky.urs.cz/item/CS_URS_2023_02/721194105</t>
  </si>
  <si>
    <t>45</t>
  </si>
  <si>
    <t>721194109</t>
  </si>
  <si>
    <t>Vyměření přípojek na potrubí vyvedení a upevnění odpadních výpustek DN 110</t>
  </si>
  <si>
    <t>1275166353</t>
  </si>
  <si>
    <t>https://podminky.urs.cz/item/CS_URS_2023_02/721194109</t>
  </si>
  <si>
    <t>46</t>
  </si>
  <si>
    <t>721212123</t>
  </si>
  <si>
    <t>Odtokové sprchové žlaby se zápachovou uzávěrkou a krycím roštem délky 800 mm</t>
  </si>
  <si>
    <t>-1517465236</t>
  </si>
  <si>
    <t>https://podminky.urs.cz/item/CS_URS_2023_02/721212123</t>
  </si>
  <si>
    <t>47</t>
  </si>
  <si>
    <t>721274103</t>
  </si>
  <si>
    <t>Ventily přivzdušňovací odpadních potrubí venkovní DN 110</t>
  </si>
  <si>
    <t>2102910991</t>
  </si>
  <si>
    <t>https://podminky.urs.cz/item/CS_URS_2023_02/721274103</t>
  </si>
  <si>
    <t>48</t>
  </si>
  <si>
    <t>721273153</t>
  </si>
  <si>
    <t>Ventilační hlavice z polypropylenu (PP) DN 110</t>
  </si>
  <si>
    <t>1276334537</t>
  </si>
  <si>
    <t>https://podminky.urs.cz/item/CS_URS_2023_02/721273153</t>
  </si>
  <si>
    <t>49</t>
  </si>
  <si>
    <t>721290111</t>
  </si>
  <si>
    <t>Zkouška těsnosti kanalizace v objektech vodou do DN 125</t>
  </si>
  <si>
    <t>1549061442</t>
  </si>
  <si>
    <t>https://podminky.urs.cz/item/CS_URS_2023_02/721290111</t>
  </si>
  <si>
    <t>50</t>
  </si>
  <si>
    <t>721-x2</t>
  </si>
  <si>
    <t>Stavební přípomoc - vysekání prostupů a rýh, likvidace odpadu, hrubé stavební začištění vč. bouracích prací a začištění podlahy po přesunu odvětrání kanalizace</t>
  </si>
  <si>
    <t>-1589871187</t>
  </si>
  <si>
    <t>51</t>
  </si>
  <si>
    <t>721-x3</t>
  </si>
  <si>
    <t>Monitoring a čištění stávajícího kanalizačního potrubí - komplet rozvody pod budovou vč. přípojky (po kanalizační šachtu na ulici Vítězná)</t>
  </si>
  <si>
    <t>1645764811</t>
  </si>
  <si>
    <t>52</t>
  </si>
  <si>
    <t>998721201</t>
  </si>
  <si>
    <t>Přesun hmot pro vnitřní kanalizace stanovený procentní sazbou (%) z ceny vodorovná dopravní vzdálenost do 50 m v objektech výšky do 6 m</t>
  </si>
  <si>
    <t>%</t>
  </si>
  <si>
    <t>1946089335</t>
  </si>
  <si>
    <t>https://podminky.urs.cz/item/CS_URS_2023_02/998721201</t>
  </si>
  <si>
    <t>722</t>
  </si>
  <si>
    <t>Zdravotechnika - vnitřní vodovod</t>
  </si>
  <si>
    <t>53</t>
  </si>
  <si>
    <t>722-x1</t>
  </si>
  <si>
    <t xml:space="preserve">Demontáž rozvodů v místnosti vč. likvidace </t>
  </si>
  <si>
    <t>-416259964</t>
  </si>
  <si>
    <t>54</t>
  </si>
  <si>
    <t>722-x2</t>
  </si>
  <si>
    <t>Demontáž směšovače vody s předáním investorovi</t>
  </si>
  <si>
    <t>-1565659865</t>
  </si>
  <si>
    <t>55</t>
  </si>
  <si>
    <t>722-x3</t>
  </si>
  <si>
    <t xml:space="preserve">D+M Kulový kohout na přívodu studené vody (hlavní uzávěr), chrom - osazení na stávající potrubí </t>
  </si>
  <si>
    <t>1717960844</t>
  </si>
  <si>
    <t>56</t>
  </si>
  <si>
    <t>722174023</t>
  </si>
  <si>
    <t xml:space="preserve">Potrubí z plastových trubek z polypropylenu PPR svařovaných polyfúzně PN 20 (SDR 6) </t>
  </si>
  <si>
    <t>2121957313</t>
  </si>
  <si>
    <t>https://podminky.urs.cz/item/CS_URS_2023_02/722174023</t>
  </si>
  <si>
    <t>57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</si>
  <si>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</si>
  <si>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</si>
  <si>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-1576198257</t>
  </si>
  <si>
    <t>https://podminky.urs.cz/item/CS_URS_2023_02/722181242</t>
  </si>
  <si>
    <t>58</t>
  </si>
  <si>
    <t>722220152</t>
  </si>
  <si>
    <t>Armatury s jedním závitem plastové (PPR) PN 20 (SDR 6) DN 20 x G 1/2"</t>
  </si>
  <si>
    <t>-395854707</t>
  </si>
  <si>
    <t>https://podminky.urs.cz/item/CS_URS_2023_02/722220152</t>
  </si>
  <si>
    <t>59</t>
  </si>
  <si>
    <t>722220161</t>
  </si>
  <si>
    <t>Armatury s jedním závitem plastové (PPR) PN 20 (SDR 6) DN 20 x G 1/2" (nástěnný komplet)</t>
  </si>
  <si>
    <t>62254302</t>
  </si>
  <si>
    <t>https://podminky.urs.cz/item/CS_URS_2023_02/722220161</t>
  </si>
  <si>
    <t>60</t>
  </si>
  <si>
    <t>722221135/R</t>
  </si>
  <si>
    <t>D+M Výtokový kulový kohout DN25 s páčkou</t>
  </si>
  <si>
    <t>-1585492620</t>
  </si>
  <si>
    <t>61</t>
  </si>
  <si>
    <t>722290234</t>
  </si>
  <si>
    <t>Zkoušky, proplach a desinfekce vodovodního potrubí proplach a desinfekce vodovodního potrubí do DN 80</t>
  </si>
  <si>
    <t>-1731979272</t>
  </si>
  <si>
    <t>https://podminky.urs.cz/item/CS_URS_2023_02/722290234</t>
  </si>
  <si>
    <t>62</t>
  </si>
  <si>
    <t>722290246</t>
  </si>
  <si>
    <t>Zkoušky, proplach a desinfekce vodovodního potrubí zkoušky těsnosti vodovodního potrubí plastového do DN 40</t>
  </si>
  <si>
    <t>863296238</t>
  </si>
  <si>
    <t>https://podminky.urs.cz/item/CS_URS_2023_02/722290246</t>
  </si>
  <si>
    <t>63</t>
  </si>
  <si>
    <t>722-x4</t>
  </si>
  <si>
    <t>Stavební přípomoc - vysekání prostupů a rýh, likvidace odpadu, hrubé stavební začištění</t>
  </si>
  <si>
    <t>-144910249</t>
  </si>
  <si>
    <t>64</t>
  </si>
  <si>
    <t>998722201</t>
  </si>
  <si>
    <t>Přesun hmot pro vnitřní vodovod stanovený procentní sazbou (%) z ceny vodorovná dopravní vzdálenost do 50 m v objektech výšky do 6 m</t>
  </si>
  <si>
    <t>-1743206779</t>
  </si>
  <si>
    <t>https://podminky.urs.cz/item/CS_URS_2023_02/998722201</t>
  </si>
  <si>
    <t>725</t>
  </si>
  <si>
    <t>Zdravotechnika - zařizovací předměty</t>
  </si>
  <si>
    <t>65</t>
  </si>
  <si>
    <t>725110814</t>
  </si>
  <si>
    <t>Demontáž klozetů kombi</t>
  </si>
  <si>
    <t>-1078986975</t>
  </si>
  <si>
    <t>https://podminky.urs.cz/item/CS_URS_2023_02/725110814</t>
  </si>
  <si>
    <t>66</t>
  </si>
  <si>
    <t>725122817</t>
  </si>
  <si>
    <t>Demontáž pisoárů bez nádrže s rohovým ventilem s 1 záchodkem</t>
  </si>
  <si>
    <t>-775056082</t>
  </si>
  <si>
    <t>https://podminky.urs.cz/item/CS_URS_2023_02/725122817</t>
  </si>
  <si>
    <t>67</t>
  </si>
  <si>
    <t>725210821</t>
  </si>
  <si>
    <t>Demontáž umyvadel bez výtokových armatur umyvadel</t>
  </si>
  <si>
    <t>2120941463</t>
  </si>
  <si>
    <t>https://podminky.urs.cz/item/CS_URS_2023_02/725210821</t>
  </si>
  <si>
    <t>68</t>
  </si>
  <si>
    <t>725240811</t>
  </si>
  <si>
    <t>Demontáž sprchových kabin a vaniček bez výtokových armatur kabin</t>
  </si>
  <si>
    <t>-950675424</t>
  </si>
  <si>
    <t>https://podminky.urs.cz/item/CS_URS_2023_02/725240811</t>
  </si>
  <si>
    <t>69</t>
  </si>
  <si>
    <t>725820801</t>
  </si>
  <si>
    <t>Demontáž baterií nástěnných do G 3/4</t>
  </si>
  <si>
    <t>1614046277</t>
  </si>
  <si>
    <t>https://podminky.urs.cz/item/CS_URS_2023_02/725820801</t>
  </si>
  <si>
    <t>70</t>
  </si>
  <si>
    <t>725820802</t>
  </si>
  <si>
    <t>Demontáž baterií stojánkových do 1 otvoru</t>
  </si>
  <si>
    <t>-997432102</t>
  </si>
  <si>
    <t>https://podminky.urs.cz/item/CS_URS_2023_02/725820802</t>
  </si>
  <si>
    <t>71</t>
  </si>
  <si>
    <t>725860811</t>
  </si>
  <si>
    <t>Demontáž zápachových uzávěrek pro zařizovací předměty jednoduchých</t>
  </si>
  <si>
    <t>-1443172870</t>
  </si>
  <si>
    <t>https://podminky.urs.cz/item/CS_URS_2023_02/725860811</t>
  </si>
  <si>
    <t>72</t>
  </si>
  <si>
    <t>725112182</t>
  </si>
  <si>
    <t>Zařízení záchodů kombi klozety s úspornou armaturou odpad svislý</t>
  </si>
  <si>
    <t>-1112305680</t>
  </si>
  <si>
    <t>https://podminky.urs.cz/item/CS_URS_2023_02/725112182</t>
  </si>
  <si>
    <t>P</t>
  </si>
  <si>
    <t>Poznámka k položce:_x000d_
sedátko z duroplastu</t>
  </si>
  <si>
    <t>73</t>
  </si>
  <si>
    <t>725121511</t>
  </si>
  <si>
    <t>Pisoárové záchodky keramické bez splachovací nádrže urinál odsávací, přívod vody vnitřní vodorovný</t>
  </si>
  <si>
    <t>-2143284394</t>
  </si>
  <si>
    <t>https://podminky.urs.cz/item/CS_URS_2023_02/725121511</t>
  </si>
  <si>
    <t>74</t>
  </si>
  <si>
    <t>725-x1</t>
  </si>
  <si>
    <t>D+M Samouzavírací podomítkový ventil pro urinál, chrom</t>
  </si>
  <si>
    <t>1439289833</t>
  </si>
  <si>
    <t>75</t>
  </si>
  <si>
    <t>725211603</t>
  </si>
  <si>
    <t>Umyvadla keramická bílá bez výtokových armatur připevněná na stěnu šrouby bez sloupu nebo krytu na sifon, šířka umyvadla 600 mm</t>
  </si>
  <si>
    <t>-150521415</t>
  </si>
  <si>
    <t>https://podminky.urs.cz/item/CS_URS_2023_02/725211603</t>
  </si>
  <si>
    <t>76</t>
  </si>
  <si>
    <t>725822611</t>
  </si>
  <si>
    <t>Baterie umyvadlové stojánkové pákové bez výpusti</t>
  </si>
  <si>
    <t>-1916182380</t>
  </si>
  <si>
    <t>https://podminky.urs.cz/item/CS_URS_2023_02/725822611</t>
  </si>
  <si>
    <t>77</t>
  </si>
  <si>
    <t>725869101</t>
  </si>
  <si>
    <t>Zápachové uzávěrky zařizovacích předmětů montáž zápachových uzávěrek umyvadlových do DN 40</t>
  </si>
  <si>
    <t>-1505715359</t>
  </si>
  <si>
    <t>https://podminky.urs.cz/item/CS_URS_2023_02/725869101</t>
  </si>
  <si>
    <t>78</t>
  </si>
  <si>
    <t>6000113850/R</t>
  </si>
  <si>
    <t>Sifon umyvadlový celokovový s nerezovou mřížkou</t>
  </si>
  <si>
    <t>1752011898</t>
  </si>
  <si>
    <t>79</t>
  </si>
  <si>
    <t>725841333/R</t>
  </si>
  <si>
    <t>Baterie sprchové podomítkové (zápustné) s přepínačem a pevnou sprchou vč. podomítkového boxu</t>
  </si>
  <si>
    <t>1822479938</t>
  </si>
  <si>
    <t>80</t>
  </si>
  <si>
    <t>725813111</t>
  </si>
  <si>
    <t>Ventily rohové bez připojovací trubičky nebo flexi hadičky G 1/2"</t>
  </si>
  <si>
    <t>-1479495076</t>
  </si>
  <si>
    <t>https://podminky.urs.cz/item/CS_URS_2023_02/725813111</t>
  </si>
  <si>
    <t>81</t>
  </si>
  <si>
    <t>998725201</t>
  </si>
  <si>
    <t>Přesun hmot pro zařizovací předměty stanovený procentní sazbou (%) z ceny vodorovná dopravní vzdálenost do 50 m v objektech výšky do 6 m</t>
  </si>
  <si>
    <t>1197333275</t>
  </si>
  <si>
    <t>https://podminky.urs.cz/item/CS_URS_2023_02/998725201</t>
  </si>
  <si>
    <t>735</t>
  </si>
  <si>
    <t>Ústřední vytápění - otopná tělesa</t>
  </si>
  <si>
    <t>82</t>
  </si>
  <si>
    <t>735151821</t>
  </si>
  <si>
    <t>Demontáž otopných těles panelových dvouřadých stavební délky do 1500 mm</t>
  </si>
  <si>
    <t>-1633939342</t>
  </si>
  <si>
    <t>https://podminky.urs.cz/item/CS_URS_2023_02/735151821</t>
  </si>
  <si>
    <t>83</t>
  </si>
  <si>
    <t>735151377</t>
  </si>
  <si>
    <t>Otopná tělesa panelová dvoudesková PN 1,0 MPa, T do 110°C bez přídavné přestupní plochy výšky tělesa 600 mm stavební délky / výkonu 1000 mm / 978 W</t>
  </si>
  <si>
    <t>-1455569693</t>
  </si>
  <si>
    <t>https://podminky.urs.cz/item/CS_URS_2023_02/735151377</t>
  </si>
  <si>
    <t>84</t>
  </si>
  <si>
    <t>735-x1</t>
  </si>
  <si>
    <t>Přípomoc pro výměnu radiátoru - zamrazení potrubí, vypuštění radiátoru, případná úprava potrubí, odvzdušnění nového radiátoru</t>
  </si>
  <si>
    <t>-857419080</t>
  </si>
  <si>
    <t>85</t>
  </si>
  <si>
    <t>998735201</t>
  </si>
  <si>
    <t>Přesun hmot pro otopná tělesa stanovený procentní sazbou (%) z ceny vodorovná dopravní vzdálenost do 50 m v objektech výšky do 6 m</t>
  </si>
  <si>
    <t>2011856600</t>
  </si>
  <si>
    <t>https://podminky.urs.cz/item/CS_URS_2023_02/998735201</t>
  </si>
  <si>
    <t>741</t>
  </si>
  <si>
    <t>Elektroinstalace - silnoproud</t>
  </si>
  <si>
    <t>86</t>
  </si>
  <si>
    <t>741371821</t>
  </si>
  <si>
    <t>Demontáž svítidel bez zachování funkčnosti (do suti) interiérových modulového systému zářivkových, délky do 1100 mm</t>
  </si>
  <si>
    <t>1547339148</t>
  </si>
  <si>
    <t>https://podminky.urs.cz/item/CS_URS_2023_02/741371821</t>
  </si>
  <si>
    <t>87</t>
  </si>
  <si>
    <t>741-x1</t>
  </si>
  <si>
    <t>Úprava vodičů pro nová stropní svítidla - demontáž případných stávajících nevyhovujících vodičů, likvidace, D+M nových vodičů s protažením nad SDK stropem s vyvedením v místech nových svítidel</t>
  </si>
  <si>
    <t>-1054041906</t>
  </si>
  <si>
    <t>88</t>
  </si>
  <si>
    <t>741372061</t>
  </si>
  <si>
    <t>Montáž svítidel s integrovaným zdrojem LED se zapojením vodičů interiérových přisazených stropních hranatých nebo kruhových, plochy do 0,09 m2</t>
  </si>
  <si>
    <t>1206572931</t>
  </si>
  <si>
    <t>https://podminky.urs.cz/item/CS_URS_2023_02/741372061</t>
  </si>
  <si>
    <t>89</t>
  </si>
  <si>
    <t>34825001/R</t>
  </si>
  <si>
    <t>led koupelnové stropní svítidlo LED/18W/230V IP44, hranaté, vel. 280x280mm, 1200 lm</t>
  </si>
  <si>
    <t>-874005460</t>
  </si>
  <si>
    <t>Poznámka k položce:_x000d_
Materiál	Plast_x000d_
Barva	Bílá_x000d_
Patice	Integrovaný LED modul_x000d_
Počet žárovek	1_x000d_
Žárovky součástí balení	ANO (LED)_x000d_
Barva světla	Denní bílá_x000d_
Teplota chromatičnosti	4000 K_x000d_
Příkon zdroje	18 W_x000d_
Ekvivalent klasické žárovky	80 W_x000d_
Max. příkon zdroje	18 W_x000d_
Celkový příkon svítidla	18 W_x000d_
Světelný tok celkový	1200 lm_x000d_
Funkce	LED technologie_x000d_
Průměrná životnost zdroje	25000 h_x000d_
Úhel vyzařování	115 °_x000d_
Index podání barev (CRI)	80 Ra_x000d_
Výška	53 mm_x000d_
Šířka	280 mm_x000d_
Délka	280 mm_x000d_
Hmotnost	0,1 kg_x000d_
Stupeň krytí (IP)	IP44_x000d_
Napětí	230 V_x000d_
Třída ochrany před úrazem elektrickým proudem	2_x000d_
Záruční doba	36 měsíců</t>
  </si>
  <si>
    <t>90</t>
  </si>
  <si>
    <t>741810001</t>
  </si>
  <si>
    <t>Zkoušky a prohlídky elektrických rozvodů a zařízení celková prohlídka a vyhotovení revizní zprávy pro objem montážních prací do 100 tis. Kč</t>
  </si>
  <si>
    <t>799048376</t>
  </si>
  <si>
    <t>https://podminky.urs.cz/item/CS_URS_2023_02/741810001</t>
  </si>
  <si>
    <t>91</t>
  </si>
  <si>
    <t>998741201</t>
  </si>
  <si>
    <t>Přesun hmot pro silnoproud stanovený procentní sazbou (%) z ceny vodorovná dopravní vzdálenost do 50 m v objektech výšky do 6 m</t>
  </si>
  <si>
    <t>1223298090</t>
  </si>
  <si>
    <t>https://podminky.urs.cz/item/CS_URS_2023_02/998741201</t>
  </si>
  <si>
    <t>763</t>
  </si>
  <si>
    <t>Konstrukce suché výstavby</t>
  </si>
  <si>
    <t>92</t>
  </si>
  <si>
    <t>763131913</t>
  </si>
  <si>
    <t>Zhotovení otvorů v podhledech a podkrovích ze sádrokartonových desek pro prostupy (voda, elektro, topení, VZT), osvětlení, sprinklery, revizní klapky a dvířka včetně vyztužení profily, velikost přes 0,25 do 0,50 m2</t>
  </si>
  <si>
    <t>-798255433</t>
  </si>
  <si>
    <t>https://podminky.urs.cz/item/CS_URS_2023_02/763131913</t>
  </si>
  <si>
    <t>93</t>
  </si>
  <si>
    <t>763411811</t>
  </si>
  <si>
    <t>Demontáž sanitárních příček vhodných do mokrého nebo suchého prostředí z desek - PRO ZPĚTNÉ POUŽITÍ</t>
  </si>
  <si>
    <t>1878771543</t>
  </si>
  <si>
    <t>https://podminky.urs.cz/item/CS_URS_2023_02/763411811</t>
  </si>
  <si>
    <t>(2+1,37+1,37)*2</t>
  </si>
  <si>
    <t>94</t>
  </si>
  <si>
    <t>763411821</t>
  </si>
  <si>
    <t>Demontáž sanitárních příček vhodných do mokrého nebo suchého prostředí dveří - PRO ZPĚTNÉ POUŽITÍ</t>
  </si>
  <si>
    <t>341692591</t>
  </si>
  <si>
    <t>https://podminky.urs.cz/item/CS_URS_2023_02/763411821</t>
  </si>
  <si>
    <t>95</t>
  </si>
  <si>
    <t>763-X2</t>
  </si>
  <si>
    <t>Zpětná montáž sanitárních příček s novým ukotvením</t>
  </si>
  <si>
    <t>811774124</t>
  </si>
  <si>
    <t>96</t>
  </si>
  <si>
    <t>763-x1</t>
  </si>
  <si>
    <t>D+M Vyspravení stávajících SDK podhledů - např. po demontáži zářivek, praskliny spojů, tmelení nerovností, apod...</t>
  </si>
  <si>
    <t>-272938826</t>
  </si>
  <si>
    <t>97</t>
  </si>
  <si>
    <t>763171213</t>
  </si>
  <si>
    <t>Montáž klapek pro konstrukce ze sádrokartonových desek revizních pro podhledy, velikost přes 0,25 do 0,50 m2</t>
  </si>
  <si>
    <t>-1565155204</t>
  </si>
  <si>
    <t>https://podminky.urs.cz/item/CS_URS_2023_02/763171213</t>
  </si>
  <si>
    <t>98</t>
  </si>
  <si>
    <t>3631101900</t>
  </si>
  <si>
    <t>Dvířka revizní do SDK DK 600×600 mm</t>
  </si>
  <si>
    <t>1633224236</t>
  </si>
  <si>
    <t>99</t>
  </si>
  <si>
    <t>998763401</t>
  </si>
  <si>
    <t>Přesun hmot pro konstrukce montované z desek stanovený procentní sazbou (%) z ceny vodorovná dopravní vzdálenost do 50 m v objektech výšky do 6 m</t>
  </si>
  <si>
    <t>-1800571305</t>
  </si>
  <si>
    <t>https://podminky.urs.cz/item/CS_URS_2023_02/998763401</t>
  </si>
  <si>
    <t>764</t>
  </si>
  <si>
    <t>Konstrukce klempířské</t>
  </si>
  <si>
    <t>100</t>
  </si>
  <si>
    <t>764002851</t>
  </si>
  <si>
    <t>Demontáž klempířských konstrukcí oplechování parapetů do suti</t>
  </si>
  <si>
    <t>-103709848</t>
  </si>
  <si>
    <t>https://podminky.urs.cz/item/CS_URS_2023_02/764002851</t>
  </si>
  <si>
    <t>0,59*2</t>
  </si>
  <si>
    <t>766</t>
  </si>
  <si>
    <t>Konstrukce truhlářské</t>
  </si>
  <si>
    <t>101</t>
  </si>
  <si>
    <t>766691914</t>
  </si>
  <si>
    <t>Ostatní práce vyvěšení nebo zavěšení křídel dřevěných dveřních, plochy do 2 m2</t>
  </si>
  <si>
    <t>-1743795428</t>
  </si>
  <si>
    <t>https://podminky.urs.cz/item/CS_URS_2023_02/766691914</t>
  </si>
  <si>
    <t>102</t>
  </si>
  <si>
    <t>766-x1</t>
  </si>
  <si>
    <t>Demontáž pákového ovladače okna - 2x likvidace, 4x uschování</t>
  </si>
  <si>
    <t>710643138</t>
  </si>
  <si>
    <t>103</t>
  </si>
  <si>
    <t>766-x2</t>
  </si>
  <si>
    <t>Zpětná montáž pákového ovladače okna s novým ukotvením</t>
  </si>
  <si>
    <t>-670673241</t>
  </si>
  <si>
    <t>104</t>
  </si>
  <si>
    <t>766660001</t>
  </si>
  <si>
    <t>Montáž dveřních křídel dřevěných nebo plastových otevíravých do ocelové zárubně povrchově upravených jednokřídlových, šířky do 800 mm</t>
  </si>
  <si>
    <t>14617533</t>
  </si>
  <si>
    <t>https://podminky.urs.cz/item/CS_URS_2023_02/766660001</t>
  </si>
  <si>
    <t>105</t>
  </si>
  <si>
    <t>61162074</t>
  </si>
  <si>
    <t>dveře jednokřídlé voštinové povrch laminátový plné 800x1970-2100mm</t>
  </si>
  <si>
    <t>354792663</t>
  </si>
  <si>
    <t>Poznámka k položce:_x000d_
výběr dle investora</t>
  </si>
  <si>
    <t>106</t>
  </si>
  <si>
    <t>766660728</t>
  </si>
  <si>
    <t>Montáž dveřních doplňků dveřního kování interiérového zámku</t>
  </si>
  <si>
    <t>-2072899529</t>
  </si>
  <si>
    <t>https://podminky.urs.cz/item/CS_URS_2023_02/766660728</t>
  </si>
  <si>
    <t>107</t>
  </si>
  <si>
    <t>54964102/R</t>
  </si>
  <si>
    <t xml:space="preserve">vložka cylindrická </t>
  </si>
  <si>
    <t>-1706327440</t>
  </si>
  <si>
    <t>108</t>
  </si>
  <si>
    <t>766660729</t>
  </si>
  <si>
    <t>Montáž dveřních doplňků dveřního kování interiérového štítku s klikou</t>
  </si>
  <si>
    <t>-946833613</t>
  </si>
  <si>
    <t>https://podminky.urs.cz/item/CS_URS_2023_02/766660729</t>
  </si>
  <si>
    <t>109</t>
  </si>
  <si>
    <t>54914123</t>
  </si>
  <si>
    <t>kování rozetové klika/klika</t>
  </si>
  <si>
    <t>1058038321</t>
  </si>
  <si>
    <t>110</t>
  </si>
  <si>
    <t>998766201</t>
  </si>
  <si>
    <t>Přesun hmot pro konstrukce truhlářské stanovený procentní sazbou (%) z ceny vodorovná dopravní vzdálenost do 50 m v objektech výšky do 6 m</t>
  </si>
  <si>
    <t>-655782043</t>
  </si>
  <si>
    <t>https://podminky.urs.cz/item/CS_URS_2023_02/998766201</t>
  </si>
  <si>
    <t>767</t>
  </si>
  <si>
    <t>Konstrukce zámečnické</t>
  </si>
  <si>
    <t>111</t>
  </si>
  <si>
    <t>767-x1</t>
  </si>
  <si>
    <t>Zaříznutí a demontáž mříže na fasádě v místě zazdívky oken, likvidace odpadu, nátěr ponechané části mříže v místě řezů</t>
  </si>
  <si>
    <t>-1491787104</t>
  </si>
  <si>
    <t>112</t>
  </si>
  <si>
    <t>998767201</t>
  </si>
  <si>
    <t>Přesun hmot pro zámečnické konstrukce stanovený procentní sazbou (%) z ceny vodorovná dopravní vzdálenost do 50 m v objektech výšky do 6 m</t>
  </si>
  <si>
    <t>-1975128705</t>
  </si>
  <si>
    <t>https://podminky.urs.cz/item/CS_URS_2023_02/998767201</t>
  </si>
  <si>
    <t>771</t>
  </si>
  <si>
    <t>Podlahy z dlaždic</t>
  </si>
  <si>
    <t>113</t>
  </si>
  <si>
    <t>771121011</t>
  </si>
  <si>
    <t>Příprava podkladu před provedením dlažby nátěr penetrační na podlahu</t>
  </si>
  <si>
    <t>-628281332</t>
  </si>
  <si>
    <t>https://podminky.urs.cz/item/CS_URS_2023_02/771121011</t>
  </si>
  <si>
    <t>Pod samonivelační stěrku</t>
  </si>
  <si>
    <t>-1*0,15</t>
  </si>
  <si>
    <t>-1,65*0,1</t>
  </si>
  <si>
    <t>Mezisoučet</t>
  </si>
  <si>
    <t>Dlažba ve sprše vč. vnitřní a vrchní části soklíku</t>
  </si>
  <si>
    <t>1,65*0,9</t>
  </si>
  <si>
    <t>Dlažba mimo sprchu vč. vnější části soklíku</t>
  </si>
  <si>
    <t>-1,8*1</t>
  </si>
  <si>
    <t>114</t>
  </si>
  <si>
    <t>771151014</t>
  </si>
  <si>
    <t>Příprava podkladu před provedením dlažby samonivelační stěrka min.pevnosti 20 MPa, tloušťky přes 8 do 10 mm</t>
  </si>
  <si>
    <t>-1097163364</t>
  </si>
  <si>
    <t>https://podminky.urs.cz/item/CS_URS_2023_02/771151014</t>
  </si>
  <si>
    <t>115</t>
  </si>
  <si>
    <t>771591112</t>
  </si>
  <si>
    <t>Izolace podlahy pod dlažbu nátěrem nebo stěrkou ve dvou vrstvách</t>
  </si>
  <si>
    <t>-1654112842</t>
  </si>
  <si>
    <t>https://podminky.urs.cz/item/CS_URS_2023_02/771591112</t>
  </si>
  <si>
    <t>Zadní polovina místnosti</t>
  </si>
  <si>
    <t>2,45*2,65</t>
  </si>
  <si>
    <t>-0,4*0,1</t>
  </si>
  <si>
    <t>116</t>
  </si>
  <si>
    <t>771591241</t>
  </si>
  <si>
    <t>Izolace podlahy pod dlažbu těsnícími izolačními pásy vnitřní kout</t>
  </si>
  <si>
    <t>-1545294648</t>
  </si>
  <si>
    <t>https://podminky.urs.cz/item/CS_URS_2023_02/771591241</t>
  </si>
  <si>
    <t>117</t>
  </si>
  <si>
    <t>771591242</t>
  </si>
  <si>
    <t>Izolace podlahy pod dlažbu těsnícími izolačními pásy vnější roh</t>
  </si>
  <si>
    <t>-164593265</t>
  </si>
  <si>
    <t>https://podminky.urs.cz/item/CS_URS_2023_02/771591242</t>
  </si>
  <si>
    <t>118</t>
  </si>
  <si>
    <t>771591264</t>
  </si>
  <si>
    <t>Izolace podlahy pod dlažbu těsnícími izolačními pásy mezi podlahou a stěnu</t>
  </si>
  <si>
    <t>-599198390</t>
  </si>
  <si>
    <t>https://podminky.urs.cz/item/CS_URS_2023_02/771591264</t>
  </si>
  <si>
    <t>2,45+2,45+2,64+1,65+1,65+0,9+0,9+0,1+0,1+1,25+1,25</t>
  </si>
  <si>
    <t>119</t>
  </si>
  <si>
    <t>771574419</t>
  </si>
  <si>
    <t>Montáž podlah z dlaždic keramických lepených cementovým flexibilním lepidlem hladkých, tloušťky do 10 mm přes 22 do 25 ks/m2</t>
  </si>
  <si>
    <t>918968096</t>
  </si>
  <si>
    <t>https://podminky.urs.cz/item/CS_URS_2023_02/771574419</t>
  </si>
  <si>
    <t>120</t>
  </si>
  <si>
    <t>59761159/R</t>
  </si>
  <si>
    <t>dlažba keramická, vel. 200x200mm, rektifikovaná, protiskluznost R10 - výběr dle investora</t>
  </si>
  <si>
    <t>1346566415</t>
  </si>
  <si>
    <t>11,315*1,1 'Přepočtené koeficientem množství</t>
  </si>
  <si>
    <t>121</t>
  </si>
  <si>
    <t>771574439</t>
  </si>
  <si>
    <t>Montáž podlah z dlaždic keramických lepených cementovým flexibilním lepidlem reliéfních nebo z dekorů, tloušťky do 10 mm přes 22 do 25 ks/m2</t>
  </si>
  <si>
    <t>-1180221992</t>
  </si>
  <si>
    <t>https://podminky.urs.cz/item/CS_URS_2023_02/771574439</t>
  </si>
  <si>
    <t>122</t>
  </si>
  <si>
    <t>59761173/R</t>
  </si>
  <si>
    <t>dlažba keramická, vel. 200x200mm, rektifikovaná, protiskluznost R12 - výběr dle investora</t>
  </si>
  <si>
    <t>1376853854</t>
  </si>
  <si>
    <t>1,735*1,1 'Přepočtené koeficientem množství</t>
  </si>
  <si>
    <t>123</t>
  </si>
  <si>
    <t>771591115</t>
  </si>
  <si>
    <t>Podlahy - dokončovací práce spárování silikonem</t>
  </si>
  <si>
    <t>-1949518103</t>
  </si>
  <si>
    <t>https://podminky.urs.cz/item/CS_URS_2023_02/771591115</t>
  </si>
  <si>
    <t>Styk dlažba/obklad</t>
  </si>
  <si>
    <t>4,89+2,64-0,8+0,1+0,1+4,89+2,64+1,65+1,65+0,9+0,9+0,1+0,1</t>
  </si>
  <si>
    <t>124</t>
  </si>
  <si>
    <t>771161021</t>
  </si>
  <si>
    <t>Příprava podkladu před provedením dlažby montáž profilu ukončujícího profilu pro plynulý přechod (dlažba-koberec apod.)</t>
  </si>
  <si>
    <t>-1372277859</t>
  </si>
  <si>
    <t>https://podminky.urs.cz/item/CS_URS_2023_02/771161021</t>
  </si>
  <si>
    <t>125</t>
  </si>
  <si>
    <t>55343110</t>
  </si>
  <si>
    <t xml:space="preserve">profil přechodový Al narážecí 30mm </t>
  </si>
  <si>
    <t>1042140308</t>
  </si>
  <si>
    <t>0,8*1,1 'Přepočtené koeficientem množství</t>
  </si>
  <si>
    <t>126</t>
  </si>
  <si>
    <t>998771201</t>
  </si>
  <si>
    <t>Přesun hmot pro podlahy z dlaždic stanovený procentní sazbou (%) z ceny vodorovná dopravní vzdálenost do 50 m v objektech výšky do 6 m</t>
  </si>
  <si>
    <t>-1780019078</t>
  </si>
  <si>
    <t>https://podminky.urs.cz/item/CS_URS_2023_02/998771201</t>
  </si>
  <si>
    <t>781</t>
  </si>
  <si>
    <t>Dokončovací práce - obklady</t>
  </si>
  <si>
    <t>127</t>
  </si>
  <si>
    <t>781121011</t>
  </si>
  <si>
    <t>Příprava podkladu před provedením obkladu nátěr penetrační na stěnu</t>
  </si>
  <si>
    <t>-50866713</t>
  </si>
  <si>
    <t>https://podminky.urs.cz/item/CS_URS_2023_02/781121011</t>
  </si>
  <si>
    <t>Do stropu</t>
  </si>
  <si>
    <t>(4,89+4,89+2,64+2,64+1+1+0,4+0,4)*2,6</t>
  </si>
  <si>
    <t>-0,9*2</t>
  </si>
  <si>
    <t>-(0,59*0,59)*3</t>
  </si>
  <si>
    <t>-0,89*0,59</t>
  </si>
  <si>
    <t>((0,59+0,59+0,59+0,59)*3)*0,2</t>
  </si>
  <si>
    <t>(0,89+0,89+0,59+0,59)*0,2</t>
  </si>
  <si>
    <t>128</t>
  </si>
  <si>
    <t>781131112</t>
  </si>
  <si>
    <t>Izolace stěny pod obklad izolace nátěrem nebo stěrkou ve dvou vrstvách</t>
  </si>
  <si>
    <t>-1094154454</t>
  </si>
  <si>
    <t>https://podminky.urs.cz/item/CS_URS_2023_02/781131112</t>
  </si>
  <si>
    <t>Sprchy do výšky 2,0m</t>
  </si>
  <si>
    <t>(1,65+0,9+0,9+0,4+0,1+0,1)*2</t>
  </si>
  <si>
    <t>129</t>
  </si>
  <si>
    <t>781131264/R</t>
  </si>
  <si>
    <t>Izolace stěny pod obklad izolace těsnícími izolačními pásy styk stěna/stěna</t>
  </si>
  <si>
    <t>-1842161465</t>
  </si>
  <si>
    <t>2+2+2+2+2+2</t>
  </si>
  <si>
    <t>130</t>
  </si>
  <si>
    <t>781474115</t>
  </si>
  <si>
    <t>Montáž obkladů vnitřních stěn z dlaždic keramických lepených flexibilním lepidlem maloformátových hladkých přes 22 do 25 ks/m2</t>
  </si>
  <si>
    <t>1941846418</t>
  </si>
  <si>
    <t>https://podminky.urs.cz/item/CS_URS_2023_02/781474115</t>
  </si>
  <si>
    <t>131</t>
  </si>
  <si>
    <t>781571131</t>
  </si>
  <si>
    <t>Montáž obkladů ostění z obkladaček keramických lepených flexibilním lepidlem šířky ostění do 200 mm</t>
  </si>
  <si>
    <t>404095917</t>
  </si>
  <si>
    <t>https://podminky.urs.cz/item/CS_URS_2023_02/781571131</t>
  </si>
  <si>
    <t>(0,59+0,59+0,59)*3</t>
  </si>
  <si>
    <t>0,89+0,59+0,59</t>
  </si>
  <si>
    <t>132</t>
  </si>
  <si>
    <t>781674113</t>
  </si>
  <si>
    <t>Montáž obkladů parapetů z dlaždic keramických lepených flexibilním lepidlem, šířky parapetu přes 150 do 200 mm</t>
  </si>
  <si>
    <t>-1109801791</t>
  </si>
  <si>
    <t>https://podminky.urs.cz/item/CS_URS_2023_02/781674113</t>
  </si>
  <si>
    <t>0,59+0,59+0,59+0,89</t>
  </si>
  <si>
    <t>133</t>
  </si>
  <si>
    <t>59761039</t>
  </si>
  <si>
    <t>obklad keramický hladký přes 22 do 25ks/m2</t>
  </si>
  <si>
    <t>1098569381</t>
  </si>
  <si>
    <t>Poznámka k položce:_x000d_
formát 200x200mm, rektifikovaný, výběr dle investora</t>
  </si>
  <si>
    <t>45,075*1,1 'Přepočtené koeficientem množství</t>
  </si>
  <si>
    <t>134</t>
  </si>
  <si>
    <t>781492211</t>
  </si>
  <si>
    <t>Obklad - dokončující práce montáž profilu lepeného flexibilním cementovým lepidlem rohového</t>
  </si>
  <si>
    <t>-1512323149</t>
  </si>
  <si>
    <t>https://podminky.urs.cz/item/CS_URS_2023_02/781492211</t>
  </si>
  <si>
    <t>(0,59*4)*3</t>
  </si>
  <si>
    <t>0,89+0,89+0,59+0,59+2,6+2,6+2,6+2,6+2,6</t>
  </si>
  <si>
    <t>135</t>
  </si>
  <si>
    <t>781492251</t>
  </si>
  <si>
    <t>Obklad - dokončující práce montáž profilu lepeného flexibilním cementovým lepidlem ukončovacího</t>
  </si>
  <si>
    <t>-1022479845</t>
  </si>
  <si>
    <t>https://podminky.urs.cz/item/CS_URS_2023_02/781492251</t>
  </si>
  <si>
    <t>0,9+2+2+4,89+4,89+2,64+2,64</t>
  </si>
  <si>
    <t>136</t>
  </si>
  <si>
    <t>19416008/R</t>
  </si>
  <si>
    <t>lišta rohová a ukončovací hliníková</t>
  </si>
  <si>
    <t>-854703699</t>
  </si>
  <si>
    <t>23,04+19,96</t>
  </si>
  <si>
    <t>43*1,1 'Přepočtené koeficientem množství</t>
  </si>
  <si>
    <t>137</t>
  </si>
  <si>
    <t>781495115</t>
  </si>
  <si>
    <t>Obklad - dokončující práce ostatní práce spárování silikonem</t>
  </si>
  <si>
    <t>-474403625</t>
  </si>
  <si>
    <t>https://podminky.urs.cz/item/CS_URS_2023_02/781495115</t>
  </si>
  <si>
    <t>2,6*6+0,59*12+0,89*2+0,59*2+2,6+2,6</t>
  </si>
  <si>
    <t>138</t>
  </si>
  <si>
    <t>781495117</t>
  </si>
  <si>
    <t>Obklad - dokončující práce ostatní práce spárování akrylem</t>
  </si>
  <si>
    <t>-1856076183</t>
  </si>
  <si>
    <t>https://podminky.urs.cz/item/CS_URS_2023_02/781495117</t>
  </si>
  <si>
    <t>Styk obklad/strop</t>
  </si>
  <si>
    <t>4,89+4,89+2,64+2,64+0,4+0,4+1+1</t>
  </si>
  <si>
    <t>139</t>
  </si>
  <si>
    <t>998781201</t>
  </si>
  <si>
    <t>Přesun hmot pro obklady keramické stanovený procentní sazbou (%) z ceny vodorovná dopravní vzdálenost do 50 m v objektech výšky do 6 m</t>
  </si>
  <si>
    <t>1430757966</t>
  </si>
  <si>
    <t>https://podminky.urs.cz/item/CS_URS_2023_02/998781201</t>
  </si>
  <si>
    <t>783</t>
  </si>
  <si>
    <t>Dokončovací práce - nátěry</t>
  </si>
  <si>
    <t>140</t>
  </si>
  <si>
    <t>783306801</t>
  </si>
  <si>
    <t>Odstranění nátěrů ze zámečnických konstrukcí obroušením</t>
  </si>
  <si>
    <t>474714144</t>
  </si>
  <si>
    <t>https://podminky.urs.cz/item/CS_URS_2023_02/783306801</t>
  </si>
  <si>
    <t>Zárubeň</t>
  </si>
  <si>
    <t>(0,8+2+2)*0,25</t>
  </si>
  <si>
    <t>141</t>
  </si>
  <si>
    <t>783315101</t>
  </si>
  <si>
    <t>Mezinátěr zámečnických konstrukcí jednonásobný syntetický standardní</t>
  </si>
  <si>
    <t>247542832</t>
  </si>
  <si>
    <t>https://podminky.urs.cz/item/CS_URS_2023_02/783315101</t>
  </si>
  <si>
    <t>142</t>
  </si>
  <si>
    <t>783317101</t>
  </si>
  <si>
    <t>Krycí nátěr (email) zámečnických konstrukcí jednonásobný syntetický standardní</t>
  </si>
  <si>
    <t>-1574561691</t>
  </si>
  <si>
    <t>https://podminky.urs.cz/item/CS_URS_2023_02/783317101</t>
  </si>
  <si>
    <t>143</t>
  </si>
  <si>
    <t>783823137</t>
  </si>
  <si>
    <t>Penetrační nátěr omítek hladkých omítek hladkých, zrnitých tenkovrstvých nebo štukových stupně členitosti 1 a 2 vápenný</t>
  </si>
  <si>
    <t>-190405573</t>
  </si>
  <si>
    <t>https://podminky.urs.cz/item/CS_URS_2023_02/783823137</t>
  </si>
  <si>
    <t>(1*1)*2</t>
  </si>
  <si>
    <t>144</t>
  </si>
  <si>
    <t>783827427</t>
  </si>
  <si>
    <t>Krycí (ochranný ) nátěr omítek dvojnásobný hladkých omítek hladkých, zrnitých tenkovrstvých nebo štukových stupně členitosti 1 a 2 vápenný</t>
  </si>
  <si>
    <t>257909759</t>
  </si>
  <si>
    <t>https://podminky.urs.cz/item/CS_URS_2023_02/783827427</t>
  </si>
  <si>
    <t>784</t>
  </si>
  <si>
    <t>Dokončovací práce - malby a tapety</t>
  </si>
  <si>
    <t>145</t>
  </si>
  <si>
    <t>784121001</t>
  </si>
  <si>
    <t>Oškrabání malby v místnostech výšky do 3,80 m</t>
  </si>
  <si>
    <t>-631420607</t>
  </si>
  <si>
    <t>https://podminky.urs.cz/item/CS_URS_2023_02/784121001</t>
  </si>
  <si>
    <t>SDK strop</t>
  </si>
  <si>
    <t>Stěny nad obkladem</t>
  </si>
  <si>
    <t>(2,64+2,64+4,89+4,89)*0,6</t>
  </si>
  <si>
    <t>-(0,59*0,1)*5</t>
  </si>
  <si>
    <t>((0,59+0,1+0,1)*0,2)*5</t>
  </si>
  <si>
    <t>146</t>
  </si>
  <si>
    <t>784181121</t>
  </si>
  <si>
    <t>Penetrace podkladu jednonásobná hloubková akrylátová bezbarvá v místnostech výšky do 3,80 m</t>
  </si>
  <si>
    <t>1670014661</t>
  </si>
  <si>
    <t>https://podminky.urs.cz/item/CS_URS_2023_02/784181121</t>
  </si>
  <si>
    <t>-0,2*0,2</t>
  </si>
  <si>
    <t>147</t>
  </si>
  <si>
    <t>784-x1</t>
  </si>
  <si>
    <t xml:space="preserve">D+M+PH Dvojnásobná keramická malba, bílá </t>
  </si>
  <si>
    <t>108330209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</si>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</sst>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0238211" TargetMode="External" /><Relationship Id="rId2" Type="http://schemas.openxmlformats.org/officeDocument/2006/relationships/hyperlink" Target="https://podminky.urs.cz/item/CS_URS_2023_02/342272205" TargetMode="External" /><Relationship Id="rId3" Type="http://schemas.openxmlformats.org/officeDocument/2006/relationships/hyperlink" Target="https://podminky.urs.cz/item/CS_URS_2023_02/342272225" TargetMode="External" /><Relationship Id="rId4" Type="http://schemas.openxmlformats.org/officeDocument/2006/relationships/hyperlink" Target="https://podminky.urs.cz/item/CS_URS_2023_02/342272245" TargetMode="External" /><Relationship Id="rId5" Type="http://schemas.openxmlformats.org/officeDocument/2006/relationships/hyperlink" Target="https://podminky.urs.cz/item/CS_URS_2023_02/342291121" TargetMode="External" /><Relationship Id="rId6" Type="http://schemas.openxmlformats.org/officeDocument/2006/relationships/hyperlink" Target="https://podminky.urs.cz/item/CS_URS_2023_02/612131101" TargetMode="External" /><Relationship Id="rId7" Type="http://schemas.openxmlformats.org/officeDocument/2006/relationships/hyperlink" Target="https://podminky.urs.cz/item/CS_URS_2023_02/612321121" TargetMode="External" /><Relationship Id="rId8" Type="http://schemas.openxmlformats.org/officeDocument/2006/relationships/hyperlink" Target="https://podminky.urs.cz/item/CS_URS_2023_02/612321191" TargetMode="External" /><Relationship Id="rId9" Type="http://schemas.openxmlformats.org/officeDocument/2006/relationships/hyperlink" Target="https://podminky.urs.cz/item/CS_URS_2023_02/612142001" TargetMode="External" /><Relationship Id="rId10" Type="http://schemas.openxmlformats.org/officeDocument/2006/relationships/hyperlink" Target="https://podminky.urs.cz/item/CS_URS_2023_02/622143003" TargetMode="External" /><Relationship Id="rId11" Type="http://schemas.openxmlformats.org/officeDocument/2006/relationships/hyperlink" Target="https://podminky.urs.cz/item/CS_URS_2023_02/612131121" TargetMode="External" /><Relationship Id="rId12" Type="http://schemas.openxmlformats.org/officeDocument/2006/relationships/hyperlink" Target="https://podminky.urs.cz/item/CS_URS_2023_02/612311131" TargetMode="External" /><Relationship Id="rId13" Type="http://schemas.openxmlformats.org/officeDocument/2006/relationships/hyperlink" Target="https://podminky.urs.cz/item/CS_URS_2023_02/622321141" TargetMode="External" /><Relationship Id="rId14" Type="http://schemas.openxmlformats.org/officeDocument/2006/relationships/hyperlink" Target="https://podminky.urs.cz/item/CS_URS_2023_02/631311124" TargetMode="External" /><Relationship Id="rId15" Type="http://schemas.openxmlformats.org/officeDocument/2006/relationships/hyperlink" Target="https://podminky.urs.cz/item/CS_URS_2023_02/631319012" TargetMode="External" /><Relationship Id="rId16" Type="http://schemas.openxmlformats.org/officeDocument/2006/relationships/hyperlink" Target="https://podminky.urs.cz/item/CS_URS_2023_02/631319173" TargetMode="External" /><Relationship Id="rId17" Type="http://schemas.openxmlformats.org/officeDocument/2006/relationships/hyperlink" Target="https://podminky.urs.cz/item/CS_URS_2023_02/631362021" TargetMode="External" /><Relationship Id="rId18" Type="http://schemas.openxmlformats.org/officeDocument/2006/relationships/hyperlink" Target="https://podminky.urs.cz/item/CS_URS_2023_02/965081213" TargetMode="External" /><Relationship Id="rId19" Type="http://schemas.openxmlformats.org/officeDocument/2006/relationships/hyperlink" Target="https://podminky.urs.cz/item/CS_URS_2023_02/965046111" TargetMode="External" /><Relationship Id="rId20" Type="http://schemas.openxmlformats.org/officeDocument/2006/relationships/hyperlink" Target="https://podminky.urs.cz/item/CS_URS_2023_02/965046119" TargetMode="External" /><Relationship Id="rId21" Type="http://schemas.openxmlformats.org/officeDocument/2006/relationships/hyperlink" Target="https://podminky.urs.cz/item/CS_URS_2023_02/965042131" TargetMode="External" /><Relationship Id="rId22" Type="http://schemas.openxmlformats.org/officeDocument/2006/relationships/hyperlink" Target="https://podminky.urs.cz/item/CS_URS_2023_02/965049111" TargetMode="External" /><Relationship Id="rId23" Type="http://schemas.openxmlformats.org/officeDocument/2006/relationships/hyperlink" Target="https://podminky.urs.cz/item/CS_URS_2023_02/968082015" TargetMode="External" /><Relationship Id="rId24" Type="http://schemas.openxmlformats.org/officeDocument/2006/relationships/hyperlink" Target="https://podminky.urs.cz/item/CS_URS_2023_02/977151121" TargetMode="External" /><Relationship Id="rId25" Type="http://schemas.openxmlformats.org/officeDocument/2006/relationships/hyperlink" Target="https://podminky.urs.cz/item/CS_URS_2023_02/978013191" TargetMode="External" /><Relationship Id="rId26" Type="http://schemas.openxmlformats.org/officeDocument/2006/relationships/hyperlink" Target="https://podminky.urs.cz/item/CS_URS_2023_02/978015391" TargetMode="External" /><Relationship Id="rId27" Type="http://schemas.openxmlformats.org/officeDocument/2006/relationships/hyperlink" Target="https://podminky.urs.cz/item/CS_URS_2023_02/978059541" TargetMode="External" /><Relationship Id="rId28" Type="http://schemas.openxmlformats.org/officeDocument/2006/relationships/hyperlink" Target="https://podminky.urs.cz/item/CS_URS_2023_02/949101111" TargetMode="External" /><Relationship Id="rId29" Type="http://schemas.openxmlformats.org/officeDocument/2006/relationships/hyperlink" Target="https://podminky.urs.cz/item/CS_URS_2023_02/952901111" TargetMode="External" /><Relationship Id="rId30" Type="http://schemas.openxmlformats.org/officeDocument/2006/relationships/hyperlink" Target="https://podminky.urs.cz/item/CS_URS_2023_02/997002611" TargetMode="External" /><Relationship Id="rId31" Type="http://schemas.openxmlformats.org/officeDocument/2006/relationships/hyperlink" Target="https://podminky.urs.cz/item/CS_URS_2023_02/997013211" TargetMode="External" /><Relationship Id="rId32" Type="http://schemas.openxmlformats.org/officeDocument/2006/relationships/hyperlink" Target="https://podminky.urs.cz/item/CS_URS_2023_02/997013501" TargetMode="External" /><Relationship Id="rId33" Type="http://schemas.openxmlformats.org/officeDocument/2006/relationships/hyperlink" Target="https://podminky.urs.cz/item/CS_URS_2023_02/997013509" TargetMode="External" /><Relationship Id="rId34" Type="http://schemas.openxmlformats.org/officeDocument/2006/relationships/hyperlink" Target="https://podminky.urs.cz/item/CS_URS_2023_02/997013631" TargetMode="External" /><Relationship Id="rId35" Type="http://schemas.openxmlformats.org/officeDocument/2006/relationships/hyperlink" Target="https://podminky.urs.cz/item/CS_URS_2023_02/998018001" TargetMode="External" /><Relationship Id="rId36" Type="http://schemas.openxmlformats.org/officeDocument/2006/relationships/hyperlink" Target="https://podminky.urs.cz/item/CS_URS_2023_02/721174043" TargetMode="External" /><Relationship Id="rId37" Type="http://schemas.openxmlformats.org/officeDocument/2006/relationships/hyperlink" Target="https://podminky.urs.cz/item/CS_URS_2023_02/721174044" TargetMode="External" /><Relationship Id="rId38" Type="http://schemas.openxmlformats.org/officeDocument/2006/relationships/hyperlink" Target="https://podminky.urs.cz/item/CS_URS_2023_02/721174045" TargetMode="External" /><Relationship Id="rId39" Type="http://schemas.openxmlformats.org/officeDocument/2006/relationships/hyperlink" Target="https://podminky.urs.cz/item/CS_URS_2023_02/721174063" TargetMode="External" /><Relationship Id="rId40" Type="http://schemas.openxmlformats.org/officeDocument/2006/relationships/hyperlink" Target="https://podminky.urs.cz/item/CS_URS_2023_02/721194105" TargetMode="External" /><Relationship Id="rId41" Type="http://schemas.openxmlformats.org/officeDocument/2006/relationships/hyperlink" Target="https://podminky.urs.cz/item/CS_URS_2023_02/721194109" TargetMode="External" /><Relationship Id="rId42" Type="http://schemas.openxmlformats.org/officeDocument/2006/relationships/hyperlink" Target="https://podminky.urs.cz/item/CS_URS_2023_02/721212123" TargetMode="External" /><Relationship Id="rId43" Type="http://schemas.openxmlformats.org/officeDocument/2006/relationships/hyperlink" Target="https://podminky.urs.cz/item/CS_URS_2023_02/721274103" TargetMode="External" /><Relationship Id="rId44" Type="http://schemas.openxmlformats.org/officeDocument/2006/relationships/hyperlink" Target="https://podminky.urs.cz/item/CS_URS_2023_02/721273153" TargetMode="External" /><Relationship Id="rId45" Type="http://schemas.openxmlformats.org/officeDocument/2006/relationships/hyperlink" Target="https://podminky.urs.cz/item/CS_URS_2023_02/721290111" TargetMode="External" /><Relationship Id="rId46" Type="http://schemas.openxmlformats.org/officeDocument/2006/relationships/hyperlink" Target="https://podminky.urs.cz/item/CS_URS_2023_02/998721201" TargetMode="External" /><Relationship Id="rId47" Type="http://schemas.openxmlformats.org/officeDocument/2006/relationships/hyperlink" Target="https://podminky.urs.cz/item/CS_URS_2023_02/722174023" TargetMode="External" /><Relationship Id="rId48" Type="http://schemas.openxmlformats.org/officeDocument/2006/relationships/hyperlink" Target="https://podminky.urs.cz/item/CS_URS_2023_02/722181242" TargetMode="External" /><Relationship Id="rId49" Type="http://schemas.openxmlformats.org/officeDocument/2006/relationships/hyperlink" Target="https://podminky.urs.cz/item/CS_URS_2023_02/722220152" TargetMode="External" /><Relationship Id="rId50" Type="http://schemas.openxmlformats.org/officeDocument/2006/relationships/hyperlink" Target="https://podminky.urs.cz/item/CS_URS_2023_02/722220161" TargetMode="External" /><Relationship Id="rId51" Type="http://schemas.openxmlformats.org/officeDocument/2006/relationships/hyperlink" Target="https://podminky.urs.cz/item/CS_URS_2023_02/722290234" TargetMode="External" /><Relationship Id="rId52" Type="http://schemas.openxmlformats.org/officeDocument/2006/relationships/hyperlink" Target="https://podminky.urs.cz/item/CS_URS_2023_02/722290246" TargetMode="External" /><Relationship Id="rId53" Type="http://schemas.openxmlformats.org/officeDocument/2006/relationships/hyperlink" Target="https://podminky.urs.cz/item/CS_URS_2023_02/998722201" TargetMode="External" /><Relationship Id="rId54" Type="http://schemas.openxmlformats.org/officeDocument/2006/relationships/hyperlink" Target="https://podminky.urs.cz/item/CS_URS_2023_02/725110814" TargetMode="External" /><Relationship Id="rId55" Type="http://schemas.openxmlformats.org/officeDocument/2006/relationships/hyperlink" Target="https://podminky.urs.cz/item/CS_URS_2023_02/725122817" TargetMode="External" /><Relationship Id="rId56" Type="http://schemas.openxmlformats.org/officeDocument/2006/relationships/hyperlink" Target="https://podminky.urs.cz/item/CS_URS_2023_02/725210821" TargetMode="External" /><Relationship Id="rId57" Type="http://schemas.openxmlformats.org/officeDocument/2006/relationships/hyperlink" Target="https://podminky.urs.cz/item/CS_URS_2023_02/725240811" TargetMode="External" /><Relationship Id="rId58" Type="http://schemas.openxmlformats.org/officeDocument/2006/relationships/hyperlink" Target="https://podminky.urs.cz/item/CS_URS_2023_02/725820801" TargetMode="External" /><Relationship Id="rId59" Type="http://schemas.openxmlformats.org/officeDocument/2006/relationships/hyperlink" Target="https://podminky.urs.cz/item/CS_URS_2023_02/725820802" TargetMode="External" /><Relationship Id="rId60" Type="http://schemas.openxmlformats.org/officeDocument/2006/relationships/hyperlink" Target="https://podminky.urs.cz/item/CS_URS_2023_02/725860811" TargetMode="External" /><Relationship Id="rId61" Type="http://schemas.openxmlformats.org/officeDocument/2006/relationships/hyperlink" Target="https://podminky.urs.cz/item/CS_URS_2023_02/725112182" TargetMode="External" /><Relationship Id="rId62" Type="http://schemas.openxmlformats.org/officeDocument/2006/relationships/hyperlink" Target="https://podminky.urs.cz/item/CS_URS_2023_02/725121511" TargetMode="External" /><Relationship Id="rId63" Type="http://schemas.openxmlformats.org/officeDocument/2006/relationships/hyperlink" Target="https://podminky.urs.cz/item/CS_URS_2023_02/725211603" TargetMode="External" /><Relationship Id="rId64" Type="http://schemas.openxmlformats.org/officeDocument/2006/relationships/hyperlink" Target="https://podminky.urs.cz/item/CS_URS_2023_02/725822611" TargetMode="External" /><Relationship Id="rId65" Type="http://schemas.openxmlformats.org/officeDocument/2006/relationships/hyperlink" Target="https://podminky.urs.cz/item/CS_URS_2023_02/725869101" TargetMode="External" /><Relationship Id="rId66" Type="http://schemas.openxmlformats.org/officeDocument/2006/relationships/hyperlink" Target="https://podminky.urs.cz/item/CS_URS_2023_02/725813111" TargetMode="External" /><Relationship Id="rId67" Type="http://schemas.openxmlformats.org/officeDocument/2006/relationships/hyperlink" Target="https://podminky.urs.cz/item/CS_URS_2023_02/998725201" TargetMode="External" /><Relationship Id="rId68" Type="http://schemas.openxmlformats.org/officeDocument/2006/relationships/hyperlink" Target="https://podminky.urs.cz/item/CS_URS_2023_02/735151821" TargetMode="External" /><Relationship Id="rId69" Type="http://schemas.openxmlformats.org/officeDocument/2006/relationships/hyperlink" Target="https://podminky.urs.cz/item/CS_URS_2023_02/735151377" TargetMode="External" /><Relationship Id="rId70" Type="http://schemas.openxmlformats.org/officeDocument/2006/relationships/hyperlink" Target="https://podminky.urs.cz/item/CS_URS_2023_02/998735201" TargetMode="External" /><Relationship Id="rId71" Type="http://schemas.openxmlformats.org/officeDocument/2006/relationships/hyperlink" Target="https://podminky.urs.cz/item/CS_URS_2023_02/741371821" TargetMode="External" /><Relationship Id="rId72" Type="http://schemas.openxmlformats.org/officeDocument/2006/relationships/hyperlink" Target="https://podminky.urs.cz/item/CS_URS_2023_02/741372061" TargetMode="External" /><Relationship Id="rId73" Type="http://schemas.openxmlformats.org/officeDocument/2006/relationships/hyperlink" Target="https://podminky.urs.cz/item/CS_URS_2023_02/741810001" TargetMode="External" /><Relationship Id="rId74" Type="http://schemas.openxmlformats.org/officeDocument/2006/relationships/hyperlink" Target="https://podminky.urs.cz/item/CS_URS_2023_02/998741201" TargetMode="External" /><Relationship Id="rId75" Type="http://schemas.openxmlformats.org/officeDocument/2006/relationships/hyperlink" Target="https://podminky.urs.cz/item/CS_URS_2023_02/763131913" TargetMode="External" /><Relationship Id="rId76" Type="http://schemas.openxmlformats.org/officeDocument/2006/relationships/hyperlink" Target="https://podminky.urs.cz/item/CS_URS_2023_02/763411811" TargetMode="External" /><Relationship Id="rId77" Type="http://schemas.openxmlformats.org/officeDocument/2006/relationships/hyperlink" Target="https://podminky.urs.cz/item/CS_URS_2023_02/763411821" TargetMode="External" /><Relationship Id="rId78" Type="http://schemas.openxmlformats.org/officeDocument/2006/relationships/hyperlink" Target="https://podminky.urs.cz/item/CS_URS_2023_02/763171213" TargetMode="External" /><Relationship Id="rId79" Type="http://schemas.openxmlformats.org/officeDocument/2006/relationships/hyperlink" Target="https://podminky.urs.cz/item/CS_URS_2023_02/998763401" TargetMode="External" /><Relationship Id="rId80" Type="http://schemas.openxmlformats.org/officeDocument/2006/relationships/hyperlink" Target="https://podminky.urs.cz/item/CS_URS_2023_02/764002851" TargetMode="External" /><Relationship Id="rId81" Type="http://schemas.openxmlformats.org/officeDocument/2006/relationships/hyperlink" Target="https://podminky.urs.cz/item/CS_URS_2023_02/766691914" TargetMode="External" /><Relationship Id="rId82" Type="http://schemas.openxmlformats.org/officeDocument/2006/relationships/hyperlink" Target="https://podminky.urs.cz/item/CS_URS_2023_02/766660001" TargetMode="External" /><Relationship Id="rId83" Type="http://schemas.openxmlformats.org/officeDocument/2006/relationships/hyperlink" Target="https://podminky.urs.cz/item/CS_URS_2023_02/766660728" TargetMode="External" /><Relationship Id="rId84" Type="http://schemas.openxmlformats.org/officeDocument/2006/relationships/hyperlink" Target="https://podminky.urs.cz/item/CS_URS_2023_02/766660729" TargetMode="External" /><Relationship Id="rId85" Type="http://schemas.openxmlformats.org/officeDocument/2006/relationships/hyperlink" Target="https://podminky.urs.cz/item/CS_URS_2023_02/998766201" TargetMode="External" /><Relationship Id="rId86" Type="http://schemas.openxmlformats.org/officeDocument/2006/relationships/hyperlink" Target="https://podminky.urs.cz/item/CS_URS_2023_02/998767201" TargetMode="External" /><Relationship Id="rId87" Type="http://schemas.openxmlformats.org/officeDocument/2006/relationships/hyperlink" Target="https://podminky.urs.cz/item/CS_URS_2023_02/771121011" TargetMode="External" /><Relationship Id="rId88" Type="http://schemas.openxmlformats.org/officeDocument/2006/relationships/hyperlink" Target="https://podminky.urs.cz/item/CS_URS_2023_02/771151014" TargetMode="External" /><Relationship Id="rId89" Type="http://schemas.openxmlformats.org/officeDocument/2006/relationships/hyperlink" Target="https://podminky.urs.cz/item/CS_URS_2023_02/771591112" TargetMode="External" /><Relationship Id="rId90" Type="http://schemas.openxmlformats.org/officeDocument/2006/relationships/hyperlink" Target="https://podminky.urs.cz/item/CS_URS_2023_02/771591241" TargetMode="External" /><Relationship Id="rId91" Type="http://schemas.openxmlformats.org/officeDocument/2006/relationships/hyperlink" Target="https://podminky.urs.cz/item/CS_URS_2023_02/771591242" TargetMode="External" /><Relationship Id="rId92" Type="http://schemas.openxmlformats.org/officeDocument/2006/relationships/hyperlink" Target="https://podminky.urs.cz/item/CS_URS_2023_02/771591264" TargetMode="External" /><Relationship Id="rId93" Type="http://schemas.openxmlformats.org/officeDocument/2006/relationships/hyperlink" Target="https://podminky.urs.cz/item/CS_URS_2023_02/771574419" TargetMode="External" /><Relationship Id="rId94" Type="http://schemas.openxmlformats.org/officeDocument/2006/relationships/hyperlink" Target="https://podminky.urs.cz/item/CS_URS_2023_02/771574439" TargetMode="External" /><Relationship Id="rId95" Type="http://schemas.openxmlformats.org/officeDocument/2006/relationships/hyperlink" Target="https://podminky.urs.cz/item/CS_URS_2023_02/771591115" TargetMode="External" /><Relationship Id="rId96" Type="http://schemas.openxmlformats.org/officeDocument/2006/relationships/hyperlink" Target="https://podminky.urs.cz/item/CS_URS_2023_02/771161021" TargetMode="External" /><Relationship Id="rId97" Type="http://schemas.openxmlformats.org/officeDocument/2006/relationships/hyperlink" Target="https://podminky.urs.cz/item/CS_URS_2023_02/998771201" TargetMode="External" /><Relationship Id="rId98" Type="http://schemas.openxmlformats.org/officeDocument/2006/relationships/hyperlink" Target="https://podminky.urs.cz/item/CS_URS_2023_02/781121011" TargetMode="External" /><Relationship Id="rId99" Type="http://schemas.openxmlformats.org/officeDocument/2006/relationships/hyperlink" Target="https://podminky.urs.cz/item/CS_URS_2023_02/781131112" TargetMode="External" /><Relationship Id="rId100" Type="http://schemas.openxmlformats.org/officeDocument/2006/relationships/hyperlink" Target="https://podminky.urs.cz/item/CS_URS_2023_02/781474115" TargetMode="External" /><Relationship Id="rId101" Type="http://schemas.openxmlformats.org/officeDocument/2006/relationships/hyperlink" Target="https://podminky.urs.cz/item/CS_URS_2023_02/781571131" TargetMode="External" /><Relationship Id="rId102" Type="http://schemas.openxmlformats.org/officeDocument/2006/relationships/hyperlink" Target="https://podminky.urs.cz/item/CS_URS_2023_02/781674113" TargetMode="External" /><Relationship Id="rId103" Type="http://schemas.openxmlformats.org/officeDocument/2006/relationships/hyperlink" Target="https://podminky.urs.cz/item/CS_URS_2023_02/781492211" TargetMode="External" /><Relationship Id="rId104" Type="http://schemas.openxmlformats.org/officeDocument/2006/relationships/hyperlink" Target="https://podminky.urs.cz/item/CS_URS_2023_02/781492251" TargetMode="External" /><Relationship Id="rId105" Type="http://schemas.openxmlformats.org/officeDocument/2006/relationships/hyperlink" Target="https://podminky.urs.cz/item/CS_URS_2023_02/781495115" TargetMode="External" /><Relationship Id="rId106" Type="http://schemas.openxmlformats.org/officeDocument/2006/relationships/hyperlink" Target="https://podminky.urs.cz/item/CS_URS_2023_02/781495117" TargetMode="External" /><Relationship Id="rId107" Type="http://schemas.openxmlformats.org/officeDocument/2006/relationships/hyperlink" Target="https://podminky.urs.cz/item/CS_URS_2023_02/998781201" TargetMode="External" /><Relationship Id="rId108" Type="http://schemas.openxmlformats.org/officeDocument/2006/relationships/hyperlink" Target="https://podminky.urs.cz/item/CS_URS_2023_02/783306801" TargetMode="External" /><Relationship Id="rId109" Type="http://schemas.openxmlformats.org/officeDocument/2006/relationships/hyperlink" Target="https://podminky.urs.cz/item/CS_URS_2023_02/783315101" TargetMode="External" /><Relationship Id="rId110" Type="http://schemas.openxmlformats.org/officeDocument/2006/relationships/hyperlink" Target="https://podminky.urs.cz/item/CS_URS_2023_02/783317101" TargetMode="External" /><Relationship Id="rId111" Type="http://schemas.openxmlformats.org/officeDocument/2006/relationships/hyperlink" Target="https://podminky.urs.cz/item/CS_URS_2023_02/783823137" TargetMode="External" /><Relationship Id="rId112" Type="http://schemas.openxmlformats.org/officeDocument/2006/relationships/hyperlink" Target="https://podminky.urs.cz/item/CS_URS_2023_02/783827427" TargetMode="External" /><Relationship Id="rId113" Type="http://schemas.openxmlformats.org/officeDocument/2006/relationships/hyperlink" Target="https://podminky.urs.cz/item/CS_URS_2023_02/784121001" TargetMode="External" /><Relationship Id="rId114" Type="http://schemas.openxmlformats.org/officeDocument/2006/relationships/hyperlink" Target="https://podminky.urs.cz/item/CS_URS_2023_02/784181121" TargetMode="External" /><Relationship Id="rId1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Hřiště Běžecká - oprava sociálního zázemí šatny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Sokolov, ul. Vítězná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6. 12. 2023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Sokolov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Michal Kubelka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71</v>
      </c>
      <c r="BT54" s="111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24.75" customHeight="1">
      <c r="A55" s="112" t="s">
        <v>75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'00 - Hřiště Běžecká - opr...'!J28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'00 - Hřiště Běžecká - opr...'!P93</f>
        <v>0</v>
      </c>
      <c r="AV55" s="121">
        <f>'00 - Hřiště Běžecká - opr...'!J31</f>
        <v>0</v>
      </c>
      <c r="AW55" s="121">
        <f>'00 - Hřiště Běžecká - opr...'!J32</f>
        <v>0</v>
      </c>
      <c r="AX55" s="121">
        <f>'00 - Hřiště Běžecká - opr...'!J33</f>
        <v>0</v>
      </c>
      <c r="AY55" s="121">
        <f>'00 - Hřiště Běžecká - opr...'!J34</f>
        <v>0</v>
      </c>
      <c r="AZ55" s="121">
        <f>'00 - Hřiště Běžecká - opr...'!F31</f>
        <v>0</v>
      </c>
      <c r="BA55" s="121">
        <f>'00 - Hřiště Běžecká - opr...'!F32</f>
        <v>0</v>
      </c>
      <c r="BB55" s="121">
        <f>'00 - Hřiště Běžecká - opr...'!F33</f>
        <v>0</v>
      </c>
      <c r="BC55" s="121">
        <f>'00 - Hřiště Běžecká - opr...'!F34</f>
        <v>0</v>
      </c>
      <c r="BD55" s="123">
        <f>'00 - Hřiště Běžecká - opr...'!F35</f>
        <v>0</v>
      </c>
      <c r="BE55" s="7"/>
      <c r="BT55" s="124" t="s">
        <v>77</v>
      </c>
      <c r="BU55" s="124" t="s">
        <v>78</v>
      </c>
      <c r="BV55" s="124" t="s">
        <v>73</v>
      </c>
      <c r="BW55" s="124" t="s">
        <v>5</v>
      </c>
      <c r="BX55" s="124" t="s">
        <v>74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2XUIBCp+9O5pmQVZ7C9fNvTKDpaav61HW/FofVX7Z0qQicOLo6RnE1jx/5PbgM9SVOQ0bqIeUDtauleAnnSDMA==" hashValue="R/bD4ruSHPerwybB9S3XWnj0wBZVDggNckmc+5wJRJVPX1N0OGwz8Y07sA//1lpygarQpi/lj1wUY1JFNoFoXQ==" algorithmName="SHA-512" password="80EB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 - Hřiště Běžecká - opr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79</v>
      </c>
    </row>
    <row r="4" s="1" customFormat="1" ht="24.96" customHeight="1">
      <c r="B4" s="22"/>
      <c r="D4" s="127" t="s">
        <v>80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6. 12. 2023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">
        <v>19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27</v>
      </c>
      <c r="F13" s="40"/>
      <c r="G13" s="40"/>
      <c r="H13" s="40"/>
      <c r="I13" s="129" t="s">
        <v>28</v>
      </c>
      <c r="J13" s="132" t="s">
        <v>19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29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28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31</v>
      </c>
      <c r="E18" s="40"/>
      <c r="F18" s="40"/>
      <c r="G18" s="40"/>
      <c r="H18" s="40"/>
      <c r="I18" s="129" t="s">
        <v>26</v>
      </c>
      <c r="J18" s="132" t="str">
        <f>IF('Rekapitulace stavby'!AN16="","",'Rekapitulace stavby'!AN16)</f>
        <v/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tr">
        <f>IF('Rekapitulace stavby'!E17="","",'Rekapitulace stavby'!E17)</f>
        <v xml:space="preserve"> </v>
      </c>
      <c r="F19" s="40"/>
      <c r="G19" s="40"/>
      <c r="H19" s="40"/>
      <c r="I19" s="129" t="s">
        <v>28</v>
      </c>
      <c r="J19" s="132" t="str">
        <f>IF('Rekapitulace stavby'!AN17="","",'Rekapitulace stavby'!AN17)</f>
        <v/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34</v>
      </c>
      <c r="E21" s="40"/>
      <c r="F21" s="40"/>
      <c r="G21" s="40"/>
      <c r="H21" s="40"/>
      <c r="I21" s="129" t="s">
        <v>26</v>
      </c>
      <c r="J21" s="132" t="s">
        <v>19</v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">
        <v>35</v>
      </c>
      <c r="F22" s="40"/>
      <c r="G22" s="40"/>
      <c r="H22" s="40"/>
      <c r="I22" s="129" t="s">
        <v>28</v>
      </c>
      <c r="J22" s="132" t="s">
        <v>19</v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36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4"/>
      <c r="B25" s="135"/>
      <c r="C25" s="134"/>
      <c r="D25" s="134"/>
      <c r="E25" s="136" t="s">
        <v>37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38</v>
      </c>
      <c r="E28" s="40"/>
      <c r="F28" s="40"/>
      <c r="G28" s="40"/>
      <c r="H28" s="40"/>
      <c r="I28" s="40"/>
      <c r="J28" s="140">
        <f>ROUND(J93,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40</v>
      </c>
      <c r="G30" s="40"/>
      <c r="H30" s="40"/>
      <c r="I30" s="141" t="s">
        <v>39</v>
      </c>
      <c r="J30" s="141" t="s">
        <v>41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42</v>
      </c>
      <c r="E31" s="129" t="s">
        <v>43</v>
      </c>
      <c r="F31" s="143">
        <f>ROUND((SUM(BE93:BE549)),  2)</f>
        <v>0</v>
      </c>
      <c r="G31" s="40"/>
      <c r="H31" s="40"/>
      <c r="I31" s="144">
        <v>0.20999999999999999</v>
      </c>
      <c r="J31" s="143">
        <f>ROUND(((SUM(BE93:BE549))*I31),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44</v>
      </c>
      <c r="F32" s="143">
        <f>ROUND((SUM(BF93:BF549)),  2)</f>
        <v>0</v>
      </c>
      <c r="G32" s="40"/>
      <c r="H32" s="40"/>
      <c r="I32" s="144">
        <v>0.14999999999999999</v>
      </c>
      <c r="J32" s="143">
        <f>ROUND(((SUM(BF93:BF549))*I32),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45</v>
      </c>
      <c r="F33" s="143">
        <f>ROUND((SUM(BG93:BG549)),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46</v>
      </c>
      <c r="F34" s="143">
        <f>ROUND((SUM(BH93:BH549)),  2)</f>
        <v>0</v>
      </c>
      <c r="G34" s="40"/>
      <c r="H34" s="40"/>
      <c r="I34" s="144">
        <v>0.14999999999999999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47</v>
      </c>
      <c r="F35" s="143">
        <f>ROUND((SUM(BI93:BI549)),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48</v>
      </c>
      <c r="E37" s="147"/>
      <c r="F37" s="147"/>
      <c r="G37" s="148" t="s">
        <v>49</v>
      </c>
      <c r="H37" s="149" t="s">
        <v>50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81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Hřiště Běžecká - oprava sociálního zázemí šatny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Sokolov, ul. Vítězná</v>
      </c>
      <c r="G48" s="42"/>
      <c r="H48" s="42"/>
      <c r="I48" s="34" t="s">
        <v>23</v>
      </c>
      <c r="J48" s="74" t="str">
        <f>IF(J10="","",J10)</f>
        <v>6. 12. 2023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>Město Sokolov</v>
      </c>
      <c r="G50" s="42"/>
      <c r="H50" s="42"/>
      <c r="I50" s="34" t="s">
        <v>31</v>
      </c>
      <c r="J50" s="38" t="str">
        <f>E19</f>
        <v xml:space="preserve"> 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29</v>
      </c>
      <c r="D51" s="42"/>
      <c r="E51" s="42"/>
      <c r="F51" s="29" t="str">
        <f>IF(E16="","",E16)</f>
        <v>Vyplň údaj</v>
      </c>
      <c r="G51" s="42"/>
      <c r="H51" s="42"/>
      <c r="I51" s="34" t="s">
        <v>34</v>
      </c>
      <c r="J51" s="38" t="str">
        <f>E22</f>
        <v>Michal Kubelka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82</v>
      </c>
      <c r="D53" s="157"/>
      <c r="E53" s="157"/>
      <c r="F53" s="157"/>
      <c r="G53" s="157"/>
      <c r="H53" s="157"/>
      <c r="I53" s="157"/>
      <c r="J53" s="158" t="s">
        <v>83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70</v>
      </c>
      <c r="D55" s="42"/>
      <c r="E55" s="42"/>
      <c r="F55" s="42"/>
      <c r="G55" s="42"/>
      <c r="H55" s="42"/>
      <c r="I55" s="42"/>
      <c r="J55" s="104">
        <f>J93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84</v>
      </c>
    </row>
    <row r="56" s="9" customFormat="1" ht="24.96" customHeight="1">
      <c r="A56" s="9"/>
      <c r="B56" s="160"/>
      <c r="C56" s="161"/>
      <c r="D56" s="162" t="s">
        <v>85</v>
      </c>
      <c r="E56" s="163"/>
      <c r="F56" s="163"/>
      <c r="G56" s="163"/>
      <c r="H56" s="163"/>
      <c r="I56" s="163"/>
      <c r="J56" s="164">
        <f>J94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86</v>
      </c>
      <c r="E57" s="169"/>
      <c r="F57" s="169"/>
      <c r="G57" s="169"/>
      <c r="H57" s="169"/>
      <c r="I57" s="169"/>
      <c r="J57" s="170">
        <f>J95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87</v>
      </c>
      <c r="E58" s="169"/>
      <c r="F58" s="169"/>
      <c r="G58" s="169"/>
      <c r="H58" s="169"/>
      <c r="I58" s="169"/>
      <c r="J58" s="170">
        <f>J118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88</v>
      </c>
      <c r="E59" s="169"/>
      <c r="F59" s="169"/>
      <c r="G59" s="169"/>
      <c r="H59" s="169"/>
      <c r="I59" s="169"/>
      <c r="J59" s="170">
        <f>J173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6"/>
      <c r="C60" s="167"/>
      <c r="D60" s="168" t="s">
        <v>89</v>
      </c>
      <c r="E60" s="169"/>
      <c r="F60" s="169"/>
      <c r="G60" s="169"/>
      <c r="H60" s="169"/>
      <c r="I60" s="169"/>
      <c r="J60" s="170">
        <f>J226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6"/>
      <c r="C61" s="167"/>
      <c r="D61" s="168" t="s">
        <v>90</v>
      </c>
      <c r="E61" s="169"/>
      <c r="F61" s="169"/>
      <c r="G61" s="169"/>
      <c r="H61" s="169"/>
      <c r="I61" s="169"/>
      <c r="J61" s="170">
        <f>J238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0"/>
      <c r="C62" s="161"/>
      <c r="D62" s="162" t="s">
        <v>91</v>
      </c>
      <c r="E62" s="163"/>
      <c r="F62" s="163"/>
      <c r="G62" s="163"/>
      <c r="H62" s="163"/>
      <c r="I62" s="163"/>
      <c r="J62" s="164">
        <f>J241</f>
        <v>0</v>
      </c>
      <c r="K62" s="161"/>
      <c r="L62" s="16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6"/>
      <c r="C63" s="167"/>
      <c r="D63" s="168" t="s">
        <v>92</v>
      </c>
      <c r="E63" s="169"/>
      <c r="F63" s="169"/>
      <c r="G63" s="169"/>
      <c r="H63" s="169"/>
      <c r="I63" s="169"/>
      <c r="J63" s="170">
        <f>J242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93</v>
      </c>
      <c r="E64" s="169"/>
      <c r="F64" s="169"/>
      <c r="G64" s="169"/>
      <c r="H64" s="169"/>
      <c r="I64" s="169"/>
      <c r="J64" s="170">
        <f>J268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94</v>
      </c>
      <c r="E65" s="169"/>
      <c r="F65" s="169"/>
      <c r="G65" s="169"/>
      <c r="H65" s="169"/>
      <c r="I65" s="169"/>
      <c r="J65" s="170">
        <f>J288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95</v>
      </c>
      <c r="E66" s="169"/>
      <c r="F66" s="169"/>
      <c r="G66" s="169"/>
      <c r="H66" s="169"/>
      <c r="I66" s="169"/>
      <c r="J66" s="170">
        <f>J321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6"/>
      <c r="C67" s="167"/>
      <c r="D67" s="168" t="s">
        <v>96</v>
      </c>
      <c r="E67" s="169"/>
      <c r="F67" s="169"/>
      <c r="G67" s="169"/>
      <c r="H67" s="169"/>
      <c r="I67" s="169"/>
      <c r="J67" s="170">
        <f>J329</f>
        <v>0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6"/>
      <c r="C68" s="167"/>
      <c r="D68" s="168" t="s">
        <v>97</v>
      </c>
      <c r="E68" s="169"/>
      <c r="F68" s="169"/>
      <c r="G68" s="169"/>
      <c r="H68" s="169"/>
      <c r="I68" s="169"/>
      <c r="J68" s="170">
        <f>J341</f>
        <v>0</v>
      </c>
      <c r="K68" s="167"/>
      <c r="L68" s="17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6"/>
      <c r="C69" s="167"/>
      <c r="D69" s="168" t="s">
        <v>98</v>
      </c>
      <c r="E69" s="169"/>
      <c r="F69" s="169"/>
      <c r="G69" s="169"/>
      <c r="H69" s="169"/>
      <c r="I69" s="169"/>
      <c r="J69" s="170">
        <f>J357</f>
        <v>0</v>
      </c>
      <c r="K69" s="167"/>
      <c r="L69" s="17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6"/>
      <c r="C70" s="167"/>
      <c r="D70" s="168" t="s">
        <v>99</v>
      </c>
      <c r="E70" s="169"/>
      <c r="F70" s="169"/>
      <c r="G70" s="169"/>
      <c r="H70" s="169"/>
      <c r="I70" s="169"/>
      <c r="J70" s="170">
        <f>J362</f>
        <v>0</v>
      </c>
      <c r="K70" s="167"/>
      <c r="L70" s="17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6"/>
      <c r="C71" s="167"/>
      <c r="D71" s="168" t="s">
        <v>100</v>
      </c>
      <c r="E71" s="169"/>
      <c r="F71" s="169"/>
      <c r="G71" s="169"/>
      <c r="H71" s="169"/>
      <c r="I71" s="169"/>
      <c r="J71" s="170">
        <f>J381</f>
        <v>0</v>
      </c>
      <c r="K71" s="167"/>
      <c r="L71" s="17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6"/>
      <c r="C72" s="167"/>
      <c r="D72" s="168" t="s">
        <v>101</v>
      </c>
      <c r="E72" s="169"/>
      <c r="F72" s="169"/>
      <c r="G72" s="169"/>
      <c r="H72" s="169"/>
      <c r="I72" s="169"/>
      <c r="J72" s="170">
        <f>J385</f>
        <v>0</v>
      </c>
      <c r="K72" s="167"/>
      <c r="L72" s="17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6"/>
      <c r="C73" s="167"/>
      <c r="D73" s="168" t="s">
        <v>102</v>
      </c>
      <c r="E73" s="169"/>
      <c r="F73" s="169"/>
      <c r="G73" s="169"/>
      <c r="H73" s="169"/>
      <c r="I73" s="169"/>
      <c r="J73" s="170">
        <f>J453</f>
        <v>0</v>
      </c>
      <c r="K73" s="167"/>
      <c r="L73" s="17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6"/>
      <c r="C74" s="167"/>
      <c r="D74" s="168" t="s">
        <v>103</v>
      </c>
      <c r="E74" s="169"/>
      <c r="F74" s="169"/>
      <c r="G74" s="169"/>
      <c r="H74" s="169"/>
      <c r="I74" s="169"/>
      <c r="J74" s="170">
        <f>J508</f>
        <v>0</v>
      </c>
      <c r="K74" s="167"/>
      <c r="L74" s="17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6"/>
      <c r="C75" s="167"/>
      <c r="D75" s="168" t="s">
        <v>104</v>
      </c>
      <c r="E75" s="169"/>
      <c r="F75" s="169"/>
      <c r="G75" s="169"/>
      <c r="H75" s="169"/>
      <c r="I75" s="169"/>
      <c r="J75" s="170">
        <f>J523</f>
        <v>0</v>
      </c>
      <c r="K75" s="167"/>
      <c r="L75" s="17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105</v>
      </c>
      <c r="D82" s="42"/>
      <c r="E82" s="42"/>
      <c r="F82" s="42"/>
      <c r="G82" s="42"/>
      <c r="H82" s="42"/>
      <c r="I82" s="42"/>
      <c r="J82" s="42"/>
      <c r="K82" s="42"/>
      <c r="L82" s="13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E7</f>
        <v>Hřiště Běžecká - oprava sociálního zázemí šatny</v>
      </c>
      <c r="F85" s="42"/>
      <c r="G85" s="42"/>
      <c r="H85" s="42"/>
      <c r="I85" s="42"/>
      <c r="J85" s="42"/>
      <c r="K85" s="42"/>
      <c r="L85" s="13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F10</f>
        <v>Sokolov, ul. Vítězná</v>
      </c>
      <c r="G87" s="42"/>
      <c r="H87" s="42"/>
      <c r="I87" s="34" t="s">
        <v>23</v>
      </c>
      <c r="J87" s="74" t="str">
        <f>IF(J10="","",J10)</f>
        <v>6. 12. 2023</v>
      </c>
      <c r="K87" s="42"/>
      <c r="L87" s="13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E13</f>
        <v>Město Sokolov</v>
      </c>
      <c r="G89" s="42"/>
      <c r="H89" s="42"/>
      <c r="I89" s="34" t="s">
        <v>31</v>
      </c>
      <c r="J89" s="38" t="str">
        <f>E19</f>
        <v xml:space="preserve"> </v>
      </c>
      <c r="K89" s="42"/>
      <c r="L89" s="13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IF(E16="","",E16)</f>
        <v>Vyplň údaj</v>
      </c>
      <c r="G90" s="42"/>
      <c r="H90" s="42"/>
      <c r="I90" s="34" t="s">
        <v>34</v>
      </c>
      <c r="J90" s="38" t="str">
        <f>E22</f>
        <v>Michal Kubelka</v>
      </c>
      <c r="K90" s="42"/>
      <c r="L90" s="13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2"/>
      <c r="B92" s="173"/>
      <c r="C92" s="174" t="s">
        <v>106</v>
      </c>
      <c r="D92" s="175" t="s">
        <v>57</v>
      </c>
      <c r="E92" s="175" t="s">
        <v>53</v>
      </c>
      <c r="F92" s="175" t="s">
        <v>54</v>
      </c>
      <c r="G92" s="175" t="s">
        <v>107</v>
      </c>
      <c r="H92" s="175" t="s">
        <v>108</v>
      </c>
      <c r="I92" s="175" t="s">
        <v>109</v>
      </c>
      <c r="J92" s="175" t="s">
        <v>83</v>
      </c>
      <c r="K92" s="176" t="s">
        <v>110</v>
      </c>
      <c r="L92" s="177"/>
      <c r="M92" s="94" t="s">
        <v>19</v>
      </c>
      <c r="N92" s="95" t="s">
        <v>42</v>
      </c>
      <c r="O92" s="95" t="s">
        <v>111</v>
      </c>
      <c r="P92" s="95" t="s">
        <v>112</v>
      </c>
      <c r="Q92" s="95" t="s">
        <v>113</v>
      </c>
      <c r="R92" s="95" t="s">
        <v>114</v>
      </c>
      <c r="S92" s="95" t="s">
        <v>115</v>
      </c>
      <c r="T92" s="96" t="s">
        <v>116</v>
      </c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</row>
    <row r="93" s="2" customFormat="1" ht="22.8" customHeight="1">
      <c r="A93" s="40"/>
      <c r="B93" s="41"/>
      <c r="C93" s="101" t="s">
        <v>117</v>
      </c>
      <c r="D93" s="42"/>
      <c r="E93" s="42"/>
      <c r="F93" s="42"/>
      <c r="G93" s="42"/>
      <c r="H93" s="42"/>
      <c r="I93" s="42"/>
      <c r="J93" s="178">
        <f>BK93</f>
        <v>0</v>
      </c>
      <c r="K93" s="42"/>
      <c r="L93" s="46"/>
      <c r="M93" s="97"/>
      <c r="N93" s="179"/>
      <c r="O93" s="98"/>
      <c r="P93" s="180">
        <f>P94+P241</f>
        <v>0</v>
      </c>
      <c r="Q93" s="98"/>
      <c r="R93" s="180">
        <f>R94+R241</f>
        <v>4.3461593699999996</v>
      </c>
      <c r="S93" s="98"/>
      <c r="T93" s="181">
        <f>T94+T241</f>
        <v>3.6920363000000003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84</v>
      </c>
      <c r="BK93" s="182">
        <f>BK94+BK241</f>
        <v>0</v>
      </c>
    </row>
    <row r="94" s="12" customFormat="1" ht="25.92" customHeight="1">
      <c r="A94" s="12"/>
      <c r="B94" s="183"/>
      <c r="C94" s="184"/>
      <c r="D94" s="185" t="s">
        <v>71</v>
      </c>
      <c r="E94" s="186" t="s">
        <v>118</v>
      </c>
      <c r="F94" s="186" t="s">
        <v>119</v>
      </c>
      <c r="G94" s="184"/>
      <c r="H94" s="184"/>
      <c r="I94" s="187"/>
      <c r="J94" s="188">
        <f>BK94</f>
        <v>0</v>
      </c>
      <c r="K94" s="184"/>
      <c r="L94" s="189"/>
      <c r="M94" s="190"/>
      <c r="N94" s="191"/>
      <c r="O94" s="191"/>
      <c r="P94" s="192">
        <f>P95+P118+P173+P226+P238</f>
        <v>0</v>
      </c>
      <c r="Q94" s="191"/>
      <c r="R94" s="192">
        <f>R95+R118+R173+R226+R238</f>
        <v>2.5350296699999997</v>
      </c>
      <c r="S94" s="191"/>
      <c r="T94" s="193">
        <f>T95+T118+T173+T226+T238</f>
        <v>2.9514390000000001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4" t="s">
        <v>77</v>
      </c>
      <c r="AT94" s="195" t="s">
        <v>71</v>
      </c>
      <c r="AU94" s="195" t="s">
        <v>72</v>
      </c>
      <c r="AY94" s="194" t="s">
        <v>120</v>
      </c>
      <c r="BK94" s="196">
        <f>BK95+BK118+BK173+BK226+BK238</f>
        <v>0</v>
      </c>
    </row>
    <row r="95" s="12" customFormat="1" ht="22.8" customHeight="1">
      <c r="A95" s="12"/>
      <c r="B95" s="183"/>
      <c r="C95" s="184"/>
      <c r="D95" s="185" t="s">
        <v>71</v>
      </c>
      <c r="E95" s="197" t="s">
        <v>121</v>
      </c>
      <c r="F95" s="197" t="s">
        <v>122</v>
      </c>
      <c r="G95" s="184"/>
      <c r="H95" s="184"/>
      <c r="I95" s="187"/>
      <c r="J95" s="198">
        <f>BK95</f>
        <v>0</v>
      </c>
      <c r="K95" s="184"/>
      <c r="L95" s="189"/>
      <c r="M95" s="190"/>
      <c r="N95" s="191"/>
      <c r="O95" s="191"/>
      <c r="P95" s="192">
        <f>SUM(P96:P117)</f>
        <v>0</v>
      </c>
      <c r="Q95" s="191"/>
      <c r="R95" s="192">
        <f>SUM(R96:R117)</f>
        <v>0.91327969999999992</v>
      </c>
      <c r="S95" s="191"/>
      <c r="T95" s="193">
        <f>SUM(T96:T117)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4" t="s">
        <v>77</v>
      </c>
      <c r="AT95" s="195" t="s">
        <v>71</v>
      </c>
      <c r="AU95" s="195" t="s">
        <v>77</v>
      </c>
      <c r="AY95" s="194" t="s">
        <v>120</v>
      </c>
      <c r="BK95" s="196">
        <f>SUM(BK96:BK117)</f>
        <v>0</v>
      </c>
    </row>
    <row r="96" s="2" customFormat="1" ht="24.15" customHeight="1">
      <c r="A96" s="40"/>
      <c r="B96" s="41"/>
      <c r="C96" s="199" t="s">
        <v>77</v>
      </c>
      <c r="D96" s="199" t="s">
        <v>123</v>
      </c>
      <c r="E96" s="200" t="s">
        <v>124</v>
      </c>
      <c r="F96" s="201" t="s">
        <v>125</v>
      </c>
      <c r="G96" s="202" t="s">
        <v>126</v>
      </c>
      <c r="H96" s="203">
        <v>0.313</v>
      </c>
      <c r="I96" s="204"/>
      <c r="J96" s="205">
        <f>ROUND(I96*H96,2)</f>
        <v>0</v>
      </c>
      <c r="K96" s="201" t="s">
        <v>127</v>
      </c>
      <c r="L96" s="46"/>
      <c r="M96" s="206" t="s">
        <v>19</v>
      </c>
      <c r="N96" s="207" t="s">
        <v>43</v>
      </c>
      <c r="O96" s="86"/>
      <c r="P96" s="208">
        <f>O96*H96</f>
        <v>0</v>
      </c>
      <c r="Q96" s="208">
        <v>1.8775</v>
      </c>
      <c r="R96" s="208">
        <f>Q96*H96</f>
        <v>0.58765749999999994</v>
      </c>
      <c r="S96" s="208">
        <v>0</v>
      </c>
      <c r="T96" s="20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0" t="s">
        <v>128</v>
      </c>
      <c r="AT96" s="210" t="s">
        <v>123</v>
      </c>
      <c r="AU96" s="210" t="s">
        <v>79</v>
      </c>
      <c r="AY96" s="19" t="s">
        <v>120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9" t="s">
        <v>77</v>
      </c>
      <c r="BK96" s="211">
        <f>ROUND(I96*H96,2)</f>
        <v>0</v>
      </c>
      <c r="BL96" s="19" t="s">
        <v>128</v>
      </c>
      <c r="BM96" s="210" t="s">
        <v>129</v>
      </c>
    </row>
    <row r="97" s="2" customFormat="1">
      <c r="A97" s="40"/>
      <c r="B97" s="41"/>
      <c r="C97" s="42"/>
      <c r="D97" s="212" t="s">
        <v>130</v>
      </c>
      <c r="E97" s="42"/>
      <c r="F97" s="213" t="s">
        <v>131</v>
      </c>
      <c r="G97" s="42"/>
      <c r="H97" s="42"/>
      <c r="I97" s="214"/>
      <c r="J97" s="42"/>
      <c r="K97" s="42"/>
      <c r="L97" s="46"/>
      <c r="M97" s="215"/>
      <c r="N97" s="216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130</v>
      </c>
      <c r="AU97" s="19" t="s">
        <v>79</v>
      </c>
    </row>
    <row r="98" s="13" customFormat="1">
      <c r="A98" s="13"/>
      <c r="B98" s="217"/>
      <c r="C98" s="218"/>
      <c r="D98" s="219" t="s">
        <v>132</v>
      </c>
      <c r="E98" s="220" t="s">
        <v>19</v>
      </c>
      <c r="F98" s="221" t="s">
        <v>133</v>
      </c>
      <c r="G98" s="218"/>
      <c r="H98" s="220" t="s">
        <v>19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7" t="s">
        <v>132</v>
      </c>
      <c r="AU98" s="227" t="s">
        <v>79</v>
      </c>
      <c r="AV98" s="13" t="s">
        <v>77</v>
      </c>
      <c r="AW98" s="13" t="s">
        <v>33</v>
      </c>
      <c r="AX98" s="13" t="s">
        <v>72</v>
      </c>
      <c r="AY98" s="227" t="s">
        <v>120</v>
      </c>
    </row>
    <row r="99" s="14" customFormat="1">
      <c r="A99" s="14"/>
      <c r="B99" s="228"/>
      <c r="C99" s="229"/>
      <c r="D99" s="219" t="s">
        <v>132</v>
      </c>
      <c r="E99" s="230" t="s">
        <v>19</v>
      </c>
      <c r="F99" s="231" t="s">
        <v>134</v>
      </c>
      <c r="G99" s="229"/>
      <c r="H99" s="232">
        <v>0.313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8" t="s">
        <v>132</v>
      </c>
      <c r="AU99" s="238" t="s">
        <v>79</v>
      </c>
      <c r="AV99" s="14" t="s">
        <v>79</v>
      </c>
      <c r="AW99" s="14" t="s">
        <v>33</v>
      </c>
      <c r="AX99" s="14" t="s">
        <v>77</v>
      </c>
      <c r="AY99" s="238" t="s">
        <v>120</v>
      </c>
    </row>
    <row r="100" s="2" customFormat="1" ht="24.15" customHeight="1">
      <c r="A100" s="40"/>
      <c r="B100" s="41"/>
      <c r="C100" s="199" t="s">
        <v>79</v>
      </c>
      <c r="D100" s="199" t="s">
        <v>123</v>
      </c>
      <c r="E100" s="200" t="s">
        <v>135</v>
      </c>
      <c r="F100" s="201" t="s">
        <v>136</v>
      </c>
      <c r="G100" s="202" t="s">
        <v>137</v>
      </c>
      <c r="H100" s="203">
        <v>1.04</v>
      </c>
      <c r="I100" s="204"/>
      <c r="J100" s="205">
        <f>ROUND(I100*H100,2)</f>
        <v>0</v>
      </c>
      <c r="K100" s="201" t="s">
        <v>127</v>
      </c>
      <c r="L100" s="46"/>
      <c r="M100" s="206" t="s">
        <v>19</v>
      </c>
      <c r="N100" s="207" t="s">
        <v>43</v>
      </c>
      <c r="O100" s="86"/>
      <c r="P100" s="208">
        <f>O100*H100</f>
        <v>0</v>
      </c>
      <c r="Q100" s="208">
        <v>0.044339999999999997</v>
      </c>
      <c r="R100" s="208">
        <f>Q100*H100</f>
        <v>0.046113599999999998</v>
      </c>
      <c r="S100" s="208">
        <v>0</v>
      </c>
      <c r="T100" s="20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0" t="s">
        <v>128</v>
      </c>
      <c r="AT100" s="210" t="s">
        <v>123</v>
      </c>
      <c r="AU100" s="210" t="s">
        <v>79</v>
      </c>
      <c r="AY100" s="19" t="s">
        <v>120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9" t="s">
        <v>77</v>
      </c>
      <c r="BK100" s="211">
        <f>ROUND(I100*H100,2)</f>
        <v>0</v>
      </c>
      <c r="BL100" s="19" t="s">
        <v>128</v>
      </c>
      <c r="BM100" s="210" t="s">
        <v>138</v>
      </c>
    </row>
    <row r="101" s="2" customFormat="1">
      <c r="A101" s="40"/>
      <c r="B101" s="41"/>
      <c r="C101" s="42"/>
      <c r="D101" s="212" t="s">
        <v>130</v>
      </c>
      <c r="E101" s="42"/>
      <c r="F101" s="213" t="s">
        <v>139</v>
      </c>
      <c r="G101" s="42"/>
      <c r="H101" s="42"/>
      <c r="I101" s="214"/>
      <c r="J101" s="42"/>
      <c r="K101" s="42"/>
      <c r="L101" s="46"/>
      <c r="M101" s="215"/>
      <c r="N101" s="216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130</v>
      </c>
      <c r="AU101" s="19" t="s">
        <v>79</v>
      </c>
    </row>
    <row r="102" s="13" customFormat="1">
      <c r="A102" s="13"/>
      <c r="B102" s="217"/>
      <c r="C102" s="218"/>
      <c r="D102" s="219" t="s">
        <v>132</v>
      </c>
      <c r="E102" s="220" t="s">
        <v>19</v>
      </c>
      <c r="F102" s="221" t="s">
        <v>140</v>
      </c>
      <c r="G102" s="218"/>
      <c r="H102" s="220" t="s">
        <v>19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7" t="s">
        <v>132</v>
      </c>
      <c r="AU102" s="227" t="s">
        <v>79</v>
      </c>
      <c r="AV102" s="13" t="s">
        <v>77</v>
      </c>
      <c r="AW102" s="13" t="s">
        <v>33</v>
      </c>
      <c r="AX102" s="13" t="s">
        <v>72</v>
      </c>
      <c r="AY102" s="227" t="s">
        <v>120</v>
      </c>
    </row>
    <row r="103" s="14" customFormat="1">
      <c r="A103" s="14"/>
      <c r="B103" s="228"/>
      <c r="C103" s="229"/>
      <c r="D103" s="219" t="s">
        <v>132</v>
      </c>
      <c r="E103" s="230" t="s">
        <v>19</v>
      </c>
      <c r="F103" s="231" t="s">
        <v>141</v>
      </c>
      <c r="G103" s="229"/>
      <c r="H103" s="232">
        <v>1.04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8" t="s">
        <v>132</v>
      </c>
      <c r="AU103" s="238" t="s">
        <v>79</v>
      </c>
      <c r="AV103" s="14" t="s">
        <v>79</v>
      </c>
      <c r="AW103" s="14" t="s">
        <v>33</v>
      </c>
      <c r="AX103" s="14" t="s">
        <v>77</v>
      </c>
      <c r="AY103" s="238" t="s">
        <v>120</v>
      </c>
    </row>
    <row r="104" s="2" customFormat="1" ht="24.15" customHeight="1">
      <c r="A104" s="40"/>
      <c r="B104" s="41"/>
      <c r="C104" s="199" t="s">
        <v>121</v>
      </c>
      <c r="D104" s="199" t="s">
        <v>123</v>
      </c>
      <c r="E104" s="200" t="s">
        <v>142</v>
      </c>
      <c r="F104" s="201" t="s">
        <v>143</v>
      </c>
      <c r="G104" s="202" t="s">
        <v>137</v>
      </c>
      <c r="H104" s="203">
        <v>1.165</v>
      </c>
      <c r="I104" s="204"/>
      <c r="J104" s="205">
        <f>ROUND(I104*H104,2)</f>
        <v>0</v>
      </c>
      <c r="K104" s="201" t="s">
        <v>127</v>
      </c>
      <c r="L104" s="46"/>
      <c r="M104" s="206" t="s">
        <v>19</v>
      </c>
      <c r="N104" s="207" t="s">
        <v>43</v>
      </c>
      <c r="O104" s="86"/>
      <c r="P104" s="208">
        <f>O104*H104</f>
        <v>0</v>
      </c>
      <c r="Q104" s="208">
        <v>0.061719999999999997</v>
      </c>
      <c r="R104" s="208">
        <f>Q104*H104</f>
        <v>0.071903800000000004</v>
      </c>
      <c r="S104" s="208">
        <v>0</v>
      </c>
      <c r="T104" s="20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0" t="s">
        <v>128</v>
      </c>
      <c r="AT104" s="210" t="s">
        <v>123</v>
      </c>
      <c r="AU104" s="210" t="s">
        <v>79</v>
      </c>
      <c r="AY104" s="19" t="s">
        <v>120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9" t="s">
        <v>77</v>
      </c>
      <c r="BK104" s="211">
        <f>ROUND(I104*H104,2)</f>
        <v>0</v>
      </c>
      <c r="BL104" s="19" t="s">
        <v>128</v>
      </c>
      <c r="BM104" s="210" t="s">
        <v>144</v>
      </c>
    </row>
    <row r="105" s="2" customFormat="1">
      <c r="A105" s="40"/>
      <c r="B105" s="41"/>
      <c r="C105" s="42"/>
      <c r="D105" s="212" t="s">
        <v>130</v>
      </c>
      <c r="E105" s="42"/>
      <c r="F105" s="213" t="s">
        <v>145</v>
      </c>
      <c r="G105" s="42"/>
      <c r="H105" s="42"/>
      <c r="I105" s="214"/>
      <c r="J105" s="42"/>
      <c r="K105" s="42"/>
      <c r="L105" s="46"/>
      <c r="M105" s="215"/>
      <c r="N105" s="216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130</v>
      </c>
      <c r="AU105" s="19" t="s">
        <v>79</v>
      </c>
    </row>
    <row r="106" s="13" customFormat="1">
      <c r="A106" s="13"/>
      <c r="B106" s="217"/>
      <c r="C106" s="218"/>
      <c r="D106" s="219" t="s">
        <v>132</v>
      </c>
      <c r="E106" s="220" t="s">
        <v>19</v>
      </c>
      <c r="F106" s="221" t="s">
        <v>146</v>
      </c>
      <c r="G106" s="218"/>
      <c r="H106" s="220" t="s">
        <v>19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7" t="s">
        <v>132</v>
      </c>
      <c r="AU106" s="227" t="s">
        <v>79</v>
      </c>
      <c r="AV106" s="13" t="s">
        <v>77</v>
      </c>
      <c r="AW106" s="13" t="s">
        <v>33</v>
      </c>
      <c r="AX106" s="13" t="s">
        <v>72</v>
      </c>
      <c r="AY106" s="227" t="s">
        <v>120</v>
      </c>
    </row>
    <row r="107" s="14" customFormat="1">
      <c r="A107" s="14"/>
      <c r="B107" s="228"/>
      <c r="C107" s="229"/>
      <c r="D107" s="219" t="s">
        <v>132</v>
      </c>
      <c r="E107" s="230" t="s">
        <v>19</v>
      </c>
      <c r="F107" s="231" t="s">
        <v>147</v>
      </c>
      <c r="G107" s="229"/>
      <c r="H107" s="232">
        <v>1.04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8" t="s">
        <v>132</v>
      </c>
      <c r="AU107" s="238" t="s">
        <v>79</v>
      </c>
      <c r="AV107" s="14" t="s">
        <v>79</v>
      </c>
      <c r="AW107" s="14" t="s">
        <v>33</v>
      </c>
      <c r="AX107" s="14" t="s">
        <v>72</v>
      </c>
      <c r="AY107" s="238" t="s">
        <v>120</v>
      </c>
    </row>
    <row r="108" s="13" customFormat="1">
      <c r="A108" s="13"/>
      <c r="B108" s="217"/>
      <c r="C108" s="218"/>
      <c r="D108" s="219" t="s">
        <v>132</v>
      </c>
      <c r="E108" s="220" t="s">
        <v>19</v>
      </c>
      <c r="F108" s="221" t="s">
        <v>148</v>
      </c>
      <c r="G108" s="218"/>
      <c r="H108" s="220" t="s">
        <v>19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7" t="s">
        <v>132</v>
      </c>
      <c r="AU108" s="227" t="s">
        <v>79</v>
      </c>
      <c r="AV108" s="13" t="s">
        <v>77</v>
      </c>
      <c r="AW108" s="13" t="s">
        <v>33</v>
      </c>
      <c r="AX108" s="13" t="s">
        <v>72</v>
      </c>
      <c r="AY108" s="227" t="s">
        <v>120</v>
      </c>
    </row>
    <row r="109" s="14" customFormat="1">
      <c r="A109" s="14"/>
      <c r="B109" s="228"/>
      <c r="C109" s="229"/>
      <c r="D109" s="219" t="s">
        <v>132</v>
      </c>
      <c r="E109" s="230" t="s">
        <v>19</v>
      </c>
      <c r="F109" s="231" t="s">
        <v>149</v>
      </c>
      <c r="G109" s="229"/>
      <c r="H109" s="232">
        <v>0.125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8" t="s">
        <v>132</v>
      </c>
      <c r="AU109" s="238" t="s">
        <v>79</v>
      </c>
      <c r="AV109" s="14" t="s">
        <v>79</v>
      </c>
      <c r="AW109" s="14" t="s">
        <v>33</v>
      </c>
      <c r="AX109" s="14" t="s">
        <v>72</v>
      </c>
      <c r="AY109" s="238" t="s">
        <v>120</v>
      </c>
    </row>
    <row r="110" s="15" customFormat="1">
      <c r="A110" s="15"/>
      <c r="B110" s="239"/>
      <c r="C110" s="240"/>
      <c r="D110" s="219" t="s">
        <v>132</v>
      </c>
      <c r="E110" s="241" t="s">
        <v>19</v>
      </c>
      <c r="F110" s="242" t="s">
        <v>150</v>
      </c>
      <c r="G110" s="240"/>
      <c r="H110" s="243">
        <v>1.165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49" t="s">
        <v>132</v>
      </c>
      <c r="AU110" s="249" t="s">
        <v>79</v>
      </c>
      <c r="AV110" s="15" t="s">
        <v>128</v>
      </c>
      <c r="AW110" s="15" t="s">
        <v>33</v>
      </c>
      <c r="AX110" s="15" t="s">
        <v>77</v>
      </c>
      <c r="AY110" s="249" t="s">
        <v>120</v>
      </c>
    </row>
    <row r="111" s="2" customFormat="1" ht="24.15" customHeight="1">
      <c r="A111" s="40"/>
      <c r="B111" s="41"/>
      <c r="C111" s="199" t="s">
        <v>128</v>
      </c>
      <c r="D111" s="199" t="s">
        <v>123</v>
      </c>
      <c r="E111" s="200" t="s">
        <v>151</v>
      </c>
      <c r="F111" s="201" t="s">
        <v>152</v>
      </c>
      <c r="G111" s="202" t="s">
        <v>137</v>
      </c>
      <c r="H111" s="203">
        <v>2.6000000000000001</v>
      </c>
      <c r="I111" s="204"/>
      <c r="J111" s="205">
        <f>ROUND(I111*H111,2)</f>
        <v>0</v>
      </c>
      <c r="K111" s="201" t="s">
        <v>127</v>
      </c>
      <c r="L111" s="46"/>
      <c r="M111" s="206" t="s">
        <v>19</v>
      </c>
      <c r="N111" s="207" t="s">
        <v>43</v>
      </c>
      <c r="O111" s="86"/>
      <c r="P111" s="208">
        <f>O111*H111</f>
        <v>0</v>
      </c>
      <c r="Q111" s="208">
        <v>0.079210000000000003</v>
      </c>
      <c r="R111" s="208">
        <f>Q111*H111</f>
        <v>0.20594600000000002</v>
      </c>
      <c r="S111" s="208">
        <v>0</v>
      </c>
      <c r="T111" s="20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0" t="s">
        <v>128</v>
      </c>
      <c r="AT111" s="210" t="s">
        <v>123</v>
      </c>
      <c r="AU111" s="210" t="s">
        <v>79</v>
      </c>
      <c r="AY111" s="19" t="s">
        <v>120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9" t="s">
        <v>77</v>
      </c>
      <c r="BK111" s="211">
        <f>ROUND(I111*H111,2)</f>
        <v>0</v>
      </c>
      <c r="BL111" s="19" t="s">
        <v>128</v>
      </c>
      <c r="BM111" s="210" t="s">
        <v>153</v>
      </c>
    </row>
    <row r="112" s="2" customFormat="1">
      <c r="A112" s="40"/>
      <c r="B112" s="41"/>
      <c r="C112" s="42"/>
      <c r="D112" s="212" t="s">
        <v>130</v>
      </c>
      <c r="E112" s="42"/>
      <c r="F112" s="213" t="s">
        <v>154</v>
      </c>
      <c r="G112" s="42"/>
      <c r="H112" s="42"/>
      <c r="I112" s="214"/>
      <c r="J112" s="42"/>
      <c r="K112" s="42"/>
      <c r="L112" s="46"/>
      <c r="M112" s="215"/>
      <c r="N112" s="216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130</v>
      </c>
      <c r="AU112" s="19" t="s">
        <v>79</v>
      </c>
    </row>
    <row r="113" s="13" customFormat="1">
      <c r="A113" s="13"/>
      <c r="B113" s="217"/>
      <c r="C113" s="218"/>
      <c r="D113" s="219" t="s">
        <v>132</v>
      </c>
      <c r="E113" s="220" t="s">
        <v>19</v>
      </c>
      <c r="F113" s="221" t="s">
        <v>155</v>
      </c>
      <c r="G113" s="218"/>
      <c r="H113" s="220" t="s">
        <v>19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7" t="s">
        <v>132</v>
      </c>
      <c r="AU113" s="227" t="s">
        <v>79</v>
      </c>
      <c r="AV113" s="13" t="s">
        <v>77</v>
      </c>
      <c r="AW113" s="13" t="s">
        <v>33</v>
      </c>
      <c r="AX113" s="13" t="s">
        <v>72</v>
      </c>
      <c r="AY113" s="227" t="s">
        <v>120</v>
      </c>
    </row>
    <row r="114" s="14" customFormat="1">
      <c r="A114" s="14"/>
      <c r="B114" s="228"/>
      <c r="C114" s="229"/>
      <c r="D114" s="219" t="s">
        <v>132</v>
      </c>
      <c r="E114" s="230" t="s">
        <v>19</v>
      </c>
      <c r="F114" s="231" t="s">
        <v>156</v>
      </c>
      <c r="G114" s="229"/>
      <c r="H114" s="232">
        <v>2.6000000000000001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8" t="s">
        <v>132</v>
      </c>
      <c r="AU114" s="238" t="s">
        <v>79</v>
      </c>
      <c r="AV114" s="14" t="s">
        <v>79</v>
      </c>
      <c r="AW114" s="14" t="s">
        <v>33</v>
      </c>
      <c r="AX114" s="14" t="s">
        <v>77</v>
      </c>
      <c r="AY114" s="238" t="s">
        <v>120</v>
      </c>
    </row>
    <row r="115" s="2" customFormat="1" ht="16.5" customHeight="1">
      <c r="A115" s="40"/>
      <c r="B115" s="41"/>
      <c r="C115" s="199" t="s">
        <v>157</v>
      </c>
      <c r="D115" s="199" t="s">
        <v>123</v>
      </c>
      <c r="E115" s="200" t="s">
        <v>158</v>
      </c>
      <c r="F115" s="201" t="s">
        <v>159</v>
      </c>
      <c r="G115" s="202" t="s">
        <v>160</v>
      </c>
      <c r="H115" s="203">
        <v>12.76</v>
      </c>
      <c r="I115" s="204"/>
      <c r="J115" s="205">
        <f>ROUND(I115*H115,2)</f>
        <v>0</v>
      </c>
      <c r="K115" s="201" t="s">
        <v>127</v>
      </c>
      <c r="L115" s="46"/>
      <c r="M115" s="206" t="s">
        <v>19</v>
      </c>
      <c r="N115" s="207" t="s">
        <v>43</v>
      </c>
      <c r="O115" s="86"/>
      <c r="P115" s="208">
        <f>O115*H115</f>
        <v>0</v>
      </c>
      <c r="Q115" s="208">
        <v>0.00012999999999999999</v>
      </c>
      <c r="R115" s="208">
        <f>Q115*H115</f>
        <v>0.0016587999999999998</v>
      </c>
      <c r="S115" s="208">
        <v>0</v>
      </c>
      <c r="T115" s="20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0" t="s">
        <v>128</v>
      </c>
      <c r="AT115" s="210" t="s">
        <v>123</v>
      </c>
      <c r="AU115" s="210" t="s">
        <v>79</v>
      </c>
      <c r="AY115" s="19" t="s">
        <v>120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9" t="s">
        <v>77</v>
      </c>
      <c r="BK115" s="211">
        <f>ROUND(I115*H115,2)</f>
        <v>0</v>
      </c>
      <c r="BL115" s="19" t="s">
        <v>128</v>
      </c>
      <c r="BM115" s="210" t="s">
        <v>161</v>
      </c>
    </row>
    <row r="116" s="2" customFormat="1">
      <c r="A116" s="40"/>
      <c r="B116" s="41"/>
      <c r="C116" s="42"/>
      <c r="D116" s="212" t="s">
        <v>130</v>
      </c>
      <c r="E116" s="42"/>
      <c r="F116" s="213" t="s">
        <v>162</v>
      </c>
      <c r="G116" s="42"/>
      <c r="H116" s="42"/>
      <c r="I116" s="214"/>
      <c r="J116" s="42"/>
      <c r="K116" s="42"/>
      <c r="L116" s="46"/>
      <c r="M116" s="215"/>
      <c r="N116" s="216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130</v>
      </c>
      <c r="AU116" s="19" t="s">
        <v>79</v>
      </c>
    </row>
    <row r="117" s="14" customFormat="1">
      <c r="A117" s="14"/>
      <c r="B117" s="228"/>
      <c r="C117" s="229"/>
      <c r="D117" s="219" t="s">
        <v>132</v>
      </c>
      <c r="E117" s="230" t="s">
        <v>19</v>
      </c>
      <c r="F117" s="231" t="s">
        <v>163</v>
      </c>
      <c r="G117" s="229"/>
      <c r="H117" s="232">
        <v>12.76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8" t="s">
        <v>132</v>
      </c>
      <c r="AU117" s="238" t="s">
        <v>79</v>
      </c>
      <c r="AV117" s="14" t="s">
        <v>79</v>
      </c>
      <c r="AW117" s="14" t="s">
        <v>33</v>
      </c>
      <c r="AX117" s="14" t="s">
        <v>77</v>
      </c>
      <c r="AY117" s="238" t="s">
        <v>120</v>
      </c>
    </row>
    <row r="118" s="12" customFormat="1" ht="22.8" customHeight="1">
      <c r="A118" s="12"/>
      <c r="B118" s="183"/>
      <c r="C118" s="184"/>
      <c r="D118" s="185" t="s">
        <v>71</v>
      </c>
      <c r="E118" s="197" t="s">
        <v>164</v>
      </c>
      <c r="F118" s="197" t="s">
        <v>165</v>
      </c>
      <c r="G118" s="184"/>
      <c r="H118" s="184"/>
      <c r="I118" s="187"/>
      <c r="J118" s="198">
        <f>BK118</f>
        <v>0</v>
      </c>
      <c r="K118" s="184"/>
      <c r="L118" s="189"/>
      <c r="M118" s="190"/>
      <c r="N118" s="191"/>
      <c r="O118" s="191"/>
      <c r="P118" s="192">
        <f>SUM(P119:P172)</f>
        <v>0</v>
      </c>
      <c r="Q118" s="191"/>
      <c r="R118" s="192">
        <f>SUM(R119:R172)</f>
        <v>1.6185712699999999</v>
      </c>
      <c r="S118" s="191"/>
      <c r="T118" s="193">
        <f>SUM(T119:T172)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4" t="s">
        <v>77</v>
      </c>
      <c r="AT118" s="195" t="s">
        <v>71</v>
      </c>
      <c r="AU118" s="195" t="s">
        <v>77</v>
      </c>
      <c r="AY118" s="194" t="s">
        <v>120</v>
      </c>
      <c r="BK118" s="196">
        <f>SUM(BK119:BK172)</f>
        <v>0</v>
      </c>
    </row>
    <row r="119" s="2" customFormat="1" ht="21.75" customHeight="1">
      <c r="A119" s="40"/>
      <c r="B119" s="41"/>
      <c r="C119" s="199" t="s">
        <v>164</v>
      </c>
      <c r="D119" s="199" t="s">
        <v>123</v>
      </c>
      <c r="E119" s="200" t="s">
        <v>166</v>
      </c>
      <c r="F119" s="201" t="s">
        <v>167</v>
      </c>
      <c r="G119" s="202" t="s">
        <v>137</v>
      </c>
      <c r="H119" s="203">
        <v>28.332999999999998</v>
      </c>
      <c r="I119" s="204"/>
      <c r="J119" s="205">
        <f>ROUND(I119*H119,2)</f>
        <v>0</v>
      </c>
      <c r="K119" s="201" t="s">
        <v>127</v>
      </c>
      <c r="L119" s="46"/>
      <c r="M119" s="206" t="s">
        <v>19</v>
      </c>
      <c r="N119" s="207" t="s">
        <v>43</v>
      </c>
      <c r="O119" s="86"/>
      <c r="P119" s="208">
        <f>O119*H119</f>
        <v>0</v>
      </c>
      <c r="Q119" s="208">
        <v>0.0073499999999999998</v>
      </c>
      <c r="R119" s="208">
        <f>Q119*H119</f>
        <v>0.20824754999999998</v>
      </c>
      <c r="S119" s="208">
        <v>0</v>
      </c>
      <c r="T119" s="20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0" t="s">
        <v>128</v>
      </c>
      <c r="AT119" s="210" t="s">
        <v>123</v>
      </c>
      <c r="AU119" s="210" t="s">
        <v>79</v>
      </c>
      <c r="AY119" s="19" t="s">
        <v>120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9" t="s">
        <v>77</v>
      </c>
      <c r="BK119" s="211">
        <f>ROUND(I119*H119,2)</f>
        <v>0</v>
      </c>
      <c r="BL119" s="19" t="s">
        <v>128</v>
      </c>
      <c r="BM119" s="210" t="s">
        <v>168</v>
      </c>
    </row>
    <row r="120" s="2" customFormat="1">
      <c r="A120" s="40"/>
      <c r="B120" s="41"/>
      <c r="C120" s="42"/>
      <c r="D120" s="212" t="s">
        <v>130</v>
      </c>
      <c r="E120" s="42"/>
      <c r="F120" s="213" t="s">
        <v>169</v>
      </c>
      <c r="G120" s="42"/>
      <c r="H120" s="42"/>
      <c r="I120" s="214"/>
      <c r="J120" s="42"/>
      <c r="K120" s="42"/>
      <c r="L120" s="46"/>
      <c r="M120" s="215"/>
      <c r="N120" s="216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130</v>
      </c>
      <c r="AU120" s="19" t="s">
        <v>79</v>
      </c>
    </row>
    <row r="121" s="13" customFormat="1">
      <c r="A121" s="13"/>
      <c r="B121" s="217"/>
      <c r="C121" s="218"/>
      <c r="D121" s="219" t="s">
        <v>132</v>
      </c>
      <c r="E121" s="220" t="s">
        <v>19</v>
      </c>
      <c r="F121" s="221" t="s">
        <v>170</v>
      </c>
      <c r="G121" s="218"/>
      <c r="H121" s="220" t="s">
        <v>19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7" t="s">
        <v>132</v>
      </c>
      <c r="AU121" s="227" t="s">
        <v>79</v>
      </c>
      <c r="AV121" s="13" t="s">
        <v>77</v>
      </c>
      <c r="AW121" s="13" t="s">
        <v>33</v>
      </c>
      <c r="AX121" s="13" t="s">
        <v>72</v>
      </c>
      <c r="AY121" s="227" t="s">
        <v>120</v>
      </c>
    </row>
    <row r="122" s="14" customFormat="1">
      <c r="A122" s="14"/>
      <c r="B122" s="228"/>
      <c r="C122" s="229"/>
      <c r="D122" s="219" t="s">
        <v>132</v>
      </c>
      <c r="E122" s="230" t="s">
        <v>19</v>
      </c>
      <c r="F122" s="231" t="s">
        <v>171</v>
      </c>
      <c r="G122" s="229"/>
      <c r="H122" s="232">
        <v>28.32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8" t="s">
        <v>132</v>
      </c>
      <c r="AU122" s="238" t="s">
        <v>79</v>
      </c>
      <c r="AV122" s="14" t="s">
        <v>79</v>
      </c>
      <c r="AW122" s="14" t="s">
        <v>33</v>
      </c>
      <c r="AX122" s="14" t="s">
        <v>72</v>
      </c>
      <c r="AY122" s="238" t="s">
        <v>120</v>
      </c>
    </row>
    <row r="123" s="14" customFormat="1">
      <c r="A123" s="14"/>
      <c r="B123" s="228"/>
      <c r="C123" s="229"/>
      <c r="D123" s="219" t="s">
        <v>132</v>
      </c>
      <c r="E123" s="230" t="s">
        <v>19</v>
      </c>
      <c r="F123" s="231" t="s">
        <v>172</v>
      </c>
      <c r="G123" s="229"/>
      <c r="H123" s="232">
        <v>-0.86699999999999999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8" t="s">
        <v>132</v>
      </c>
      <c r="AU123" s="238" t="s">
        <v>79</v>
      </c>
      <c r="AV123" s="14" t="s">
        <v>79</v>
      </c>
      <c r="AW123" s="14" t="s">
        <v>33</v>
      </c>
      <c r="AX123" s="14" t="s">
        <v>72</v>
      </c>
      <c r="AY123" s="238" t="s">
        <v>120</v>
      </c>
    </row>
    <row r="124" s="14" customFormat="1">
      <c r="A124" s="14"/>
      <c r="B124" s="228"/>
      <c r="C124" s="229"/>
      <c r="D124" s="219" t="s">
        <v>132</v>
      </c>
      <c r="E124" s="230" t="s">
        <v>19</v>
      </c>
      <c r="F124" s="231" t="s">
        <v>173</v>
      </c>
      <c r="G124" s="229"/>
      <c r="H124" s="232">
        <v>-0.436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8" t="s">
        <v>132</v>
      </c>
      <c r="AU124" s="238" t="s">
        <v>79</v>
      </c>
      <c r="AV124" s="14" t="s">
        <v>79</v>
      </c>
      <c r="AW124" s="14" t="s">
        <v>33</v>
      </c>
      <c r="AX124" s="14" t="s">
        <v>72</v>
      </c>
      <c r="AY124" s="238" t="s">
        <v>120</v>
      </c>
    </row>
    <row r="125" s="14" customFormat="1">
      <c r="A125" s="14"/>
      <c r="B125" s="228"/>
      <c r="C125" s="229"/>
      <c r="D125" s="219" t="s">
        <v>132</v>
      </c>
      <c r="E125" s="230" t="s">
        <v>19</v>
      </c>
      <c r="F125" s="231" t="s">
        <v>174</v>
      </c>
      <c r="G125" s="229"/>
      <c r="H125" s="232">
        <v>0.94199999999999995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8" t="s">
        <v>132</v>
      </c>
      <c r="AU125" s="238" t="s">
        <v>79</v>
      </c>
      <c r="AV125" s="14" t="s">
        <v>79</v>
      </c>
      <c r="AW125" s="14" t="s">
        <v>33</v>
      </c>
      <c r="AX125" s="14" t="s">
        <v>72</v>
      </c>
      <c r="AY125" s="238" t="s">
        <v>120</v>
      </c>
    </row>
    <row r="126" s="14" customFormat="1">
      <c r="A126" s="14"/>
      <c r="B126" s="228"/>
      <c r="C126" s="229"/>
      <c r="D126" s="219" t="s">
        <v>132</v>
      </c>
      <c r="E126" s="230" t="s">
        <v>19</v>
      </c>
      <c r="F126" s="231" t="s">
        <v>175</v>
      </c>
      <c r="G126" s="229"/>
      <c r="H126" s="232">
        <v>0.374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8" t="s">
        <v>132</v>
      </c>
      <c r="AU126" s="238" t="s">
        <v>79</v>
      </c>
      <c r="AV126" s="14" t="s">
        <v>79</v>
      </c>
      <c r="AW126" s="14" t="s">
        <v>33</v>
      </c>
      <c r="AX126" s="14" t="s">
        <v>72</v>
      </c>
      <c r="AY126" s="238" t="s">
        <v>120</v>
      </c>
    </row>
    <row r="127" s="15" customFormat="1">
      <c r="A127" s="15"/>
      <c r="B127" s="239"/>
      <c r="C127" s="240"/>
      <c r="D127" s="219" t="s">
        <v>132</v>
      </c>
      <c r="E127" s="241" t="s">
        <v>19</v>
      </c>
      <c r="F127" s="242" t="s">
        <v>150</v>
      </c>
      <c r="G127" s="240"/>
      <c r="H127" s="243">
        <v>28.332999999999998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49" t="s">
        <v>132</v>
      </c>
      <c r="AU127" s="249" t="s">
        <v>79</v>
      </c>
      <c r="AV127" s="15" t="s">
        <v>128</v>
      </c>
      <c r="AW127" s="15" t="s">
        <v>33</v>
      </c>
      <c r="AX127" s="15" t="s">
        <v>77</v>
      </c>
      <c r="AY127" s="249" t="s">
        <v>120</v>
      </c>
    </row>
    <row r="128" s="2" customFormat="1" ht="24.15" customHeight="1">
      <c r="A128" s="40"/>
      <c r="B128" s="41"/>
      <c r="C128" s="199" t="s">
        <v>176</v>
      </c>
      <c r="D128" s="199" t="s">
        <v>123</v>
      </c>
      <c r="E128" s="200" t="s">
        <v>177</v>
      </c>
      <c r="F128" s="201" t="s">
        <v>178</v>
      </c>
      <c r="G128" s="202" t="s">
        <v>137</v>
      </c>
      <c r="H128" s="203">
        <v>28.332999999999998</v>
      </c>
      <c r="I128" s="204"/>
      <c r="J128" s="205">
        <f>ROUND(I128*H128,2)</f>
        <v>0</v>
      </c>
      <c r="K128" s="201" t="s">
        <v>127</v>
      </c>
      <c r="L128" s="46"/>
      <c r="M128" s="206" t="s">
        <v>19</v>
      </c>
      <c r="N128" s="207" t="s">
        <v>43</v>
      </c>
      <c r="O128" s="86"/>
      <c r="P128" s="208">
        <f>O128*H128</f>
        <v>0</v>
      </c>
      <c r="Q128" s="208">
        <v>0.015400000000000001</v>
      </c>
      <c r="R128" s="208">
        <f>Q128*H128</f>
        <v>0.4363282</v>
      </c>
      <c r="S128" s="208">
        <v>0</v>
      </c>
      <c r="T128" s="20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0" t="s">
        <v>128</v>
      </c>
      <c r="AT128" s="210" t="s">
        <v>123</v>
      </c>
      <c r="AU128" s="210" t="s">
        <v>79</v>
      </c>
      <c r="AY128" s="19" t="s">
        <v>120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9" t="s">
        <v>77</v>
      </c>
      <c r="BK128" s="211">
        <f>ROUND(I128*H128,2)</f>
        <v>0</v>
      </c>
      <c r="BL128" s="19" t="s">
        <v>128</v>
      </c>
      <c r="BM128" s="210" t="s">
        <v>179</v>
      </c>
    </row>
    <row r="129" s="2" customFormat="1">
      <c r="A129" s="40"/>
      <c r="B129" s="41"/>
      <c r="C129" s="42"/>
      <c r="D129" s="212" t="s">
        <v>130</v>
      </c>
      <c r="E129" s="42"/>
      <c r="F129" s="213" t="s">
        <v>180</v>
      </c>
      <c r="G129" s="42"/>
      <c r="H129" s="42"/>
      <c r="I129" s="214"/>
      <c r="J129" s="42"/>
      <c r="K129" s="42"/>
      <c r="L129" s="46"/>
      <c r="M129" s="215"/>
      <c r="N129" s="216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130</v>
      </c>
      <c r="AU129" s="19" t="s">
        <v>79</v>
      </c>
    </row>
    <row r="130" s="2" customFormat="1" ht="24.15" customHeight="1">
      <c r="A130" s="40"/>
      <c r="B130" s="41"/>
      <c r="C130" s="199" t="s">
        <v>181</v>
      </c>
      <c r="D130" s="199" t="s">
        <v>123</v>
      </c>
      <c r="E130" s="200" t="s">
        <v>182</v>
      </c>
      <c r="F130" s="201" t="s">
        <v>183</v>
      </c>
      <c r="G130" s="202" t="s">
        <v>137</v>
      </c>
      <c r="H130" s="203">
        <v>56.665999999999997</v>
      </c>
      <c r="I130" s="204"/>
      <c r="J130" s="205">
        <f>ROUND(I130*H130,2)</f>
        <v>0</v>
      </c>
      <c r="K130" s="201" t="s">
        <v>127</v>
      </c>
      <c r="L130" s="46"/>
      <c r="M130" s="206" t="s">
        <v>19</v>
      </c>
      <c r="N130" s="207" t="s">
        <v>43</v>
      </c>
      <c r="O130" s="86"/>
      <c r="P130" s="208">
        <f>O130*H130</f>
        <v>0</v>
      </c>
      <c r="Q130" s="208">
        <v>0.0079000000000000008</v>
      </c>
      <c r="R130" s="208">
        <f>Q130*H130</f>
        <v>0.44766140000000004</v>
      </c>
      <c r="S130" s="208">
        <v>0</v>
      </c>
      <c r="T130" s="20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0" t="s">
        <v>128</v>
      </c>
      <c r="AT130" s="210" t="s">
        <v>123</v>
      </c>
      <c r="AU130" s="210" t="s">
        <v>79</v>
      </c>
      <c r="AY130" s="19" t="s">
        <v>120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9" t="s">
        <v>77</v>
      </c>
      <c r="BK130" s="211">
        <f>ROUND(I130*H130,2)</f>
        <v>0</v>
      </c>
      <c r="BL130" s="19" t="s">
        <v>128</v>
      </c>
      <c r="BM130" s="210" t="s">
        <v>184</v>
      </c>
    </row>
    <row r="131" s="2" customFormat="1">
      <c r="A131" s="40"/>
      <c r="B131" s="41"/>
      <c r="C131" s="42"/>
      <c r="D131" s="212" t="s">
        <v>130</v>
      </c>
      <c r="E131" s="42"/>
      <c r="F131" s="213" t="s">
        <v>185</v>
      </c>
      <c r="G131" s="42"/>
      <c r="H131" s="42"/>
      <c r="I131" s="214"/>
      <c r="J131" s="42"/>
      <c r="K131" s="42"/>
      <c r="L131" s="46"/>
      <c r="M131" s="215"/>
      <c r="N131" s="216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130</v>
      </c>
      <c r="AU131" s="19" t="s">
        <v>79</v>
      </c>
    </row>
    <row r="132" s="14" customFormat="1">
      <c r="A132" s="14"/>
      <c r="B132" s="228"/>
      <c r="C132" s="229"/>
      <c r="D132" s="219" t="s">
        <v>132</v>
      </c>
      <c r="E132" s="230" t="s">
        <v>19</v>
      </c>
      <c r="F132" s="231" t="s">
        <v>186</v>
      </c>
      <c r="G132" s="229"/>
      <c r="H132" s="232">
        <v>56.665999999999997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8" t="s">
        <v>132</v>
      </c>
      <c r="AU132" s="238" t="s">
        <v>79</v>
      </c>
      <c r="AV132" s="14" t="s">
        <v>79</v>
      </c>
      <c r="AW132" s="14" t="s">
        <v>33</v>
      </c>
      <c r="AX132" s="14" t="s">
        <v>77</v>
      </c>
      <c r="AY132" s="238" t="s">
        <v>120</v>
      </c>
    </row>
    <row r="133" s="2" customFormat="1" ht="24.15" customHeight="1">
      <c r="A133" s="40"/>
      <c r="B133" s="41"/>
      <c r="C133" s="199" t="s">
        <v>187</v>
      </c>
      <c r="D133" s="199" t="s">
        <v>123</v>
      </c>
      <c r="E133" s="200" t="s">
        <v>188</v>
      </c>
      <c r="F133" s="201" t="s">
        <v>189</v>
      </c>
      <c r="G133" s="202" t="s">
        <v>137</v>
      </c>
      <c r="H133" s="203">
        <v>9.3450000000000006</v>
      </c>
      <c r="I133" s="204"/>
      <c r="J133" s="205">
        <f>ROUND(I133*H133,2)</f>
        <v>0</v>
      </c>
      <c r="K133" s="201" t="s">
        <v>127</v>
      </c>
      <c r="L133" s="46"/>
      <c r="M133" s="206" t="s">
        <v>19</v>
      </c>
      <c r="N133" s="207" t="s">
        <v>43</v>
      </c>
      <c r="O133" s="86"/>
      <c r="P133" s="208">
        <f>O133*H133</f>
        <v>0</v>
      </c>
      <c r="Q133" s="208">
        <v>0.0043800000000000002</v>
      </c>
      <c r="R133" s="208">
        <f>Q133*H133</f>
        <v>0.040931100000000005</v>
      </c>
      <c r="S133" s="208">
        <v>0</v>
      </c>
      <c r="T133" s="20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0" t="s">
        <v>128</v>
      </c>
      <c r="AT133" s="210" t="s">
        <v>123</v>
      </c>
      <c r="AU133" s="210" t="s">
        <v>79</v>
      </c>
      <c r="AY133" s="19" t="s">
        <v>120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9" t="s">
        <v>77</v>
      </c>
      <c r="BK133" s="211">
        <f>ROUND(I133*H133,2)</f>
        <v>0</v>
      </c>
      <c r="BL133" s="19" t="s">
        <v>128</v>
      </c>
      <c r="BM133" s="210" t="s">
        <v>190</v>
      </c>
    </row>
    <row r="134" s="2" customFormat="1">
      <c r="A134" s="40"/>
      <c r="B134" s="41"/>
      <c r="C134" s="42"/>
      <c r="D134" s="212" t="s">
        <v>130</v>
      </c>
      <c r="E134" s="42"/>
      <c r="F134" s="213" t="s">
        <v>191</v>
      </c>
      <c r="G134" s="42"/>
      <c r="H134" s="42"/>
      <c r="I134" s="214"/>
      <c r="J134" s="42"/>
      <c r="K134" s="42"/>
      <c r="L134" s="46"/>
      <c r="M134" s="215"/>
      <c r="N134" s="216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130</v>
      </c>
      <c r="AU134" s="19" t="s">
        <v>79</v>
      </c>
    </row>
    <row r="135" s="13" customFormat="1">
      <c r="A135" s="13"/>
      <c r="B135" s="217"/>
      <c r="C135" s="218"/>
      <c r="D135" s="219" t="s">
        <v>132</v>
      </c>
      <c r="E135" s="220" t="s">
        <v>19</v>
      </c>
      <c r="F135" s="221" t="s">
        <v>192</v>
      </c>
      <c r="G135" s="218"/>
      <c r="H135" s="220" t="s">
        <v>19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7" t="s">
        <v>132</v>
      </c>
      <c r="AU135" s="227" t="s">
        <v>79</v>
      </c>
      <c r="AV135" s="13" t="s">
        <v>77</v>
      </c>
      <c r="AW135" s="13" t="s">
        <v>33</v>
      </c>
      <c r="AX135" s="13" t="s">
        <v>72</v>
      </c>
      <c r="AY135" s="227" t="s">
        <v>120</v>
      </c>
    </row>
    <row r="136" s="14" customFormat="1">
      <c r="A136" s="14"/>
      <c r="B136" s="228"/>
      <c r="C136" s="229"/>
      <c r="D136" s="219" t="s">
        <v>132</v>
      </c>
      <c r="E136" s="230" t="s">
        <v>19</v>
      </c>
      <c r="F136" s="231" t="s">
        <v>193</v>
      </c>
      <c r="G136" s="229"/>
      <c r="H136" s="232">
        <v>8.9700000000000006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8" t="s">
        <v>132</v>
      </c>
      <c r="AU136" s="238" t="s">
        <v>79</v>
      </c>
      <c r="AV136" s="14" t="s">
        <v>79</v>
      </c>
      <c r="AW136" s="14" t="s">
        <v>33</v>
      </c>
      <c r="AX136" s="14" t="s">
        <v>72</v>
      </c>
      <c r="AY136" s="238" t="s">
        <v>120</v>
      </c>
    </row>
    <row r="137" s="14" customFormat="1">
      <c r="A137" s="14"/>
      <c r="B137" s="228"/>
      <c r="C137" s="229"/>
      <c r="D137" s="219" t="s">
        <v>132</v>
      </c>
      <c r="E137" s="230" t="s">
        <v>19</v>
      </c>
      <c r="F137" s="231" t="s">
        <v>194</v>
      </c>
      <c r="G137" s="229"/>
      <c r="H137" s="232">
        <v>0.25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8" t="s">
        <v>132</v>
      </c>
      <c r="AU137" s="238" t="s">
        <v>79</v>
      </c>
      <c r="AV137" s="14" t="s">
        <v>79</v>
      </c>
      <c r="AW137" s="14" t="s">
        <v>33</v>
      </c>
      <c r="AX137" s="14" t="s">
        <v>72</v>
      </c>
      <c r="AY137" s="238" t="s">
        <v>120</v>
      </c>
    </row>
    <row r="138" s="14" customFormat="1">
      <c r="A138" s="14"/>
      <c r="B138" s="228"/>
      <c r="C138" s="229"/>
      <c r="D138" s="219" t="s">
        <v>132</v>
      </c>
      <c r="E138" s="230" t="s">
        <v>19</v>
      </c>
      <c r="F138" s="231" t="s">
        <v>149</v>
      </c>
      <c r="G138" s="229"/>
      <c r="H138" s="232">
        <v>0.125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8" t="s">
        <v>132</v>
      </c>
      <c r="AU138" s="238" t="s">
        <v>79</v>
      </c>
      <c r="AV138" s="14" t="s">
        <v>79</v>
      </c>
      <c r="AW138" s="14" t="s">
        <v>33</v>
      </c>
      <c r="AX138" s="14" t="s">
        <v>72</v>
      </c>
      <c r="AY138" s="238" t="s">
        <v>120</v>
      </c>
    </row>
    <row r="139" s="15" customFormat="1">
      <c r="A139" s="15"/>
      <c r="B139" s="239"/>
      <c r="C139" s="240"/>
      <c r="D139" s="219" t="s">
        <v>132</v>
      </c>
      <c r="E139" s="241" t="s">
        <v>19</v>
      </c>
      <c r="F139" s="242" t="s">
        <v>150</v>
      </c>
      <c r="G139" s="240"/>
      <c r="H139" s="243">
        <v>9.3450000000000006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49" t="s">
        <v>132</v>
      </c>
      <c r="AU139" s="249" t="s">
        <v>79</v>
      </c>
      <c r="AV139" s="15" t="s">
        <v>128</v>
      </c>
      <c r="AW139" s="15" t="s">
        <v>33</v>
      </c>
      <c r="AX139" s="15" t="s">
        <v>77</v>
      </c>
      <c r="AY139" s="249" t="s">
        <v>120</v>
      </c>
    </row>
    <row r="140" s="2" customFormat="1" ht="24.15" customHeight="1">
      <c r="A140" s="40"/>
      <c r="B140" s="41"/>
      <c r="C140" s="199" t="s">
        <v>195</v>
      </c>
      <c r="D140" s="199" t="s">
        <v>123</v>
      </c>
      <c r="E140" s="200" t="s">
        <v>196</v>
      </c>
      <c r="F140" s="201" t="s">
        <v>197</v>
      </c>
      <c r="G140" s="202" t="s">
        <v>160</v>
      </c>
      <c r="H140" s="203">
        <v>12.9</v>
      </c>
      <c r="I140" s="204"/>
      <c r="J140" s="205">
        <f>ROUND(I140*H140,2)</f>
        <v>0</v>
      </c>
      <c r="K140" s="201" t="s">
        <v>127</v>
      </c>
      <c r="L140" s="46"/>
      <c r="M140" s="206" t="s">
        <v>19</v>
      </c>
      <c r="N140" s="207" t="s">
        <v>43</v>
      </c>
      <c r="O140" s="86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0" t="s">
        <v>128</v>
      </c>
      <c r="AT140" s="210" t="s">
        <v>123</v>
      </c>
      <c r="AU140" s="210" t="s">
        <v>79</v>
      </c>
      <c r="AY140" s="19" t="s">
        <v>120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9" t="s">
        <v>77</v>
      </c>
      <c r="BK140" s="211">
        <f>ROUND(I140*H140,2)</f>
        <v>0</v>
      </c>
      <c r="BL140" s="19" t="s">
        <v>128</v>
      </c>
      <c r="BM140" s="210" t="s">
        <v>198</v>
      </c>
    </row>
    <row r="141" s="2" customFormat="1">
      <c r="A141" s="40"/>
      <c r="B141" s="41"/>
      <c r="C141" s="42"/>
      <c r="D141" s="212" t="s">
        <v>130</v>
      </c>
      <c r="E141" s="42"/>
      <c r="F141" s="213" t="s">
        <v>199</v>
      </c>
      <c r="G141" s="42"/>
      <c r="H141" s="42"/>
      <c r="I141" s="214"/>
      <c r="J141" s="42"/>
      <c r="K141" s="42"/>
      <c r="L141" s="46"/>
      <c r="M141" s="215"/>
      <c r="N141" s="216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130</v>
      </c>
      <c r="AU141" s="19" t="s">
        <v>79</v>
      </c>
    </row>
    <row r="142" s="13" customFormat="1">
      <c r="A142" s="13"/>
      <c r="B142" s="217"/>
      <c r="C142" s="218"/>
      <c r="D142" s="219" t="s">
        <v>132</v>
      </c>
      <c r="E142" s="220" t="s">
        <v>19</v>
      </c>
      <c r="F142" s="221" t="s">
        <v>200</v>
      </c>
      <c r="G142" s="218"/>
      <c r="H142" s="220" t="s">
        <v>19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7" t="s">
        <v>132</v>
      </c>
      <c r="AU142" s="227" t="s">
        <v>79</v>
      </c>
      <c r="AV142" s="13" t="s">
        <v>77</v>
      </c>
      <c r="AW142" s="13" t="s">
        <v>33</v>
      </c>
      <c r="AX142" s="13" t="s">
        <v>72</v>
      </c>
      <c r="AY142" s="227" t="s">
        <v>120</v>
      </c>
    </row>
    <row r="143" s="14" customFormat="1">
      <c r="A143" s="14"/>
      <c r="B143" s="228"/>
      <c r="C143" s="229"/>
      <c r="D143" s="219" t="s">
        <v>132</v>
      </c>
      <c r="E143" s="230" t="s">
        <v>19</v>
      </c>
      <c r="F143" s="231" t="s">
        <v>201</v>
      </c>
      <c r="G143" s="229"/>
      <c r="H143" s="232">
        <v>12.9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8" t="s">
        <v>132</v>
      </c>
      <c r="AU143" s="238" t="s">
        <v>79</v>
      </c>
      <c r="AV143" s="14" t="s">
        <v>79</v>
      </c>
      <c r="AW143" s="14" t="s">
        <v>33</v>
      </c>
      <c r="AX143" s="14" t="s">
        <v>77</v>
      </c>
      <c r="AY143" s="238" t="s">
        <v>120</v>
      </c>
    </row>
    <row r="144" s="2" customFormat="1" ht="16.5" customHeight="1">
      <c r="A144" s="40"/>
      <c r="B144" s="41"/>
      <c r="C144" s="250" t="s">
        <v>202</v>
      </c>
      <c r="D144" s="250" t="s">
        <v>203</v>
      </c>
      <c r="E144" s="251" t="s">
        <v>204</v>
      </c>
      <c r="F144" s="252" t="s">
        <v>205</v>
      </c>
      <c r="G144" s="253" t="s">
        <v>160</v>
      </c>
      <c r="H144" s="254">
        <v>14.835000000000001</v>
      </c>
      <c r="I144" s="255"/>
      <c r="J144" s="256">
        <f>ROUND(I144*H144,2)</f>
        <v>0</v>
      </c>
      <c r="K144" s="252" t="s">
        <v>127</v>
      </c>
      <c r="L144" s="257"/>
      <c r="M144" s="258" t="s">
        <v>19</v>
      </c>
      <c r="N144" s="259" t="s">
        <v>43</v>
      </c>
      <c r="O144" s="86"/>
      <c r="P144" s="208">
        <f>O144*H144</f>
        <v>0</v>
      </c>
      <c r="Q144" s="208">
        <v>3.0000000000000001E-05</v>
      </c>
      <c r="R144" s="208">
        <f>Q144*H144</f>
        <v>0.00044505000000000006</v>
      </c>
      <c r="S144" s="208">
        <v>0</v>
      </c>
      <c r="T144" s="20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0" t="s">
        <v>181</v>
      </c>
      <c r="AT144" s="210" t="s">
        <v>203</v>
      </c>
      <c r="AU144" s="210" t="s">
        <v>79</v>
      </c>
      <c r="AY144" s="19" t="s">
        <v>120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9" t="s">
        <v>77</v>
      </c>
      <c r="BK144" s="211">
        <f>ROUND(I144*H144,2)</f>
        <v>0</v>
      </c>
      <c r="BL144" s="19" t="s">
        <v>128</v>
      </c>
      <c r="BM144" s="210" t="s">
        <v>206</v>
      </c>
    </row>
    <row r="145" s="14" customFormat="1">
      <c r="A145" s="14"/>
      <c r="B145" s="228"/>
      <c r="C145" s="229"/>
      <c r="D145" s="219" t="s">
        <v>132</v>
      </c>
      <c r="E145" s="229"/>
      <c r="F145" s="231" t="s">
        <v>207</v>
      </c>
      <c r="G145" s="229"/>
      <c r="H145" s="232">
        <v>14.835000000000001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8" t="s">
        <v>132</v>
      </c>
      <c r="AU145" s="238" t="s">
        <v>79</v>
      </c>
      <c r="AV145" s="14" t="s">
        <v>79</v>
      </c>
      <c r="AW145" s="14" t="s">
        <v>4</v>
      </c>
      <c r="AX145" s="14" t="s">
        <v>77</v>
      </c>
      <c r="AY145" s="238" t="s">
        <v>120</v>
      </c>
    </row>
    <row r="146" s="2" customFormat="1" ht="16.5" customHeight="1">
      <c r="A146" s="40"/>
      <c r="B146" s="41"/>
      <c r="C146" s="199" t="s">
        <v>208</v>
      </c>
      <c r="D146" s="199" t="s">
        <v>123</v>
      </c>
      <c r="E146" s="200" t="s">
        <v>209</v>
      </c>
      <c r="F146" s="201" t="s">
        <v>210</v>
      </c>
      <c r="G146" s="202" t="s">
        <v>137</v>
      </c>
      <c r="H146" s="203">
        <v>11.142</v>
      </c>
      <c r="I146" s="204"/>
      <c r="J146" s="205">
        <f>ROUND(I146*H146,2)</f>
        <v>0</v>
      </c>
      <c r="K146" s="201" t="s">
        <v>127</v>
      </c>
      <c r="L146" s="46"/>
      <c r="M146" s="206" t="s">
        <v>19</v>
      </c>
      <c r="N146" s="207" t="s">
        <v>43</v>
      </c>
      <c r="O146" s="86"/>
      <c r="P146" s="208">
        <f>O146*H146</f>
        <v>0</v>
      </c>
      <c r="Q146" s="208">
        <v>0.00025999999999999998</v>
      </c>
      <c r="R146" s="208">
        <f>Q146*H146</f>
        <v>0.0028969199999999994</v>
      </c>
      <c r="S146" s="208">
        <v>0</v>
      </c>
      <c r="T146" s="20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0" t="s">
        <v>128</v>
      </c>
      <c r="AT146" s="210" t="s">
        <v>123</v>
      </c>
      <c r="AU146" s="210" t="s">
        <v>79</v>
      </c>
      <c r="AY146" s="19" t="s">
        <v>120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9" t="s">
        <v>77</v>
      </c>
      <c r="BK146" s="211">
        <f>ROUND(I146*H146,2)</f>
        <v>0</v>
      </c>
      <c r="BL146" s="19" t="s">
        <v>128</v>
      </c>
      <c r="BM146" s="210" t="s">
        <v>211</v>
      </c>
    </row>
    <row r="147" s="2" customFormat="1">
      <c r="A147" s="40"/>
      <c r="B147" s="41"/>
      <c r="C147" s="42"/>
      <c r="D147" s="212" t="s">
        <v>130</v>
      </c>
      <c r="E147" s="42"/>
      <c r="F147" s="213" t="s">
        <v>212</v>
      </c>
      <c r="G147" s="42"/>
      <c r="H147" s="42"/>
      <c r="I147" s="214"/>
      <c r="J147" s="42"/>
      <c r="K147" s="42"/>
      <c r="L147" s="46"/>
      <c r="M147" s="215"/>
      <c r="N147" s="216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130</v>
      </c>
      <c r="AU147" s="19" t="s">
        <v>79</v>
      </c>
    </row>
    <row r="148" s="13" customFormat="1">
      <c r="A148" s="13"/>
      <c r="B148" s="217"/>
      <c r="C148" s="218"/>
      <c r="D148" s="219" t="s">
        <v>132</v>
      </c>
      <c r="E148" s="220" t="s">
        <v>19</v>
      </c>
      <c r="F148" s="221" t="s">
        <v>213</v>
      </c>
      <c r="G148" s="218"/>
      <c r="H148" s="220" t="s">
        <v>19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7" t="s">
        <v>132</v>
      </c>
      <c r="AU148" s="227" t="s">
        <v>79</v>
      </c>
      <c r="AV148" s="13" t="s">
        <v>77</v>
      </c>
      <c r="AW148" s="13" t="s">
        <v>33</v>
      </c>
      <c r="AX148" s="13" t="s">
        <v>72</v>
      </c>
      <c r="AY148" s="227" t="s">
        <v>120</v>
      </c>
    </row>
    <row r="149" s="14" customFormat="1">
      <c r="A149" s="14"/>
      <c r="B149" s="228"/>
      <c r="C149" s="229"/>
      <c r="D149" s="219" t="s">
        <v>132</v>
      </c>
      <c r="E149" s="230" t="s">
        <v>19</v>
      </c>
      <c r="F149" s="231" t="s">
        <v>214</v>
      </c>
      <c r="G149" s="229"/>
      <c r="H149" s="232">
        <v>10.715999999999999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8" t="s">
        <v>132</v>
      </c>
      <c r="AU149" s="238" t="s">
        <v>79</v>
      </c>
      <c r="AV149" s="14" t="s">
        <v>79</v>
      </c>
      <c r="AW149" s="14" t="s">
        <v>33</v>
      </c>
      <c r="AX149" s="14" t="s">
        <v>72</v>
      </c>
      <c r="AY149" s="238" t="s">
        <v>120</v>
      </c>
    </row>
    <row r="150" s="14" customFormat="1">
      <c r="A150" s="14"/>
      <c r="B150" s="228"/>
      <c r="C150" s="229"/>
      <c r="D150" s="219" t="s">
        <v>132</v>
      </c>
      <c r="E150" s="230" t="s">
        <v>19</v>
      </c>
      <c r="F150" s="231" t="s">
        <v>215</v>
      </c>
      <c r="G150" s="229"/>
      <c r="H150" s="232">
        <v>-0.17699999999999999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8" t="s">
        <v>132</v>
      </c>
      <c r="AU150" s="238" t="s">
        <v>79</v>
      </c>
      <c r="AV150" s="14" t="s">
        <v>79</v>
      </c>
      <c r="AW150" s="14" t="s">
        <v>33</v>
      </c>
      <c r="AX150" s="14" t="s">
        <v>72</v>
      </c>
      <c r="AY150" s="238" t="s">
        <v>120</v>
      </c>
    </row>
    <row r="151" s="14" customFormat="1">
      <c r="A151" s="14"/>
      <c r="B151" s="228"/>
      <c r="C151" s="229"/>
      <c r="D151" s="219" t="s">
        <v>132</v>
      </c>
      <c r="E151" s="230" t="s">
        <v>19</v>
      </c>
      <c r="F151" s="231" t="s">
        <v>216</v>
      </c>
      <c r="G151" s="229"/>
      <c r="H151" s="232">
        <v>-0.088999999999999996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8" t="s">
        <v>132</v>
      </c>
      <c r="AU151" s="238" t="s">
        <v>79</v>
      </c>
      <c r="AV151" s="14" t="s">
        <v>79</v>
      </c>
      <c r="AW151" s="14" t="s">
        <v>33</v>
      </c>
      <c r="AX151" s="14" t="s">
        <v>72</v>
      </c>
      <c r="AY151" s="238" t="s">
        <v>120</v>
      </c>
    </row>
    <row r="152" s="14" customFormat="1">
      <c r="A152" s="14"/>
      <c r="B152" s="228"/>
      <c r="C152" s="229"/>
      <c r="D152" s="219" t="s">
        <v>132</v>
      </c>
      <c r="E152" s="230" t="s">
        <v>19</v>
      </c>
      <c r="F152" s="231" t="s">
        <v>217</v>
      </c>
      <c r="G152" s="229"/>
      <c r="H152" s="232">
        <v>0.47399999999999998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8" t="s">
        <v>132</v>
      </c>
      <c r="AU152" s="238" t="s">
        <v>79</v>
      </c>
      <c r="AV152" s="14" t="s">
        <v>79</v>
      </c>
      <c r="AW152" s="14" t="s">
        <v>33</v>
      </c>
      <c r="AX152" s="14" t="s">
        <v>72</v>
      </c>
      <c r="AY152" s="238" t="s">
        <v>120</v>
      </c>
    </row>
    <row r="153" s="14" customFormat="1">
      <c r="A153" s="14"/>
      <c r="B153" s="228"/>
      <c r="C153" s="229"/>
      <c r="D153" s="219" t="s">
        <v>132</v>
      </c>
      <c r="E153" s="230" t="s">
        <v>19</v>
      </c>
      <c r="F153" s="231" t="s">
        <v>218</v>
      </c>
      <c r="G153" s="229"/>
      <c r="H153" s="232">
        <v>0.218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8" t="s">
        <v>132</v>
      </c>
      <c r="AU153" s="238" t="s">
        <v>79</v>
      </c>
      <c r="AV153" s="14" t="s">
        <v>79</v>
      </c>
      <c r="AW153" s="14" t="s">
        <v>33</v>
      </c>
      <c r="AX153" s="14" t="s">
        <v>72</v>
      </c>
      <c r="AY153" s="238" t="s">
        <v>120</v>
      </c>
    </row>
    <row r="154" s="15" customFormat="1">
      <c r="A154" s="15"/>
      <c r="B154" s="239"/>
      <c r="C154" s="240"/>
      <c r="D154" s="219" t="s">
        <v>132</v>
      </c>
      <c r="E154" s="241" t="s">
        <v>19</v>
      </c>
      <c r="F154" s="242" t="s">
        <v>150</v>
      </c>
      <c r="G154" s="240"/>
      <c r="H154" s="243">
        <v>11.142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49" t="s">
        <v>132</v>
      </c>
      <c r="AU154" s="249" t="s">
        <v>79</v>
      </c>
      <c r="AV154" s="15" t="s">
        <v>128</v>
      </c>
      <c r="AW154" s="15" t="s">
        <v>33</v>
      </c>
      <c r="AX154" s="15" t="s">
        <v>77</v>
      </c>
      <c r="AY154" s="249" t="s">
        <v>120</v>
      </c>
    </row>
    <row r="155" s="2" customFormat="1" ht="16.5" customHeight="1">
      <c r="A155" s="40"/>
      <c r="B155" s="41"/>
      <c r="C155" s="199" t="s">
        <v>219</v>
      </c>
      <c r="D155" s="199" t="s">
        <v>123</v>
      </c>
      <c r="E155" s="200" t="s">
        <v>220</v>
      </c>
      <c r="F155" s="201" t="s">
        <v>221</v>
      </c>
      <c r="G155" s="202" t="s">
        <v>137</v>
      </c>
      <c r="H155" s="203">
        <v>11.142</v>
      </c>
      <c r="I155" s="204"/>
      <c r="J155" s="205">
        <f>ROUND(I155*H155,2)</f>
        <v>0</v>
      </c>
      <c r="K155" s="201" t="s">
        <v>127</v>
      </c>
      <c r="L155" s="46"/>
      <c r="M155" s="206" t="s">
        <v>19</v>
      </c>
      <c r="N155" s="207" t="s">
        <v>43</v>
      </c>
      <c r="O155" s="86"/>
      <c r="P155" s="208">
        <f>O155*H155</f>
        <v>0</v>
      </c>
      <c r="Q155" s="208">
        <v>0.0040000000000000001</v>
      </c>
      <c r="R155" s="208">
        <f>Q155*H155</f>
        <v>0.044567999999999997</v>
      </c>
      <c r="S155" s="208">
        <v>0</v>
      </c>
      <c r="T155" s="20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0" t="s">
        <v>128</v>
      </c>
      <c r="AT155" s="210" t="s">
        <v>123</v>
      </c>
      <c r="AU155" s="210" t="s">
        <v>79</v>
      </c>
      <c r="AY155" s="19" t="s">
        <v>120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9" t="s">
        <v>77</v>
      </c>
      <c r="BK155" s="211">
        <f>ROUND(I155*H155,2)</f>
        <v>0</v>
      </c>
      <c r="BL155" s="19" t="s">
        <v>128</v>
      </c>
      <c r="BM155" s="210" t="s">
        <v>222</v>
      </c>
    </row>
    <row r="156" s="2" customFormat="1">
      <c r="A156" s="40"/>
      <c r="B156" s="41"/>
      <c r="C156" s="42"/>
      <c r="D156" s="212" t="s">
        <v>130</v>
      </c>
      <c r="E156" s="42"/>
      <c r="F156" s="213" t="s">
        <v>223</v>
      </c>
      <c r="G156" s="42"/>
      <c r="H156" s="42"/>
      <c r="I156" s="214"/>
      <c r="J156" s="42"/>
      <c r="K156" s="42"/>
      <c r="L156" s="46"/>
      <c r="M156" s="215"/>
      <c r="N156" s="216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130</v>
      </c>
      <c r="AU156" s="19" t="s">
        <v>79</v>
      </c>
    </row>
    <row r="157" s="2" customFormat="1" ht="24.15" customHeight="1">
      <c r="A157" s="40"/>
      <c r="B157" s="41"/>
      <c r="C157" s="199" t="s">
        <v>224</v>
      </c>
      <c r="D157" s="199" t="s">
        <v>123</v>
      </c>
      <c r="E157" s="200" t="s">
        <v>225</v>
      </c>
      <c r="F157" s="201" t="s">
        <v>226</v>
      </c>
      <c r="G157" s="202" t="s">
        <v>137</v>
      </c>
      <c r="H157" s="203">
        <v>0.69599999999999995</v>
      </c>
      <c r="I157" s="204"/>
      <c r="J157" s="205">
        <f>ROUND(I157*H157,2)</f>
        <v>0</v>
      </c>
      <c r="K157" s="201" t="s">
        <v>127</v>
      </c>
      <c r="L157" s="46"/>
      <c r="M157" s="206" t="s">
        <v>19</v>
      </c>
      <c r="N157" s="207" t="s">
        <v>43</v>
      </c>
      <c r="O157" s="86"/>
      <c r="P157" s="208">
        <f>O157*H157</f>
        <v>0</v>
      </c>
      <c r="Q157" s="208">
        <v>0.026360000000000001</v>
      </c>
      <c r="R157" s="208">
        <f>Q157*H157</f>
        <v>0.018346560000000001</v>
      </c>
      <c r="S157" s="208">
        <v>0</v>
      </c>
      <c r="T157" s="20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0" t="s">
        <v>128</v>
      </c>
      <c r="AT157" s="210" t="s">
        <v>123</v>
      </c>
      <c r="AU157" s="210" t="s">
        <v>79</v>
      </c>
      <c r="AY157" s="19" t="s">
        <v>120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9" t="s">
        <v>77</v>
      </c>
      <c r="BK157" s="211">
        <f>ROUND(I157*H157,2)</f>
        <v>0</v>
      </c>
      <c r="BL157" s="19" t="s">
        <v>128</v>
      </c>
      <c r="BM157" s="210" t="s">
        <v>227</v>
      </c>
    </row>
    <row r="158" s="2" customFormat="1">
      <c r="A158" s="40"/>
      <c r="B158" s="41"/>
      <c r="C158" s="42"/>
      <c r="D158" s="212" t="s">
        <v>130</v>
      </c>
      <c r="E158" s="42"/>
      <c r="F158" s="213" t="s">
        <v>228</v>
      </c>
      <c r="G158" s="42"/>
      <c r="H158" s="42"/>
      <c r="I158" s="214"/>
      <c r="J158" s="42"/>
      <c r="K158" s="42"/>
      <c r="L158" s="46"/>
      <c r="M158" s="215"/>
      <c r="N158" s="216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130</v>
      </c>
      <c r="AU158" s="19" t="s">
        <v>79</v>
      </c>
    </row>
    <row r="159" s="13" customFormat="1">
      <c r="A159" s="13"/>
      <c r="B159" s="217"/>
      <c r="C159" s="218"/>
      <c r="D159" s="219" t="s">
        <v>132</v>
      </c>
      <c r="E159" s="220" t="s">
        <v>19</v>
      </c>
      <c r="F159" s="221" t="s">
        <v>229</v>
      </c>
      <c r="G159" s="218"/>
      <c r="H159" s="220" t="s">
        <v>19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7" t="s">
        <v>132</v>
      </c>
      <c r="AU159" s="227" t="s">
        <v>79</v>
      </c>
      <c r="AV159" s="13" t="s">
        <v>77</v>
      </c>
      <c r="AW159" s="13" t="s">
        <v>33</v>
      </c>
      <c r="AX159" s="13" t="s">
        <v>72</v>
      </c>
      <c r="AY159" s="227" t="s">
        <v>120</v>
      </c>
    </row>
    <row r="160" s="14" customFormat="1">
      <c r="A160" s="14"/>
      <c r="B160" s="228"/>
      <c r="C160" s="229"/>
      <c r="D160" s="219" t="s">
        <v>132</v>
      </c>
      <c r="E160" s="230" t="s">
        <v>19</v>
      </c>
      <c r="F160" s="231" t="s">
        <v>230</v>
      </c>
      <c r="G160" s="229"/>
      <c r="H160" s="232">
        <v>0.69599999999999995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8" t="s">
        <v>132</v>
      </c>
      <c r="AU160" s="238" t="s">
        <v>79</v>
      </c>
      <c r="AV160" s="14" t="s">
        <v>79</v>
      </c>
      <c r="AW160" s="14" t="s">
        <v>33</v>
      </c>
      <c r="AX160" s="14" t="s">
        <v>77</v>
      </c>
      <c r="AY160" s="238" t="s">
        <v>120</v>
      </c>
    </row>
    <row r="161" s="2" customFormat="1" ht="21.75" customHeight="1">
      <c r="A161" s="40"/>
      <c r="B161" s="41"/>
      <c r="C161" s="199" t="s">
        <v>8</v>
      </c>
      <c r="D161" s="199" t="s">
        <v>123</v>
      </c>
      <c r="E161" s="200" t="s">
        <v>231</v>
      </c>
      <c r="F161" s="201" t="s">
        <v>232</v>
      </c>
      <c r="G161" s="202" t="s">
        <v>126</v>
      </c>
      <c r="H161" s="203">
        <v>0.17799999999999999</v>
      </c>
      <c r="I161" s="204"/>
      <c r="J161" s="205">
        <f>ROUND(I161*H161,2)</f>
        <v>0</v>
      </c>
      <c r="K161" s="201" t="s">
        <v>127</v>
      </c>
      <c r="L161" s="46"/>
      <c r="M161" s="206" t="s">
        <v>19</v>
      </c>
      <c r="N161" s="207" t="s">
        <v>43</v>
      </c>
      <c r="O161" s="86"/>
      <c r="P161" s="208">
        <f>O161*H161</f>
        <v>0</v>
      </c>
      <c r="Q161" s="208">
        <v>2.3010199999999998</v>
      </c>
      <c r="R161" s="208">
        <f>Q161*H161</f>
        <v>0.40958155999999996</v>
      </c>
      <c r="S161" s="208">
        <v>0</v>
      </c>
      <c r="T161" s="20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0" t="s">
        <v>128</v>
      </c>
      <c r="AT161" s="210" t="s">
        <v>123</v>
      </c>
      <c r="AU161" s="210" t="s">
        <v>79</v>
      </c>
      <c r="AY161" s="19" t="s">
        <v>120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9" t="s">
        <v>77</v>
      </c>
      <c r="BK161" s="211">
        <f>ROUND(I161*H161,2)</f>
        <v>0</v>
      </c>
      <c r="BL161" s="19" t="s">
        <v>128</v>
      </c>
      <c r="BM161" s="210" t="s">
        <v>233</v>
      </c>
    </row>
    <row r="162" s="2" customFormat="1">
      <c r="A162" s="40"/>
      <c r="B162" s="41"/>
      <c r="C162" s="42"/>
      <c r="D162" s="212" t="s">
        <v>130</v>
      </c>
      <c r="E162" s="42"/>
      <c r="F162" s="213" t="s">
        <v>234</v>
      </c>
      <c r="G162" s="42"/>
      <c r="H162" s="42"/>
      <c r="I162" s="214"/>
      <c r="J162" s="42"/>
      <c r="K162" s="42"/>
      <c r="L162" s="46"/>
      <c r="M162" s="215"/>
      <c r="N162" s="216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130</v>
      </c>
      <c r="AU162" s="19" t="s">
        <v>79</v>
      </c>
    </row>
    <row r="163" s="13" customFormat="1">
      <c r="A163" s="13"/>
      <c r="B163" s="217"/>
      <c r="C163" s="218"/>
      <c r="D163" s="219" t="s">
        <v>132</v>
      </c>
      <c r="E163" s="220" t="s">
        <v>19</v>
      </c>
      <c r="F163" s="221" t="s">
        <v>235</v>
      </c>
      <c r="G163" s="218"/>
      <c r="H163" s="220" t="s">
        <v>19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7" t="s">
        <v>132</v>
      </c>
      <c r="AU163" s="227" t="s">
        <v>79</v>
      </c>
      <c r="AV163" s="13" t="s">
        <v>77</v>
      </c>
      <c r="AW163" s="13" t="s">
        <v>33</v>
      </c>
      <c r="AX163" s="13" t="s">
        <v>72</v>
      </c>
      <c r="AY163" s="227" t="s">
        <v>120</v>
      </c>
    </row>
    <row r="164" s="14" customFormat="1">
      <c r="A164" s="14"/>
      <c r="B164" s="228"/>
      <c r="C164" s="229"/>
      <c r="D164" s="219" t="s">
        <v>132</v>
      </c>
      <c r="E164" s="230" t="s">
        <v>19</v>
      </c>
      <c r="F164" s="231" t="s">
        <v>236</v>
      </c>
      <c r="G164" s="229"/>
      <c r="H164" s="232">
        <v>0.17799999999999999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8" t="s">
        <v>132</v>
      </c>
      <c r="AU164" s="238" t="s">
        <v>79</v>
      </c>
      <c r="AV164" s="14" t="s">
        <v>79</v>
      </c>
      <c r="AW164" s="14" t="s">
        <v>33</v>
      </c>
      <c r="AX164" s="14" t="s">
        <v>77</v>
      </c>
      <c r="AY164" s="238" t="s">
        <v>120</v>
      </c>
    </row>
    <row r="165" s="2" customFormat="1" ht="21.75" customHeight="1">
      <c r="A165" s="40"/>
      <c r="B165" s="41"/>
      <c r="C165" s="199" t="s">
        <v>237</v>
      </c>
      <c r="D165" s="199" t="s">
        <v>123</v>
      </c>
      <c r="E165" s="200" t="s">
        <v>238</v>
      </c>
      <c r="F165" s="201" t="s">
        <v>239</v>
      </c>
      <c r="G165" s="202" t="s">
        <v>126</v>
      </c>
      <c r="H165" s="203">
        <v>0.17799999999999999</v>
      </c>
      <c r="I165" s="204"/>
      <c r="J165" s="205">
        <f>ROUND(I165*H165,2)</f>
        <v>0</v>
      </c>
      <c r="K165" s="201" t="s">
        <v>127</v>
      </c>
      <c r="L165" s="46"/>
      <c r="M165" s="206" t="s">
        <v>19</v>
      </c>
      <c r="N165" s="207" t="s">
        <v>43</v>
      </c>
      <c r="O165" s="86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0" t="s">
        <v>128</v>
      </c>
      <c r="AT165" s="210" t="s">
        <v>123</v>
      </c>
      <c r="AU165" s="210" t="s">
        <v>79</v>
      </c>
      <c r="AY165" s="19" t="s">
        <v>120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9" t="s">
        <v>77</v>
      </c>
      <c r="BK165" s="211">
        <f>ROUND(I165*H165,2)</f>
        <v>0</v>
      </c>
      <c r="BL165" s="19" t="s">
        <v>128</v>
      </c>
      <c r="BM165" s="210" t="s">
        <v>240</v>
      </c>
    </row>
    <row r="166" s="2" customFormat="1">
      <c r="A166" s="40"/>
      <c r="B166" s="41"/>
      <c r="C166" s="42"/>
      <c r="D166" s="212" t="s">
        <v>130</v>
      </c>
      <c r="E166" s="42"/>
      <c r="F166" s="213" t="s">
        <v>241</v>
      </c>
      <c r="G166" s="42"/>
      <c r="H166" s="42"/>
      <c r="I166" s="214"/>
      <c r="J166" s="42"/>
      <c r="K166" s="42"/>
      <c r="L166" s="46"/>
      <c r="M166" s="215"/>
      <c r="N166" s="216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130</v>
      </c>
      <c r="AU166" s="19" t="s">
        <v>79</v>
      </c>
    </row>
    <row r="167" s="2" customFormat="1" ht="24.15" customHeight="1">
      <c r="A167" s="40"/>
      <c r="B167" s="41"/>
      <c r="C167" s="199" t="s">
        <v>242</v>
      </c>
      <c r="D167" s="199" t="s">
        <v>123</v>
      </c>
      <c r="E167" s="200" t="s">
        <v>243</v>
      </c>
      <c r="F167" s="201" t="s">
        <v>244</v>
      </c>
      <c r="G167" s="202" t="s">
        <v>126</v>
      </c>
      <c r="H167" s="203">
        <v>0.17799999999999999</v>
      </c>
      <c r="I167" s="204"/>
      <c r="J167" s="205">
        <f>ROUND(I167*H167,2)</f>
        <v>0</v>
      </c>
      <c r="K167" s="201" t="s">
        <v>127</v>
      </c>
      <c r="L167" s="46"/>
      <c r="M167" s="206" t="s">
        <v>19</v>
      </c>
      <c r="N167" s="207" t="s">
        <v>43</v>
      </c>
      <c r="O167" s="86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0" t="s">
        <v>128</v>
      </c>
      <c r="AT167" s="210" t="s">
        <v>123</v>
      </c>
      <c r="AU167" s="210" t="s">
        <v>79</v>
      </c>
      <c r="AY167" s="19" t="s">
        <v>120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9" t="s">
        <v>77</v>
      </c>
      <c r="BK167" s="211">
        <f>ROUND(I167*H167,2)</f>
        <v>0</v>
      </c>
      <c r="BL167" s="19" t="s">
        <v>128</v>
      </c>
      <c r="BM167" s="210" t="s">
        <v>245</v>
      </c>
    </row>
    <row r="168" s="2" customFormat="1">
      <c r="A168" s="40"/>
      <c r="B168" s="41"/>
      <c r="C168" s="42"/>
      <c r="D168" s="212" t="s">
        <v>130</v>
      </c>
      <c r="E168" s="42"/>
      <c r="F168" s="213" t="s">
        <v>246</v>
      </c>
      <c r="G168" s="42"/>
      <c r="H168" s="42"/>
      <c r="I168" s="214"/>
      <c r="J168" s="42"/>
      <c r="K168" s="42"/>
      <c r="L168" s="46"/>
      <c r="M168" s="215"/>
      <c r="N168" s="216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130</v>
      </c>
      <c r="AU168" s="19" t="s">
        <v>79</v>
      </c>
    </row>
    <row r="169" s="2" customFormat="1" ht="16.5" customHeight="1">
      <c r="A169" s="40"/>
      <c r="B169" s="41"/>
      <c r="C169" s="199" t="s">
        <v>247</v>
      </c>
      <c r="D169" s="199" t="s">
        <v>123</v>
      </c>
      <c r="E169" s="200" t="s">
        <v>248</v>
      </c>
      <c r="F169" s="201" t="s">
        <v>249</v>
      </c>
      <c r="G169" s="202" t="s">
        <v>250</v>
      </c>
      <c r="H169" s="203">
        <v>0.0089999999999999993</v>
      </c>
      <c r="I169" s="204"/>
      <c r="J169" s="205">
        <f>ROUND(I169*H169,2)</f>
        <v>0</v>
      </c>
      <c r="K169" s="201" t="s">
        <v>127</v>
      </c>
      <c r="L169" s="46"/>
      <c r="M169" s="206" t="s">
        <v>19</v>
      </c>
      <c r="N169" s="207" t="s">
        <v>43</v>
      </c>
      <c r="O169" s="86"/>
      <c r="P169" s="208">
        <f>O169*H169</f>
        <v>0</v>
      </c>
      <c r="Q169" s="208">
        <v>1.06277</v>
      </c>
      <c r="R169" s="208">
        <f>Q169*H169</f>
        <v>0.0095649299999999993</v>
      </c>
      <c r="S169" s="208">
        <v>0</v>
      </c>
      <c r="T169" s="20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0" t="s">
        <v>128</v>
      </c>
      <c r="AT169" s="210" t="s">
        <v>123</v>
      </c>
      <c r="AU169" s="210" t="s">
        <v>79</v>
      </c>
      <c r="AY169" s="19" t="s">
        <v>120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19" t="s">
        <v>77</v>
      </c>
      <c r="BK169" s="211">
        <f>ROUND(I169*H169,2)</f>
        <v>0</v>
      </c>
      <c r="BL169" s="19" t="s">
        <v>128</v>
      </c>
      <c r="BM169" s="210" t="s">
        <v>251</v>
      </c>
    </row>
    <row r="170" s="2" customFormat="1">
      <c r="A170" s="40"/>
      <c r="B170" s="41"/>
      <c r="C170" s="42"/>
      <c r="D170" s="212" t="s">
        <v>130</v>
      </c>
      <c r="E170" s="42"/>
      <c r="F170" s="213" t="s">
        <v>252</v>
      </c>
      <c r="G170" s="42"/>
      <c r="H170" s="42"/>
      <c r="I170" s="214"/>
      <c r="J170" s="42"/>
      <c r="K170" s="42"/>
      <c r="L170" s="46"/>
      <c r="M170" s="215"/>
      <c r="N170" s="216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130</v>
      </c>
      <c r="AU170" s="19" t="s">
        <v>79</v>
      </c>
    </row>
    <row r="171" s="13" customFormat="1">
      <c r="A171" s="13"/>
      <c r="B171" s="217"/>
      <c r="C171" s="218"/>
      <c r="D171" s="219" t="s">
        <v>132</v>
      </c>
      <c r="E171" s="220" t="s">
        <v>19</v>
      </c>
      <c r="F171" s="221" t="s">
        <v>235</v>
      </c>
      <c r="G171" s="218"/>
      <c r="H171" s="220" t="s">
        <v>19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7" t="s">
        <v>132</v>
      </c>
      <c r="AU171" s="227" t="s">
        <v>79</v>
      </c>
      <c r="AV171" s="13" t="s">
        <v>77</v>
      </c>
      <c r="AW171" s="13" t="s">
        <v>33</v>
      </c>
      <c r="AX171" s="13" t="s">
        <v>72</v>
      </c>
      <c r="AY171" s="227" t="s">
        <v>120</v>
      </c>
    </row>
    <row r="172" s="14" customFormat="1">
      <c r="A172" s="14"/>
      <c r="B172" s="228"/>
      <c r="C172" s="229"/>
      <c r="D172" s="219" t="s">
        <v>132</v>
      </c>
      <c r="E172" s="230" t="s">
        <v>19</v>
      </c>
      <c r="F172" s="231" t="s">
        <v>253</v>
      </c>
      <c r="G172" s="229"/>
      <c r="H172" s="232">
        <v>0.0089999999999999993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8" t="s">
        <v>132</v>
      </c>
      <c r="AU172" s="238" t="s">
        <v>79</v>
      </c>
      <c r="AV172" s="14" t="s">
        <v>79</v>
      </c>
      <c r="AW172" s="14" t="s">
        <v>33</v>
      </c>
      <c r="AX172" s="14" t="s">
        <v>77</v>
      </c>
      <c r="AY172" s="238" t="s">
        <v>120</v>
      </c>
    </row>
    <row r="173" s="12" customFormat="1" ht="22.8" customHeight="1">
      <c r="A173" s="12"/>
      <c r="B173" s="183"/>
      <c r="C173" s="184"/>
      <c r="D173" s="185" t="s">
        <v>71</v>
      </c>
      <c r="E173" s="197" t="s">
        <v>187</v>
      </c>
      <c r="F173" s="197" t="s">
        <v>254</v>
      </c>
      <c r="G173" s="184"/>
      <c r="H173" s="184"/>
      <c r="I173" s="187"/>
      <c r="J173" s="198">
        <f>BK173</f>
        <v>0</v>
      </c>
      <c r="K173" s="184"/>
      <c r="L173" s="189"/>
      <c r="M173" s="190"/>
      <c r="N173" s="191"/>
      <c r="O173" s="191"/>
      <c r="P173" s="192">
        <f>SUM(P174:P225)</f>
        <v>0</v>
      </c>
      <c r="Q173" s="191"/>
      <c r="R173" s="192">
        <f>SUM(R174:R225)</f>
        <v>0.0031787</v>
      </c>
      <c r="S173" s="191"/>
      <c r="T173" s="193">
        <f>SUM(T174:T225)</f>
        <v>2.9514390000000001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94" t="s">
        <v>77</v>
      </c>
      <c r="AT173" s="195" t="s">
        <v>71</v>
      </c>
      <c r="AU173" s="195" t="s">
        <v>77</v>
      </c>
      <c r="AY173" s="194" t="s">
        <v>120</v>
      </c>
      <c r="BK173" s="196">
        <f>SUM(BK174:BK225)</f>
        <v>0</v>
      </c>
    </row>
    <row r="174" s="2" customFormat="1" ht="16.5" customHeight="1">
      <c r="A174" s="40"/>
      <c r="B174" s="41"/>
      <c r="C174" s="199" t="s">
        <v>255</v>
      </c>
      <c r="D174" s="199" t="s">
        <v>123</v>
      </c>
      <c r="E174" s="200" t="s">
        <v>256</v>
      </c>
      <c r="F174" s="201" t="s">
        <v>257</v>
      </c>
      <c r="G174" s="202" t="s">
        <v>258</v>
      </c>
      <c r="H174" s="203">
        <v>1</v>
      </c>
      <c r="I174" s="204"/>
      <c r="J174" s="205">
        <f>ROUND(I174*H174,2)</f>
        <v>0</v>
      </c>
      <c r="K174" s="201" t="s">
        <v>19</v>
      </c>
      <c r="L174" s="46"/>
      <c r="M174" s="206" t="s">
        <v>19</v>
      </c>
      <c r="N174" s="207" t="s">
        <v>43</v>
      </c>
      <c r="O174" s="86"/>
      <c r="P174" s="208">
        <f>O174*H174</f>
        <v>0</v>
      </c>
      <c r="Q174" s="208">
        <v>0</v>
      </c>
      <c r="R174" s="208">
        <f>Q174*H174</f>
        <v>0</v>
      </c>
      <c r="S174" s="208">
        <v>0</v>
      </c>
      <c r="T174" s="20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0" t="s">
        <v>128</v>
      </c>
      <c r="AT174" s="210" t="s">
        <v>123</v>
      </c>
      <c r="AU174" s="210" t="s">
        <v>79</v>
      </c>
      <c r="AY174" s="19" t="s">
        <v>120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9" t="s">
        <v>77</v>
      </c>
      <c r="BK174" s="211">
        <f>ROUND(I174*H174,2)</f>
        <v>0</v>
      </c>
      <c r="BL174" s="19" t="s">
        <v>128</v>
      </c>
      <c r="BM174" s="210" t="s">
        <v>259</v>
      </c>
    </row>
    <row r="175" s="2" customFormat="1" ht="24.15" customHeight="1">
      <c r="A175" s="40"/>
      <c r="B175" s="41"/>
      <c r="C175" s="199" t="s">
        <v>260</v>
      </c>
      <c r="D175" s="199" t="s">
        <v>123</v>
      </c>
      <c r="E175" s="200" t="s">
        <v>261</v>
      </c>
      <c r="F175" s="201" t="s">
        <v>262</v>
      </c>
      <c r="G175" s="202" t="s">
        <v>137</v>
      </c>
      <c r="H175" s="203">
        <v>13.039</v>
      </c>
      <c r="I175" s="204"/>
      <c r="J175" s="205">
        <f>ROUND(I175*H175,2)</f>
        <v>0</v>
      </c>
      <c r="K175" s="201" t="s">
        <v>127</v>
      </c>
      <c r="L175" s="46"/>
      <c r="M175" s="206" t="s">
        <v>19</v>
      </c>
      <c r="N175" s="207" t="s">
        <v>43</v>
      </c>
      <c r="O175" s="86"/>
      <c r="P175" s="208">
        <f>O175*H175</f>
        <v>0</v>
      </c>
      <c r="Q175" s="208">
        <v>0</v>
      </c>
      <c r="R175" s="208">
        <f>Q175*H175</f>
        <v>0</v>
      </c>
      <c r="S175" s="208">
        <v>0.035000000000000003</v>
      </c>
      <c r="T175" s="209">
        <f>S175*H175</f>
        <v>0.45636500000000002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0" t="s">
        <v>128</v>
      </c>
      <c r="AT175" s="210" t="s">
        <v>123</v>
      </c>
      <c r="AU175" s="210" t="s">
        <v>79</v>
      </c>
      <c r="AY175" s="19" t="s">
        <v>120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9" t="s">
        <v>77</v>
      </c>
      <c r="BK175" s="211">
        <f>ROUND(I175*H175,2)</f>
        <v>0</v>
      </c>
      <c r="BL175" s="19" t="s">
        <v>128</v>
      </c>
      <c r="BM175" s="210" t="s">
        <v>263</v>
      </c>
    </row>
    <row r="176" s="2" customFormat="1">
      <c r="A176" s="40"/>
      <c r="B176" s="41"/>
      <c r="C176" s="42"/>
      <c r="D176" s="212" t="s">
        <v>130</v>
      </c>
      <c r="E176" s="42"/>
      <c r="F176" s="213" t="s">
        <v>264</v>
      </c>
      <c r="G176" s="42"/>
      <c r="H176" s="42"/>
      <c r="I176" s="214"/>
      <c r="J176" s="42"/>
      <c r="K176" s="42"/>
      <c r="L176" s="46"/>
      <c r="M176" s="215"/>
      <c r="N176" s="216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130</v>
      </c>
      <c r="AU176" s="19" t="s">
        <v>79</v>
      </c>
    </row>
    <row r="177" s="14" customFormat="1">
      <c r="A177" s="14"/>
      <c r="B177" s="228"/>
      <c r="C177" s="229"/>
      <c r="D177" s="219" t="s">
        <v>132</v>
      </c>
      <c r="E177" s="230" t="s">
        <v>19</v>
      </c>
      <c r="F177" s="231" t="s">
        <v>265</v>
      </c>
      <c r="G177" s="229"/>
      <c r="H177" s="232">
        <v>12.959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8" t="s">
        <v>132</v>
      </c>
      <c r="AU177" s="238" t="s">
        <v>79</v>
      </c>
      <c r="AV177" s="14" t="s">
        <v>79</v>
      </c>
      <c r="AW177" s="14" t="s">
        <v>33</v>
      </c>
      <c r="AX177" s="14" t="s">
        <v>72</v>
      </c>
      <c r="AY177" s="238" t="s">
        <v>120</v>
      </c>
    </row>
    <row r="178" s="14" customFormat="1">
      <c r="A178" s="14"/>
      <c r="B178" s="228"/>
      <c r="C178" s="229"/>
      <c r="D178" s="219" t="s">
        <v>132</v>
      </c>
      <c r="E178" s="230" t="s">
        <v>19</v>
      </c>
      <c r="F178" s="231" t="s">
        <v>266</v>
      </c>
      <c r="G178" s="229"/>
      <c r="H178" s="232">
        <v>0.080000000000000002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8" t="s">
        <v>132</v>
      </c>
      <c r="AU178" s="238" t="s">
        <v>79</v>
      </c>
      <c r="AV178" s="14" t="s">
        <v>79</v>
      </c>
      <c r="AW178" s="14" t="s">
        <v>33</v>
      </c>
      <c r="AX178" s="14" t="s">
        <v>72</v>
      </c>
      <c r="AY178" s="238" t="s">
        <v>120</v>
      </c>
    </row>
    <row r="179" s="15" customFormat="1">
      <c r="A179" s="15"/>
      <c r="B179" s="239"/>
      <c r="C179" s="240"/>
      <c r="D179" s="219" t="s">
        <v>132</v>
      </c>
      <c r="E179" s="241" t="s">
        <v>19</v>
      </c>
      <c r="F179" s="242" t="s">
        <v>150</v>
      </c>
      <c r="G179" s="240"/>
      <c r="H179" s="243">
        <v>13.039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49" t="s">
        <v>132</v>
      </c>
      <c r="AU179" s="249" t="s">
        <v>79</v>
      </c>
      <c r="AV179" s="15" t="s">
        <v>128</v>
      </c>
      <c r="AW179" s="15" t="s">
        <v>33</v>
      </c>
      <c r="AX179" s="15" t="s">
        <v>77</v>
      </c>
      <c r="AY179" s="249" t="s">
        <v>120</v>
      </c>
    </row>
    <row r="180" s="2" customFormat="1" ht="16.5" customHeight="1">
      <c r="A180" s="40"/>
      <c r="B180" s="41"/>
      <c r="C180" s="199" t="s">
        <v>7</v>
      </c>
      <c r="D180" s="199" t="s">
        <v>123</v>
      </c>
      <c r="E180" s="200" t="s">
        <v>267</v>
      </c>
      <c r="F180" s="201" t="s">
        <v>268</v>
      </c>
      <c r="G180" s="202" t="s">
        <v>137</v>
      </c>
      <c r="H180" s="203">
        <v>13.039</v>
      </c>
      <c r="I180" s="204"/>
      <c r="J180" s="205">
        <f>ROUND(I180*H180,2)</f>
        <v>0</v>
      </c>
      <c r="K180" s="201" t="s">
        <v>127</v>
      </c>
      <c r="L180" s="46"/>
      <c r="M180" s="206" t="s">
        <v>19</v>
      </c>
      <c r="N180" s="207" t="s">
        <v>43</v>
      </c>
      <c r="O180" s="86"/>
      <c r="P180" s="208">
        <f>O180*H180</f>
        <v>0</v>
      </c>
      <c r="Q180" s="208">
        <v>0</v>
      </c>
      <c r="R180" s="208">
        <f>Q180*H180</f>
        <v>0</v>
      </c>
      <c r="S180" s="208">
        <v>0</v>
      </c>
      <c r="T180" s="20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0" t="s">
        <v>128</v>
      </c>
      <c r="AT180" s="210" t="s">
        <v>123</v>
      </c>
      <c r="AU180" s="210" t="s">
        <v>79</v>
      </c>
      <c r="AY180" s="19" t="s">
        <v>120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9" t="s">
        <v>77</v>
      </c>
      <c r="BK180" s="211">
        <f>ROUND(I180*H180,2)</f>
        <v>0</v>
      </c>
      <c r="BL180" s="19" t="s">
        <v>128</v>
      </c>
      <c r="BM180" s="210" t="s">
        <v>269</v>
      </c>
    </row>
    <row r="181" s="2" customFormat="1">
      <c r="A181" s="40"/>
      <c r="B181" s="41"/>
      <c r="C181" s="42"/>
      <c r="D181" s="212" t="s">
        <v>130</v>
      </c>
      <c r="E181" s="42"/>
      <c r="F181" s="213" t="s">
        <v>270</v>
      </c>
      <c r="G181" s="42"/>
      <c r="H181" s="42"/>
      <c r="I181" s="214"/>
      <c r="J181" s="42"/>
      <c r="K181" s="42"/>
      <c r="L181" s="46"/>
      <c r="M181" s="215"/>
      <c r="N181" s="216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130</v>
      </c>
      <c r="AU181" s="19" t="s">
        <v>79</v>
      </c>
    </row>
    <row r="182" s="2" customFormat="1" ht="16.5" customHeight="1">
      <c r="A182" s="40"/>
      <c r="B182" s="41"/>
      <c r="C182" s="199" t="s">
        <v>271</v>
      </c>
      <c r="D182" s="199" t="s">
        <v>123</v>
      </c>
      <c r="E182" s="200" t="s">
        <v>272</v>
      </c>
      <c r="F182" s="201" t="s">
        <v>273</v>
      </c>
      <c r="G182" s="202" t="s">
        <v>137</v>
      </c>
      <c r="H182" s="203">
        <v>26.077999999999999</v>
      </c>
      <c r="I182" s="204"/>
      <c r="J182" s="205">
        <f>ROUND(I182*H182,2)</f>
        <v>0</v>
      </c>
      <c r="K182" s="201" t="s">
        <v>127</v>
      </c>
      <c r="L182" s="46"/>
      <c r="M182" s="206" t="s">
        <v>19</v>
      </c>
      <c r="N182" s="207" t="s">
        <v>43</v>
      </c>
      <c r="O182" s="86"/>
      <c r="P182" s="208">
        <f>O182*H182</f>
        <v>0</v>
      </c>
      <c r="Q182" s="208">
        <v>0</v>
      </c>
      <c r="R182" s="208">
        <f>Q182*H182</f>
        <v>0</v>
      </c>
      <c r="S182" s="208">
        <v>0</v>
      </c>
      <c r="T182" s="20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0" t="s">
        <v>128</v>
      </c>
      <c r="AT182" s="210" t="s">
        <v>123</v>
      </c>
      <c r="AU182" s="210" t="s">
        <v>79</v>
      </c>
      <c r="AY182" s="19" t="s">
        <v>120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19" t="s">
        <v>77</v>
      </c>
      <c r="BK182" s="211">
        <f>ROUND(I182*H182,2)</f>
        <v>0</v>
      </c>
      <c r="BL182" s="19" t="s">
        <v>128</v>
      </c>
      <c r="BM182" s="210" t="s">
        <v>274</v>
      </c>
    </row>
    <row r="183" s="2" customFormat="1">
      <c r="A183" s="40"/>
      <c r="B183" s="41"/>
      <c r="C183" s="42"/>
      <c r="D183" s="212" t="s">
        <v>130</v>
      </c>
      <c r="E183" s="42"/>
      <c r="F183" s="213" t="s">
        <v>275</v>
      </c>
      <c r="G183" s="42"/>
      <c r="H183" s="42"/>
      <c r="I183" s="214"/>
      <c r="J183" s="42"/>
      <c r="K183" s="42"/>
      <c r="L183" s="46"/>
      <c r="M183" s="215"/>
      <c r="N183" s="216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130</v>
      </c>
      <c r="AU183" s="19" t="s">
        <v>79</v>
      </c>
    </row>
    <row r="184" s="14" customFormat="1">
      <c r="A184" s="14"/>
      <c r="B184" s="228"/>
      <c r="C184" s="229"/>
      <c r="D184" s="219" t="s">
        <v>132</v>
      </c>
      <c r="E184" s="230" t="s">
        <v>19</v>
      </c>
      <c r="F184" s="231" t="s">
        <v>276</v>
      </c>
      <c r="G184" s="229"/>
      <c r="H184" s="232">
        <v>26.077999999999999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8" t="s">
        <v>132</v>
      </c>
      <c r="AU184" s="238" t="s">
        <v>79</v>
      </c>
      <c r="AV184" s="14" t="s">
        <v>79</v>
      </c>
      <c r="AW184" s="14" t="s">
        <v>33</v>
      </c>
      <c r="AX184" s="14" t="s">
        <v>77</v>
      </c>
      <c r="AY184" s="238" t="s">
        <v>120</v>
      </c>
    </row>
    <row r="185" s="2" customFormat="1" ht="16.5" customHeight="1">
      <c r="A185" s="40"/>
      <c r="B185" s="41"/>
      <c r="C185" s="199" t="s">
        <v>277</v>
      </c>
      <c r="D185" s="199" t="s">
        <v>123</v>
      </c>
      <c r="E185" s="200" t="s">
        <v>278</v>
      </c>
      <c r="F185" s="201" t="s">
        <v>279</v>
      </c>
      <c r="G185" s="202" t="s">
        <v>126</v>
      </c>
      <c r="H185" s="203">
        <v>0.17999999999999999</v>
      </c>
      <c r="I185" s="204"/>
      <c r="J185" s="205">
        <f>ROUND(I185*H185,2)</f>
        <v>0</v>
      </c>
      <c r="K185" s="201" t="s">
        <v>127</v>
      </c>
      <c r="L185" s="46"/>
      <c r="M185" s="206" t="s">
        <v>19</v>
      </c>
      <c r="N185" s="207" t="s">
        <v>43</v>
      </c>
      <c r="O185" s="86"/>
      <c r="P185" s="208">
        <f>O185*H185</f>
        <v>0</v>
      </c>
      <c r="Q185" s="208">
        <v>0</v>
      </c>
      <c r="R185" s="208">
        <f>Q185*H185</f>
        <v>0</v>
      </c>
      <c r="S185" s="208">
        <v>2.2000000000000002</v>
      </c>
      <c r="T185" s="209">
        <f>S185*H185</f>
        <v>0.39600000000000002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0" t="s">
        <v>128</v>
      </c>
      <c r="AT185" s="210" t="s">
        <v>123</v>
      </c>
      <c r="AU185" s="210" t="s">
        <v>79</v>
      </c>
      <c r="AY185" s="19" t="s">
        <v>120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9" t="s">
        <v>77</v>
      </c>
      <c r="BK185" s="211">
        <f>ROUND(I185*H185,2)</f>
        <v>0</v>
      </c>
      <c r="BL185" s="19" t="s">
        <v>128</v>
      </c>
      <c r="BM185" s="210" t="s">
        <v>280</v>
      </c>
    </row>
    <row r="186" s="2" customFormat="1">
      <c r="A186" s="40"/>
      <c r="B186" s="41"/>
      <c r="C186" s="42"/>
      <c r="D186" s="212" t="s">
        <v>130</v>
      </c>
      <c r="E186" s="42"/>
      <c r="F186" s="213" t="s">
        <v>281</v>
      </c>
      <c r="G186" s="42"/>
      <c r="H186" s="42"/>
      <c r="I186" s="214"/>
      <c r="J186" s="42"/>
      <c r="K186" s="42"/>
      <c r="L186" s="46"/>
      <c r="M186" s="215"/>
      <c r="N186" s="216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130</v>
      </c>
      <c r="AU186" s="19" t="s">
        <v>79</v>
      </c>
    </row>
    <row r="187" s="13" customFormat="1">
      <c r="A187" s="13"/>
      <c r="B187" s="217"/>
      <c r="C187" s="218"/>
      <c r="D187" s="219" t="s">
        <v>132</v>
      </c>
      <c r="E187" s="220" t="s">
        <v>19</v>
      </c>
      <c r="F187" s="221" t="s">
        <v>282</v>
      </c>
      <c r="G187" s="218"/>
      <c r="H187" s="220" t="s">
        <v>19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7" t="s">
        <v>132</v>
      </c>
      <c r="AU187" s="227" t="s">
        <v>79</v>
      </c>
      <c r="AV187" s="13" t="s">
        <v>77</v>
      </c>
      <c r="AW187" s="13" t="s">
        <v>33</v>
      </c>
      <c r="AX187" s="13" t="s">
        <v>72</v>
      </c>
      <c r="AY187" s="227" t="s">
        <v>120</v>
      </c>
    </row>
    <row r="188" s="14" customFormat="1">
      <c r="A188" s="14"/>
      <c r="B188" s="228"/>
      <c r="C188" s="229"/>
      <c r="D188" s="219" t="s">
        <v>132</v>
      </c>
      <c r="E188" s="230" t="s">
        <v>19</v>
      </c>
      <c r="F188" s="231" t="s">
        <v>283</v>
      </c>
      <c r="G188" s="229"/>
      <c r="H188" s="232">
        <v>0.17999999999999999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8" t="s">
        <v>132</v>
      </c>
      <c r="AU188" s="238" t="s">
        <v>79</v>
      </c>
      <c r="AV188" s="14" t="s">
        <v>79</v>
      </c>
      <c r="AW188" s="14" t="s">
        <v>33</v>
      </c>
      <c r="AX188" s="14" t="s">
        <v>77</v>
      </c>
      <c r="AY188" s="238" t="s">
        <v>120</v>
      </c>
    </row>
    <row r="189" s="2" customFormat="1" ht="21.75" customHeight="1">
      <c r="A189" s="40"/>
      <c r="B189" s="41"/>
      <c r="C189" s="199" t="s">
        <v>284</v>
      </c>
      <c r="D189" s="199" t="s">
        <v>123</v>
      </c>
      <c r="E189" s="200" t="s">
        <v>285</v>
      </c>
      <c r="F189" s="201" t="s">
        <v>286</v>
      </c>
      <c r="G189" s="202" t="s">
        <v>126</v>
      </c>
      <c r="H189" s="203">
        <v>0.17999999999999999</v>
      </c>
      <c r="I189" s="204"/>
      <c r="J189" s="205">
        <f>ROUND(I189*H189,2)</f>
        <v>0</v>
      </c>
      <c r="K189" s="201" t="s">
        <v>127</v>
      </c>
      <c r="L189" s="46"/>
      <c r="M189" s="206" t="s">
        <v>19</v>
      </c>
      <c r="N189" s="207" t="s">
        <v>43</v>
      </c>
      <c r="O189" s="86"/>
      <c r="P189" s="208">
        <f>O189*H189</f>
        <v>0</v>
      </c>
      <c r="Q189" s="208">
        <v>0</v>
      </c>
      <c r="R189" s="208">
        <f>Q189*H189</f>
        <v>0</v>
      </c>
      <c r="S189" s="208">
        <v>0.043999999999999997</v>
      </c>
      <c r="T189" s="209">
        <f>S189*H189</f>
        <v>0.00792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0" t="s">
        <v>128</v>
      </c>
      <c r="AT189" s="210" t="s">
        <v>123</v>
      </c>
      <c r="AU189" s="210" t="s">
        <v>79</v>
      </c>
      <c r="AY189" s="19" t="s">
        <v>120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9" t="s">
        <v>77</v>
      </c>
      <c r="BK189" s="211">
        <f>ROUND(I189*H189,2)</f>
        <v>0</v>
      </c>
      <c r="BL189" s="19" t="s">
        <v>128</v>
      </c>
      <c r="BM189" s="210" t="s">
        <v>287</v>
      </c>
    </row>
    <row r="190" s="2" customFormat="1">
      <c r="A190" s="40"/>
      <c r="B190" s="41"/>
      <c r="C190" s="42"/>
      <c r="D190" s="212" t="s">
        <v>130</v>
      </c>
      <c r="E190" s="42"/>
      <c r="F190" s="213" t="s">
        <v>288</v>
      </c>
      <c r="G190" s="42"/>
      <c r="H190" s="42"/>
      <c r="I190" s="214"/>
      <c r="J190" s="42"/>
      <c r="K190" s="42"/>
      <c r="L190" s="46"/>
      <c r="M190" s="215"/>
      <c r="N190" s="216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130</v>
      </c>
      <c r="AU190" s="19" t="s">
        <v>79</v>
      </c>
    </row>
    <row r="191" s="2" customFormat="1" ht="21.75" customHeight="1">
      <c r="A191" s="40"/>
      <c r="B191" s="41"/>
      <c r="C191" s="199" t="s">
        <v>289</v>
      </c>
      <c r="D191" s="199" t="s">
        <v>123</v>
      </c>
      <c r="E191" s="200" t="s">
        <v>290</v>
      </c>
      <c r="F191" s="201" t="s">
        <v>291</v>
      </c>
      <c r="G191" s="202" t="s">
        <v>137</v>
      </c>
      <c r="H191" s="203">
        <v>0.69599999999999995</v>
      </c>
      <c r="I191" s="204"/>
      <c r="J191" s="205">
        <f>ROUND(I191*H191,2)</f>
        <v>0</v>
      </c>
      <c r="K191" s="201" t="s">
        <v>127</v>
      </c>
      <c r="L191" s="46"/>
      <c r="M191" s="206" t="s">
        <v>19</v>
      </c>
      <c r="N191" s="207" t="s">
        <v>43</v>
      </c>
      <c r="O191" s="86"/>
      <c r="P191" s="208">
        <f>O191*H191</f>
        <v>0</v>
      </c>
      <c r="Q191" s="208">
        <v>0</v>
      </c>
      <c r="R191" s="208">
        <f>Q191*H191</f>
        <v>0</v>
      </c>
      <c r="S191" s="208">
        <v>0.072999999999999995</v>
      </c>
      <c r="T191" s="209">
        <f>S191*H191</f>
        <v>0.050807999999999992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0" t="s">
        <v>128</v>
      </c>
      <c r="AT191" s="210" t="s">
        <v>123</v>
      </c>
      <c r="AU191" s="210" t="s">
        <v>79</v>
      </c>
      <c r="AY191" s="19" t="s">
        <v>120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9" t="s">
        <v>77</v>
      </c>
      <c r="BK191" s="211">
        <f>ROUND(I191*H191,2)</f>
        <v>0</v>
      </c>
      <c r="BL191" s="19" t="s">
        <v>128</v>
      </c>
      <c r="BM191" s="210" t="s">
        <v>292</v>
      </c>
    </row>
    <row r="192" s="2" customFormat="1">
      <c r="A192" s="40"/>
      <c r="B192" s="41"/>
      <c r="C192" s="42"/>
      <c r="D192" s="212" t="s">
        <v>130</v>
      </c>
      <c r="E192" s="42"/>
      <c r="F192" s="213" t="s">
        <v>293</v>
      </c>
      <c r="G192" s="42"/>
      <c r="H192" s="42"/>
      <c r="I192" s="214"/>
      <c r="J192" s="42"/>
      <c r="K192" s="42"/>
      <c r="L192" s="46"/>
      <c r="M192" s="215"/>
      <c r="N192" s="216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130</v>
      </c>
      <c r="AU192" s="19" t="s">
        <v>79</v>
      </c>
    </row>
    <row r="193" s="13" customFormat="1">
      <c r="A193" s="13"/>
      <c r="B193" s="217"/>
      <c r="C193" s="218"/>
      <c r="D193" s="219" t="s">
        <v>132</v>
      </c>
      <c r="E193" s="220" t="s">
        <v>19</v>
      </c>
      <c r="F193" s="221" t="s">
        <v>294</v>
      </c>
      <c r="G193" s="218"/>
      <c r="H193" s="220" t="s">
        <v>19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7" t="s">
        <v>132</v>
      </c>
      <c r="AU193" s="227" t="s">
        <v>79</v>
      </c>
      <c r="AV193" s="13" t="s">
        <v>77</v>
      </c>
      <c r="AW193" s="13" t="s">
        <v>33</v>
      </c>
      <c r="AX193" s="13" t="s">
        <v>72</v>
      </c>
      <c r="AY193" s="227" t="s">
        <v>120</v>
      </c>
    </row>
    <row r="194" s="14" customFormat="1">
      <c r="A194" s="14"/>
      <c r="B194" s="228"/>
      <c r="C194" s="229"/>
      <c r="D194" s="219" t="s">
        <v>132</v>
      </c>
      <c r="E194" s="230" t="s">
        <v>19</v>
      </c>
      <c r="F194" s="231" t="s">
        <v>230</v>
      </c>
      <c r="G194" s="229"/>
      <c r="H194" s="232">
        <v>0.69599999999999995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8" t="s">
        <v>132</v>
      </c>
      <c r="AU194" s="238" t="s">
        <v>79</v>
      </c>
      <c r="AV194" s="14" t="s">
        <v>79</v>
      </c>
      <c r="AW194" s="14" t="s">
        <v>33</v>
      </c>
      <c r="AX194" s="14" t="s">
        <v>77</v>
      </c>
      <c r="AY194" s="238" t="s">
        <v>120</v>
      </c>
    </row>
    <row r="195" s="2" customFormat="1" ht="24.15" customHeight="1">
      <c r="A195" s="40"/>
      <c r="B195" s="41"/>
      <c r="C195" s="199" t="s">
        <v>295</v>
      </c>
      <c r="D195" s="199" t="s">
        <v>123</v>
      </c>
      <c r="E195" s="200" t="s">
        <v>296</v>
      </c>
      <c r="F195" s="201" t="s">
        <v>297</v>
      </c>
      <c r="G195" s="202" t="s">
        <v>160</v>
      </c>
      <c r="H195" s="203">
        <v>0.45000000000000001</v>
      </c>
      <c r="I195" s="204"/>
      <c r="J195" s="205">
        <f>ROUND(I195*H195,2)</f>
        <v>0</v>
      </c>
      <c r="K195" s="201" t="s">
        <v>127</v>
      </c>
      <c r="L195" s="46"/>
      <c r="M195" s="206" t="s">
        <v>19</v>
      </c>
      <c r="N195" s="207" t="s">
        <v>43</v>
      </c>
      <c r="O195" s="86"/>
      <c r="P195" s="208">
        <f>O195*H195</f>
        <v>0</v>
      </c>
      <c r="Q195" s="208">
        <v>0.00132</v>
      </c>
      <c r="R195" s="208">
        <f>Q195*H195</f>
        <v>0.00059400000000000002</v>
      </c>
      <c r="S195" s="208">
        <v>0.025000000000000001</v>
      </c>
      <c r="T195" s="209">
        <f>S195*H195</f>
        <v>0.011250000000000001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0" t="s">
        <v>128</v>
      </c>
      <c r="AT195" s="210" t="s">
        <v>123</v>
      </c>
      <c r="AU195" s="210" t="s">
        <v>79</v>
      </c>
      <c r="AY195" s="19" t="s">
        <v>120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9" t="s">
        <v>77</v>
      </c>
      <c r="BK195" s="211">
        <f>ROUND(I195*H195,2)</f>
        <v>0</v>
      </c>
      <c r="BL195" s="19" t="s">
        <v>128</v>
      </c>
      <c r="BM195" s="210" t="s">
        <v>298</v>
      </c>
    </row>
    <row r="196" s="2" customFormat="1">
      <c r="A196" s="40"/>
      <c r="B196" s="41"/>
      <c r="C196" s="42"/>
      <c r="D196" s="212" t="s">
        <v>130</v>
      </c>
      <c r="E196" s="42"/>
      <c r="F196" s="213" t="s">
        <v>299</v>
      </c>
      <c r="G196" s="42"/>
      <c r="H196" s="42"/>
      <c r="I196" s="214"/>
      <c r="J196" s="42"/>
      <c r="K196" s="42"/>
      <c r="L196" s="46"/>
      <c r="M196" s="215"/>
      <c r="N196" s="216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130</v>
      </c>
      <c r="AU196" s="19" t="s">
        <v>79</v>
      </c>
    </row>
    <row r="197" s="13" customFormat="1">
      <c r="A197" s="13"/>
      <c r="B197" s="217"/>
      <c r="C197" s="218"/>
      <c r="D197" s="219" t="s">
        <v>132</v>
      </c>
      <c r="E197" s="220" t="s">
        <v>19</v>
      </c>
      <c r="F197" s="221" t="s">
        <v>300</v>
      </c>
      <c r="G197" s="218"/>
      <c r="H197" s="220" t="s">
        <v>19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7" t="s">
        <v>132</v>
      </c>
      <c r="AU197" s="227" t="s">
        <v>79</v>
      </c>
      <c r="AV197" s="13" t="s">
        <v>77</v>
      </c>
      <c r="AW197" s="13" t="s">
        <v>33</v>
      </c>
      <c r="AX197" s="13" t="s">
        <v>72</v>
      </c>
      <c r="AY197" s="227" t="s">
        <v>120</v>
      </c>
    </row>
    <row r="198" s="14" customFormat="1">
      <c r="A198" s="14"/>
      <c r="B198" s="228"/>
      <c r="C198" s="229"/>
      <c r="D198" s="219" t="s">
        <v>132</v>
      </c>
      <c r="E198" s="230" t="s">
        <v>19</v>
      </c>
      <c r="F198" s="231" t="s">
        <v>301</v>
      </c>
      <c r="G198" s="229"/>
      <c r="H198" s="232">
        <v>0.45000000000000001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38" t="s">
        <v>132</v>
      </c>
      <c r="AU198" s="238" t="s">
        <v>79</v>
      </c>
      <c r="AV198" s="14" t="s">
        <v>79</v>
      </c>
      <c r="AW198" s="14" t="s">
        <v>33</v>
      </c>
      <c r="AX198" s="14" t="s">
        <v>77</v>
      </c>
      <c r="AY198" s="238" t="s">
        <v>120</v>
      </c>
    </row>
    <row r="199" s="2" customFormat="1" ht="24.15" customHeight="1">
      <c r="A199" s="40"/>
      <c r="B199" s="41"/>
      <c r="C199" s="199" t="s">
        <v>302</v>
      </c>
      <c r="D199" s="199" t="s">
        <v>123</v>
      </c>
      <c r="E199" s="200" t="s">
        <v>303</v>
      </c>
      <c r="F199" s="201" t="s">
        <v>304</v>
      </c>
      <c r="G199" s="202" t="s">
        <v>137</v>
      </c>
      <c r="H199" s="203">
        <v>0.94399999999999995</v>
      </c>
      <c r="I199" s="204"/>
      <c r="J199" s="205">
        <f>ROUND(I199*H199,2)</f>
        <v>0</v>
      </c>
      <c r="K199" s="201" t="s">
        <v>127</v>
      </c>
      <c r="L199" s="46"/>
      <c r="M199" s="206" t="s">
        <v>19</v>
      </c>
      <c r="N199" s="207" t="s">
        <v>43</v>
      </c>
      <c r="O199" s="86"/>
      <c r="P199" s="208">
        <f>O199*H199</f>
        <v>0</v>
      </c>
      <c r="Q199" s="208">
        <v>0</v>
      </c>
      <c r="R199" s="208">
        <f>Q199*H199</f>
        <v>0</v>
      </c>
      <c r="S199" s="208">
        <v>0.045999999999999999</v>
      </c>
      <c r="T199" s="209">
        <f>S199*H199</f>
        <v>0.043423999999999997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0" t="s">
        <v>128</v>
      </c>
      <c r="AT199" s="210" t="s">
        <v>123</v>
      </c>
      <c r="AU199" s="210" t="s">
        <v>79</v>
      </c>
      <c r="AY199" s="19" t="s">
        <v>120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9" t="s">
        <v>77</v>
      </c>
      <c r="BK199" s="211">
        <f>ROUND(I199*H199,2)</f>
        <v>0</v>
      </c>
      <c r="BL199" s="19" t="s">
        <v>128</v>
      </c>
      <c r="BM199" s="210" t="s">
        <v>305</v>
      </c>
    </row>
    <row r="200" s="2" customFormat="1">
      <c r="A200" s="40"/>
      <c r="B200" s="41"/>
      <c r="C200" s="42"/>
      <c r="D200" s="212" t="s">
        <v>130</v>
      </c>
      <c r="E200" s="42"/>
      <c r="F200" s="213" t="s">
        <v>306</v>
      </c>
      <c r="G200" s="42"/>
      <c r="H200" s="42"/>
      <c r="I200" s="214"/>
      <c r="J200" s="42"/>
      <c r="K200" s="42"/>
      <c r="L200" s="46"/>
      <c r="M200" s="215"/>
      <c r="N200" s="216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130</v>
      </c>
      <c r="AU200" s="19" t="s">
        <v>79</v>
      </c>
    </row>
    <row r="201" s="13" customFormat="1">
      <c r="A201" s="13"/>
      <c r="B201" s="217"/>
      <c r="C201" s="218"/>
      <c r="D201" s="219" t="s">
        <v>132</v>
      </c>
      <c r="E201" s="220" t="s">
        <v>19</v>
      </c>
      <c r="F201" s="221" t="s">
        <v>307</v>
      </c>
      <c r="G201" s="218"/>
      <c r="H201" s="220" t="s">
        <v>19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7" t="s">
        <v>132</v>
      </c>
      <c r="AU201" s="227" t="s">
        <v>79</v>
      </c>
      <c r="AV201" s="13" t="s">
        <v>77</v>
      </c>
      <c r="AW201" s="13" t="s">
        <v>33</v>
      </c>
      <c r="AX201" s="13" t="s">
        <v>72</v>
      </c>
      <c r="AY201" s="227" t="s">
        <v>120</v>
      </c>
    </row>
    <row r="202" s="14" customFormat="1">
      <c r="A202" s="14"/>
      <c r="B202" s="228"/>
      <c r="C202" s="229"/>
      <c r="D202" s="219" t="s">
        <v>132</v>
      </c>
      <c r="E202" s="230" t="s">
        <v>19</v>
      </c>
      <c r="F202" s="231" t="s">
        <v>308</v>
      </c>
      <c r="G202" s="229"/>
      <c r="H202" s="232">
        <v>0.94399999999999995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8" t="s">
        <v>132</v>
      </c>
      <c r="AU202" s="238" t="s">
        <v>79</v>
      </c>
      <c r="AV202" s="14" t="s">
        <v>79</v>
      </c>
      <c r="AW202" s="14" t="s">
        <v>33</v>
      </c>
      <c r="AX202" s="14" t="s">
        <v>77</v>
      </c>
      <c r="AY202" s="238" t="s">
        <v>120</v>
      </c>
    </row>
    <row r="203" s="2" customFormat="1" ht="24.15" customHeight="1">
      <c r="A203" s="40"/>
      <c r="B203" s="41"/>
      <c r="C203" s="199" t="s">
        <v>309</v>
      </c>
      <c r="D203" s="199" t="s">
        <v>123</v>
      </c>
      <c r="E203" s="200" t="s">
        <v>310</v>
      </c>
      <c r="F203" s="201" t="s">
        <v>311</v>
      </c>
      <c r="G203" s="202" t="s">
        <v>137</v>
      </c>
      <c r="H203" s="203">
        <v>0.94399999999999995</v>
      </c>
      <c r="I203" s="204"/>
      <c r="J203" s="205">
        <f>ROUND(I203*H203,2)</f>
        <v>0</v>
      </c>
      <c r="K203" s="201" t="s">
        <v>127</v>
      </c>
      <c r="L203" s="46"/>
      <c r="M203" s="206" t="s">
        <v>19</v>
      </c>
      <c r="N203" s="207" t="s">
        <v>43</v>
      </c>
      <c r="O203" s="86"/>
      <c r="P203" s="208">
        <f>O203*H203</f>
        <v>0</v>
      </c>
      <c r="Q203" s="208">
        <v>0</v>
      </c>
      <c r="R203" s="208">
        <f>Q203*H203</f>
        <v>0</v>
      </c>
      <c r="S203" s="208">
        <v>0.058999999999999997</v>
      </c>
      <c r="T203" s="209">
        <f>S203*H203</f>
        <v>0.055695999999999996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0" t="s">
        <v>128</v>
      </c>
      <c r="AT203" s="210" t="s">
        <v>123</v>
      </c>
      <c r="AU203" s="210" t="s">
        <v>79</v>
      </c>
      <c r="AY203" s="19" t="s">
        <v>120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9" t="s">
        <v>77</v>
      </c>
      <c r="BK203" s="211">
        <f>ROUND(I203*H203,2)</f>
        <v>0</v>
      </c>
      <c r="BL203" s="19" t="s">
        <v>128</v>
      </c>
      <c r="BM203" s="210" t="s">
        <v>312</v>
      </c>
    </row>
    <row r="204" s="2" customFormat="1">
      <c r="A204" s="40"/>
      <c r="B204" s="41"/>
      <c r="C204" s="42"/>
      <c r="D204" s="212" t="s">
        <v>130</v>
      </c>
      <c r="E204" s="42"/>
      <c r="F204" s="213" t="s">
        <v>313</v>
      </c>
      <c r="G204" s="42"/>
      <c r="H204" s="42"/>
      <c r="I204" s="214"/>
      <c r="J204" s="42"/>
      <c r="K204" s="42"/>
      <c r="L204" s="46"/>
      <c r="M204" s="215"/>
      <c r="N204" s="216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130</v>
      </c>
      <c r="AU204" s="19" t="s">
        <v>79</v>
      </c>
    </row>
    <row r="205" s="13" customFormat="1">
      <c r="A205" s="13"/>
      <c r="B205" s="217"/>
      <c r="C205" s="218"/>
      <c r="D205" s="219" t="s">
        <v>132</v>
      </c>
      <c r="E205" s="220" t="s">
        <v>19</v>
      </c>
      <c r="F205" s="221" t="s">
        <v>307</v>
      </c>
      <c r="G205" s="218"/>
      <c r="H205" s="220" t="s">
        <v>19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7" t="s">
        <v>132</v>
      </c>
      <c r="AU205" s="227" t="s">
        <v>79</v>
      </c>
      <c r="AV205" s="13" t="s">
        <v>77</v>
      </c>
      <c r="AW205" s="13" t="s">
        <v>33</v>
      </c>
      <c r="AX205" s="13" t="s">
        <v>72</v>
      </c>
      <c r="AY205" s="227" t="s">
        <v>120</v>
      </c>
    </row>
    <row r="206" s="14" customFormat="1">
      <c r="A206" s="14"/>
      <c r="B206" s="228"/>
      <c r="C206" s="229"/>
      <c r="D206" s="219" t="s">
        <v>132</v>
      </c>
      <c r="E206" s="230" t="s">
        <v>19</v>
      </c>
      <c r="F206" s="231" t="s">
        <v>308</v>
      </c>
      <c r="G206" s="229"/>
      <c r="H206" s="232">
        <v>0.94399999999999995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8" t="s">
        <v>132</v>
      </c>
      <c r="AU206" s="238" t="s">
        <v>79</v>
      </c>
      <c r="AV206" s="14" t="s">
        <v>79</v>
      </c>
      <c r="AW206" s="14" t="s">
        <v>33</v>
      </c>
      <c r="AX206" s="14" t="s">
        <v>77</v>
      </c>
      <c r="AY206" s="238" t="s">
        <v>120</v>
      </c>
    </row>
    <row r="207" s="2" customFormat="1" ht="24.15" customHeight="1">
      <c r="A207" s="40"/>
      <c r="B207" s="41"/>
      <c r="C207" s="199" t="s">
        <v>314</v>
      </c>
      <c r="D207" s="199" t="s">
        <v>123</v>
      </c>
      <c r="E207" s="200" t="s">
        <v>315</v>
      </c>
      <c r="F207" s="201" t="s">
        <v>316</v>
      </c>
      <c r="G207" s="202" t="s">
        <v>137</v>
      </c>
      <c r="H207" s="203">
        <v>28.382000000000001</v>
      </c>
      <c r="I207" s="204"/>
      <c r="J207" s="205">
        <f>ROUND(I207*H207,2)</f>
        <v>0</v>
      </c>
      <c r="K207" s="201" t="s">
        <v>127</v>
      </c>
      <c r="L207" s="46"/>
      <c r="M207" s="206" t="s">
        <v>19</v>
      </c>
      <c r="N207" s="207" t="s">
        <v>43</v>
      </c>
      <c r="O207" s="86"/>
      <c r="P207" s="208">
        <f>O207*H207</f>
        <v>0</v>
      </c>
      <c r="Q207" s="208">
        <v>0</v>
      </c>
      <c r="R207" s="208">
        <f>Q207*H207</f>
        <v>0</v>
      </c>
      <c r="S207" s="208">
        <v>0.068000000000000005</v>
      </c>
      <c r="T207" s="209">
        <f>S207*H207</f>
        <v>1.9299760000000001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0" t="s">
        <v>128</v>
      </c>
      <c r="AT207" s="210" t="s">
        <v>123</v>
      </c>
      <c r="AU207" s="210" t="s">
        <v>79</v>
      </c>
      <c r="AY207" s="19" t="s">
        <v>120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9" t="s">
        <v>77</v>
      </c>
      <c r="BK207" s="211">
        <f>ROUND(I207*H207,2)</f>
        <v>0</v>
      </c>
      <c r="BL207" s="19" t="s">
        <v>128</v>
      </c>
      <c r="BM207" s="210" t="s">
        <v>317</v>
      </c>
    </row>
    <row r="208" s="2" customFormat="1">
      <c r="A208" s="40"/>
      <c r="B208" s="41"/>
      <c r="C208" s="42"/>
      <c r="D208" s="212" t="s">
        <v>130</v>
      </c>
      <c r="E208" s="42"/>
      <c r="F208" s="213" t="s">
        <v>318</v>
      </c>
      <c r="G208" s="42"/>
      <c r="H208" s="42"/>
      <c r="I208" s="214"/>
      <c r="J208" s="42"/>
      <c r="K208" s="42"/>
      <c r="L208" s="46"/>
      <c r="M208" s="215"/>
      <c r="N208" s="216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130</v>
      </c>
      <c r="AU208" s="19" t="s">
        <v>79</v>
      </c>
    </row>
    <row r="209" s="14" customFormat="1">
      <c r="A209" s="14"/>
      <c r="B209" s="228"/>
      <c r="C209" s="229"/>
      <c r="D209" s="219" t="s">
        <v>132</v>
      </c>
      <c r="E209" s="230" t="s">
        <v>19</v>
      </c>
      <c r="F209" s="231" t="s">
        <v>171</v>
      </c>
      <c r="G209" s="229"/>
      <c r="H209" s="232">
        <v>28.32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8" t="s">
        <v>132</v>
      </c>
      <c r="AU209" s="238" t="s">
        <v>79</v>
      </c>
      <c r="AV209" s="14" t="s">
        <v>79</v>
      </c>
      <c r="AW209" s="14" t="s">
        <v>33</v>
      </c>
      <c r="AX209" s="14" t="s">
        <v>72</v>
      </c>
      <c r="AY209" s="238" t="s">
        <v>120</v>
      </c>
    </row>
    <row r="210" s="14" customFormat="1">
      <c r="A210" s="14"/>
      <c r="B210" s="228"/>
      <c r="C210" s="229"/>
      <c r="D210" s="219" t="s">
        <v>132</v>
      </c>
      <c r="E210" s="230" t="s">
        <v>19</v>
      </c>
      <c r="F210" s="231" t="s">
        <v>319</v>
      </c>
      <c r="G210" s="229"/>
      <c r="H210" s="232">
        <v>-1.446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8" t="s">
        <v>132</v>
      </c>
      <c r="AU210" s="238" t="s">
        <v>79</v>
      </c>
      <c r="AV210" s="14" t="s">
        <v>79</v>
      </c>
      <c r="AW210" s="14" t="s">
        <v>33</v>
      </c>
      <c r="AX210" s="14" t="s">
        <v>72</v>
      </c>
      <c r="AY210" s="238" t="s">
        <v>120</v>
      </c>
    </row>
    <row r="211" s="14" customFormat="1">
      <c r="A211" s="14"/>
      <c r="B211" s="228"/>
      <c r="C211" s="229"/>
      <c r="D211" s="219" t="s">
        <v>132</v>
      </c>
      <c r="E211" s="230" t="s">
        <v>19</v>
      </c>
      <c r="F211" s="231" t="s">
        <v>173</v>
      </c>
      <c r="G211" s="229"/>
      <c r="H211" s="232">
        <v>-0.436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8" t="s">
        <v>132</v>
      </c>
      <c r="AU211" s="238" t="s">
        <v>79</v>
      </c>
      <c r="AV211" s="14" t="s">
        <v>79</v>
      </c>
      <c r="AW211" s="14" t="s">
        <v>33</v>
      </c>
      <c r="AX211" s="14" t="s">
        <v>72</v>
      </c>
      <c r="AY211" s="238" t="s">
        <v>120</v>
      </c>
    </row>
    <row r="212" s="14" customFormat="1">
      <c r="A212" s="14"/>
      <c r="B212" s="228"/>
      <c r="C212" s="229"/>
      <c r="D212" s="219" t="s">
        <v>132</v>
      </c>
      <c r="E212" s="230" t="s">
        <v>19</v>
      </c>
      <c r="F212" s="231" t="s">
        <v>320</v>
      </c>
      <c r="G212" s="229"/>
      <c r="H212" s="232">
        <v>1.5700000000000001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8" t="s">
        <v>132</v>
      </c>
      <c r="AU212" s="238" t="s">
        <v>79</v>
      </c>
      <c r="AV212" s="14" t="s">
        <v>79</v>
      </c>
      <c r="AW212" s="14" t="s">
        <v>33</v>
      </c>
      <c r="AX212" s="14" t="s">
        <v>72</v>
      </c>
      <c r="AY212" s="238" t="s">
        <v>120</v>
      </c>
    </row>
    <row r="213" s="14" customFormat="1">
      <c r="A213" s="14"/>
      <c r="B213" s="228"/>
      <c r="C213" s="229"/>
      <c r="D213" s="219" t="s">
        <v>132</v>
      </c>
      <c r="E213" s="230" t="s">
        <v>19</v>
      </c>
      <c r="F213" s="231" t="s">
        <v>175</v>
      </c>
      <c r="G213" s="229"/>
      <c r="H213" s="232">
        <v>0.374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38" t="s">
        <v>132</v>
      </c>
      <c r="AU213" s="238" t="s">
        <v>79</v>
      </c>
      <c r="AV213" s="14" t="s">
        <v>79</v>
      </c>
      <c r="AW213" s="14" t="s">
        <v>33</v>
      </c>
      <c r="AX213" s="14" t="s">
        <v>72</v>
      </c>
      <c r="AY213" s="238" t="s">
        <v>120</v>
      </c>
    </row>
    <row r="214" s="15" customFormat="1">
      <c r="A214" s="15"/>
      <c r="B214" s="239"/>
      <c r="C214" s="240"/>
      <c r="D214" s="219" t="s">
        <v>132</v>
      </c>
      <c r="E214" s="241" t="s">
        <v>19</v>
      </c>
      <c r="F214" s="242" t="s">
        <v>150</v>
      </c>
      <c r="G214" s="240"/>
      <c r="H214" s="243">
        <v>28.381999999999998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49" t="s">
        <v>132</v>
      </c>
      <c r="AU214" s="249" t="s">
        <v>79</v>
      </c>
      <c r="AV214" s="15" t="s">
        <v>128</v>
      </c>
      <c r="AW214" s="15" t="s">
        <v>33</v>
      </c>
      <c r="AX214" s="15" t="s">
        <v>77</v>
      </c>
      <c r="AY214" s="249" t="s">
        <v>120</v>
      </c>
    </row>
    <row r="215" s="2" customFormat="1" ht="24.15" customHeight="1">
      <c r="A215" s="40"/>
      <c r="B215" s="41"/>
      <c r="C215" s="199" t="s">
        <v>321</v>
      </c>
      <c r="D215" s="199" t="s">
        <v>123</v>
      </c>
      <c r="E215" s="200" t="s">
        <v>322</v>
      </c>
      <c r="F215" s="201" t="s">
        <v>323</v>
      </c>
      <c r="G215" s="202" t="s">
        <v>258</v>
      </c>
      <c r="H215" s="203">
        <v>1</v>
      </c>
      <c r="I215" s="204"/>
      <c r="J215" s="205">
        <f>ROUND(I215*H215,2)</f>
        <v>0</v>
      </c>
      <c r="K215" s="201" t="s">
        <v>19</v>
      </c>
      <c r="L215" s="46"/>
      <c r="M215" s="206" t="s">
        <v>19</v>
      </c>
      <c r="N215" s="207" t="s">
        <v>43</v>
      </c>
      <c r="O215" s="86"/>
      <c r="P215" s="208">
        <f>O215*H215</f>
        <v>0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0" t="s">
        <v>128</v>
      </c>
      <c r="AT215" s="210" t="s">
        <v>123</v>
      </c>
      <c r="AU215" s="210" t="s">
        <v>79</v>
      </c>
      <c r="AY215" s="19" t="s">
        <v>120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9" t="s">
        <v>77</v>
      </c>
      <c r="BK215" s="211">
        <f>ROUND(I215*H215,2)</f>
        <v>0</v>
      </c>
      <c r="BL215" s="19" t="s">
        <v>128</v>
      </c>
      <c r="BM215" s="210" t="s">
        <v>324</v>
      </c>
    </row>
    <row r="216" s="2" customFormat="1" ht="24.15" customHeight="1">
      <c r="A216" s="40"/>
      <c r="B216" s="41"/>
      <c r="C216" s="199" t="s">
        <v>325</v>
      </c>
      <c r="D216" s="199" t="s">
        <v>123</v>
      </c>
      <c r="E216" s="200" t="s">
        <v>326</v>
      </c>
      <c r="F216" s="201" t="s">
        <v>327</v>
      </c>
      <c r="G216" s="202" t="s">
        <v>137</v>
      </c>
      <c r="H216" s="203">
        <v>15.91</v>
      </c>
      <c r="I216" s="204"/>
      <c r="J216" s="205">
        <f>ROUND(I216*H216,2)</f>
        <v>0</v>
      </c>
      <c r="K216" s="201" t="s">
        <v>127</v>
      </c>
      <c r="L216" s="46"/>
      <c r="M216" s="206" t="s">
        <v>19</v>
      </c>
      <c r="N216" s="207" t="s">
        <v>43</v>
      </c>
      <c r="O216" s="86"/>
      <c r="P216" s="208">
        <f>O216*H216</f>
        <v>0</v>
      </c>
      <c r="Q216" s="208">
        <v>0.00012999999999999999</v>
      </c>
      <c r="R216" s="208">
        <f>Q216*H216</f>
        <v>0.0020682999999999999</v>
      </c>
      <c r="S216" s="208">
        <v>0</v>
      </c>
      <c r="T216" s="20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0" t="s">
        <v>128</v>
      </c>
      <c r="AT216" s="210" t="s">
        <v>123</v>
      </c>
      <c r="AU216" s="210" t="s">
        <v>79</v>
      </c>
      <c r="AY216" s="19" t="s">
        <v>120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9" t="s">
        <v>77</v>
      </c>
      <c r="BK216" s="211">
        <f>ROUND(I216*H216,2)</f>
        <v>0</v>
      </c>
      <c r="BL216" s="19" t="s">
        <v>128</v>
      </c>
      <c r="BM216" s="210" t="s">
        <v>328</v>
      </c>
    </row>
    <row r="217" s="2" customFormat="1">
      <c r="A217" s="40"/>
      <c r="B217" s="41"/>
      <c r="C217" s="42"/>
      <c r="D217" s="212" t="s">
        <v>130</v>
      </c>
      <c r="E217" s="42"/>
      <c r="F217" s="213" t="s">
        <v>329</v>
      </c>
      <c r="G217" s="42"/>
      <c r="H217" s="42"/>
      <c r="I217" s="214"/>
      <c r="J217" s="42"/>
      <c r="K217" s="42"/>
      <c r="L217" s="46"/>
      <c r="M217" s="215"/>
      <c r="N217" s="216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130</v>
      </c>
      <c r="AU217" s="19" t="s">
        <v>79</v>
      </c>
    </row>
    <row r="218" s="13" customFormat="1">
      <c r="A218" s="13"/>
      <c r="B218" s="217"/>
      <c r="C218" s="218"/>
      <c r="D218" s="219" t="s">
        <v>132</v>
      </c>
      <c r="E218" s="220" t="s">
        <v>19</v>
      </c>
      <c r="F218" s="221" t="s">
        <v>330</v>
      </c>
      <c r="G218" s="218"/>
      <c r="H218" s="220" t="s">
        <v>19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7" t="s">
        <v>132</v>
      </c>
      <c r="AU218" s="227" t="s">
        <v>79</v>
      </c>
      <c r="AV218" s="13" t="s">
        <v>77</v>
      </c>
      <c r="AW218" s="13" t="s">
        <v>33</v>
      </c>
      <c r="AX218" s="13" t="s">
        <v>72</v>
      </c>
      <c r="AY218" s="227" t="s">
        <v>120</v>
      </c>
    </row>
    <row r="219" s="14" customFormat="1">
      <c r="A219" s="14"/>
      <c r="B219" s="228"/>
      <c r="C219" s="229"/>
      <c r="D219" s="219" t="s">
        <v>132</v>
      </c>
      <c r="E219" s="230" t="s">
        <v>19</v>
      </c>
      <c r="F219" s="231" t="s">
        <v>331</v>
      </c>
      <c r="G219" s="229"/>
      <c r="H219" s="232">
        <v>12.91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38" t="s">
        <v>132</v>
      </c>
      <c r="AU219" s="238" t="s">
        <v>79</v>
      </c>
      <c r="AV219" s="14" t="s">
        <v>79</v>
      </c>
      <c r="AW219" s="14" t="s">
        <v>33</v>
      </c>
      <c r="AX219" s="14" t="s">
        <v>72</v>
      </c>
      <c r="AY219" s="238" t="s">
        <v>120</v>
      </c>
    </row>
    <row r="220" s="13" customFormat="1">
      <c r="A220" s="13"/>
      <c r="B220" s="217"/>
      <c r="C220" s="218"/>
      <c r="D220" s="219" t="s">
        <v>132</v>
      </c>
      <c r="E220" s="220" t="s">
        <v>19</v>
      </c>
      <c r="F220" s="221" t="s">
        <v>332</v>
      </c>
      <c r="G220" s="218"/>
      <c r="H220" s="220" t="s">
        <v>19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7" t="s">
        <v>132</v>
      </c>
      <c r="AU220" s="227" t="s">
        <v>79</v>
      </c>
      <c r="AV220" s="13" t="s">
        <v>77</v>
      </c>
      <c r="AW220" s="13" t="s">
        <v>33</v>
      </c>
      <c r="AX220" s="13" t="s">
        <v>72</v>
      </c>
      <c r="AY220" s="227" t="s">
        <v>120</v>
      </c>
    </row>
    <row r="221" s="14" customFormat="1">
      <c r="A221" s="14"/>
      <c r="B221" s="228"/>
      <c r="C221" s="229"/>
      <c r="D221" s="219" t="s">
        <v>132</v>
      </c>
      <c r="E221" s="230" t="s">
        <v>19</v>
      </c>
      <c r="F221" s="231" t="s">
        <v>121</v>
      </c>
      <c r="G221" s="229"/>
      <c r="H221" s="232">
        <v>3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8" t="s">
        <v>132</v>
      </c>
      <c r="AU221" s="238" t="s">
        <v>79</v>
      </c>
      <c r="AV221" s="14" t="s">
        <v>79</v>
      </c>
      <c r="AW221" s="14" t="s">
        <v>33</v>
      </c>
      <c r="AX221" s="14" t="s">
        <v>72</v>
      </c>
      <c r="AY221" s="238" t="s">
        <v>120</v>
      </c>
    </row>
    <row r="222" s="15" customFormat="1">
      <c r="A222" s="15"/>
      <c r="B222" s="239"/>
      <c r="C222" s="240"/>
      <c r="D222" s="219" t="s">
        <v>132</v>
      </c>
      <c r="E222" s="241" t="s">
        <v>19</v>
      </c>
      <c r="F222" s="242" t="s">
        <v>150</v>
      </c>
      <c r="G222" s="240"/>
      <c r="H222" s="243">
        <v>15.91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49" t="s">
        <v>132</v>
      </c>
      <c r="AU222" s="249" t="s">
        <v>79</v>
      </c>
      <c r="AV222" s="15" t="s">
        <v>128</v>
      </c>
      <c r="AW222" s="15" t="s">
        <v>33</v>
      </c>
      <c r="AX222" s="15" t="s">
        <v>77</v>
      </c>
      <c r="AY222" s="249" t="s">
        <v>120</v>
      </c>
    </row>
    <row r="223" s="2" customFormat="1" ht="24.15" customHeight="1">
      <c r="A223" s="40"/>
      <c r="B223" s="41"/>
      <c r="C223" s="199" t="s">
        <v>333</v>
      </c>
      <c r="D223" s="199" t="s">
        <v>123</v>
      </c>
      <c r="E223" s="200" t="s">
        <v>334</v>
      </c>
      <c r="F223" s="201" t="s">
        <v>335</v>
      </c>
      <c r="G223" s="202" t="s">
        <v>137</v>
      </c>
      <c r="H223" s="203">
        <v>12.91</v>
      </c>
      <c r="I223" s="204"/>
      <c r="J223" s="205">
        <f>ROUND(I223*H223,2)</f>
        <v>0</v>
      </c>
      <c r="K223" s="201" t="s">
        <v>127</v>
      </c>
      <c r="L223" s="46"/>
      <c r="M223" s="206" t="s">
        <v>19</v>
      </c>
      <c r="N223" s="207" t="s">
        <v>43</v>
      </c>
      <c r="O223" s="86"/>
      <c r="P223" s="208">
        <f>O223*H223</f>
        <v>0</v>
      </c>
      <c r="Q223" s="208">
        <v>4.0000000000000003E-05</v>
      </c>
      <c r="R223" s="208">
        <f>Q223*H223</f>
        <v>0.00051640000000000008</v>
      </c>
      <c r="S223" s="208">
        <v>0</v>
      </c>
      <c r="T223" s="20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0" t="s">
        <v>128</v>
      </c>
      <c r="AT223" s="210" t="s">
        <v>123</v>
      </c>
      <c r="AU223" s="210" t="s">
        <v>79</v>
      </c>
      <c r="AY223" s="19" t="s">
        <v>120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9" t="s">
        <v>77</v>
      </c>
      <c r="BK223" s="211">
        <f>ROUND(I223*H223,2)</f>
        <v>0</v>
      </c>
      <c r="BL223" s="19" t="s">
        <v>128</v>
      </c>
      <c r="BM223" s="210" t="s">
        <v>336</v>
      </c>
    </row>
    <row r="224" s="2" customFormat="1">
      <c r="A224" s="40"/>
      <c r="B224" s="41"/>
      <c r="C224" s="42"/>
      <c r="D224" s="212" t="s">
        <v>130</v>
      </c>
      <c r="E224" s="42"/>
      <c r="F224" s="213" t="s">
        <v>337</v>
      </c>
      <c r="G224" s="42"/>
      <c r="H224" s="42"/>
      <c r="I224" s="214"/>
      <c r="J224" s="42"/>
      <c r="K224" s="42"/>
      <c r="L224" s="46"/>
      <c r="M224" s="215"/>
      <c r="N224" s="216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130</v>
      </c>
      <c r="AU224" s="19" t="s">
        <v>79</v>
      </c>
    </row>
    <row r="225" s="14" customFormat="1">
      <c r="A225" s="14"/>
      <c r="B225" s="228"/>
      <c r="C225" s="229"/>
      <c r="D225" s="219" t="s">
        <v>132</v>
      </c>
      <c r="E225" s="230" t="s">
        <v>19</v>
      </c>
      <c r="F225" s="231" t="s">
        <v>331</v>
      </c>
      <c r="G225" s="229"/>
      <c r="H225" s="232">
        <v>12.91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38" t="s">
        <v>132</v>
      </c>
      <c r="AU225" s="238" t="s">
        <v>79</v>
      </c>
      <c r="AV225" s="14" t="s">
        <v>79</v>
      </c>
      <c r="AW225" s="14" t="s">
        <v>33</v>
      </c>
      <c r="AX225" s="14" t="s">
        <v>77</v>
      </c>
      <c r="AY225" s="238" t="s">
        <v>120</v>
      </c>
    </row>
    <row r="226" s="12" customFormat="1" ht="22.8" customHeight="1">
      <c r="A226" s="12"/>
      <c r="B226" s="183"/>
      <c r="C226" s="184"/>
      <c r="D226" s="185" t="s">
        <v>71</v>
      </c>
      <c r="E226" s="197" t="s">
        <v>338</v>
      </c>
      <c r="F226" s="197" t="s">
        <v>339</v>
      </c>
      <c r="G226" s="184"/>
      <c r="H226" s="184"/>
      <c r="I226" s="187"/>
      <c r="J226" s="198">
        <f>BK226</f>
        <v>0</v>
      </c>
      <c r="K226" s="184"/>
      <c r="L226" s="189"/>
      <c r="M226" s="190"/>
      <c r="N226" s="191"/>
      <c r="O226" s="191"/>
      <c r="P226" s="192">
        <f>SUM(P227:P237)</f>
        <v>0</v>
      </c>
      <c r="Q226" s="191"/>
      <c r="R226" s="192">
        <f>SUM(R227:R237)</f>
        <v>0</v>
      </c>
      <c r="S226" s="191"/>
      <c r="T226" s="193">
        <f>SUM(T227:T237)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94" t="s">
        <v>77</v>
      </c>
      <c r="AT226" s="195" t="s">
        <v>71</v>
      </c>
      <c r="AU226" s="195" t="s">
        <v>77</v>
      </c>
      <c r="AY226" s="194" t="s">
        <v>120</v>
      </c>
      <c r="BK226" s="196">
        <f>SUM(BK227:BK237)</f>
        <v>0</v>
      </c>
    </row>
    <row r="227" s="2" customFormat="1" ht="16.5" customHeight="1">
      <c r="A227" s="40"/>
      <c r="B227" s="41"/>
      <c r="C227" s="199" t="s">
        <v>340</v>
      </c>
      <c r="D227" s="199" t="s">
        <v>123</v>
      </c>
      <c r="E227" s="200" t="s">
        <v>341</v>
      </c>
      <c r="F227" s="201" t="s">
        <v>342</v>
      </c>
      <c r="G227" s="202" t="s">
        <v>250</v>
      </c>
      <c r="H227" s="203">
        <v>3.6920000000000002</v>
      </c>
      <c r="I227" s="204"/>
      <c r="J227" s="205">
        <f>ROUND(I227*H227,2)</f>
        <v>0</v>
      </c>
      <c r="K227" s="201" t="s">
        <v>127</v>
      </c>
      <c r="L227" s="46"/>
      <c r="M227" s="206" t="s">
        <v>19</v>
      </c>
      <c r="N227" s="207" t="s">
        <v>43</v>
      </c>
      <c r="O227" s="86"/>
      <c r="P227" s="208">
        <f>O227*H227</f>
        <v>0</v>
      </c>
      <c r="Q227" s="208">
        <v>0</v>
      </c>
      <c r="R227" s="208">
        <f>Q227*H227</f>
        <v>0</v>
      </c>
      <c r="S227" s="208">
        <v>0</v>
      </c>
      <c r="T227" s="20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0" t="s">
        <v>128</v>
      </c>
      <c r="AT227" s="210" t="s">
        <v>123</v>
      </c>
      <c r="AU227" s="210" t="s">
        <v>79</v>
      </c>
      <c r="AY227" s="19" t="s">
        <v>120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19" t="s">
        <v>77</v>
      </c>
      <c r="BK227" s="211">
        <f>ROUND(I227*H227,2)</f>
        <v>0</v>
      </c>
      <c r="BL227" s="19" t="s">
        <v>128</v>
      </c>
      <c r="BM227" s="210" t="s">
        <v>343</v>
      </c>
    </row>
    <row r="228" s="2" customFormat="1">
      <c r="A228" s="40"/>
      <c r="B228" s="41"/>
      <c r="C228" s="42"/>
      <c r="D228" s="212" t="s">
        <v>130</v>
      </c>
      <c r="E228" s="42"/>
      <c r="F228" s="213" t="s">
        <v>344</v>
      </c>
      <c r="G228" s="42"/>
      <c r="H228" s="42"/>
      <c r="I228" s="214"/>
      <c r="J228" s="42"/>
      <c r="K228" s="42"/>
      <c r="L228" s="46"/>
      <c r="M228" s="215"/>
      <c r="N228" s="216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130</v>
      </c>
      <c r="AU228" s="19" t="s">
        <v>79</v>
      </c>
    </row>
    <row r="229" s="2" customFormat="1" ht="24.15" customHeight="1">
      <c r="A229" s="40"/>
      <c r="B229" s="41"/>
      <c r="C229" s="199" t="s">
        <v>345</v>
      </c>
      <c r="D229" s="199" t="s">
        <v>123</v>
      </c>
      <c r="E229" s="200" t="s">
        <v>346</v>
      </c>
      <c r="F229" s="201" t="s">
        <v>347</v>
      </c>
      <c r="G229" s="202" t="s">
        <v>250</v>
      </c>
      <c r="H229" s="203">
        <v>3.6920000000000002</v>
      </c>
      <c r="I229" s="204"/>
      <c r="J229" s="205">
        <f>ROUND(I229*H229,2)</f>
        <v>0</v>
      </c>
      <c r="K229" s="201" t="s">
        <v>127</v>
      </c>
      <c r="L229" s="46"/>
      <c r="M229" s="206" t="s">
        <v>19</v>
      </c>
      <c r="N229" s="207" t="s">
        <v>43</v>
      </c>
      <c r="O229" s="86"/>
      <c r="P229" s="208">
        <f>O229*H229</f>
        <v>0</v>
      </c>
      <c r="Q229" s="208">
        <v>0</v>
      </c>
      <c r="R229" s="208">
        <f>Q229*H229</f>
        <v>0</v>
      </c>
      <c r="S229" s="208">
        <v>0</v>
      </c>
      <c r="T229" s="20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0" t="s">
        <v>128</v>
      </c>
      <c r="AT229" s="210" t="s">
        <v>123</v>
      </c>
      <c r="AU229" s="210" t="s">
        <v>79</v>
      </c>
      <c r="AY229" s="19" t="s">
        <v>120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19" t="s">
        <v>77</v>
      </c>
      <c r="BK229" s="211">
        <f>ROUND(I229*H229,2)</f>
        <v>0</v>
      </c>
      <c r="BL229" s="19" t="s">
        <v>128</v>
      </c>
      <c r="BM229" s="210" t="s">
        <v>348</v>
      </c>
    </row>
    <row r="230" s="2" customFormat="1">
      <c r="A230" s="40"/>
      <c r="B230" s="41"/>
      <c r="C230" s="42"/>
      <c r="D230" s="212" t="s">
        <v>130</v>
      </c>
      <c r="E230" s="42"/>
      <c r="F230" s="213" t="s">
        <v>349</v>
      </c>
      <c r="G230" s="42"/>
      <c r="H230" s="42"/>
      <c r="I230" s="214"/>
      <c r="J230" s="42"/>
      <c r="K230" s="42"/>
      <c r="L230" s="46"/>
      <c r="M230" s="215"/>
      <c r="N230" s="216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130</v>
      </c>
      <c r="AU230" s="19" t="s">
        <v>79</v>
      </c>
    </row>
    <row r="231" s="2" customFormat="1" ht="21.75" customHeight="1">
      <c r="A231" s="40"/>
      <c r="B231" s="41"/>
      <c r="C231" s="199" t="s">
        <v>350</v>
      </c>
      <c r="D231" s="199" t="s">
        <v>123</v>
      </c>
      <c r="E231" s="200" t="s">
        <v>351</v>
      </c>
      <c r="F231" s="201" t="s">
        <v>352</v>
      </c>
      <c r="G231" s="202" t="s">
        <v>250</v>
      </c>
      <c r="H231" s="203">
        <v>3.6920000000000002</v>
      </c>
      <c r="I231" s="204"/>
      <c r="J231" s="205">
        <f>ROUND(I231*H231,2)</f>
        <v>0</v>
      </c>
      <c r="K231" s="201" t="s">
        <v>127</v>
      </c>
      <c r="L231" s="46"/>
      <c r="M231" s="206" t="s">
        <v>19</v>
      </c>
      <c r="N231" s="207" t="s">
        <v>43</v>
      </c>
      <c r="O231" s="86"/>
      <c r="P231" s="208">
        <f>O231*H231</f>
        <v>0</v>
      </c>
      <c r="Q231" s="208">
        <v>0</v>
      </c>
      <c r="R231" s="208">
        <f>Q231*H231</f>
        <v>0</v>
      </c>
      <c r="S231" s="208">
        <v>0</v>
      </c>
      <c r="T231" s="20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0" t="s">
        <v>128</v>
      </c>
      <c r="AT231" s="210" t="s">
        <v>123</v>
      </c>
      <c r="AU231" s="210" t="s">
        <v>79</v>
      </c>
      <c r="AY231" s="19" t="s">
        <v>120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9" t="s">
        <v>77</v>
      </c>
      <c r="BK231" s="211">
        <f>ROUND(I231*H231,2)</f>
        <v>0</v>
      </c>
      <c r="BL231" s="19" t="s">
        <v>128</v>
      </c>
      <c r="BM231" s="210" t="s">
        <v>353</v>
      </c>
    </row>
    <row r="232" s="2" customFormat="1">
      <c r="A232" s="40"/>
      <c r="B232" s="41"/>
      <c r="C232" s="42"/>
      <c r="D232" s="212" t="s">
        <v>130</v>
      </c>
      <c r="E232" s="42"/>
      <c r="F232" s="213" t="s">
        <v>354</v>
      </c>
      <c r="G232" s="42"/>
      <c r="H232" s="42"/>
      <c r="I232" s="214"/>
      <c r="J232" s="42"/>
      <c r="K232" s="42"/>
      <c r="L232" s="46"/>
      <c r="M232" s="215"/>
      <c r="N232" s="216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130</v>
      </c>
      <c r="AU232" s="19" t="s">
        <v>79</v>
      </c>
    </row>
    <row r="233" s="2" customFormat="1" ht="24.15" customHeight="1">
      <c r="A233" s="40"/>
      <c r="B233" s="41"/>
      <c r="C233" s="199" t="s">
        <v>355</v>
      </c>
      <c r="D233" s="199" t="s">
        <v>123</v>
      </c>
      <c r="E233" s="200" t="s">
        <v>356</v>
      </c>
      <c r="F233" s="201" t="s">
        <v>357</v>
      </c>
      <c r="G233" s="202" t="s">
        <v>250</v>
      </c>
      <c r="H233" s="203">
        <v>22.152000000000001</v>
      </c>
      <c r="I233" s="204"/>
      <c r="J233" s="205">
        <f>ROUND(I233*H233,2)</f>
        <v>0</v>
      </c>
      <c r="K233" s="201" t="s">
        <v>127</v>
      </c>
      <c r="L233" s="46"/>
      <c r="M233" s="206" t="s">
        <v>19</v>
      </c>
      <c r="N233" s="207" t="s">
        <v>43</v>
      </c>
      <c r="O233" s="86"/>
      <c r="P233" s="208">
        <f>O233*H233</f>
        <v>0</v>
      </c>
      <c r="Q233" s="208">
        <v>0</v>
      </c>
      <c r="R233" s="208">
        <f>Q233*H233</f>
        <v>0</v>
      </c>
      <c r="S233" s="208">
        <v>0</v>
      </c>
      <c r="T233" s="20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0" t="s">
        <v>128</v>
      </c>
      <c r="AT233" s="210" t="s">
        <v>123</v>
      </c>
      <c r="AU233" s="210" t="s">
        <v>79</v>
      </c>
      <c r="AY233" s="19" t="s">
        <v>120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19" t="s">
        <v>77</v>
      </c>
      <c r="BK233" s="211">
        <f>ROUND(I233*H233,2)</f>
        <v>0</v>
      </c>
      <c r="BL233" s="19" t="s">
        <v>128</v>
      </c>
      <c r="BM233" s="210" t="s">
        <v>358</v>
      </c>
    </row>
    <row r="234" s="2" customFormat="1">
      <c r="A234" s="40"/>
      <c r="B234" s="41"/>
      <c r="C234" s="42"/>
      <c r="D234" s="212" t="s">
        <v>130</v>
      </c>
      <c r="E234" s="42"/>
      <c r="F234" s="213" t="s">
        <v>359</v>
      </c>
      <c r="G234" s="42"/>
      <c r="H234" s="42"/>
      <c r="I234" s="214"/>
      <c r="J234" s="42"/>
      <c r="K234" s="42"/>
      <c r="L234" s="46"/>
      <c r="M234" s="215"/>
      <c r="N234" s="216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130</v>
      </c>
      <c r="AU234" s="19" t="s">
        <v>79</v>
      </c>
    </row>
    <row r="235" s="14" customFormat="1">
      <c r="A235" s="14"/>
      <c r="B235" s="228"/>
      <c r="C235" s="229"/>
      <c r="D235" s="219" t="s">
        <v>132</v>
      </c>
      <c r="E235" s="230" t="s">
        <v>19</v>
      </c>
      <c r="F235" s="231" t="s">
        <v>360</v>
      </c>
      <c r="G235" s="229"/>
      <c r="H235" s="232">
        <v>22.152000000000001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38" t="s">
        <v>132</v>
      </c>
      <c r="AU235" s="238" t="s">
        <v>79</v>
      </c>
      <c r="AV235" s="14" t="s">
        <v>79</v>
      </c>
      <c r="AW235" s="14" t="s">
        <v>33</v>
      </c>
      <c r="AX235" s="14" t="s">
        <v>77</v>
      </c>
      <c r="AY235" s="238" t="s">
        <v>120</v>
      </c>
    </row>
    <row r="236" s="2" customFormat="1" ht="24.15" customHeight="1">
      <c r="A236" s="40"/>
      <c r="B236" s="41"/>
      <c r="C236" s="199" t="s">
        <v>361</v>
      </c>
      <c r="D236" s="199" t="s">
        <v>123</v>
      </c>
      <c r="E236" s="200" t="s">
        <v>362</v>
      </c>
      <c r="F236" s="201" t="s">
        <v>363</v>
      </c>
      <c r="G236" s="202" t="s">
        <v>250</v>
      </c>
      <c r="H236" s="203">
        <v>3.6920000000000002</v>
      </c>
      <c r="I236" s="204"/>
      <c r="J236" s="205">
        <f>ROUND(I236*H236,2)</f>
        <v>0</v>
      </c>
      <c r="K236" s="201" t="s">
        <v>127</v>
      </c>
      <c r="L236" s="46"/>
      <c r="M236" s="206" t="s">
        <v>19</v>
      </c>
      <c r="N236" s="207" t="s">
        <v>43</v>
      </c>
      <c r="O236" s="86"/>
      <c r="P236" s="208">
        <f>O236*H236</f>
        <v>0</v>
      </c>
      <c r="Q236" s="208">
        <v>0</v>
      </c>
      <c r="R236" s="208">
        <f>Q236*H236</f>
        <v>0</v>
      </c>
      <c r="S236" s="208">
        <v>0</v>
      </c>
      <c r="T236" s="20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0" t="s">
        <v>128</v>
      </c>
      <c r="AT236" s="210" t="s">
        <v>123</v>
      </c>
      <c r="AU236" s="210" t="s">
        <v>79</v>
      </c>
      <c r="AY236" s="19" t="s">
        <v>120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19" t="s">
        <v>77</v>
      </c>
      <c r="BK236" s="211">
        <f>ROUND(I236*H236,2)</f>
        <v>0</v>
      </c>
      <c r="BL236" s="19" t="s">
        <v>128</v>
      </c>
      <c r="BM236" s="210" t="s">
        <v>364</v>
      </c>
    </row>
    <row r="237" s="2" customFormat="1">
      <c r="A237" s="40"/>
      <c r="B237" s="41"/>
      <c r="C237" s="42"/>
      <c r="D237" s="212" t="s">
        <v>130</v>
      </c>
      <c r="E237" s="42"/>
      <c r="F237" s="213" t="s">
        <v>365</v>
      </c>
      <c r="G237" s="42"/>
      <c r="H237" s="42"/>
      <c r="I237" s="214"/>
      <c r="J237" s="42"/>
      <c r="K237" s="42"/>
      <c r="L237" s="46"/>
      <c r="M237" s="215"/>
      <c r="N237" s="216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130</v>
      </c>
      <c r="AU237" s="19" t="s">
        <v>79</v>
      </c>
    </row>
    <row r="238" s="12" customFormat="1" ht="22.8" customHeight="1">
      <c r="A238" s="12"/>
      <c r="B238" s="183"/>
      <c r="C238" s="184"/>
      <c r="D238" s="185" t="s">
        <v>71</v>
      </c>
      <c r="E238" s="197" t="s">
        <v>366</v>
      </c>
      <c r="F238" s="197" t="s">
        <v>367</v>
      </c>
      <c r="G238" s="184"/>
      <c r="H238" s="184"/>
      <c r="I238" s="187"/>
      <c r="J238" s="198">
        <f>BK238</f>
        <v>0</v>
      </c>
      <c r="K238" s="184"/>
      <c r="L238" s="189"/>
      <c r="M238" s="190"/>
      <c r="N238" s="191"/>
      <c r="O238" s="191"/>
      <c r="P238" s="192">
        <f>SUM(P239:P240)</f>
        <v>0</v>
      </c>
      <c r="Q238" s="191"/>
      <c r="R238" s="192">
        <f>SUM(R239:R240)</f>
        <v>0</v>
      </c>
      <c r="S238" s="191"/>
      <c r="T238" s="193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94" t="s">
        <v>77</v>
      </c>
      <c r="AT238" s="195" t="s">
        <v>71</v>
      </c>
      <c r="AU238" s="195" t="s">
        <v>77</v>
      </c>
      <c r="AY238" s="194" t="s">
        <v>120</v>
      </c>
      <c r="BK238" s="196">
        <f>SUM(BK239:BK240)</f>
        <v>0</v>
      </c>
    </row>
    <row r="239" s="2" customFormat="1" ht="33" customHeight="1">
      <c r="A239" s="40"/>
      <c r="B239" s="41"/>
      <c r="C239" s="199" t="s">
        <v>368</v>
      </c>
      <c r="D239" s="199" t="s">
        <v>123</v>
      </c>
      <c r="E239" s="200" t="s">
        <v>369</v>
      </c>
      <c r="F239" s="201" t="s">
        <v>370</v>
      </c>
      <c r="G239" s="202" t="s">
        <v>250</v>
      </c>
      <c r="H239" s="203">
        <v>2.5350000000000001</v>
      </c>
      <c r="I239" s="204"/>
      <c r="J239" s="205">
        <f>ROUND(I239*H239,2)</f>
        <v>0</v>
      </c>
      <c r="K239" s="201" t="s">
        <v>127</v>
      </c>
      <c r="L239" s="46"/>
      <c r="M239" s="206" t="s">
        <v>19</v>
      </c>
      <c r="N239" s="207" t="s">
        <v>43</v>
      </c>
      <c r="O239" s="86"/>
      <c r="P239" s="208">
        <f>O239*H239</f>
        <v>0</v>
      </c>
      <c r="Q239" s="208">
        <v>0</v>
      </c>
      <c r="R239" s="208">
        <f>Q239*H239</f>
        <v>0</v>
      </c>
      <c r="S239" s="208">
        <v>0</v>
      </c>
      <c r="T239" s="20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0" t="s">
        <v>128</v>
      </c>
      <c r="AT239" s="210" t="s">
        <v>123</v>
      </c>
      <c r="AU239" s="210" t="s">
        <v>79</v>
      </c>
      <c r="AY239" s="19" t="s">
        <v>120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19" t="s">
        <v>77</v>
      </c>
      <c r="BK239" s="211">
        <f>ROUND(I239*H239,2)</f>
        <v>0</v>
      </c>
      <c r="BL239" s="19" t="s">
        <v>128</v>
      </c>
      <c r="BM239" s="210" t="s">
        <v>371</v>
      </c>
    </row>
    <row r="240" s="2" customFormat="1">
      <c r="A240" s="40"/>
      <c r="B240" s="41"/>
      <c r="C240" s="42"/>
      <c r="D240" s="212" t="s">
        <v>130</v>
      </c>
      <c r="E240" s="42"/>
      <c r="F240" s="213" t="s">
        <v>372</v>
      </c>
      <c r="G240" s="42"/>
      <c r="H240" s="42"/>
      <c r="I240" s="214"/>
      <c r="J240" s="42"/>
      <c r="K240" s="42"/>
      <c r="L240" s="46"/>
      <c r="M240" s="215"/>
      <c r="N240" s="216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130</v>
      </c>
      <c r="AU240" s="19" t="s">
        <v>79</v>
      </c>
    </row>
    <row r="241" s="12" customFormat="1" ht="25.92" customHeight="1">
      <c r="A241" s="12"/>
      <c r="B241" s="183"/>
      <c r="C241" s="184"/>
      <c r="D241" s="185" t="s">
        <v>71</v>
      </c>
      <c r="E241" s="186" t="s">
        <v>373</v>
      </c>
      <c r="F241" s="186" t="s">
        <v>374</v>
      </c>
      <c r="G241" s="184"/>
      <c r="H241" s="184"/>
      <c r="I241" s="187"/>
      <c r="J241" s="188">
        <f>BK241</f>
        <v>0</v>
      </c>
      <c r="K241" s="184"/>
      <c r="L241" s="189"/>
      <c r="M241" s="190"/>
      <c r="N241" s="191"/>
      <c r="O241" s="191"/>
      <c r="P241" s="192">
        <f>P242+P268+P288+P321+P329+P341+P357+P362+P381+P385+P453+P508+P523</f>
        <v>0</v>
      </c>
      <c r="Q241" s="191"/>
      <c r="R241" s="192">
        <f>R242+R268+R288+R321+R329+R341+R357+R362+R381+R385+R453+R508+R523</f>
        <v>1.8111297</v>
      </c>
      <c r="S241" s="191"/>
      <c r="T241" s="193">
        <f>T242+T268+T288+T321+T329+T341+T357+T362+T381+T385+T453+T508+T523</f>
        <v>0.74059730000000001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94" t="s">
        <v>79</v>
      </c>
      <c r="AT241" s="195" t="s">
        <v>71</v>
      </c>
      <c r="AU241" s="195" t="s">
        <v>72</v>
      </c>
      <c r="AY241" s="194" t="s">
        <v>120</v>
      </c>
      <c r="BK241" s="196">
        <f>BK242+BK268+BK288+BK321+BK329+BK341+BK357+BK362+BK381+BK385+BK453+BK508+BK523</f>
        <v>0</v>
      </c>
    </row>
    <row r="242" s="12" customFormat="1" ht="22.8" customHeight="1">
      <c r="A242" s="12"/>
      <c r="B242" s="183"/>
      <c r="C242" s="184"/>
      <c r="D242" s="185" t="s">
        <v>71</v>
      </c>
      <c r="E242" s="197" t="s">
        <v>375</v>
      </c>
      <c r="F242" s="197" t="s">
        <v>376</v>
      </c>
      <c r="G242" s="184"/>
      <c r="H242" s="184"/>
      <c r="I242" s="187"/>
      <c r="J242" s="198">
        <f>BK242</f>
        <v>0</v>
      </c>
      <c r="K242" s="184"/>
      <c r="L242" s="189"/>
      <c r="M242" s="190"/>
      <c r="N242" s="191"/>
      <c r="O242" s="191"/>
      <c r="P242" s="192">
        <f>SUM(P243:P267)</f>
        <v>0</v>
      </c>
      <c r="Q242" s="191"/>
      <c r="R242" s="192">
        <f>SUM(R243:R267)</f>
        <v>0.034399999999999993</v>
      </c>
      <c r="S242" s="191"/>
      <c r="T242" s="193">
        <f>SUM(T243:T267)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94" t="s">
        <v>79</v>
      </c>
      <c r="AT242" s="195" t="s">
        <v>71</v>
      </c>
      <c r="AU242" s="195" t="s">
        <v>77</v>
      </c>
      <c r="AY242" s="194" t="s">
        <v>120</v>
      </c>
      <c r="BK242" s="196">
        <f>SUM(BK243:BK267)</f>
        <v>0</v>
      </c>
    </row>
    <row r="243" s="2" customFormat="1" ht="16.5" customHeight="1">
      <c r="A243" s="40"/>
      <c r="B243" s="41"/>
      <c r="C243" s="199" t="s">
        <v>377</v>
      </c>
      <c r="D243" s="199" t="s">
        <v>123</v>
      </c>
      <c r="E243" s="200" t="s">
        <v>378</v>
      </c>
      <c r="F243" s="201" t="s">
        <v>379</v>
      </c>
      <c r="G243" s="202" t="s">
        <v>258</v>
      </c>
      <c r="H243" s="203">
        <v>1</v>
      </c>
      <c r="I243" s="204"/>
      <c r="J243" s="205">
        <f>ROUND(I243*H243,2)</f>
        <v>0</v>
      </c>
      <c r="K243" s="201" t="s">
        <v>19</v>
      </c>
      <c r="L243" s="46"/>
      <c r="M243" s="206" t="s">
        <v>19</v>
      </c>
      <c r="N243" s="207" t="s">
        <v>43</v>
      </c>
      <c r="O243" s="86"/>
      <c r="P243" s="208">
        <f>O243*H243</f>
        <v>0</v>
      </c>
      <c r="Q243" s="208">
        <v>0</v>
      </c>
      <c r="R243" s="208">
        <f>Q243*H243</f>
        <v>0</v>
      </c>
      <c r="S243" s="208">
        <v>0</v>
      </c>
      <c r="T243" s="20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0" t="s">
        <v>237</v>
      </c>
      <c r="AT243" s="210" t="s">
        <v>123</v>
      </c>
      <c r="AU243" s="210" t="s">
        <v>79</v>
      </c>
      <c r="AY243" s="19" t="s">
        <v>120</v>
      </c>
      <c r="BE243" s="211">
        <f>IF(N243="základní",J243,0)</f>
        <v>0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19" t="s">
        <v>77</v>
      </c>
      <c r="BK243" s="211">
        <f>ROUND(I243*H243,2)</f>
        <v>0</v>
      </c>
      <c r="BL243" s="19" t="s">
        <v>237</v>
      </c>
      <c r="BM243" s="210" t="s">
        <v>380</v>
      </c>
    </row>
    <row r="244" s="2" customFormat="1" ht="16.5" customHeight="1">
      <c r="A244" s="40"/>
      <c r="B244" s="41"/>
      <c r="C244" s="199" t="s">
        <v>381</v>
      </c>
      <c r="D244" s="199" t="s">
        <v>123</v>
      </c>
      <c r="E244" s="200" t="s">
        <v>382</v>
      </c>
      <c r="F244" s="201" t="s">
        <v>383</v>
      </c>
      <c r="G244" s="202" t="s">
        <v>160</v>
      </c>
      <c r="H244" s="203">
        <v>8</v>
      </c>
      <c r="I244" s="204"/>
      <c r="J244" s="205">
        <f>ROUND(I244*H244,2)</f>
        <v>0</v>
      </c>
      <c r="K244" s="201" t="s">
        <v>127</v>
      </c>
      <c r="L244" s="46"/>
      <c r="M244" s="206" t="s">
        <v>19</v>
      </c>
      <c r="N244" s="207" t="s">
        <v>43</v>
      </c>
      <c r="O244" s="86"/>
      <c r="P244" s="208">
        <f>O244*H244</f>
        <v>0</v>
      </c>
      <c r="Q244" s="208">
        <v>0.00048000000000000001</v>
      </c>
      <c r="R244" s="208">
        <f>Q244*H244</f>
        <v>0.0038400000000000001</v>
      </c>
      <c r="S244" s="208">
        <v>0</v>
      </c>
      <c r="T244" s="20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0" t="s">
        <v>237</v>
      </c>
      <c r="AT244" s="210" t="s">
        <v>123</v>
      </c>
      <c r="AU244" s="210" t="s">
        <v>79</v>
      </c>
      <c r="AY244" s="19" t="s">
        <v>120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19" t="s">
        <v>77</v>
      </c>
      <c r="BK244" s="211">
        <f>ROUND(I244*H244,2)</f>
        <v>0</v>
      </c>
      <c r="BL244" s="19" t="s">
        <v>237</v>
      </c>
      <c r="BM244" s="210" t="s">
        <v>384</v>
      </c>
    </row>
    <row r="245" s="2" customFormat="1">
      <c r="A245" s="40"/>
      <c r="B245" s="41"/>
      <c r="C245" s="42"/>
      <c r="D245" s="212" t="s">
        <v>130</v>
      </c>
      <c r="E245" s="42"/>
      <c r="F245" s="213" t="s">
        <v>385</v>
      </c>
      <c r="G245" s="42"/>
      <c r="H245" s="42"/>
      <c r="I245" s="214"/>
      <c r="J245" s="42"/>
      <c r="K245" s="42"/>
      <c r="L245" s="46"/>
      <c r="M245" s="215"/>
      <c r="N245" s="216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130</v>
      </c>
      <c r="AU245" s="19" t="s">
        <v>79</v>
      </c>
    </row>
    <row r="246" s="2" customFormat="1" ht="16.5" customHeight="1">
      <c r="A246" s="40"/>
      <c r="B246" s="41"/>
      <c r="C246" s="199" t="s">
        <v>386</v>
      </c>
      <c r="D246" s="199" t="s">
        <v>123</v>
      </c>
      <c r="E246" s="200" t="s">
        <v>387</v>
      </c>
      <c r="F246" s="201" t="s">
        <v>388</v>
      </c>
      <c r="G246" s="202" t="s">
        <v>160</v>
      </c>
      <c r="H246" s="203">
        <v>4</v>
      </c>
      <c r="I246" s="204"/>
      <c r="J246" s="205">
        <f>ROUND(I246*H246,2)</f>
        <v>0</v>
      </c>
      <c r="K246" s="201" t="s">
        <v>127</v>
      </c>
      <c r="L246" s="46"/>
      <c r="M246" s="206" t="s">
        <v>19</v>
      </c>
      <c r="N246" s="207" t="s">
        <v>43</v>
      </c>
      <c r="O246" s="86"/>
      <c r="P246" s="208">
        <f>O246*H246</f>
        <v>0</v>
      </c>
      <c r="Q246" s="208">
        <v>0.00071000000000000002</v>
      </c>
      <c r="R246" s="208">
        <f>Q246*H246</f>
        <v>0.0028400000000000001</v>
      </c>
      <c r="S246" s="208">
        <v>0</v>
      </c>
      <c r="T246" s="20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0" t="s">
        <v>237</v>
      </c>
      <c r="AT246" s="210" t="s">
        <v>123</v>
      </c>
      <c r="AU246" s="210" t="s">
        <v>79</v>
      </c>
      <c r="AY246" s="19" t="s">
        <v>120</v>
      </c>
      <c r="BE246" s="211">
        <f>IF(N246="základní",J246,0)</f>
        <v>0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19" t="s">
        <v>77</v>
      </c>
      <c r="BK246" s="211">
        <f>ROUND(I246*H246,2)</f>
        <v>0</v>
      </c>
      <c r="BL246" s="19" t="s">
        <v>237</v>
      </c>
      <c r="BM246" s="210" t="s">
        <v>389</v>
      </c>
    </row>
    <row r="247" s="2" customFormat="1">
      <c r="A247" s="40"/>
      <c r="B247" s="41"/>
      <c r="C247" s="42"/>
      <c r="D247" s="212" t="s">
        <v>130</v>
      </c>
      <c r="E247" s="42"/>
      <c r="F247" s="213" t="s">
        <v>390</v>
      </c>
      <c r="G247" s="42"/>
      <c r="H247" s="42"/>
      <c r="I247" s="214"/>
      <c r="J247" s="42"/>
      <c r="K247" s="42"/>
      <c r="L247" s="46"/>
      <c r="M247" s="215"/>
      <c r="N247" s="216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130</v>
      </c>
      <c r="AU247" s="19" t="s">
        <v>79</v>
      </c>
    </row>
    <row r="248" s="2" customFormat="1" ht="16.5" customHeight="1">
      <c r="A248" s="40"/>
      <c r="B248" s="41"/>
      <c r="C248" s="199" t="s">
        <v>391</v>
      </c>
      <c r="D248" s="199" t="s">
        <v>123</v>
      </c>
      <c r="E248" s="200" t="s">
        <v>392</v>
      </c>
      <c r="F248" s="201" t="s">
        <v>393</v>
      </c>
      <c r="G248" s="202" t="s">
        <v>160</v>
      </c>
      <c r="H248" s="203">
        <v>3</v>
      </c>
      <c r="I248" s="204"/>
      <c r="J248" s="205">
        <f>ROUND(I248*H248,2)</f>
        <v>0</v>
      </c>
      <c r="K248" s="201" t="s">
        <v>127</v>
      </c>
      <c r="L248" s="46"/>
      <c r="M248" s="206" t="s">
        <v>19</v>
      </c>
      <c r="N248" s="207" t="s">
        <v>43</v>
      </c>
      <c r="O248" s="86"/>
      <c r="P248" s="208">
        <f>O248*H248</f>
        <v>0</v>
      </c>
      <c r="Q248" s="208">
        <v>0.0022399999999999998</v>
      </c>
      <c r="R248" s="208">
        <f>Q248*H248</f>
        <v>0.0067199999999999994</v>
      </c>
      <c r="S248" s="208">
        <v>0</v>
      </c>
      <c r="T248" s="20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0" t="s">
        <v>237</v>
      </c>
      <c r="AT248" s="210" t="s">
        <v>123</v>
      </c>
      <c r="AU248" s="210" t="s">
        <v>79</v>
      </c>
      <c r="AY248" s="19" t="s">
        <v>120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19" t="s">
        <v>77</v>
      </c>
      <c r="BK248" s="211">
        <f>ROUND(I248*H248,2)</f>
        <v>0</v>
      </c>
      <c r="BL248" s="19" t="s">
        <v>237</v>
      </c>
      <c r="BM248" s="210" t="s">
        <v>394</v>
      </c>
    </row>
    <row r="249" s="2" customFormat="1">
      <c r="A249" s="40"/>
      <c r="B249" s="41"/>
      <c r="C249" s="42"/>
      <c r="D249" s="212" t="s">
        <v>130</v>
      </c>
      <c r="E249" s="42"/>
      <c r="F249" s="213" t="s">
        <v>395</v>
      </c>
      <c r="G249" s="42"/>
      <c r="H249" s="42"/>
      <c r="I249" s="214"/>
      <c r="J249" s="42"/>
      <c r="K249" s="42"/>
      <c r="L249" s="46"/>
      <c r="M249" s="215"/>
      <c r="N249" s="216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130</v>
      </c>
      <c r="AU249" s="19" t="s">
        <v>79</v>
      </c>
    </row>
    <row r="250" s="2" customFormat="1" ht="16.5" customHeight="1">
      <c r="A250" s="40"/>
      <c r="B250" s="41"/>
      <c r="C250" s="199" t="s">
        <v>396</v>
      </c>
      <c r="D250" s="199" t="s">
        <v>123</v>
      </c>
      <c r="E250" s="200" t="s">
        <v>397</v>
      </c>
      <c r="F250" s="201" t="s">
        <v>398</v>
      </c>
      <c r="G250" s="202" t="s">
        <v>160</v>
      </c>
      <c r="H250" s="203">
        <v>5</v>
      </c>
      <c r="I250" s="204"/>
      <c r="J250" s="205">
        <f>ROUND(I250*H250,2)</f>
        <v>0</v>
      </c>
      <c r="K250" s="201" t="s">
        <v>127</v>
      </c>
      <c r="L250" s="46"/>
      <c r="M250" s="206" t="s">
        <v>19</v>
      </c>
      <c r="N250" s="207" t="s">
        <v>43</v>
      </c>
      <c r="O250" s="86"/>
      <c r="P250" s="208">
        <f>O250*H250</f>
        <v>0</v>
      </c>
      <c r="Q250" s="208">
        <v>0.0019</v>
      </c>
      <c r="R250" s="208">
        <f>Q250*H250</f>
        <v>0.0094999999999999998</v>
      </c>
      <c r="S250" s="208">
        <v>0</v>
      </c>
      <c r="T250" s="20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0" t="s">
        <v>237</v>
      </c>
      <c r="AT250" s="210" t="s">
        <v>123</v>
      </c>
      <c r="AU250" s="210" t="s">
        <v>79</v>
      </c>
      <c r="AY250" s="19" t="s">
        <v>120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9" t="s">
        <v>77</v>
      </c>
      <c r="BK250" s="211">
        <f>ROUND(I250*H250,2)</f>
        <v>0</v>
      </c>
      <c r="BL250" s="19" t="s">
        <v>237</v>
      </c>
      <c r="BM250" s="210" t="s">
        <v>399</v>
      </c>
    </row>
    <row r="251" s="2" customFormat="1">
      <c r="A251" s="40"/>
      <c r="B251" s="41"/>
      <c r="C251" s="42"/>
      <c r="D251" s="212" t="s">
        <v>130</v>
      </c>
      <c r="E251" s="42"/>
      <c r="F251" s="213" t="s">
        <v>400</v>
      </c>
      <c r="G251" s="42"/>
      <c r="H251" s="42"/>
      <c r="I251" s="214"/>
      <c r="J251" s="42"/>
      <c r="K251" s="42"/>
      <c r="L251" s="46"/>
      <c r="M251" s="215"/>
      <c r="N251" s="216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130</v>
      </c>
      <c r="AU251" s="19" t="s">
        <v>79</v>
      </c>
    </row>
    <row r="252" s="2" customFormat="1" ht="16.5" customHeight="1">
      <c r="A252" s="40"/>
      <c r="B252" s="41"/>
      <c r="C252" s="199" t="s">
        <v>401</v>
      </c>
      <c r="D252" s="199" t="s">
        <v>123</v>
      </c>
      <c r="E252" s="200" t="s">
        <v>402</v>
      </c>
      <c r="F252" s="201" t="s">
        <v>403</v>
      </c>
      <c r="G252" s="202" t="s">
        <v>404</v>
      </c>
      <c r="H252" s="203">
        <v>5</v>
      </c>
      <c r="I252" s="204"/>
      <c r="J252" s="205">
        <f>ROUND(I252*H252,2)</f>
        <v>0</v>
      </c>
      <c r="K252" s="201" t="s">
        <v>127</v>
      </c>
      <c r="L252" s="46"/>
      <c r="M252" s="206" t="s">
        <v>19</v>
      </c>
      <c r="N252" s="207" t="s">
        <v>43</v>
      </c>
      <c r="O252" s="86"/>
      <c r="P252" s="208">
        <f>O252*H252</f>
        <v>0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0" t="s">
        <v>237</v>
      </c>
      <c r="AT252" s="210" t="s">
        <v>123</v>
      </c>
      <c r="AU252" s="210" t="s">
        <v>79</v>
      </c>
      <c r="AY252" s="19" t="s">
        <v>120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19" t="s">
        <v>77</v>
      </c>
      <c r="BK252" s="211">
        <f>ROUND(I252*H252,2)</f>
        <v>0</v>
      </c>
      <c r="BL252" s="19" t="s">
        <v>237</v>
      </c>
      <c r="BM252" s="210" t="s">
        <v>405</v>
      </c>
    </row>
    <row r="253" s="2" customFormat="1">
      <c r="A253" s="40"/>
      <c r="B253" s="41"/>
      <c r="C253" s="42"/>
      <c r="D253" s="212" t="s">
        <v>130</v>
      </c>
      <c r="E253" s="42"/>
      <c r="F253" s="213" t="s">
        <v>406</v>
      </c>
      <c r="G253" s="42"/>
      <c r="H253" s="42"/>
      <c r="I253" s="214"/>
      <c r="J253" s="42"/>
      <c r="K253" s="42"/>
      <c r="L253" s="46"/>
      <c r="M253" s="215"/>
      <c r="N253" s="216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130</v>
      </c>
      <c r="AU253" s="19" t="s">
        <v>79</v>
      </c>
    </row>
    <row r="254" s="2" customFormat="1" ht="16.5" customHeight="1">
      <c r="A254" s="40"/>
      <c r="B254" s="41"/>
      <c r="C254" s="199" t="s">
        <v>407</v>
      </c>
      <c r="D254" s="199" t="s">
        <v>123</v>
      </c>
      <c r="E254" s="200" t="s">
        <v>408</v>
      </c>
      <c r="F254" s="201" t="s">
        <v>409</v>
      </c>
      <c r="G254" s="202" t="s">
        <v>404</v>
      </c>
      <c r="H254" s="203">
        <v>2</v>
      </c>
      <c r="I254" s="204"/>
      <c r="J254" s="205">
        <f>ROUND(I254*H254,2)</f>
        <v>0</v>
      </c>
      <c r="K254" s="201" t="s">
        <v>127</v>
      </c>
      <c r="L254" s="46"/>
      <c r="M254" s="206" t="s">
        <v>19</v>
      </c>
      <c r="N254" s="207" t="s">
        <v>43</v>
      </c>
      <c r="O254" s="86"/>
      <c r="P254" s="208">
        <f>O254*H254</f>
        <v>0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0" t="s">
        <v>237</v>
      </c>
      <c r="AT254" s="210" t="s">
        <v>123</v>
      </c>
      <c r="AU254" s="210" t="s">
        <v>79</v>
      </c>
      <c r="AY254" s="19" t="s">
        <v>120</v>
      </c>
      <c r="BE254" s="211">
        <f>IF(N254="základní",J254,0)</f>
        <v>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19" t="s">
        <v>77</v>
      </c>
      <c r="BK254" s="211">
        <f>ROUND(I254*H254,2)</f>
        <v>0</v>
      </c>
      <c r="BL254" s="19" t="s">
        <v>237</v>
      </c>
      <c r="BM254" s="210" t="s">
        <v>410</v>
      </c>
    </row>
    <row r="255" s="2" customFormat="1">
      <c r="A255" s="40"/>
      <c r="B255" s="41"/>
      <c r="C255" s="42"/>
      <c r="D255" s="212" t="s">
        <v>130</v>
      </c>
      <c r="E255" s="42"/>
      <c r="F255" s="213" t="s">
        <v>411</v>
      </c>
      <c r="G255" s="42"/>
      <c r="H255" s="42"/>
      <c r="I255" s="214"/>
      <c r="J255" s="42"/>
      <c r="K255" s="42"/>
      <c r="L255" s="46"/>
      <c r="M255" s="215"/>
      <c r="N255" s="216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130</v>
      </c>
      <c r="AU255" s="19" t="s">
        <v>79</v>
      </c>
    </row>
    <row r="256" s="2" customFormat="1" ht="16.5" customHeight="1">
      <c r="A256" s="40"/>
      <c r="B256" s="41"/>
      <c r="C256" s="199" t="s">
        <v>412</v>
      </c>
      <c r="D256" s="199" t="s">
        <v>123</v>
      </c>
      <c r="E256" s="200" t="s">
        <v>413</v>
      </c>
      <c r="F256" s="201" t="s">
        <v>414</v>
      </c>
      <c r="G256" s="202" t="s">
        <v>404</v>
      </c>
      <c r="H256" s="203">
        <v>2</v>
      </c>
      <c r="I256" s="204"/>
      <c r="J256" s="205">
        <f>ROUND(I256*H256,2)</f>
        <v>0</v>
      </c>
      <c r="K256" s="201" t="s">
        <v>127</v>
      </c>
      <c r="L256" s="46"/>
      <c r="M256" s="206" t="s">
        <v>19</v>
      </c>
      <c r="N256" s="207" t="s">
        <v>43</v>
      </c>
      <c r="O256" s="86"/>
      <c r="P256" s="208">
        <f>O256*H256</f>
        <v>0</v>
      </c>
      <c r="Q256" s="208">
        <v>0.0053499999999999997</v>
      </c>
      <c r="R256" s="208">
        <f>Q256*H256</f>
        <v>0.010699999999999999</v>
      </c>
      <c r="S256" s="208">
        <v>0</v>
      </c>
      <c r="T256" s="20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0" t="s">
        <v>237</v>
      </c>
      <c r="AT256" s="210" t="s">
        <v>123</v>
      </c>
      <c r="AU256" s="210" t="s">
        <v>79</v>
      </c>
      <c r="AY256" s="19" t="s">
        <v>120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19" t="s">
        <v>77</v>
      </c>
      <c r="BK256" s="211">
        <f>ROUND(I256*H256,2)</f>
        <v>0</v>
      </c>
      <c r="BL256" s="19" t="s">
        <v>237</v>
      </c>
      <c r="BM256" s="210" t="s">
        <v>415</v>
      </c>
    </row>
    <row r="257" s="2" customFormat="1">
      <c r="A257" s="40"/>
      <c r="B257" s="41"/>
      <c r="C257" s="42"/>
      <c r="D257" s="212" t="s">
        <v>130</v>
      </c>
      <c r="E257" s="42"/>
      <c r="F257" s="213" t="s">
        <v>416</v>
      </c>
      <c r="G257" s="42"/>
      <c r="H257" s="42"/>
      <c r="I257" s="214"/>
      <c r="J257" s="42"/>
      <c r="K257" s="42"/>
      <c r="L257" s="46"/>
      <c r="M257" s="215"/>
      <c r="N257" s="216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130</v>
      </c>
      <c r="AU257" s="19" t="s">
        <v>79</v>
      </c>
    </row>
    <row r="258" s="2" customFormat="1" ht="16.5" customHeight="1">
      <c r="A258" s="40"/>
      <c r="B258" s="41"/>
      <c r="C258" s="199" t="s">
        <v>417</v>
      </c>
      <c r="D258" s="199" t="s">
        <v>123</v>
      </c>
      <c r="E258" s="200" t="s">
        <v>418</v>
      </c>
      <c r="F258" s="201" t="s">
        <v>419</v>
      </c>
      <c r="G258" s="202" t="s">
        <v>404</v>
      </c>
      <c r="H258" s="203">
        <v>1</v>
      </c>
      <c r="I258" s="204"/>
      <c r="J258" s="205">
        <f>ROUND(I258*H258,2)</f>
        <v>0</v>
      </c>
      <c r="K258" s="201" t="s">
        <v>127</v>
      </c>
      <c r="L258" s="46"/>
      <c r="M258" s="206" t="s">
        <v>19</v>
      </c>
      <c r="N258" s="207" t="s">
        <v>43</v>
      </c>
      <c r="O258" s="86"/>
      <c r="P258" s="208">
        <f>O258*H258</f>
        <v>0</v>
      </c>
      <c r="Q258" s="208">
        <v>0.00051000000000000004</v>
      </c>
      <c r="R258" s="208">
        <f>Q258*H258</f>
        <v>0.00051000000000000004</v>
      </c>
      <c r="S258" s="208">
        <v>0</v>
      </c>
      <c r="T258" s="20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0" t="s">
        <v>237</v>
      </c>
      <c r="AT258" s="210" t="s">
        <v>123</v>
      </c>
      <c r="AU258" s="210" t="s">
        <v>79</v>
      </c>
      <c r="AY258" s="19" t="s">
        <v>120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9" t="s">
        <v>77</v>
      </c>
      <c r="BK258" s="211">
        <f>ROUND(I258*H258,2)</f>
        <v>0</v>
      </c>
      <c r="BL258" s="19" t="s">
        <v>237</v>
      </c>
      <c r="BM258" s="210" t="s">
        <v>420</v>
      </c>
    </row>
    <row r="259" s="2" customFormat="1">
      <c r="A259" s="40"/>
      <c r="B259" s="41"/>
      <c r="C259" s="42"/>
      <c r="D259" s="212" t="s">
        <v>130</v>
      </c>
      <c r="E259" s="42"/>
      <c r="F259" s="213" t="s">
        <v>421</v>
      </c>
      <c r="G259" s="42"/>
      <c r="H259" s="42"/>
      <c r="I259" s="214"/>
      <c r="J259" s="42"/>
      <c r="K259" s="42"/>
      <c r="L259" s="46"/>
      <c r="M259" s="215"/>
      <c r="N259" s="216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130</v>
      </c>
      <c r="AU259" s="19" t="s">
        <v>79</v>
      </c>
    </row>
    <row r="260" s="2" customFormat="1" ht="16.5" customHeight="1">
      <c r="A260" s="40"/>
      <c r="B260" s="41"/>
      <c r="C260" s="199" t="s">
        <v>422</v>
      </c>
      <c r="D260" s="199" t="s">
        <v>123</v>
      </c>
      <c r="E260" s="200" t="s">
        <v>423</v>
      </c>
      <c r="F260" s="201" t="s">
        <v>424</v>
      </c>
      <c r="G260" s="202" t="s">
        <v>404</v>
      </c>
      <c r="H260" s="203">
        <v>1</v>
      </c>
      <c r="I260" s="204"/>
      <c r="J260" s="205">
        <f>ROUND(I260*H260,2)</f>
        <v>0</v>
      </c>
      <c r="K260" s="201" t="s">
        <v>127</v>
      </c>
      <c r="L260" s="46"/>
      <c r="M260" s="206" t="s">
        <v>19</v>
      </c>
      <c r="N260" s="207" t="s">
        <v>43</v>
      </c>
      <c r="O260" s="86"/>
      <c r="P260" s="208">
        <f>O260*H260</f>
        <v>0</v>
      </c>
      <c r="Q260" s="208">
        <v>0.00029</v>
      </c>
      <c r="R260" s="208">
        <f>Q260*H260</f>
        <v>0.00029</v>
      </c>
      <c r="S260" s="208">
        <v>0</v>
      </c>
      <c r="T260" s="20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0" t="s">
        <v>237</v>
      </c>
      <c r="AT260" s="210" t="s">
        <v>123</v>
      </c>
      <c r="AU260" s="210" t="s">
        <v>79</v>
      </c>
      <c r="AY260" s="19" t="s">
        <v>120</v>
      </c>
      <c r="BE260" s="211">
        <f>IF(N260="základní",J260,0)</f>
        <v>0</v>
      </c>
      <c r="BF260" s="211">
        <f>IF(N260="snížená",J260,0)</f>
        <v>0</v>
      </c>
      <c r="BG260" s="211">
        <f>IF(N260="zákl. přenesená",J260,0)</f>
        <v>0</v>
      </c>
      <c r="BH260" s="211">
        <f>IF(N260="sníž. přenesená",J260,0)</f>
        <v>0</v>
      </c>
      <c r="BI260" s="211">
        <f>IF(N260="nulová",J260,0)</f>
        <v>0</v>
      </c>
      <c r="BJ260" s="19" t="s">
        <v>77</v>
      </c>
      <c r="BK260" s="211">
        <f>ROUND(I260*H260,2)</f>
        <v>0</v>
      </c>
      <c r="BL260" s="19" t="s">
        <v>237</v>
      </c>
      <c r="BM260" s="210" t="s">
        <v>425</v>
      </c>
    </row>
    <row r="261" s="2" customFormat="1">
      <c r="A261" s="40"/>
      <c r="B261" s="41"/>
      <c r="C261" s="42"/>
      <c r="D261" s="212" t="s">
        <v>130</v>
      </c>
      <c r="E261" s="42"/>
      <c r="F261" s="213" t="s">
        <v>426</v>
      </c>
      <c r="G261" s="42"/>
      <c r="H261" s="42"/>
      <c r="I261" s="214"/>
      <c r="J261" s="42"/>
      <c r="K261" s="42"/>
      <c r="L261" s="46"/>
      <c r="M261" s="215"/>
      <c r="N261" s="216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130</v>
      </c>
      <c r="AU261" s="19" t="s">
        <v>79</v>
      </c>
    </row>
    <row r="262" s="2" customFormat="1" ht="16.5" customHeight="1">
      <c r="A262" s="40"/>
      <c r="B262" s="41"/>
      <c r="C262" s="199" t="s">
        <v>427</v>
      </c>
      <c r="D262" s="199" t="s">
        <v>123</v>
      </c>
      <c r="E262" s="200" t="s">
        <v>428</v>
      </c>
      <c r="F262" s="201" t="s">
        <v>429</v>
      </c>
      <c r="G262" s="202" t="s">
        <v>160</v>
      </c>
      <c r="H262" s="203">
        <v>15</v>
      </c>
      <c r="I262" s="204"/>
      <c r="J262" s="205">
        <f>ROUND(I262*H262,2)</f>
        <v>0</v>
      </c>
      <c r="K262" s="201" t="s">
        <v>127</v>
      </c>
      <c r="L262" s="46"/>
      <c r="M262" s="206" t="s">
        <v>19</v>
      </c>
      <c r="N262" s="207" t="s">
        <v>43</v>
      </c>
      <c r="O262" s="86"/>
      <c r="P262" s="208">
        <f>O262*H262</f>
        <v>0</v>
      </c>
      <c r="Q262" s="208">
        <v>0</v>
      </c>
      <c r="R262" s="208">
        <f>Q262*H262</f>
        <v>0</v>
      </c>
      <c r="S262" s="208">
        <v>0</v>
      </c>
      <c r="T262" s="20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0" t="s">
        <v>237</v>
      </c>
      <c r="AT262" s="210" t="s">
        <v>123</v>
      </c>
      <c r="AU262" s="210" t="s">
        <v>79</v>
      </c>
      <c r="AY262" s="19" t="s">
        <v>120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19" t="s">
        <v>77</v>
      </c>
      <c r="BK262" s="211">
        <f>ROUND(I262*H262,2)</f>
        <v>0</v>
      </c>
      <c r="BL262" s="19" t="s">
        <v>237</v>
      </c>
      <c r="BM262" s="210" t="s">
        <v>430</v>
      </c>
    </row>
    <row r="263" s="2" customFormat="1">
      <c r="A263" s="40"/>
      <c r="B263" s="41"/>
      <c r="C263" s="42"/>
      <c r="D263" s="212" t="s">
        <v>130</v>
      </c>
      <c r="E263" s="42"/>
      <c r="F263" s="213" t="s">
        <v>431</v>
      </c>
      <c r="G263" s="42"/>
      <c r="H263" s="42"/>
      <c r="I263" s="214"/>
      <c r="J263" s="42"/>
      <c r="K263" s="42"/>
      <c r="L263" s="46"/>
      <c r="M263" s="215"/>
      <c r="N263" s="216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130</v>
      </c>
      <c r="AU263" s="19" t="s">
        <v>79</v>
      </c>
    </row>
    <row r="264" s="2" customFormat="1" ht="24.15" customHeight="1">
      <c r="A264" s="40"/>
      <c r="B264" s="41"/>
      <c r="C264" s="199" t="s">
        <v>432</v>
      </c>
      <c r="D264" s="199" t="s">
        <v>123</v>
      </c>
      <c r="E264" s="200" t="s">
        <v>433</v>
      </c>
      <c r="F264" s="201" t="s">
        <v>434</v>
      </c>
      <c r="G264" s="202" t="s">
        <v>258</v>
      </c>
      <c r="H264" s="203">
        <v>1</v>
      </c>
      <c r="I264" s="204"/>
      <c r="J264" s="205">
        <f>ROUND(I264*H264,2)</f>
        <v>0</v>
      </c>
      <c r="K264" s="201" t="s">
        <v>19</v>
      </c>
      <c r="L264" s="46"/>
      <c r="M264" s="206" t="s">
        <v>19</v>
      </c>
      <c r="N264" s="207" t="s">
        <v>43</v>
      </c>
      <c r="O264" s="86"/>
      <c r="P264" s="208">
        <f>O264*H264</f>
        <v>0</v>
      </c>
      <c r="Q264" s="208">
        <v>0</v>
      </c>
      <c r="R264" s="208">
        <f>Q264*H264</f>
        <v>0</v>
      </c>
      <c r="S264" s="208">
        <v>0</v>
      </c>
      <c r="T264" s="20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0" t="s">
        <v>237</v>
      </c>
      <c r="AT264" s="210" t="s">
        <v>123</v>
      </c>
      <c r="AU264" s="210" t="s">
        <v>79</v>
      </c>
      <c r="AY264" s="19" t="s">
        <v>120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19" t="s">
        <v>77</v>
      </c>
      <c r="BK264" s="211">
        <f>ROUND(I264*H264,2)</f>
        <v>0</v>
      </c>
      <c r="BL264" s="19" t="s">
        <v>237</v>
      </c>
      <c r="BM264" s="210" t="s">
        <v>435</v>
      </c>
    </row>
    <row r="265" s="2" customFormat="1" ht="24.15" customHeight="1">
      <c r="A265" s="40"/>
      <c r="B265" s="41"/>
      <c r="C265" s="199" t="s">
        <v>436</v>
      </c>
      <c r="D265" s="199" t="s">
        <v>123</v>
      </c>
      <c r="E265" s="200" t="s">
        <v>437</v>
      </c>
      <c r="F265" s="201" t="s">
        <v>438</v>
      </c>
      <c r="G265" s="202" t="s">
        <v>258</v>
      </c>
      <c r="H265" s="203">
        <v>1</v>
      </c>
      <c r="I265" s="204"/>
      <c r="J265" s="205">
        <f>ROUND(I265*H265,2)</f>
        <v>0</v>
      </c>
      <c r="K265" s="201" t="s">
        <v>19</v>
      </c>
      <c r="L265" s="46"/>
      <c r="M265" s="206" t="s">
        <v>19</v>
      </c>
      <c r="N265" s="207" t="s">
        <v>43</v>
      </c>
      <c r="O265" s="86"/>
      <c r="P265" s="208">
        <f>O265*H265</f>
        <v>0</v>
      </c>
      <c r="Q265" s="208">
        <v>0</v>
      </c>
      <c r="R265" s="208">
        <f>Q265*H265</f>
        <v>0</v>
      </c>
      <c r="S265" s="208">
        <v>0</v>
      </c>
      <c r="T265" s="20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0" t="s">
        <v>237</v>
      </c>
      <c r="AT265" s="210" t="s">
        <v>123</v>
      </c>
      <c r="AU265" s="210" t="s">
        <v>79</v>
      </c>
      <c r="AY265" s="19" t="s">
        <v>120</v>
      </c>
      <c r="BE265" s="211">
        <f>IF(N265="základní",J265,0)</f>
        <v>0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19" t="s">
        <v>77</v>
      </c>
      <c r="BK265" s="211">
        <f>ROUND(I265*H265,2)</f>
        <v>0</v>
      </c>
      <c r="BL265" s="19" t="s">
        <v>237</v>
      </c>
      <c r="BM265" s="210" t="s">
        <v>439</v>
      </c>
    </row>
    <row r="266" s="2" customFormat="1" ht="24.15" customHeight="1">
      <c r="A266" s="40"/>
      <c r="B266" s="41"/>
      <c r="C266" s="199" t="s">
        <v>440</v>
      </c>
      <c r="D266" s="199" t="s">
        <v>123</v>
      </c>
      <c r="E266" s="200" t="s">
        <v>441</v>
      </c>
      <c r="F266" s="201" t="s">
        <v>442</v>
      </c>
      <c r="G266" s="202" t="s">
        <v>443</v>
      </c>
      <c r="H266" s="260"/>
      <c r="I266" s="204"/>
      <c r="J266" s="205">
        <f>ROUND(I266*H266,2)</f>
        <v>0</v>
      </c>
      <c r="K266" s="201" t="s">
        <v>127</v>
      </c>
      <c r="L266" s="46"/>
      <c r="M266" s="206" t="s">
        <v>19</v>
      </c>
      <c r="N266" s="207" t="s">
        <v>43</v>
      </c>
      <c r="O266" s="86"/>
      <c r="P266" s="208">
        <f>O266*H266</f>
        <v>0</v>
      </c>
      <c r="Q266" s="208">
        <v>0</v>
      </c>
      <c r="R266" s="208">
        <f>Q266*H266</f>
        <v>0</v>
      </c>
      <c r="S266" s="208">
        <v>0</v>
      </c>
      <c r="T266" s="20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0" t="s">
        <v>237</v>
      </c>
      <c r="AT266" s="210" t="s">
        <v>123</v>
      </c>
      <c r="AU266" s="210" t="s">
        <v>79</v>
      </c>
      <c r="AY266" s="19" t="s">
        <v>120</v>
      </c>
      <c r="BE266" s="211">
        <f>IF(N266="základní",J266,0)</f>
        <v>0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19" t="s">
        <v>77</v>
      </c>
      <c r="BK266" s="211">
        <f>ROUND(I266*H266,2)</f>
        <v>0</v>
      </c>
      <c r="BL266" s="19" t="s">
        <v>237</v>
      </c>
      <c r="BM266" s="210" t="s">
        <v>444</v>
      </c>
    </row>
    <row r="267" s="2" customFormat="1">
      <c r="A267" s="40"/>
      <c r="B267" s="41"/>
      <c r="C267" s="42"/>
      <c r="D267" s="212" t="s">
        <v>130</v>
      </c>
      <c r="E267" s="42"/>
      <c r="F267" s="213" t="s">
        <v>445</v>
      </c>
      <c r="G267" s="42"/>
      <c r="H267" s="42"/>
      <c r="I267" s="214"/>
      <c r="J267" s="42"/>
      <c r="K267" s="42"/>
      <c r="L267" s="46"/>
      <c r="M267" s="215"/>
      <c r="N267" s="216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130</v>
      </c>
      <c r="AU267" s="19" t="s">
        <v>79</v>
      </c>
    </row>
    <row r="268" s="12" customFormat="1" ht="22.8" customHeight="1">
      <c r="A268" s="12"/>
      <c r="B268" s="183"/>
      <c r="C268" s="184"/>
      <c r="D268" s="185" t="s">
        <v>71</v>
      </c>
      <c r="E268" s="197" t="s">
        <v>446</v>
      </c>
      <c r="F268" s="197" t="s">
        <v>447</v>
      </c>
      <c r="G268" s="184"/>
      <c r="H268" s="184"/>
      <c r="I268" s="187"/>
      <c r="J268" s="198">
        <f>BK268</f>
        <v>0</v>
      </c>
      <c r="K268" s="184"/>
      <c r="L268" s="189"/>
      <c r="M268" s="190"/>
      <c r="N268" s="191"/>
      <c r="O268" s="191"/>
      <c r="P268" s="192">
        <f>SUM(P269:P287)</f>
        <v>0</v>
      </c>
      <c r="Q268" s="191"/>
      <c r="R268" s="192">
        <f>SUM(R269:R287)</f>
        <v>0.060420000000000001</v>
      </c>
      <c r="S268" s="191"/>
      <c r="T268" s="193">
        <f>SUM(T269:T287)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94" t="s">
        <v>79</v>
      </c>
      <c r="AT268" s="195" t="s">
        <v>71</v>
      </c>
      <c r="AU268" s="195" t="s">
        <v>77</v>
      </c>
      <c r="AY268" s="194" t="s">
        <v>120</v>
      </c>
      <c r="BK268" s="196">
        <f>SUM(BK269:BK287)</f>
        <v>0</v>
      </c>
    </row>
    <row r="269" s="2" customFormat="1" ht="16.5" customHeight="1">
      <c r="A269" s="40"/>
      <c r="B269" s="41"/>
      <c r="C269" s="199" t="s">
        <v>448</v>
      </c>
      <c r="D269" s="199" t="s">
        <v>123</v>
      </c>
      <c r="E269" s="200" t="s">
        <v>449</v>
      </c>
      <c r="F269" s="201" t="s">
        <v>450</v>
      </c>
      <c r="G269" s="202" t="s">
        <v>258</v>
      </c>
      <c r="H269" s="203">
        <v>1</v>
      </c>
      <c r="I269" s="204"/>
      <c r="J269" s="205">
        <f>ROUND(I269*H269,2)</f>
        <v>0</v>
      </c>
      <c r="K269" s="201" t="s">
        <v>19</v>
      </c>
      <c r="L269" s="46"/>
      <c r="M269" s="206" t="s">
        <v>19</v>
      </c>
      <c r="N269" s="207" t="s">
        <v>43</v>
      </c>
      <c r="O269" s="86"/>
      <c r="P269" s="208">
        <f>O269*H269</f>
        <v>0</v>
      </c>
      <c r="Q269" s="208">
        <v>0</v>
      </c>
      <c r="R269" s="208">
        <f>Q269*H269</f>
        <v>0</v>
      </c>
      <c r="S269" s="208">
        <v>0</v>
      </c>
      <c r="T269" s="20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0" t="s">
        <v>237</v>
      </c>
      <c r="AT269" s="210" t="s">
        <v>123</v>
      </c>
      <c r="AU269" s="210" t="s">
        <v>79</v>
      </c>
      <c r="AY269" s="19" t="s">
        <v>120</v>
      </c>
      <c r="BE269" s="211">
        <f>IF(N269="základní",J269,0)</f>
        <v>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19" t="s">
        <v>77</v>
      </c>
      <c r="BK269" s="211">
        <f>ROUND(I269*H269,2)</f>
        <v>0</v>
      </c>
      <c r="BL269" s="19" t="s">
        <v>237</v>
      </c>
      <c r="BM269" s="210" t="s">
        <v>451</v>
      </c>
    </row>
    <row r="270" s="2" customFormat="1" ht="16.5" customHeight="1">
      <c r="A270" s="40"/>
      <c r="B270" s="41"/>
      <c r="C270" s="199" t="s">
        <v>452</v>
      </c>
      <c r="D270" s="199" t="s">
        <v>123</v>
      </c>
      <c r="E270" s="200" t="s">
        <v>453</v>
      </c>
      <c r="F270" s="201" t="s">
        <v>454</v>
      </c>
      <c r="G270" s="202" t="s">
        <v>404</v>
      </c>
      <c r="H270" s="203">
        <v>1</v>
      </c>
      <c r="I270" s="204"/>
      <c r="J270" s="205">
        <f>ROUND(I270*H270,2)</f>
        <v>0</v>
      </c>
      <c r="K270" s="201" t="s">
        <v>19</v>
      </c>
      <c r="L270" s="46"/>
      <c r="M270" s="206" t="s">
        <v>19</v>
      </c>
      <c r="N270" s="207" t="s">
        <v>43</v>
      </c>
      <c r="O270" s="86"/>
      <c r="P270" s="208">
        <f>O270*H270</f>
        <v>0</v>
      </c>
      <c r="Q270" s="208">
        <v>0</v>
      </c>
      <c r="R270" s="208">
        <f>Q270*H270</f>
        <v>0</v>
      </c>
      <c r="S270" s="208">
        <v>0</v>
      </c>
      <c r="T270" s="20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0" t="s">
        <v>237</v>
      </c>
      <c r="AT270" s="210" t="s">
        <v>123</v>
      </c>
      <c r="AU270" s="210" t="s">
        <v>79</v>
      </c>
      <c r="AY270" s="19" t="s">
        <v>120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19" t="s">
        <v>77</v>
      </c>
      <c r="BK270" s="211">
        <f>ROUND(I270*H270,2)</f>
        <v>0</v>
      </c>
      <c r="BL270" s="19" t="s">
        <v>237</v>
      </c>
      <c r="BM270" s="210" t="s">
        <v>455</v>
      </c>
    </row>
    <row r="271" s="2" customFormat="1" ht="21.75" customHeight="1">
      <c r="A271" s="40"/>
      <c r="B271" s="41"/>
      <c r="C271" s="199" t="s">
        <v>456</v>
      </c>
      <c r="D271" s="199" t="s">
        <v>123</v>
      </c>
      <c r="E271" s="200" t="s">
        <v>457</v>
      </c>
      <c r="F271" s="201" t="s">
        <v>458</v>
      </c>
      <c r="G271" s="202" t="s">
        <v>404</v>
      </c>
      <c r="H271" s="203">
        <v>1</v>
      </c>
      <c r="I271" s="204"/>
      <c r="J271" s="205">
        <f>ROUND(I271*H271,2)</f>
        <v>0</v>
      </c>
      <c r="K271" s="201" t="s">
        <v>19</v>
      </c>
      <c r="L271" s="46"/>
      <c r="M271" s="206" t="s">
        <v>19</v>
      </c>
      <c r="N271" s="207" t="s">
        <v>43</v>
      </c>
      <c r="O271" s="86"/>
      <c r="P271" s="208">
        <f>O271*H271</f>
        <v>0</v>
      </c>
      <c r="Q271" s="208">
        <v>0</v>
      </c>
      <c r="R271" s="208">
        <f>Q271*H271</f>
        <v>0</v>
      </c>
      <c r="S271" s="208">
        <v>0</v>
      </c>
      <c r="T271" s="20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0" t="s">
        <v>237</v>
      </c>
      <c r="AT271" s="210" t="s">
        <v>123</v>
      </c>
      <c r="AU271" s="210" t="s">
        <v>79</v>
      </c>
      <c r="AY271" s="19" t="s">
        <v>120</v>
      </c>
      <c r="BE271" s="211">
        <f>IF(N271="základní",J271,0)</f>
        <v>0</v>
      </c>
      <c r="BF271" s="211">
        <f>IF(N271="snížená",J271,0)</f>
        <v>0</v>
      </c>
      <c r="BG271" s="211">
        <f>IF(N271="zákl. přenesená",J271,0)</f>
        <v>0</v>
      </c>
      <c r="BH271" s="211">
        <f>IF(N271="sníž. přenesená",J271,0)</f>
        <v>0</v>
      </c>
      <c r="BI271" s="211">
        <f>IF(N271="nulová",J271,0)</f>
        <v>0</v>
      </c>
      <c r="BJ271" s="19" t="s">
        <v>77</v>
      </c>
      <c r="BK271" s="211">
        <f>ROUND(I271*H271,2)</f>
        <v>0</v>
      </c>
      <c r="BL271" s="19" t="s">
        <v>237</v>
      </c>
      <c r="BM271" s="210" t="s">
        <v>459</v>
      </c>
    </row>
    <row r="272" s="2" customFormat="1" ht="16.5" customHeight="1">
      <c r="A272" s="40"/>
      <c r="B272" s="41"/>
      <c r="C272" s="199" t="s">
        <v>460</v>
      </c>
      <c r="D272" s="199" t="s">
        <v>123</v>
      </c>
      <c r="E272" s="200" t="s">
        <v>461</v>
      </c>
      <c r="F272" s="201" t="s">
        <v>462</v>
      </c>
      <c r="G272" s="202" t="s">
        <v>160</v>
      </c>
      <c r="H272" s="203">
        <v>40</v>
      </c>
      <c r="I272" s="204"/>
      <c r="J272" s="205">
        <f>ROUND(I272*H272,2)</f>
        <v>0</v>
      </c>
      <c r="K272" s="201" t="s">
        <v>127</v>
      </c>
      <c r="L272" s="46"/>
      <c r="M272" s="206" t="s">
        <v>19</v>
      </c>
      <c r="N272" s="207" t="s">
        <v>43</v>
      </c>
      <c r="O272" s="86"/>
      <c r="P272" s="208">
        <f>O272*H272</f>
        <v>0</v>
      </c>
      <c r="Q272" s="208">
        <v>0.0012600000000000001</v>
      </c>
      <c r="R272" s="208">
        <f>Q272*H272</f>
        <v>0.0504</v>
      </c>
      <c r="S272" s="208">
        <v>0</v>
      </c>
      <c r="T272" s="20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0" t="s">
        <v>237</v>
      </c>
      <c r="AT272" s="210" t="s">
        <v>123</v>
      </c>
      <c r="AU272" s="210" t="s">
        <v>79</v>
      </c>
      <c r="AY272" s="19" t="s">
        <v>120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19" t="s">
        <v>77</v>
      </c>
      <c r="BK272" s="211">
        <f>ROUND(I272*H272,2)</f>
        <v>0</v>
      </c>
      <c r="BL272" s="19" t="s">
        <v>237</v>
      </c>
      <c r="BM272" s="210" t="s">
        <v>463</v>
      </c>
    </row>
    <row r="273" s="2" customFormat="1">
      <c r="A273" s="40"/>
      <c r="B273" s="41"/>
      <c r="C273" s="42"/>
      <c r="D273" s="212" t="s">
        <v>130</v>
      </c>
      <c r="E273" s="42"/>
      <c r="F273" s="213" t="s">
        <v>464</v>
      </c>
      <c r="G273" s="42"/>
      <c r="H273" s="42"/>
      <c r="I273" s="214"/>
      <c r="J273" s="42"/>
      <c r="K273" s="42"/>
      <c r="L273" s="46"/>
      <c r="M273" s="215"/>
      <c r="N273" s="216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130</v>
      </c>
      <c r="AU273" s="19" t="s">
        <v>79</v>
      </c>
    </row>
    <row r="274" s="2" customFormat="1" ht="33" customHeight="1">
      <c r="A274" s="40"/>
      <c r="B274" s="41"/>
      <c r="C274" s="199" t="s">
        <v>465</v>
      </c>
      <c r="D274" s="199" t="s">
        <v>123</v>
      </c>
      <c r="E274" s="200" t="s">
        <v>466</v>
      </c>
      <c r="F274" s="201" t="s">
        <v>467</v>
      </c>
      <c r="G274" s="202" t="s">
        <v>160</v>
      </c>
      <c r="H274" s="203">
        <v>40</v>
      </c>
      <c r="I274" s="204"/>
      <c r="J274" s="205">
        <f>ROUND(I274*H274,2)</f>
        <v>0</v>
      </c>
      <c r="K274" s="201" t="s">
        <v>127</v>
      </c>
      <c r="L274" s="46"/>
      <c r="M274" s="206" t="s">
        <v>19</v>
      </c>
      <c r="N274" s="207" t="s">
        <v>43</v>
      </c>
      <c r="O274" s="86"/>
      <c r="P274" s="208">
        <f>O274*H274</f>
        <v>0</v>
      </c>
      <c r="Q274" s="208">
        <v>0.00016000000000000001</v>
      </c>
      <c r="R274" s="208">
        <f>Q274*H274</f>
        <v>0.0064000000000000003</v>
      </c>
      <c r="S274" s="208">
        <v>0</v>
      </c>
      <c r="T274" s="20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0" t="s">
        <v>237</v>
      </c>
      <c r="AT274" s="210" t="s">
        <v>123</v>
      </c>
      <c r="AU274" s="210" t="s">
        <v>79</v>
      </c>
      <c r="AY274" s="19" t="s">
        <v>120</v>
      </c>
      <c r="BE274" s="211">
        <f>IF(N274="základní",J274,0)</f>
        <v>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19" t="s">
        <v>77</v>
      </c>
      <c r="BK274" s="211">
        <f>ROUND(I274*H274,2)</f>
        <v>0</v>
      </c>
      <c r="BL274" s="19" t="s">
        <v>237</v>
      </c>
      <c r="BM274" s="210" t="s">
        <v>468</v>
      </c>
    </row>
    <row r="275" s="2" customFormat="1">
      <c r="A275" s="40"/>
      <c r="B275" s="41"/>
      <c r="C275" s="42"/>
      <c r="D275" s="212" t="s">
        <v>130</v>
      </c>
      <c r="E275" s="42"/>
      <c r="F275" s="213" t="s">
        <v>469</v>
      </c>
      <c r="G275" s="42"/>
      <c r="H275" s="42"/>
      <c r="I275" s="214"/>
      <c r="J275" s="42"/>
      <c r="K275" s="42"/>
      <c r="L275" s="46"/>
      <c r="M275" s="215"/>
      <c r="N275" s="216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130</v>
      </c>
      <c r="AU275" s="19" t="s">
        <v>79</v>
      </c>
    </row>
    <row r="276" s="2" customFormat="1" ht="16.5" customHeight="1">
      <c r="A276" s="40"/>
      <c r="B276" s="41"/>
      <c r="C276" s="199" t="s">
        <v>470</v>
      </c>
      <c r="D276" s="199" t="s">
        <v>123</v>
      </c>
      <c r="E276" s="200" t="s">
        <v>471</v>
      </c>
      <c r="F276" s="201" t="s">
        <v>472</v>
      </c>
      <c r="G276" s="202" t="s">
        <v>404</v>
      </c>
      <c r="H276" s="203">
        <v>4</v>
      </c>
      <c r="I276" s="204"/>
      <c r="J276" s="205">
        <f>ROUND(I276*H276,2)</f>
        <v>0</v>
      </c>
      <c r="K276" s="201" t="s">
        <v>127</v>
      </c>
      <c r="L276" s="46"/>
      <c r="M276" s="206" t="s">
        <v>19</v>
      </c>
      <c r="N276" s="207" t="s">
        <v>43</v>
      </c>
      <c r="O276" s="86"/>
      <c r="P276" s="208">
        <f>O276*H276</f>
        <v>0</v>
      </c>
      <c r="Q276" s="208">
        <v>0.00017000000000000001</v>
      </c>
      <c r="R276" s="208">
        <f>Q276*H276</f>
        <v>0.00068000000000000005</v>
      </c>
      <c r="S276" s="208">
        <v>0</v>
      </c>
      <c r="T276" s="20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0" t="s">
        <v>237</v>
      </c>
      <c r="AT276" s="210" t="s">
        <v>123</v>
      </c>
      <c r="AU276" s="210" t="s">
        <v>79</v>
      </c>
      <c r="AY276" s="19" t="s">
        <v>120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19" t="s">
        <v>77</v>
      </c>
      <c r="BK276" s="211">
        <f>ROUND(I276*H276,2)</f>
        <v>0</v>
      </c>
      <c r="BL276" s="19" t="s">
        <v>237</v>
      </c>
      <c r="BM276" s="210" t="s">
        <v>473</v>
      </c>
    </row>
    <row r="277" s="2" customFormat="1">
      <c r="A277" s="40"/>
      <c r="B277" s="41"/>
      <c r="C277" s="42"/>
      <c r="D277" s="212" t="s">
        <v>130</v>
      </c>
      <c r="E277" s="42"/>
      <c r="F277" s="213" t="s">
        <v>474</v>
      </c>
      <c r="G277" s="42"/>
      <c r="H277" s="42"/>
      <c r="I277" s="214"/>
      <c r="J277" s="42"/>
      <c r="K277" s="42"/>
      <c r="L277" s="46"/>
      <c r="M277" s="215"/>
      <c r="N277" s="216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130</v>
      </c>
      <c r="AU277" s="19" t="s">
        <v>79</v>
      </c>
    </row>
    <row r="278" s="2" customFormat="1" ht="16.5" customHeight="1">
      <c r="A278" s="40"/>
      <c r="B278" s="41"/>
      <c r="C278" s="199" t="s">
        <v>475</v>
      </c>
      <c r="D278" s="199" t="s">
        <v>123</v>
      </c>
      <c r="E278" s="200" t="s">
        <v>476</v>
      </c>
      <c r="F278" s="201" t="s">
        <v>477</v>
      </c>
      <c r="G278" s="202" t="s">
        <v>258</v>
      </c>
      <c r="H278" s="203">
        <v>4</v>
      </c>
      <c r="I278" s="204"/>
      <c r="J278" s="205">
        <f>ROUND(I278*H278,2)</f>
        <v>0</v>
      </c>
      <c r="K278" s="201" t="s">
        <v>127</v>
      </c>
      <c r="L278" s="46"/>
      <c r="M278" s="206" t="s">
        <v>19</v>
      </c>
      <c r="N278" s="207" t="s">
        <v>43</v>
      </c>
      <c r="O278" s="86"/>
      <c r="P278" s="208">
        <f>O278*H278</f>
        <v>0</v>
      </c>
      <c r="Q278" s="208">
        <v>0.00021000000000000001</v>
      </c>
      <c r="R278" s="208">
        <f>Q278*H278</f>
        <v>0.00084000000000000003</v>
      </c>
      <c r="S278" s="208">
        <v>0</v>
      </c>
      <c r="T278" s="20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0" t="s">
        <v>237</v>
      </c>
      <c r="AT278" s="210" t="s">
        <v>123</v>
      </c>
      <c r="AU278" s="210" t="s">
        <v>79</v>
      </c>
      <c r="AY278" s="19" t="s">
        <v>120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19" t="s">
        <v>77</v>
      </c>
      <c r="BK278" s="211">
        <f>ROUND(I278*H278,2)</f>
        <v>0</v>
      </c>
      <c r="BL278" s="19" t="s">
        <v>237</v>
      </c>
      <c r="BM278" s="210" t="s">
        <v>478</v>
      </c>
    </row>
    <row r="279" s="2" customFormat="1">
      <c r="A279" s="40"/>
      <c r="B279" s="41"/>
      <c r="C279" s="42"/>
      <c r="D279" s="212" t="s">
        <v>130</v>
      </c>
      <c r="E279" s="42"/>
      <c r="F279" s="213" t="s">
        <v>479</v>
      </c>
      <c r="G279" s="42"/>
      <c r="H279" s="42"/>
      <c r="I279" s="214"/>
      <c r="J279" s="42"/>
      <c r="K279" s="42"/>
      <c r="L279" s="46"/>
      <c r="M279" s="215"/>
      <c r="N279" s="216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130</v>
      </c>
      <c r="AU279" s="19" t="s">
        <v>79</v>
      </c>
    </row>
    <row r="280" s="2" customFormat="1" ht="16.5" customHeight="1">
      <c r="A280" s="40"/>
      <c r="B280" s="41"/>
      <c r="C280" s="199" t="s">
        <v>480</v>
      </c>
      <c r="D280" s="199" t="s">
        <v>123</v>
      </c>
      <c r="E280" s="200" t="s">
        <v>481</v>
      </c>
      <c r="F280" s="201" t="s">
        <v>482</v>
      </c>
      <c r="G280" s="202" t="s">
        <v>404</v>
      </c>
      <c r="H280" s="203">
        <v>1</v>
      </c>
      <c r="I280" s="204"/>
      <c r="J280" s="205">
        <f>ROUND(I280*H280,2)</f>
        <v>0</v>
      </c>
      <c r="K280" s="201" t="s">
        <v>19</v>
      </c>
      <c r="L280" s="46"/>
      <c r="M280" s="206" t="s">
        <v>19</v>
      </c>
      <c r="N280" s="207" t="s">
        <v>43</v>
      </c>
      <c r="O280" s="86"/>
      <c r="P280" s="208">
        <f>O280*H280</f>
        <v>0</v>
      </c>
      <c r="Q280" s="208">
        <v>0.00089999999999999998</v>
      </c>
      <c r="R280" s="208">
        <f>Q280*H280</f>
        <v>0.00089999999999999998</v>
      </c>
      <c r="S280" s="208">
        <v>0</v>
      </c>
      <c r="T280" s="20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0" t="s">
        <v>237</v>
      </c>
      <c r="AT280" s="210" t="s">
        <v>123</v>
      </c>
      <c r="AU280" s="210" t="s">
        <v>79</v>
      </c>
      <c r="AY280" s="19" t="s">
        <v>120</v>
      </c>
      <c r="BE280" s="211">
        <f>IF(N280="základní",J280,0)</f>
        <v>0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19" t="s">
        <v>77</v>
      </c>
      <c r="BK280" s="211">
        <f>ROUND(I280*H280,2)</f>
        <v>0</v>
      </c>
      <c r="BL280" s="19" t="s">
        <v>237</v>
      </c>
      <c r="BM280" s="210" t="s">
        <v>483</v>
      </c>
    </row>
    <row r="281" s="2" customFormat="1" ht="21.75" customHeight="1">
      <c r="A281" s="40"/>
      <c r="B281" s="41"/>
      <c r="C281" s="199" t="s">
        <v>484</v>
      </c>
      <c r="D281" s="199" t="s">
        <v>123</v>
      </c>
      <c r="E281" s="200" t="s">
        <v>485</v>
      </c>
      <c r="F281" s="201" t="s">
        <v>486</v>
      </c>
      <c r="G281" s="202" t="s">
        <v>160</v>
      </c>
      <c r="H281" s="203">
        <v>40</v>
      </c>
      <c r="I281" s="204"/>
      <c r="J281" s="205">
        <f>ROUND(I281*H281,2)</f>
        <v>0</v>
      </c>
      <c r="K281" s="201" t="s">
        <v>127</v>
      </c>
      <c r="L281" s="46"/>
      <c r="M281" s="206" t="s">
        <v>19</v>
      </c>
      <c r="N281" s="207" t="s">
        <v>43</v>
      </c>
      <c r="O281" s="86"/>
      <c r="P281" s="208">
        <f>O281*H281</f>
        <v>0</v>
      </c>
      <c r="Q281" s="208">
        <v>1.0000000000000001E-05</v>
      </c>
      <c r="R281" s="208">
        <f>Q281*H281</f>
        <v>0.00040000000000000002</v>
      </c>
      <c r="S281" s="208">
        <v>0</v>
      </c>
      <c r="T281" s="20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0" t="s">
        <v>237</v>
      </c>
      <c r="AT281" s="210" t="s">
        <v>123</v>
      </c>
      <c r="AU281" s="210" t="s">
        <v>79</v>
      </c>
      <c r="AY281" s="19" t="s">
        <v>120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19" t="s">
        <v>77</v>
      </c>
      <c r="BK281" s="211">
        <f>ROUND(I281*H281,2)</f>
        <v>0</v>
      </c>
      <c r="BL281" s="19" t="s">
        <v>237</v>
      </c>
      <c r="BM281" s="210" t="s">
        <v>487</v>
      </c>
    </row>
    <row r="282" s="2" customFormat="1">
      <c r="A282" s="40"/>
      <c r="B282" s="41"/>
      <c r="C282" s="42"/>
      <c r="D282" s="212" t="s">
        <v>130</v>
      </c>
      <c r="E282" s="42"/>
      <c r="F282" s="213" t="s">
        <v>488</v>
      </c>
      <c r="G282" s="42"/>
      <c r="H282" s="42"/>
      <c r="I282" s="214"/>
      <c r="J282" s="42"/>
      <c r="K282" s="42"/>
      <c r="L282" s="46"/>
      <c r="M282" s="215"/>
      <c r="N282" s="216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130</v>
      </c>
      <c r="AU282" s="19" t="s">
        <v>79</v>
      </c>
    </row>
    <row r="283" s="2" customFormat="1" ht="24.15" customHeight="1">
      <c r="A283" s="40"/>
      <c r="B283" s="41"/>
      <c r="C283" s="199" t="s">
        <v>489</v>
      </c>
      <c r="D283" s="199" t="s">
        <v>123</v>
      </c>
      <c r="E283" s="200" t="s">
        <v>490</v>
      </c>
      <c r="F283" s="201" t="s">
        <v>491</v>
      </c>
      <c r="G283" s="202" t="s">
        <v>160</v>
      </c>
      <c r="H283" s="203">
        <v>40</v>
      </c>
      <c r="I283" s="204"/>
      <c r="J283" s="205">
        <f>ROUND(I283*H283,2)</f>
        <v>0</v>
      </c>
      <c r="K283" s="201" t="s">
        <v>127</v>
      </c>
      <c r="L283" s="46"/>
      <c r="M283" s="206" t="s">
        <v>19</v>
      </c>
      <c r="N283" s="207" t="s">
        <v>43</v>
      </c>
      <c r="O283" s="86"/>
      <c r="P283" s="208">
        <f>O283*H283</f>
        <v>0</v>
      </c>
      <c r="Q283" s="208">
        <v>2.0000000000000002E-05</v>
      </c>
      <c r="R283" s="208">
        <f>Q283*H283</f>
        <v>0.00080000000000000004</v>
      </c>
      <c r="S283" s="208">
        <v>0</v>
      </c>
      <c r="T283" s="20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0" t="s">
        <v>237</v>
      </c>
      <c r="AT283" s="210" t="s">
        <v>123</v>
      </c>
      <c r="AU283" s="210" t="s">
        <v>79</v>
      </c>
      <c r="AY283" s="19" t="s">
        <v>120</v>
      </c>
      <c r="BE283" s="211">
        <f>IF(N283="základní",J283,0)</f>
        <v>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19" t="s">
        <v>77</v>
      </c>
      <c r="BK283" s="211">
        <f>ROUND(I283*H283,2)</f>
        <v>0</v>
      </c>
      <c r="BL283" s="19" t="s">
        <v>237</v>
      </c>
      <c r="BM283" s="210" t="s">
        <v>492</v>
      </c>
    </row>
    <row r="284" s="2" customFormat="1">
      <c r="A284" s="40"/>
      <c r="B284" s="41"/>
      <c r="C284" s="42"/>
      <c r="D284" s="212" t="s">
        <v>130</v>
      </c>
      <c r="E284" s="42"/>
      <c r="F284" s="213" t="s">
        <v>493</v>
      </c>
      <c r="G284" s="42"/>
      <c r="H284" s="42"/>
      <c r="I284" s="214"/>
      <c r="J284" s="42"/>
      <c r="K284" s="42"/>
      <c r="L284" s="46"/>
      <c r="M284" s="215"/>
      <c r="N284" s="216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130</v>
      </c>
      <c r="AU284" s="19" t="s">
        <v>79</v>
      </c>
    </row>
    <row r="285" s="2" customFormat="1" ht="16.5" customHeight="1">
      <c r="A285" s="40"/>
      <c r="B285" s="41"/>
      <c r="C285" s="199" t="s">
        <v>494</v>
      </c>
      <c r="D285" s="199" t="s">
        <v>123</v>
      </c>
      <c r="E285" s="200" t="s">
        <v>495</v>
      </c>
      <c r="F285" s="201" t="s">
        <v>496</v>
      </c>
      <c r="G285" s="202" t="s">
        <v>258</v>
      </c>
      <c r="H285" s="203">
        <v>1</v>
      </c>
      <c r="I285" s="204"/>
      <c r="J285" s="205">
        <f>ROUND(I285*H285,2)</f>
        <v>0</v>
      </c>
      <c r="K285" s="201" t="s">
        <v>19</v>
      </c>
      <c r="L285" s="46"/>
      <c r="M285" s="206" t="s">
        <v>19</v>
      </c>
      <c r="N285" s="207" t="s">
        <v>43</v>
      </c>
      <c r="O285" s="86"/>
      <c r="P285" s="208">
        <f>O285*H285</f>
        <v>0</v>
      </c>
      <c r="Q285" s="208">
        <v>0</v>
      </c>
      <c r="R285" s="208">
        <f>Q285*H285</f>
        <v>0</v>
      </c>
      <c r="S285" s="208">
        <v>0</v>
      </c>
      <c r="T285" s="20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0" t="s">
        <v>237</v>
      </c>
      <c r="AT285" s="210" t="s">
        <v>123</v>
      </c>
      <c r="AU285" s="210" t="s">
        <v>79</v>
      </c>
      <c r="AY285" s="19" t="s">
        <v>120</v>
      </c>
      <c r="BE285" s="211">
        <f>IF(N285="základní",J285,0)</f>
        <v>0</v>
      </c>
      <c r="BF285" s="211">
        <f>IF(N285="snížená",J285,0)</f>
        <v>0</v>
      </c>
      <c r="BG285" s="211">
        <f>IF(N285="zákl. přenesená",J285,0)</f>
        <v>0</v>
      </c>
      <c r="BH285" s="211">
        <f>IF(N285="sníž. přenesená",J285,0)</f>
        <v>0</v>
      </c>
      <c r="BI285" s="211">
        <f>IF(N285="nulová",J285,0)</f>
        <v>0</v>
      </c>
      <c r="BJ285" s="19" t="s">
        <v>77</v>
      </c>
      <c r="BK285" s="211">
        <f>ROUND(I285*H285,2)</f>
        <v>0</v>
      </c>
      <c r="BL285" s="19" t="s">
        <v>237</v>
      </c>
      <c r="BM285" s="210" t="s">
        <v>497</v>
      </c>
    </row>
    <row r="286" s="2" customFormat="1" ht="24.15" customHeight="1">
      <c r="A286" s="40"/>
      <c r="B286" s="41"/>
      <c r="C286" s="199" t="s">
        <v>498</v>
      </c>
      <c r="D286" s="199" t="s">
        <v>123</v>
      </c>
      <c r="E286" s="200" t="s">
        <v>499</v>
      </c>
      <c r="F286" s="201" t="s">
        <v>500</v>
      </c>
      <c r="G286" s="202" t="s">
        <v>443</v>
      </c>
      <c r="H286" s="260"/>
      <c r="I286" s="204"/>
      <c r="J286" s="205">
        <f>ROUND(I286*H286,2)</f>
        <v>0</v>
      </c>
      <c r="K286" s="201" t="s">
        <v>127</v>
      </c>
      <c r="L286" s="46"/>
      <c r="M286" s="206" t="s">
        <v>19</v>
      </c>
      <c r="N286" s="207" t="s">
        <v>43</v>
      </c>
      <c r="O286" s="86"/>
      <c r="P286" s="208">
        <f>O286*H286</f>
        <v>0</v>
      </c>
      <c r="Q286" s="208">
        <v>0</v>
      </c>
      <c r="R286" s="208">
        <f>Q286*H286</f>
        <v>0</v>
      </c>
      <c r="S286" s="208">
        <v>0</v>
      </c>
      <c r="T286" s="20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0" t="s">
        <v>237</v>
      </c>
      <c r="AT286" s="210" t="s">
        <v>123</v>
      </c>
      <c r="AU286" s="210" t="s">
        <v>79</v>
      </c>
      <c r="AY286" s="19" t="s">
        <v>120</v>
      </c>
      <c r="BE286" s="211">
        <f>IF(N286="základní",J286,0)</f>
        <v>0</v>
      </c>
      <c r="BF286" s="211">
        <f>IF(N286="snížená",J286,0)</f>
        <v>0</v>
      </c>
      <c r="BG286" s="211">
        <f>IF(N286="zákl. přenesená",J286,0)</f>
        <v>0</v>
      </c>
      <c r="BH286" s="211">
        <f>IF(N286="sníž. přenesená",J286,0)</f>
        <v>0</v>
      </c>
      <c r="BI286" s="211">
        <f>IF(N286="nulová",J286,0)</f>
        <v>0</v>
      </c>
      <c r="BJ286" s="19" t="s">
        <v>77</v>
      </c>
      <c r="BK286" s="211">
        <f>ROUND(I286*H286,2)</f>
        <v>0</v>
      </c>
      <c r="BL286" s="19" t="s">
        <v>237</v>
      </c>
      <c r="BM286" s="210" t="s">
        <v>501</v>
      </c>
    </row>
    <row r="287" s="2" customFormat="1">
      <c r="A287" s="40"/>
      <c r="B287" s="41"/>
      <c r="C287" s="42"/>
      <c r="D287" s="212" t="s">
        <v>130</v>
      </c>
      <c r="E287" s="42"/>
      <c r="F287" s="213" t="s">
        <v>502</v>
      </c>
      <c r="G287" s="42"/>
      <c r="H287" s="42"/>
      <c r="I287" s="214"/>
      <c r="J287" s="42"/>
      <c r="K287" s="42"/>
      <c r="L287" s="46"/>
      <c r="M287" s="215"/>
      <c r="N287" s="216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130</v>
      </c>
      <c r="AU287" s="19" t="s">
        <v>79</v>
      </c>
    </row>
    <row r="288" s="12" customFormat="1" ht="22.8" customHeight="1">
      <c r="A288" s="12"/>
      <c r="B288" s="183"/>
      <c r="C288" s="184"/>
      <c r="D288" s="185" t="s">
        <v>71</v>
      </c>
      <c r="E288" s="197" t="s">
        <v>503</v>
      </c>
      <c r="F288" s="197" t="s">
        <v>504</v>
      </c>
      <c r="G288" s="184"/>
      <c r="H288" s="184"/>
      <c r="I288" s="187"/>
      <c r="J288" s="198">
        <f>BK288</f>
        <v>0</v>
      </c>
      <c r="K288" s="184"/>
      <c r="L288" s="189"/>
      <c r="M288" s="190"/>
      <c r="N288" s="191"/>
      <c r="O288" s="191"/>
      <c r="P288" s="192">
        <f>SUM(P289:P320)</f>
        <v>0</v>
      </c>
      <c r="Q288" s="191"/>
      <c r="R288" s="192">
        <f>SUM(R289:R320)</f>
        <v>0.12356</v>
      </c>
      <c r="S288" s="191"/>
      <c r="T288" s="193">
        <f>SUM(T289:T320)</f>
        <v>0.32379999999999998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94" t="s">
        <v>79</v>
      </c>
      <c r="AT288" s="195" t="s">
        <v>71</v>
      </c>
      <c r="AU288" s="195" t="s">
        <v>77</v>
      </c>
      <c r="AY288" s="194" t="s">
        <v>120</v>
      </c>
      <c r="BK288" s="196">
        <f>SUM(BK289:BK320)</f>
        <v>0</v>
      </c>
    </row>
    <row r="289" s="2" customFormat="1" ht="16.5" customHeight="1">
      <c r="A289" s="40"/>
      <c r="B289" s="41"/>
      <c r="C289" s="199" t="s">
        <v>505</v>
      </c>
      <c r="D289" s="199" t="s">
        <v>123</v>
      </c>
      <c r="E289" s="200" t="s">
        <v>506</v>
      </c>
      <c r="F289" s="201" t="s">
        <v>507</v>
      </c>
      <c r="G289" s="202" t="s">
        <v>258</v>
      </c>
      <c r="H289" s="203">
        <v>2</v>
      </c>
      <c r="I289" s="204"/>
      <c r="J289" s="205">
        <f>ROUND(I289*H289,2)</f>
        <v>0</v>
      </c>
      <c r="K289" s="201" t="s">
        <v>127</v>
      </c>
      <c r="L289" s="46"/>
      <c r="M289" s="206" t="s">
        <v>19</v>
      </c>
      <c r="N289" s="207" t="s">
        <v>43</v>
      </c>
      <c r="O289" s="86"/>
      <c r="P289" s="208">
        <f>O289*H289</f>
        <v>0</v>
      </c>
      <c r="Q289" s="208">
        <v>0</v>
      </c>
      <c r="R289" s="208">
        <f>Q289*H289</f>
        <v>0</v>
      </c>
      <c r="S289" s="208">
        <v>0.034200000000000001</v>
      </c>
      <c r="T289" s="209">
        <f>S289*H289</f>
        <v>0.068400000000000002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0" t="s">
        <v>237</v>
      </c>
      <c r="AT289" s="210" t="s">
        <v>123</v>
      </c>
      <c r="AU289" s="210" t="s">
        <v>79</v>
      </c>
      <c r="AY289" s="19" t="s">
        <v>120</v>
      </c>
      <c r="BE289" s="211">
        <f>IF(N289="základní",J289,0)</f>
        <v>0</v>
      </c>
      <c r="BF289" s="211">
        <f>IF(N289="snížená",J289,0)</f>
        <v>0</v>
      </c>
      <c r="BG289" s="211">
        <f>IF(N289="zákl. přenesená",J289,0)</f>
        <v>0</v>
      </c>
      <c r="BH289" s="211">
        <f>IF(N289="sníž. přenesená",J289,0)</f>
        <v>0</v>
      </c>
      <c r="BI289" s="211">
        <f>IF(N289="nulová",J289,0)</f>
        <v>0</v>
      </c>
      <c r="BJ289" s="19" t="s">
        <v>77</v>
      </c>
      <c r="BK289" s="211">
        <f>ROUND(I289*H289,2)</f>
        <v>0</v>
      </c>
      <c r="BL289" s="19" t="s">
        <v>237</v>
      </c>
      <c r="BM289" s="210" t="s">
        <v>508</v>
      </c>
    </row>
    <row r="290" s="2" customFormat="1">
      <c r="A290" s="40"/>
      <c r="B290" s="41"/>
      <c r="C290" s="42"/>
      <c r="D290" s="212" t="s">
        <v>130</v>
      </c>
      <c r="E290" s="42"/>
      <c r="F290" s="213" t="s">
        <v>509</v>
      </c>
      <c r="G290" s="42"/>
      <c r="H290" s="42"/>
      <c r="I290" s="214"/>
      <c r="J290" s="42"/>
      <c r="K290" s="42"/>
      <c r="L290" s="46"/>
      <c r="M290" s="215"/>
      <c r="N290" s="216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130</v>
      </c>
      <c r="AU290" s="19" t="s">
        <v>79</v>
      </c>
    </row>
    <row r="291" s="2" customFormat="1" ht="16.5" customHeight="1">
      <c r="A291" s="40"/>
      <c r="B291" s="41"/>
      <c r="C291" s="199" t="s">
        <v>510</v>
      </c>
      <c r="D291" s="199" t="s">
        <v>123</v>
      </c>
      <c r="E291" s="200" t="s">
        <v>511</v>
      </c>
      <c r="F291" s="201" t="s">
        <v>512</v>
      </c>
      <c r="G291" s="202" t="s">
        <v>258</v>
      </c>
      <c r="H291" s="203">
        <v>1</v>
      </c>
      <c r="I291" s="204"/>
      <c r="J291" s="205">
        <f>ROUND(I291*H291,2)</f>
        <v>0</v>
      </c>
      <c r="K291" s="201" t="s">
        <v>127</v>
      </c>
      <c r="L291" s="46"/>
      <c r="M291" s="206" t="s">
        <v>19</v>
      </c>
      <c r="N291" s="207" t="s">
        <v>43</v>
      </c>
      <c r="O291" s="86"/>
      <c r="P291" s="208">
        <f>O291*H291</f>
        <v>0</v>
      </c>
      <c r="Q291" s="208">
        <v>0</v>
      </c>
      <c r="R291" s="208">
        <f>Q291*H291</f>
        <v>0</v>
      </c>
      <c r="S291" s="208">
        <v>0.01107</v>
      </c>
      <c r="T291" s="209">
        <f>S291*H291</f>
        <v>0.01107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0" t="s">
        <v>237</v>
      </c>
      <c r="AT291" s="210" t="s">
        <v>123</v>
      </c>
      <c r="AU291" s="210" t="s">
        <v>79</v>
      </c>
      <c r="AY291" s="19" t="s">
        <v>120</v>
      </c>
      <c r="BE291" s="211">
        <f>IF(N291="základní",J291,0)</f>
        <v>0</v>
      </c>
      <c r="BF291" s="211">
        <f>IF(N291="snížená",J291,0)</f>
        <v>0</v>
      </c>
      <c r="BG291" s="211">
        <f>IF(N291="zákl. přenesená",J291,0)</f>
        <v>0</v>
      </c>
      <c r="BH291" s="211">
        <f>IF(N291="sníž. přenesená",J291,0)</f>
        <v>0</v>
      </c>
      <c r="BI291" s="211">
        <f>IF(N291="nulová",J291,0)</f>
        <v>0</v>
      </c>
      <c r="BJ291" s="19" t="s">
        <v>77</v>
      </c>
      <c r="BK291" s="211">
        <f>ROUND(I291*H291,2)</f>
        <v>0</v>
      </c>
      <c r="BL291" s="19" t="s">
        <v>237</v>
      </c>
      <c r="BM291" s="210" t="s">
        <v>513</v>
      </c>
    </row>
    <row r="292" s="2" customFormat="1">
      <c r="A292" s="40"/>
      <c r="B292" s="41"/>
      <c r="C292" s="42"/>
      <c r="D292" s="212" t="s">
        <v>130</v>
      </c>
      <c r="E292" s="42"/>
      <c r="F292" s="213" t="s">
        <v>514</v>
      </c>
      <c r="G292" s="42"/>
      <c r="H292" s="42"/>
      <c r="I292" s="214"/>
      <c r="J292" s="42"/>
      <c r="K292" s="42"/>
      <c r="L292" s="46"/>
      <c r="M292" s="215"/>
      <c r="N292" s="216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130</v>
      </c>
      <c r="AU292" s="19" t="s">
        <v>79</v>
      </c>
    </row>
    <row r="293" s="2" customFormat="1" ht="16.5" customHeight="1">
      <c r="A293" s="40"/>
      <c r="B293" s="41"/>
      <c r="C293" s="199" t="s">
        <v>515</v>
      </c>
      <c r="D293" s="199" t="s">
        <v>123</v>
      </c>
      <c r="E293" s="200" t="s">
        <v>516</v>
      </c>
      <c r="F293" s="201" t="s">
        <v>517</v>
      </c>
      <c r="G293" s="202" t="s">
        <v>258</v>
      </c>
      <c r="H293" s="203">
        <v>3</v>
      </c>
      <c r="I293" s="204"/>
      <c r="J293" s="205">
        <f>ROUND(I293*H293,2)</f>
        <v>0</v>
      </c>
      <c r="K293" s="201" t="s">
        <v>127</v>
      </c>
      <c r="L293" s="46"/>
      <c r="M293" s="206" t="s">
        <v>19</v>
      </c>
      <c r="N293" s="207" t="s">
        <v>43</v>
      </c>
      <c r="O293" s="86"/>
      <c r="P293" s="208">
        <f>O293*H293</f>
        <v>0</v>
      </c>
      <c r="Q293" s="208">
        <v>0</v>
      </c>
      <c r="R293" s="208">
        <f>Q293*H293</f>
        <v>0</v>
      </c>
      <c r="S293" s="208">
        <v>0.019460000000000002</v>
      </c>
      <c r="T293" s="209">
        <f>S293*H293</f>
        <v>0.058380000000000001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0" t="s">
        <v>237</v>
      </c>
      <c r="AT293" s="210" t="s">
        <v>123</v>
      </c>
      <c r="AU293" s="210" t="s">
        <v>79</v>
      </c>
      <c r="AY293" s="19" t="s">
        <v>120</v>
      </c>
      <c r="BE293" s="211">
        <f>IF(N293="základní",J293,0)</f>
        <v>0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19" t="s">
        <v>77</v>
      </c>
      <c r="BK293" s="211">
        <f>ROUND(I293*H293,2)</f>
        <v>0</v>
      </c>
      <c r="BL293" s="19" t="s">
        <v>237</v>
      </c>
      <c r="BM293" s="210" t="s">
        <v>518</v>
      </c>
    </row>
    <row r="294" s="2" customFormat="1">
      <c r="A294" s="40"/>
      <c r="B294" s="41"/>
      <c r="C294" s="42"/>
      <c r="D294" s="212" t="s">
        <v>130</v>
      </c>
      <c r="E294" s="42"/>
      <c r="F294" s="213" t="s">
        <v>519</v>
      </c>
      <c r="G294" s="42"/>
      <c r="H294" s="42"/>
      <c r="I294" s="214"/>
      <c r="J294" s="42"/>
      <c r="K294" s="42"/>
      <c r="L294" s="46"/>
      <c r="M294" s="215"/>
      <c r="N294" s="216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130</v>
      </c>
      <c r="AU294" s="19" t="s">
        <v>79</v>
      </c>
    </row>
    <row r="295" s="2" customFormat="1" ht="16.5" customHeight="1">
      <c r="A295" s="40"/>
      <c r="B295" s="41"/>
      <c r="C295" s="199" t="s">
        <v>520</v>
      </c>
      <c r="D295" s="199" t="s">
        <v>123</v>
      </c>
      <c r="E295" s="200" t="s">
        <v>521</v>
      </c>
      <c r="F295" s="201" t="s">
        <v>522</v>
      </c>
      <c r="G295" s="202" t="s">
        <v>258</v>
      </c>
      <c r="H295" s="203">
        <v>2</v>
      </c>
      <c r="I295" s="204"/>
      <c r="J295" s="205">
        <f>ROUND(I295*H295,2)</f>
        <v>0</v>
      </c>
      <c r="K295" s="201" t="s">
        <v>127</v>
      </c>
      <c r="L295" s="46"/>
      <c r="M295" s="206" t="s">
        <v>19</v>
      </c>
      <c r="N295" s="207" t="s">
        <v>43</v>
      </c>
      <c r="O295" s="86"/>
      <c r="P295" s="208">
        <f>O295*H295</f>
        <v>0</v>
      </c>
      <c r="Q295" s="208">
        <v>0</v>
      </c>
      <c r="R295" s="208">
        <f>Q295*H295</f>
        <v>0</v>
      </c>
      <c r="S295" s="208">
        <v>0.087999999999999995</v>
      </c>
      <c r="T295" s="209">
        <f>S295*H295</f>
        <v>0.17599999999999999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0" t="s">
        <v>237</v>
      </c>
      <c r="AT295" s="210" t="s">
        <v>123</v>
      </c>
      <c r="AU295" s="210" t="s">
        <v>79</v>
      </c>
      <c r="AY295" s="19" t="s">
        <v>120</v>
      </c>
      <c r="BE295" s="211">
        <f>IF(N295="základní",J295,0)</f>
        <v>0</v>
      </c>
      <c r="BF295" s="211">
        <f>IF(N295="snížená",J295,0)</f>
        <v>0</v>
      </c>
      <c r="BG295" s="211">
        <f>IF(N295="zákl. přenesená",J295,0)</f>
        <v>0</v>
      </c>
      <c r="BH295" s="211">
        <f>IF(N295="sníž. přenesená",J295,0)</f>
        <v>0</v>
      </c>
      <c r="BI295" s="211">
        <f>IF(N295="nulová",J295,0)</f>
        <v>0</v>
      </c>
      <c r="BJ295" s="19" t="s">
        <v>77</v>
      </c>
      <c r="BK295" s="211">
        <f>ROUND(I295*H295,2)</f>
        <v>0</v>
      </c>
      <c r="BL295" s="19" t="s">
        <v>237</v>
      </c>
      <c r="BM295" s="210" t="s">
        <v>523</v>
      </c>
    </row>
    <row r="296" s="2" customFormat="1">
      <c r="A296" s="40"/>
      <c r="B296" s="41"/>
      <c r="C296" s="42"/>
      <c r="D296" s="212" t="s">
        <v>130</v>
      </c>
      <c r="E296" s="42"/>
      <c r="F296" s="213" t="s">
        <v>524</v>
      </c>
      <c r="G296" s="42"/>
      <c r="H296" s="42"/>
      <c r="I296" s="214"/>
      <c r="J296" s="42"/>
      <c r="K296" s="42"/>
      <c r="L296" s="46"/>
      <c r="M296" s="215"/>
      <c r="N296" s="216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130</v>
      </c>
      <c r="AU296" s="19" t="s">
        <v>79</v>
      </c>
    </row>
    <row r="297" s="2" customFormat="1" ht="16.5" customHeight="1">
      <c r="A297" s="40"/>
      <c r="B297" s="41"/>
      <c r="C297" s="199" t="s">
        <v>525</v>
      </c>
      <c r="D297" s="199" t="s">
        <v>123</v>
      </c>
      <c r="E297" s="200" t="s">
        <v>526</v>
      </c>
      <c r="F297" s="201" t="s">
        <v>527</v>
      </c>
      <c r="G297" s="202" t="s">
        <v>258</v>
      </c>
      <c r="H297" s="203">
        <v>2</v>
      </c>
      <c r="I297" s="204"/>
      <c r="J297" s="205">
        <f>ROUND(I297*H297,2)</f>
        <v>0</v>
      </c>
      <c r="K297" s="201" t="s">
        <v>127</v>
      </c>
      <c r="L297" s="46"/>
      <c r="M297" s="206" t="s">
        <v>19</v>
      </c>
      <c r="N297" s="207" t="s">
        <v>43</v>
      </c>
      <c r="O297" s="86"/>
      <c r="P297" s="208">
        <f>O297*H297</f>
        <v>0</v>
      </c>
      <c r="Q297" s="208">
        <v>0</v>
      </c>
      <c r="R297" s="208">
        <f>Q297*H297</f>
        <v>0</v>
      </c>
      <c r="S297" s="208">
        <v>0.00156</v>
      </c>
      <c r="T297" s="209">
        <f>S297*H297</f>
        <v>0.0031199999999999999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0" t="s">
        <v>237</v>
      </c>
      <c r="AT297" s="210" t="s">
        <v>123</v>
      </c>
      <c r="AU297" s="210" t="s">
        <v>79</v>
      </c>
      <c r="AY297" s="19" t="s">
        <v>120</v>
      </c>
      <c r="BE297" s="211">
        <f>IF(N297="základní",J297,0)</f>
        <v>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19" t="s">
        <v>77</v>
      </c>
      <c r="BK297" s="211">
        <f>ROUND(I297*H297,2)</f>
        <v>0</v>
      </c>
      <c r="BL297" s="19" t="s">
        <v>237</v>
      </c>
      <c r="BM297" s="210" t="s">
        <v>528</v>
      </c>
    </row>
    <row r="298" s="2" customFormat="1">
      <c r="A298" s="40"/>
      <c r="B298" s="41"/>
      <c r="C298" s="42"/>
      <c r="D298" s="212" t="s">
        <v>130</v>
      </c>
      <c r="E298" s="42"/>
      <c r="F298" s="213" t="s">
        <v>529</v>
      </c>
      <c r="G298" s="42"/>
      <c r="H298" s="42"/>
      <c r="I298" s="214"/>
      <c r="J298" s="42"/>
      <c r="K298" s="42"/>
      <c r="L298" s="46"/>
      <c r="M298" s="215"/>
      <c r="N298" s="216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130</v>
      </c>
      <c r="AU298" s="19" t="s">
        <v>79</v>
      </c>
    </row>
    <row r="299" s="2" customFormat="1" ht="16.5" customHeight="1">
      <c r="A299" s="40"/>
      <c r="B299" s="41"/>
      <c r="C299" s="199" t="s">
        <v>530</v>
      </c>
      <c r="D299" s="199" t="s">
        <v>123</v>
      </c>
      <c r="E299" s="200" t="s">
        <v>531</v>
      </c>
      <c r="F299" s="201" t="s">
        <v>532</v>
      </c>
      <c r="G299" s="202" t="s">
        <v>258</v>
      </c>
      <c r="H299" s="203">
        <v>3</v>
      </c>
      <c r="I299" s="204"/>
      <c r="J299" s="205">
        <f>ROUND(I299*H299,2)</f>
        <v>0</v>
      </c>
      <c r="K299" s="201" t="s">
        <v>127</v>
      </c>
      <c r="L299" s="46"/>
      <c r="M299" s="206" t="s">
        <v>19</v>
      </c>
      <c r="N299" s="207" t="s">
        <v>43</v>
      </c>
      <c r="O299" s="86"/>
      <c r="P299" s="208">
        <f>O299*H299</f>
        <v>0</v>
      </c>
      <c r="Q299" s="208">
        <v>0</v>
      </c>
      <c r="R299" s="208">
        <f>Q299*H299</f>
        <v>0</v>
      </c>
      <c r="S299" s="208">
        <v>0.00085999999999999998</v>
      </c>
      <c r="T299" s="209">
        <f>S299*H299</f>
        <v>0.0025799999999999998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0" t="s">
        <v>237</v>
      </c>
      <c r="AT299" s="210" t="s">
        <v>123</v>
      </c>
      <c r="AU299" s="210" t="s">
        <v>79</v>
      </c>
      <c r="AY299" s="19" t="s">
        <v>120</v>
      </c>
      <c r="BE299" s="211">
        <f>IF(N299="základní",J299,0)</f>
        <v>0</v>
      </c>
      <c r="BF299" s="211">
        <f>IF(N299="snížená",J299,0)</f>
        <v>0</v>
      </c>
      <c r="BG299" s="211">
        <f>IF(N299="zákl. přenesená",J299,0)</f>
        <v>0</v>
      </c>
      <c r="BH299" s="211">
        <f>IF(N299="sníž. přenesená",J299,0)</f>
        <v>0</v>
      </c>
      <c r="BI299" s="211">
        <f>IF(N299="nulová",J299,0)</f>
        <v>0</v>
      </c>
      <c r="BJ299" s="19" t="s">
        <v>77</v>
      </c>
      <c r="BK299" s="211">
        <f>ROUND(I299*H299,2)</f>
        <v>0</v>
      </c>
      <c r="BL299" s="19" t="s">
        <v>237</v>
      </c>
      <c r="BM299" s="210" t="s">
        <v>533</v>
      </c>
    </row>
    <row r="300" s="2" customFormat="1">
      <c r="A300" s="40"/>
      <c r="B300" s="41"/>
      <c r="C300" s="42"/>
      <c r="D300" s="212" t="s">
        <v>130</v>
      </c>
      <c r="E300" s="42"/>
      <c r="F300" s="213" t="s">
        <v>534</v>
      </c>
      <c r="G300" s="42"/>
      <c r="H300" s="42"/>
      <c r="I300" s="214"/>
      <c r="J300" s="42"/>
      <c r="K300" s="42"/>
      <c r="L300" s="46"/>
      <c r="M300" s="215"/>
      <c r="N300" s="216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130</v>
      </c>
      <c r="AU300" s="19" t="s">
        <v>79</v>
      </c>
    </row>
    <row r="301" s="2" customFormat="1" ht="16.5" customHeight="1">
      <c r="A301" s="40"/>
      <c r="B301" s="41"/>
      <c r="C301" s="199" t="s">
        <v>535</v>
      </c>
      <c r="D301" s="199" t="s">
        <v>123</v>
      </c>
      <c r="E301" s="200" t="s">
        <v>536</v>
      </c>
      <c r="F301" s="201" t="s">
        <v>537</v>
      </c>
      <c r="G301" s="202" t="s">
        <v>404</v>
      </c>
      <c r="H301" s="203">
        <v>5</v>
      </c>
      <c r="I301" s="204"/>
      <c r="J301" s="205">
        <f>ROUND(I301*H301,2)</f>
        <v>0</v>
      </c>
      <c r="K301" s="201" t="s">
        <v>127</v>
      </c>
      <c r="L301" s="46"/>
      <c r="M301" s="206" t="s">
        <v>19</v>
      </c>
      <c r="N301" s="207" t="s">
        <v>43</v>
      </c>
      <c r="O301" s="86"/>
      <c r="P301" s="208">
        <f>O301*H301</f>
        <v>0</v>
      </c>
      <c r="Q301" s="208">
        <v>0</v>
      </c>
      <c r="R301" s="208">
        <f>Q301*H301</f>
        <v>0</v>
      </c>
      <c r="S301" s="208">
        <v>0.00084999999999999995</v>
      </c>
      <c r="T301" s="209">
        <f>S301*H301</f>
        <v>0.0042499999999999994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0" t="s">
        <v>237</v>
      </c>
      <c r="AT301" s="210" t="s">
        <v>123</v>
      </c>
      <c r="AU301" s="210" t="s">
        <v>79</v>
      </c>
      <c r="AY301" s="19" t="s">
        <v>120</v>
      </c>
      <c r="BE301" s="211">
        <f>IF(N301="základní",J301,0)</f>
        <v>0</v>
      </c>
      <c r="BF301" s="211">
        <f>IF(N301="snížená",J301,0)</f>
        <v>0</v>
      </c>
      <c r="BG301" s="211">
        <f>IF(N301="zákl. přenesená",J301,0)</f>
        <v>0</v>
      </c>
      <c r="BH301" s="211">
        <f>IF(N301="sníž. přenesená",J301,0)</f>
        <v>0</v>
      </c>
      <c r="BI301" s="211">
        <f>IF(N301="nulová",J301,0)</f>
        <v>0</v>
      </c>
      <c r="BJ301" s="19" t="s">
        <v>77</v>
      </c>
      <c r="BK301" s="211">
        <f>ROUND(I301*H301,2)</f>
        <v>0</v>
      </c>
      <c r="BL301" s="19" t="s">
        <v>237</v>
      </c>
      <c r="BM301" s="210" t="s">
        <v>538</v>
      </c>
    </row>
    <row r="302" s="2" customFormat="1">
      <c r="A302" s="40"/>
      <c r="B302" s="41"/>
      <c r="C302" s="42"/>
      <c r="D302" s="212" t="s">
        <v>130</v>
      </c>
      <c r="E302" s="42"/>
      <c r="F302" s="213" t="s">
        <v>539</v>
      </c>
      <c r="G302" s="42"/>
      <c r="H302" s="42"/>
      <c r="I302" s="214"/>
      <c r="J302" s="42"/>
      <c r="K302" s="42"/>
      <c r="L302" s="46"/>
      <c r="M302" s="215"/>
      <c r="N302" s="216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130</v>
      </c>
      <c r="AU302" s="19" t="s">
        <v>79</v>
      </c>
    </row>
    <row r="303" s="2" customFormat="1" ht="16.5" customHeight="1">
      <c r="A303" s="40"/>
      <c r="B303" s="41"/>
      <c r="C303" s="199" t="s">
        <v>540</v>
      </c>
      <c r="D303" s="199" t="s">
        <v>123</v>
      </c>
      <c r="E303" s="200" t="s">
        <v>541</v>
      </c>
      <c r="F303" s="201" t="s">
        <v>542</v>
      </c>
      <c r="G303" s="202" t="s">
        <v>258</v>
      </c>
      <c r="H303" s="203">
        <v>2</v>
      </c>
      <c r="I303" s="204"/>
      <c r="J303" s="205">
        <f>ROUND(I303*H303,2)</f>
        <v>0</v>
      </c>
      <c r="K303" s="201" t="s">
        <v>127</v>
      </c>
      <c r="L303" s="46"/>
      <c r="M303" s="206" t="s">
        <v>19</v>
      </c>
      <c r="N303" s="207" t="s">
        <v>43</v>
      </c>
      <c r="O303" s="86"/>
      <c r="P303" s="208">
        <f>O303*H303</f>
        <v>0</v>
      </c>
      <c r="Q303" s="208">
        <v>0.031919999999999997</v>
      </c>
      <c r="R303" s="208">
        <f>Q303*H303</f>
        <v>0.063839999999999994</v>
      </c>
      <c r="S303" s="208">
        <v>0</v>
      </c>
      <c r="T303" s="20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0" t="s">
        <v>237</v>
      </c>
      <c r="AT303" s="210" t="s">
        <v>123</v>
      </c>
      <c r="AU303" s="210" t="s">
        <v>79</v>
      </c>
      <c r="AY303" s="19" t="s">
        <v>120</v>
      </c>
      <c r="BE303" s="211">
        <f>IF(N303="základní",J303,0)</f>
        <v>0</v>
      </c>
      <c r="BF303" s="211">
        <f>IF(N303="snížená",J303,0)</f>
        <v>0</v>
      </c>
      <c r="BG303" s="211">
        <f>IF(N303="zákl. přenesená",J303,0)</f>
        <v>0</v>
      </c>
      <c r="BH303" s="211">
        <f>IF(N303="sníž. přenesená",J303,0)</f>
        <v>0</v>
      </c>
      <c r="BI303" s="211">
        <f>IF(N303="nulová",J303,0)</f>
        <v>0</v>
      </c>
      <c r="BJ303" s="19" t="s">
        <v>77</v>
      </c>
      <c r="BK303" s="211">
        <f>ROUND(I303*H303,2)</f>
        <v>0</v>
      </c>
      <c r="BL303" s="19" t="s">
        <v>237</v>
      </c>
      <c r="BM303" s="210" t="s">
        <v>543</v>
      </c>
    </row>
    <row r="304" s="2" customFormat="1">
      <c r="A304" s="40"/>
      <c r="B304" s="41"/>
      <c r="C304" s="42"/>
      <c r="D304" s="212" t="s">
        <v>130</v>
      </c>
      <c r="E304" s="42"/>
      <c r="F304" s="213" t="s">
        <v>544</v>
      </c>
      <c r="G304" s="42"/>
      <c r="H304" s="42"/>
      <c r="I304" s="214"/>
      <c r="J304" s="42"/>
      <c r="K304" s="42"/>
      <c r="L304" s="46"/>
      <c r="M304" s="215"/>
      <c r="N304" s="216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130</v>
      </c>
      <c r="AU304" s="19" t="s">
        <v>79</v>
      </c>
    </row>
    <row r="305" s="2" customFormat="1">
      <c r="A305" s="40"/>
      <c r="B305" s="41"/>
      <c r="C305" s="42"/>
      <c r="D305" s="219" t="s">
        <v>545</v>
      </c>
      <c r="E305" s="42"/>
      <c r="F305" s="261" t="s">
        <v>546</v>
      </c>
      <c r="G305" s="42"/>
      <c r="H305" s="42"/>
      <c r="I305" s="214"/>
      <c r="J305" s="42"/>
      <c r="K305" s="42"/>
      <c r="L305" s="46"/>
      <c r="M305" s="215"/>
      <c r="N305" s="216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545</v>
      </c>
      <c r="AU305" s="19" t="s">
        <v>79</v>
      </c>
    </row>
    <row r="306" s="2" customFormat="1" ht="21.75" customHeight="1">
      <c r="A306" s="40"/>
      <c r="B306" s="41"/>
      <c r="C306" s="199" t="s">
        <v>547</v>
      </c>
      <c r="D306" s="199" t="s">
        <v>123</v>
      </c>
      <c r="E306" s="200" t="s">
        <v>548</v>
      </c>
      <c r="F306" s="201" t="s">
        <v>549</v>
      </c>
      <c r="G306" s="202" t="s">
        <v>258</v>
      </c>
      <c r="H306" s="203">
        <v>1</v>
      </c>
      <c r="I306" s="204"/>
      <c r="J306" s="205">
        <f>ROUND(I306*H306,2)</f>
        <v>0</v>
      </c>
      <c r="K306" s="201" t="s">
        <v>127</v>
      </c>
      <c r="L306" s="46"/>
      <c r="M306" s="206" t="s">
        <v>19</v>
      </c>
      <c r="N306" s="207" t="s">
        <v>43</v>
      </c>
      <c r="O306" s="86"/>
      <c r="P306" s="208">
        <f>O306*H306</f>
        <v>0</v>
      </c>
      <c r="Q306" s="208">
        <v>0.013820000000000001</v>
      </c>
      <c r="R306" s="208">
        <f>Q306*H306</f>
        <v>0.013820000000000001</v>
      </c>
      <c r="S306" s="208">
        <v>0</v>
      </c>
      <c r="T306" s="20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0" t="s">
        <v>237</v>
      </c>
      <c r="AT306" s="210" t="s">
        <v>123</v>
      </c>
      <c r="AU306" s="210" t="s">
        <v>79</v>
      </c>
      <c r="AY306" s="19" t="s">
        <v>120</v>
      </c>
      <c r="BE306" s="211">
        <f>IF(N306="základní",J306,0)</f>
        <v>0</v>
      </c>
      <c r="BF306" s="211">
        <f>IF(N306="snížená",J306,0)</f>
        <v>0</v>
      </c>
      <c r="BG306" s="211">
        <f>IF(N306="zákl. přenesená",J306,0)</f>
        <v>0</v>
      </c>
      <c r="BH306" s="211">
        <f>IF(N306="sníž. přenesená",J306,0)</f>
        <v>0</v>
      </c>
      <c r="BI306" s="211">
        <f>IF(N306="nulová",J306,0)</f>
        <v>0</v>
      </c>
      <c r="BJ306" s="19" t="s">
        <v>77</v>
      </c>
      <c r="BK306" s="211">
        <f>ROUND(I306*H306,2)</f>
        <v>0</v>
      </c>
      <c r="BL306" s="19" t="s">
        <v>237</v>
      </c>
      <c r="BM306" s="210" t="s">
        <v>550</v>
      </c>
    </row>
    <row r="307" s="2" customFormat="1">
      <c r="A307" s="40"/>
      <c r="B307" s="41"/>
      <c r="C307" s="42"/>
      <c r="D307" s="212" t="s">
        <v>130</v>
      </c>
      <c r="E307" s="42"/>
      <c r="F307" s="213" t="s">
        <v>551</v>
      </c>
      <c r="G307" s="42"/>
      <c r="H307" s="42"/>
      <c r="I307" s="214"/>
      <c r="J307" s="42"/>
      <c r="K307" s="42"/>
      <c r="L307" s="46"/>
      <c r="M307" s="215"/>
      <c r="N307" s="216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130</v>
      </c>
      <c r="AU307" s="19" t="s">
        <v>79</v>
      </c>
    </row>
    <row r="308" s="2" customFormat="1" ht="16.5" customHeight="1">
      <c r="A308" s="40"/>
      <c r="B308" s="41"/>
      <c r="C308" s="199" t="s">
        <v>552</v>
      </c>
      <c r="D308" s="199" t="s">
        <v>123</v>
      </c>
      <c r="E308" s="200" t="s">
        <v>553</v>
      </c>
      <c r="F308" s="201" t="s">
        <v>554</v>
      </c>
      <c r="G308" s="202" t="s">
        <v>404</v>
      </c>
      <c r="H308" s="203">
        <v>1</v>
      </c>
      <c r="I308" s="204"/>
      <c r="J308" s="205">
        <f>ROUND(I308*H308,2)</f>
        <v>0</v>
      </c>
      <c r="K308" s="201" t="s">
        <v>19</v>
      </c>
      <c r="L308" s="46"/>
      <c r="M308" s="206" t="s">
        <v>19</v>
      </c>
      <c r="N308" s="207" t="s">
        <v>43</v>
      </c>
      <c r="O308" s="86"/>
      <c r="P308" s="208">
        <f>O308*H308</f>
        <v>0</v>
      </c>
      <c r="Q308" s="208">
        <v>0</v>
      </c>
      <c r="R308" s="208">
        <f>Q308*H308</f>
        <v>0</v>
      </c>
      <c r="S308" s="208">
        <v>0</v>
      </c>
      <c r="T308" s="20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0" t="s">
        <v>237</v>
      </c>
      <c r="AT308" s="210" t="s">
        <v>123</v>
      </c>
      <c r="AU308" s="210" t="s">
        <v>79</v>
      </c>
      <c r="AY308" s="19" t="s">
        <v>120</v>
      </c>
      <c r="BE308" s="211">
        <f>IF(N308="základní",J308,0)</f>
        <v>0</v>
      </c>
      <c r="BF308" s="211">
        <f>IF(N308="snížená",J308,0)</f>
        <v>0</v>
      </c>
      <c r="BG308" s="211">
        <f>IF(N308="zákl. přenesená",J308,0)</f>
        <v>0</v>
      </c>
      <c r="BH308" s="211">
        <f>IF(N308="sníž. přenesená",J308,0)</f>
        <v>0</v>
      </c>
      <c r="BI308" s="211">
        <f>IF(N308="nulová",J308,0)</f>
        <v>0</v>
      </c>
      <c r="BJ308" s="19" t="s">
        <v>77</v>
      </c>
      <c r="BK308" s="211">
        <f>ROUND(I308*H308,2)</f>
        <v>0</v>
      </c>
      <c r="BL308" s="19" t="s">
        <v>237</v>
      </c>
      <c r="BM308" s="210" t="s">
        <v>555</v>
      </c>
    </row>
    <row r="309" s="2" customFormat="1" ht="24.15" customHeight="1">
      <c r="A309" s="40"/>
      <c r="B309" s="41"/>
      <c r="C309" s="199" t="s">
        <v>556</v>
      </c>
      <c r="D309" s="199" t="s">
        <v>123</v>
      </c>
      <c r="E309" s="200" t="s">
        <v>557</v>
      </c>
      <c r="F309" s="201" t="s">
        <v>558</v>
      </c>
      <c r="G309" s="202" t="s">
        <v>258</v>
      </c>
      <c r="H309" s="203">
        <v>2</v>
      </c>
      <c r="I309" s="204"/>
      <c r="J309" s="205">
        <f>ROUND(I309*H309,2)</f>
        <v>0</v>
      </c>
      <c r="K309" s="201" t="s">
        <v>127</v>
      </c>
      <c r="L309" s="46"/>
      <c r="M309" s="206" t="s">
        <v>19</v>
      </c>
      <c r="N309" s="207" t="s">
        <v>43</v>
      </c>
      <c r="O309" s="86"/>
      <c r="P309" s="208">
        <f>O309*H309</f>
        <v>0</v>
      </c>
      <c r="Q309" s="208">
        <v>0.016469999999999999</v>
      </c>
      <c r="R309" s="208">
        <f>Q309*H309</f>
        <v>0.032939999999999997</v>
      </c>
      <c r="S309" s="208">
        <v>0</v>
      </c>
      <c r="T309" s="20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0" t="s">
        <v>237</v>
      </c>
      <c r="AT309" s="210" t="s">
        <v>123</v>
      </c>
      <c r="AU309" s="210" t="s">
        <v>79</v>
      </c>
      <c r="AY309" s="19" t="s">
        <v>120</v>
      </c>
      <c r="BE309" s="211">
        <f>IF(N309="základní",J309,0)</f>
        <v>0</v>
      </c>
      <c r="BF309" s="211">
        <f>IF(N309="snížená",J309,0)</f>
        <v>0</v>
      </c>
      <c r="BG309" s="211">
        <f>IF(N309="zákl. přenesená",J309,0)</f>
        <v>0</v>
      </c>
      <c r="BH309" s="211">
        <f>IF(N309="sníž. přenesená",J309,0)</f>
        <v>0</v>
      </c>
      <c r="BI309" s="211">
        <f>IF(N309="nulová",J309,0)</f>
        <v>0</v>
      </c>
      <c r="BJ309" s="19" t="s">
        <v>77</v>
      </c>
      <c r="BK309" s="211">
        <f>ROUND(I309*H309,2)</f>
        <v>0</v>
      </c>
      <c r="BL309" s="19" t="s">
        <v>237</v>
      </c>
      <c r="BM309" s="210" t="s">
        <v>559</v>
      </c>
    </row>
    <row r="310" s="2" customFormat="1">
      <c r="A310" s="40"/>
      <c r="B310" s="41"/>
      <c r="C310" s="42"/>
      <c r="D310" s="212" t="s">
        <v>130</v>
      </c>
      <c r="E310" s="42"/>
      <c r="F310" s="213" t="s">
        <v>560</v>
      </c>
      <c r="G310" s="42"/>
      <c r="H310" s="42"/>
      <c r="I310" s="214"/>
      <c r="J310" s="42"/>
      <c r="K310" s="42"/>
      <c r="L310" s="46"/>
      <c r="M310" s="215"/>
      <c r="N310" s="216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130</v>
      </c>
      <c r="AU310" s="19" t="s">
        <v>79</v>
      </c>
    </row>
    <row r="311" s="2" customFormat="1" ht="16.5" customHeight="1">
      <c r="A311" s="40"/>
      <c r="B311" s="41"/>
      <c r="C311" s="199" t="s">
        <v>561</v>
      </c>
      <c r="D311" s="199" t="s">
        <v>123</v>
      </c>
      <c r="E311" s="200" t="s">
        <v>562</v>
      </c>
      <c r="F311" s="201" t="s">
        <v>563</v>
      </c>
      <c r="G311" s="202" t="s">
        <v>258</v>
      </c>
      <c r="H311" s="203">
        <v>2</v>
      </c>
      <c r="I311" s="204"/>
      <c r="J311" s="205">
        <f>ROUND(I311*H311,2)</f>
        <v>0</v>
      </c>
      <c r="K311" s="201" t="s">
        <v>127</v>
      </c>
      <c r="L311" s="46"/>
      <c r="M311" s="206" t="s">
        <v>19</v>
      </c>
      <c r="N311" s="207" t="s">
        <v>43</v>
      </c>
      <c r="O311" s="86"/>
      <c r="P311" s="208">
        <f>O311*H311</f>
        <v>0</v>
      </c>
      <c r="Q311" s="208">
        <v>0.0018</v>
      </c>
      <c r="R311" s="208">
        <f>Q311*H311</f>
        <v>0.0035999999999999999</v>
      </c>
      <c r="S311" s="208">
        <v>0</v>
      </c>
      <c r="T311" s="20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0" t="s">
        <v>237</v>
      </c>
      <c r="AT311" s="210" t="s">
        <v>123</v>
      </c>
      <c r="AU311" s="210" t="s">
        <v>79</v>
      </c>
      <c r="AY311" s="19" t="s">
        <v>120</v>
      </c>
      <c r="BE311" s="211">
        <f>IF(N311="základní",J311,0)</f>
        <v>0</v>
      </c>
      <c r="BF311" s="211">
        <f>IF(N311="snížená",J311,0)</f>
        <v>0</v>
      </c>
      <c r="BG311" s="211">
        <f>IF(N311="zákl. přenesená",J311,0)</f>
        <v>0</v>
      </c>
      <c r="BH311" s="211">
        <f>IF(N311="sníž. přenesená",J311,0)</f>
        <v>0</v>
      </c>
      <c r="BI311" s="211">
        <f>IF(N311="nulová",J311,0)</f>
        <v>0</v>
      </c>
      <c r="BJ311" s="19" t="s">
        <v>77</v>
      </c>
      <c r="BK311" s="211">
        <f>ROUND(I311*H311,2)</f>
        <v>0</v>
      </c>
      <c r="BL311" s="19" t="s">
        <v>237</v>
      </c>
      <c r="BM311" s="210" t="s">
        <v>564</v>
      </c>
    </row>
    <row r="312" s="2" customFormat="1">
      <c r="A312" s="40"/>
      <c r="B312" s="41"/>
      <c r="C312" s="42"/>
      <c r="D312" s="212" t="s">
        <v>130</v>
      </c>
      <c r="E312" s="42"/>
      <c r="F312" s="213" t="s">
        <v>565</v>
      </c>
      <c r="G312" s="42"/>
      <c r="H312" s="42"/>
      <c r="I312" s="214"/>
      <c r="J312" s="42"/>
      <c r="K312" s="42"/>
      <c r="L312" s="46"/>
      <c r="M312" s="215"/>
      <c r="N312" s="216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130</v>
      </c>
      <c r="AU312" s="19" t="s">
        <v>79</v>
      </c>
    </row>
    <row r="313" s="2" customFormat="1" ht="16.5" customHeight="1">
      <c r="A313" s="40"/>
      <c r="B313" s="41"/>
      <c r="C313" s="199" t="s">
        <v>566</v>
      </c>
      <c r="D313" s="199" t="s">
        <v>123</v>
      </c>
      <c r="E313" s="200" t="s">
        <v>567</v>
      </c>
      <c r="F313" s="201" t="s">
        <v>568</v>
      </c>
      <c r="G313" s="202" t="s">
        <v>404</v>
      </c>
      <c r="H313" s="203">
        <v>2</v>
      </c>
      <c r="I313" s="204"/>
      <c r="J313" s="205">
        <f>ROUND(I313*H313,2)</f>
        <v>0</v>
      </c>
      <c r="K313" s="201" t="s">
        <v>127</v>
      </c>
      <c r="L313" s="46"/>
      <c r="M313" s="206" t="s">
        <v>19</v>
      </c>
      <c r="N313" s="207" t="s">
        <v>43</v>
      </c>
      <c r="O313" s="86"/>
      <c r="P313" s="208">
        <f>O313*H313</f>
        <v>0</v>
      </c>
      <c r="Q313" s="208">
        <v>0.00014999999999999999</v>
      </c>
      <c r="R313" s="208">
        <f>Q313*H313</f>
        <v>0.00029999999999999997</v>
      </c>
      <c r="S313" s="208">
        <v>0</v>
      </c>
      <c r="T313" s="20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0" t="s">
        <v>237</v>
      </c>
      <c r="AT313" s="210" t="s">
        <v>123</v>
      </c>
      <c r="AU313" s="210" t="s">
        <v>79</v>
      </c>
      <c r="AY313" s="19" t="s">
        <v>120</v>
      </c>
      <c r="BE313" s="211">
        <f>IF(N313="základní",J313,0)</f>
        <v>0</v>
      </c>
      <c r="BF313" s="211">
        <f>IF(N313="snížená",J313,0)</f>
        <v>0</v>
      </c>
      <c r="BG313" s="211">
        <f>IF(N313="zákl. přenesená",J313,0)</f>
        <v>0</v>
      </c>
      <c r="BH313" s="211">
        <f>IF(N313="sníž. přenesená",J313,0)</f>
        <v>0</v>
      </c>
      <c r="BI313" s="211">
        <f>IF(N313="nulová",J313,0)</f>
        <v>0</v>
      </c>
      <c r="BJ313" s="19" t="s">
        <v>77</v>
      </c>
      <c r="BK313" s="211">
        <f>ROUND(I313*H313,2)</f>
        <v>0</v>
      </c>
      <c r="BL313" s="19" t="s">
        <v>237</v>
      </c>
      <c r="BM313" s="210" t="s">
        <v>569</v>
      </c>
    </row>
    <row r="314" s="2" customFormat="1">
      <c r="A314" s="40"/>
      <c r="B314" s="41"/>
      <c r="C314" s="42"/>
      <c r="D314" s="212" t="s">
        <v>130</v>
      </c>
      <c r="E314" s="42"/>
      <c r="F314" s="213" t="s">
        <v>570</v>
      </c>
      <c r="G314" s="42"/>
      <c r="H314" s="42"/>
      <c r="I314" s="214"/>
      <c r="J314" s="42"/>
      <c r="K314" s="42"/>
      <c r="L314" s="46"/>
      <c r="M314" s="215"/>
      <c r="N314" s="216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130</v>
      </c>
      <c r="AU314" s="19" t="s">
        <v>79</v>
      </c>
    </row>
    <row r="315" s="2" customFormat="1" ht="16.5" customHeight="1">
      <c r="A315" s="40"/>
      <c r="B315" s="41"/>
      <c r="C315" s="250" t="s">
        <v>571</v>
      </c>
      <c r="D315" s="250" t="s">
        <v>203</v>
      </c>
      <c r="E315" s="251" t="s">
        <v>572</v>
      </c>
      <c r="F315" s="252" t="s">
        <v>573</v>
      </c>
      <c r="G315" s="253" t="s">
        <v>404</v>
      </c>
      <c r="H315" s="254">
        <v>2</v>
      </c>
      <c r="I315" s="255"/>
      <c r="J315" s="256">
        <f>ROUND(I315*H315,2)</f>
        <v>0</v>
      </c>
      <c r="K315" s="252" t="s">
        <v>19</v>
      </c>
      <c r="L315" s="257"/>
      <c r="M315" s="258" t="s">
        <v>19</v>
      </c>
      <c r="N315" s="259" t="s">
        <v>43</v>
      </c>
      <c r="O315" s="86"/>
      <c r="P315" s="208">
        <f>O315*H315</f>
        <v>0</v>
      </c>
      <c r="Q315" s="208">
        <v>0.00072000000000000005</v>
      </c>
      <c r="R315" s="208">
        <f>Q315*H315</f>
        <v>0.0014400000000000001</v>
      </c>
      <c r="S315" s="208">
        <v>0</v>
      </c>
      <c r="T315" s="20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0" t="s">
        <v>333</v>
      </c>
      <c r="AT315" s="210" t="s">
        <v>203</v>
      </c>
      <c r="AU315" s="210" t="s">
        <v>79</v>
      </c>
      <c r="AY315" s="19" t="s">
        <v>120</v>
      </c>
      <c r="BE315" s="211">
        <f>IF(N315="základní",J315,0)</f>
        <v>0</v>
      </c>
      <c r="BF315" s="211">
        <f>IF(N315="snížená",J315,0)</f>
        <v>0</v>
      </c>
      <c r="BG315" s="211">
        <f>IF(N315="zákl. přenesená",J315,0)</f>
        <v>0</v>
      </c>
      <c r="BH315" s="211">
        <f>IF(N315="sníž. přenesená",J315,0)</f>
        <v>0</v>
      </c>
      <c r="BI315" s="211">
        <f>IF(N315="nulová",J315,0)</f>
        <v>0</v>
      </c>
      <c r="BJ315" s="19" t="s">
        <v>77</v>
      </c>
      <c r="BK315" s="211">
        <f>ROUND(I315*H315,2)</f>
        <v>0</v>
      </c>
      <c r="BL315" s="19" t="s">
        <v>237</v>
      </c>
      <c r="BM315" s="210" t="s">
        <v>574</v>
      </c>
    </row>
    <row r="316" s="2" customFormat="1" ht="21.75" customHeight="1">
      <c r="A316" s="40"/>
      <c r="B316" s="41"/>
      <c r="C316" s="199" t="s">
        <v>575</v>
      </c>
      <c r="D316" s="199" t="s">
        <v>123</v>
      </c>
      <c r="E316" s="200" t="s">
        <v>576</v>
      </c>
      <c r="F316" s="201" t="s">
        <v>577</v>
      </c>
      <c r="G316" s="202" t="s">
        <v>258</v>
      </c>
      <c r="H316" s="203">
        <v>2</v>
      </c>
      <c r="I316" s="204"/>
      <c r="J316" s="205">
        <f>ROUND(I316*H316,2)</f>
        <v>0</v>
      </c>
      <c r="K316" s="201" t="s">
        <v>19</v>
      </c>
      <c r="L316" s="46"/>
      <c r="M316" s="206" t="s">
        <v>19</v>
      </c>
      <c r="N316" s="207" t="s">
        <v>43</v>
      </c>
      <c r="O316" s="86"/>
      <c r="P316" s="208">
        <f>O316*H316</f>
        <v>0</v>
      </c>
      <c r="Q316" s="208">
        <v>0.0030899999999999999</v>
      </c>
      <c r="R316" s="208">
        <f>Q316*H316</f>
        <v>0.0061799999999999997</v>
      </c>
      <c r="S316" s="208">
        <v>0</v>
      </c>
      <c r="T316" s="20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0" t="s">
        <v>237</v>
      </c>
      <c r="AT316" s="210" t="s">
        <v>123</v>
      </c>
      <c r="AU316" s="210" t="s">
        <v>79</v>
      </c>
      <c r="AY316" s="19" t="s">
        <v>120</v>
      </c>
      <c r="BE316" s="211">
        <f>IF(N316="základní",J316,0)</f>
        <v>0</v>
      </c>
      <c r="BF316" s="211">
        <f>IF(N316="snížená",J316,0)</f>
        <v>0</v>
      </c>
      <c r="BG316" s="211">
        <f>IF(N316="zákl. přenesená",J316,0)</f>
        <v>0</v>
      </c>
      <c r="BH316" s="211">
        <f>IF(N316="sníž. přenesená",J316,0)</f>
        <v>0</v>
      </c>
      <c r="BI316" s="211">
        <f>IF(N316="nulová",J316,0)</f>
        <v>0</v>
      </c>
      <c r="BJ316" s="19" t="s">
        <v>77</v>
      </c>
      <c r="BK316" s="211">
        <f>ROUND(I316*H316,2)</f>
        <v>0</v>
      </c>
      <c r="BL316" s="19" t="s">
        <v>237</v>
      </c>
      <c r="BM316" s="210" t="s">
        <v>578</v>
      </c>
    </row>
    <row r="317" s="2" customFormat="1" ht="16.5" customHeight="1">
      <c r="A317" s="40"/>
      <c r="B317" s="41"/>
      <c r="C317" s="199" t="s">
        <v>579</v>
      </c>
      <c r="D317" s="199" t="s">
        <v>123</v>
      </c>
      <c r="E317" s="200" t="s">
        <v>580</v>
      </c>
      <c r="F317" s="201" t="s">
        <v>581</v>
      </c>
      <c r="G317" s="202" t="s">
        <v>258</v>
      </c>
      <c r="H317" s="203">
        <v>6</v>
      </c>
      <c r="I317" s="204"/>
      <c r="J317" s="205">
        <f>ROUND(I317*H317,2)</f>
        <v>0</v>
      </c>
      <c r="K317" s="201" t="s">
        <v>127</v>
      </c>
      <c r="L317" s="46"/>
      <c r="M317" s="206" t="s">
        <v>19</v>
      </c>
      <c r="N317" s="207" t="s">
        <v>43</v>
      </c>
      <c r="O317" s="86"/>
      <c r="P317" s="208">
        <f>O317*H317</f>
        <v>0</v>
      </c>
      <c r="Q317" s="208">
        <v>0.00024000000000000001</v>
      </c>
      <c r="R317" s="208">
        <f>Q317*H317</f>
        <v>0.0014400000000000001</v>
      </c>
      <c r="S317" s="208">
        <v>0</v>
      </c>
      <c r="T317" s="20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0" t="s">
        <v>237</v>
      </c>
      <c r="AT317" s="210" t="s">
        <v>123</v>
      </c>
      <c r="AU317" s="210" t="s">
        <v>79</v>
      </c>
      <c r="AY317" s="19" t="s">
        <v>120</v>
      </c>
      <c r="BE317" s="211">
        <f>IF(N317="základní",J317,0)</f>
        <v>0</v>
      </c>
      <c r="BF317" s="211">
        <f>IF(N317="snížená",J317,0)</f>
        <v>0</v>
      </c>
      <c r="BG317" s="211">
        <f>IF(N317="zákl. přenesená",J317,0)</f>
        <v>0</v>
      </c>
      <c r="BH317" s="211">
        <f>IF(N317="sníž. přenesená",J317,0)</f>
        <v>0</v>
      </c>
      <c r="BI317" s="211">
        <f>IF(N317="nulová",J317,0)</f>
        <v>0</v>
      </c>
      <c r="BJ317" s="19" t="s">
        <v>77</v>
      </c>
      <c r="BK317" s="211">
        <f>ROUND(I317*H317,2)</f>
        <v>0</v>
      </c>
      <c r="BL317" s="19" t="s">
        <v>237</v>
      </c>
      <c r="BM317" s="210" t="s">
        <v>582</v>
      </c>
    </row>
    <row r="318" s="2" customFormat="1">
      <c r="A318" s="40"/>
      <c r="B318" s="41"/>
      <c r="C318" s="42"/>
      <c r="D318" s="212" t="s">
        <v>130</v>
      </c>
      <c r="E318" s="42"/>
      <c r="F318" s="213" t="s">
        <v>583</v>
      </c>
      <c r="G318" s="42"/>
      <c r="H318" s="42"/>
      <c r="I318" s="214"/>
      <c r="J318" s="42"/>
      <c r="K318" s="42"/>
      <c r="L318" s="46"/>
      <c r="M318" s="215"/>
      <c r="N318" s="216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130</v>
      </c>
      <c r="AU318" s="19" t="s">
        <v>79</v>
      </c>
    </row>
    <row r="319" s="2" customFormat="1" ht="24.15" customHeight="1">
      <c r="A319" s="40"/>
      <c r="B319" s="41"/>
      <c r="C319" s="199" t="s">
        <v>584</v>
      </c>
      <c r="D319" s="199" t="s">
        <v>123</v>
      </c>
      <c r="E319" s="200" t="s">
        <v>585</v>
      </c>
      <c r="F319" s="201" t="s">
        <v>586</v>
      </c>
      <c r="G319" s="202" t="s">
        <v>443</v>
      </c>
      <c r="H319" s="260"/>
      <c r="I319" s="204"/>
      <c r="J319" s="205">
        <f>ROUND(I319*H319,2)</f>
        <v>0</v>
      </c>
      <c r="K319" s="201" t="s">
        <v>127</v>
      </c>
      <c r="L319" s="46"/>
      <c r="M319" s="206" t="s">
        <v>19</v>
      </c>
      <c r="N319" s="207" t="s">
        <v>43</v>
      </c>
      <c r="O319" s="86"/>
      <c r="P319" s="208">
        <f>O319*H319</f>
        <v>0</v>
      </c>
      <c r="Q319" s="208">
        <v>0</v>
      </c>
      <c r="R319" s="208">
        <f>Q319*H319</f>
        <v>0</v>
      </c>
      <c r="S319" s="208">
        <v>0</v>
      </c>
      <c r="T319" s="20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0" t="s">
        <v>237</v>
      </c>
      <c r="AT319" s="210" t="s">
        <v>123</v>
      </c>
      <c r="AU319" s="210" t="s">
        <v>79</v>
      </c>
      <c r="AY319" s="19" t="s">
        <v>120</v>
      </c>
      <c r="BE319" s="211">
        <f>IF(N319="základní",J319,0)</f>
        <v>0</v>
      </c>
      <c r="BF319" s="211">
        <f>IF(N319="snížená",J319,0)</f>
        <v>0</v>
      </c>
      <c r="BG319" s="211">
        <f>IF(N319="zákl. přenesená",J319,0)</f>
        <v>0</v>
      </c>
      <c r="BH319" s="211">
        <f>IF(N319="sníž. přenesená",J319,0)</f>
        <v>0</v>
      </c>
      <c r="BI319" s="211">
        <f>IF(N319="nulová",J319,0)</f>
        <v>0</v>
      </c>
      <c r="BJ319" s="19" t="s">
        <v>77</v>
      </c>
      <c r="BK319" s="211">
        <f>ROUND(I319*H319,2)</f>
        <v>0</v>
      </c>
      <c r="BL319" s="19" t="s">
        <v>237</v>
      </c>
      <c r="BM319" s="210" t="s">
        <v>587</v>
      </c>
    </row>
    <row r="320" s="2" customFormat="1">
      <c r="A320" s="40"/>
      <c r="B320" s="41"/>
      <c r="C320" s="42"/>
      <c r="D320" s="212" t="s">
        <v>130</v>
      </c>
      <c r="E320" s="42"/>
      <c r="F320" s="213" t="s">
        <v>588</v>
      </c>
      <c r="G320" s="42"/>
      <c r="H320" s="42"/>
      <c r="I320" s="214"/>
      <c r="J320" s="42"/>
      <c r="K320" s="42"/>
      <c r="L320" s="46"/>
      <c r="M320" s="215"/>
      <c r="N320" s="216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130</v>
      </c>
      <c r="AU320" s="19" t="s">
        <v>79</v>
      </c>
    </row>
    <row r="321" s="12" customFormat="1" ht="22.8" customHeight="1">
      <c r="A321" s="12"/>
      <c r="B321" s="183"/>
      <c r="C321" s="184"/>
      <c r="D321" s="185" t="s">
        <v>71</v>
      </c>
      <c r="E321" s="197" t="s">
        <v>589</v>
      </c>
      <c r="F321" s="197" t="s">
        <v>590</v>
      </c>
      <c r="G321" s="184"/>
      <c r="H321" s="184"/>
      <c r="I321" s="187"/>
      <c r="J321" s="198">
        <f>BK321</f>
        <v>0</v>
      </c>
      <c r="K321" s="184"/>
      <c r="L321" s="189"/>
      <c r="M321" s="190"/>
      <c r="N321" s="191"/>
      <c r="O321" s="191"/>
      <c r="P321" s="192">
        <f>SUM(P322:P328)</f>
        <v>0</v>
      </c>
      <c r="Q321" s="191"/>
      <c r="R321" s="192">
        <f>SUM(R322:R328)</f>
        <v>0.02708</v>
      </c>
      <c r="S321" s="191"/>
      <c r="T321" s="193">
        <f>SUM(T322:T328)</f>
        <v>0.024930000000000001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194" t="s">
        <v>79</v>
      </c>
      <c r="AT321" s="195" t="s">
        <v>71</v>
      </c>
      <c r="AU321" s="195" t="s">
        <v>77</v>
      </c>
      <c r="AY321" s="194" t="s">
        <v>120</v>
      </c>
      <c r="BK321" s="196">
        <f>SUM(BK322:BK328)</f>
        <v>0</v>
      </c>
    </row>
    <row r="322" s="2" customFormat="1" ht="16.5" customHeight="1">
      <c r="A322" s="40"/>
      <c r="B322" s="41"/>
      <c r="C322" s="199" t="s">
        <v>591</v>
      </c>
      <c r="D322" s="199" t="s">
        <v>123</v>
      </c>
      <c r="E322" s="200" t="s">
        <v>592</v>
      </c>
      <c r="F322" s="201" t="s">
        <v>593</v>
      </c>
      <c r="G322" s="202" t="s">
        <v>404</v>
      </c>
      <c r="H322" s="203">
        <v>1</v>
      </c>
      <c r="I322" s="204"/>
      <c r="J322" s="205">
        <f>ROUND(I322*H322,2)</f>
        <v>0</v>
      </c>
      <c r="K322" s="201" t="s">
        <v>127</v>
      </c>
      <c r="L322" s="46"/>
      <c r="M322" s="206" t="s">
        <v>19</v>
      </c>
      <c r="N322" s="207" t="s">
        <v>43</v>
      </c>
      <c r="O322" s="86"/>
      <c r="P322" s="208">
        <f>O322*H322</f>
        <v>0</v>
      </c>
      <c r="Q322" s="208">
        <v>8.0000000000000007E-05</v>
      </c>
      <c r="R322" s="208">
        <f>Q322*H322</f>
        <v>8.0000000000000007E-05</v>
      </c>
      <c r="S322" s="208">
        <v>0.024930000000000001</v>
      </c>
      <c r="T322" s="209">
        <f>S322*H322</f>
        <v>0.024930000000000001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0" t="s">
        <v>237</v>
      </c>
      <c r="AT322" s="210" t="s">
        <v>123</v>
      </c>
      <c r="AU322" s="210" t="s">
        <v>79</v>
      </c>
      <c r="AY322" s="19" t="s">
        <v>120</v>
      </c>
      <c r="BE322" s="211">
        <f>IF(N322="základní",J322,0)</f>
        <v>0</v>
      </c>
      <c r="BF322" s="211">
        <f>IF(N322="snížená",J322,0)</f>
        <v>0</v>
      </c>
      <c r="BG322" s="211">
        <f>IF(N322="zákl. přenesená",J322,0)</f>
        <v>0</v>
      </c>
      <c r="BH322" s="211">
        <f>IF(N322="sníž. přenesená",J322,0)</f>
        <v>0</v>
      </c>
      <c r="BI322" s="211">
        <f>IF(N322="nulová",J322,0)</f>
        <v>0</v>
      </c>
      <c r="BJ322" s="19" t="s">
        <v>77</v>
      </c>
      <c r="BK322" s="211">
        <f>ROUND(I322*H322,2)</f>
        <v>0</v>
      </c>
      <c r="BL322" s="19" t="s">
        <v>237</v>
      </c>
      <c r="BM322" s="210" t="s">
        <v>594</v>
      </c>
    </row>
    <row r="323" s="2" customFormat="1">
      <c r="A323" s="40"/>
      <c r="B323" s="41"/>
      <c r="C323" s="42"/>
      <c r="D323" s="212" t="s">
        <v>130</v>
      </c>
      <c r="E323" s="42"/>
      <c r="F323" s="213" t="s">
        <v>595</v>
      </c>
      <c r="G323" s="42"/>
      <c r="H323" s="42"/>
      <c r="I323" s="214"/>
      <c r="J323" s="42"/>
      <c r="K323" s="42"/>
      <c r="L323" s="46"/>
      <c r="M323" s="215"/>
      <c r="N323" s="216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130</v>
      </c>
      <c r="AU323" s="19" t="s">
        <v>79</v>
      </c>
    </row>
    <row r="324" s="2" customFormat="1" ht="24.15" customHeight="1">
      <c r="A324" s="40"/>
      <c r="B324" s="41"/>
      <c r="C324" s="199" t="s">
        <v>596</v>
      </c>
      <c r="D324" s="199" t="s">
        <v>123</v>
      </c>
      <c r="E324" s="200" t="s">
        <v>597</v>
      </c>
      <c r="F324" s="201" t="s">
        <v>598</v>
      </c>
      <c r="G324" s="202" t="s">
        <v>404</v>
      </c>
      <c r="H324" s="203">
        <v>1</v>
      </c>
      <c r="I324" s="204"/>
      <c r="J324" s="205">
        <f>ROUND(I324*H324,2)</f>
        <v>0</v>
      </c>
      <c r="K324" s="201" t="s">
        <v>127</v>
      </c>
      <c r="L324" s="46"/>
      <c r="M324" s="206" t="s">
        <v>19</v>
      </c>
      <c r="N324" s="207" t="s">
        <v>43</v>
      </c>
      <c r="O324" s="86"/>
      <c r="P324" s="208">
        <f>O324*H324</f>
        <v>0</v>
      </c>
      <c r="Q324" s="208">
        <v>0.027</v>
      </c>
      <c r="R324" s="208">
        <f>Q324*H324</f>
        <v>0.027</v>
      </c>
      <c r="S324" s="208">
        <v>0</v>
      </c>
      <c r="T324" s="20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0" t="s">
        <v>237</v>
      </c>
      <c r="AT324" s="210" t="s">
        <v>123</v>
      </c>
      <c r="AU324" s="210" t="s">
        <v>79</v>
      </c>
      <c r="AY324" s="19" t="s">
        <v>120</v>
      </c>
      <c r="BE324" s="211">
        <f>IF(N324="základní",J324,0)</f>
        <v>0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19" t="s">
        <v>77</v>
      </c>
      <c r="BK324" s="211">
        <f>ROUND(I324*H324,2)</f>
        <v>0</v>
      </c>
      <c r="BL324" s="19" t="s">
        <v>237</v>
      </c>
      <c r="BM324" s="210" t="s">
        <v>599</v>
      </c>
    </row>
    <row r="325" s="2" customFormat="1">
      <c r="A325" s="40"/>
      <c r="B325" s="41"/>
      <c r="C325" s="42"/>
      <c r="D325" s="212" t="s">
        <v>130</v>
      </c>
      <c r="E325" s="42"/>
      <c r="F325" s="213" t="s">
        <v>600</v>
      </c>
      <c r="G325" s="42"/>
      <c r="H325" s="42"/>
      <c r="I325" s="214"/>
      <c r="J325" s="42"/>
      <c r="K325" s="42"/>
      <c r="L325" s="46"/>
      <c r="M325" s="215"/>
      <c r="N325" s="216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130</v>
      </c>
      <c r="AU325" s="19" t="s">
        <v>79</v>
      </c>
    </row>
    <row r="326" s="2" customFormat="1" ht="24.15" customHeight="1">
      <c r="A326" s="40"/>
      <c r="B326" s="41"/>
      <c r="C326" s="199" t="s">
        <v>601</v>
      </c>
      <c r="D326" s="199" t="s">
        <v>123</v>
      </c>
      <c r="E326" s="200" t="s">
        <v>602</v>
      </c>
      <c r="F326" s="201" t="s">
        <v>603</v>
      </c>
      <c r="G326" s="202" t="s">
        <v>258</v>
      </c>
      <c r="H326" s="203">
        <v>1</v>
      </c>
      <c r="I326" s="204"/>
      <c r="J326" s="205">
        <f>ROUND(I326*H326,2)</f>
        <v>0</v>
      </c>
      <c r="K326" s="201" t="s">
        <v>19</v>
      </c>
      <c r="L326" s="46"/>
      <c r="M326" s="206" t="s">
        <v>19</v>
      </c>
      <c r="N326" s="207" t="s">
        <v>43</v>
      </c>
      <c r="O326" s="86"/>
      <c r="P326" s="208">
        <f>O326*H326</f>
        <v>0</v>
      </c>
      <c r="Q326" s="208">
        <v>0</v>
      </c>
      <c r="R326" s="208">
        <f>Q326*H326</f>
        <v>0</v>
      </c>
      <c r="S326" s="208">
        <v>0</v>
      </c>
      <c r="T326" s="20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0" t="s">
        <v>237</v>
      </c>
      <c r="AT326" s="210" t="s">
        <v>123</v>
      </c>
      <c r="AU326" s="210" t="s">
        <v>79</v>
      </c>
      <c r="AY326" s="19" t="s">
        <v>120</v>
      </c>
      <c r="BE326" s="211">
        <f>IF(N326="základní",J326,0)</f>
        <v>0</v>
      </c>
      <c r="BF326" s="211">
        <f>IF(N326="snížená",J326,0)</f>
        <v>0</v>
      </c>
      <c r="BG326" s="211">
        <f>IF(N326="zákl. přenesená",J326,0)</f>
        <v>0</v>
      </c>
      <c r="BH326" s="211">
        <f>IF(N326="sníž. přenesená",J326,0)</f>
        <v>0</v>
      </c>
      <c r="BI326" s="211">
        <f>IF(N326="nulová",J326,0)</f>
        <v>0</v>
      </c>
      <c r="BJ326" s="19" t="s">
        <v>77</v>
      </c>
      <c r="BK326" s="211">
        <f>ROUND(I326*H326,2)</f>
        <v>0</v>
      </c>
      <c r="BL326" s="19" t="s">
        <v>237</v>
      </c>
      <c r="BM326" s="210" t="s">
        <v>604</v>
      </c>
    </row>
    <row r="327" s="2" customFormat="1" ht="24.15" customHeight="1">
      <c r="A327" s="40"/>
      <c r="B327" s="41"/>
      <c r="C327" s="199" t="s">
        <v>605</v>
      </c>
      <c r="D327" s="199" t="s">
        <v>123</v>
      </c>
      <c r="E327" s="200" t="s">
        <v>606</v>
      </c>
      <c r="F327" s="201" t="s">
        <v>607</v>
      </c>
      <c r="G327" s="202" t="s">
        <v>443</v>
      </c>
      <c r="H327" s="260"/>
      <c r="I327" s="204"/>
      <c r="J327" s="205">
        <f>ROUND(I327*H327,2)</f>
        <v>0</v>
      </c>
      <c r="K327" s="201" t="s">
        <v>127</v>
      </c>
      <c r="L327" s="46"/>
      <c r="M327" s="206" t="s">
        <v>19</v>
      </c>
      <c r="N327" s="207" t="s">
        <v>43</v>
      </c>
      <c r="O327" s="86"/>
      <c r="P327" s="208">
        <f>O327*H327</f>
        <v>0</v>
      </c>
      <c r="Q327" s="208">
        <v>0</v>
      </c>
      <c r="R327" s="208">
        <f>Q327*H327</f>
        <v>0</v>
      </c>
      <c r="S327" s="208">
        <v>0</v>
      </c>
      <c r="T327" s="20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0" t="s">
        <v>237</v>
      </c>
      <c r="AT327" s="210" t="s">
        <v>123</v>
      </c>
      <c r="AU327" s="210" t="s">
        <v>79</v>
      </c>
      <c r="AY327" s="19" t="s">
        <v>120</v>
      </c>
      <c r="BE327" s="211">
        <f>IF(N327="základní",J327,0)</f>
        <v>0</v>
      </c>
      <c r="BF327" s="211">
        <f>IF(N327="snížená",J327,0)</f>
        <v>0</v>
      </c>
      <c r="BG327" s="211">
        <f>IF(N327="zákl. přenesená",J327,0)</f>
        <v>0</v>
      </c>
      <c r="BH327" s="211">
        <f>IF(N327="sníž. přenesená",J327,0)</f>
        <v>0</v>
      </c>
      <c r="BI327" s="211">
        <f>IF(N327="nulová",J327,0)</f>
        <v>0</v>
      </c>
      <c r="BJ327" s="19" t="s">
        <v>77</v>
      </c>
      <c r="BK327" s="211">
        <f>ROUND(I327*H327,2)</f>
        <v>0</v>
      </c>
      <c r="BL327" s="19" t="s">
        <v>237</v>
      </c>
      <c r="BM327" s="210" t="s">
        <v>608</v>
      </c>
    </row>
    <row r="328" s="2" customFormat="1">
      <c r="A328" s="40"/>
      <c r="B328" s="41"/>
      <c r="C328" s="42"/>
      <c r="D328" s="212" t="s">
        <v>130</v>
      </c>
      <c r="E328" s="42"/>
      <c r="F328" s="213" t="s">
        <v>609</v>
      </c>
      <c r="G328" s="42"/>
      <c r="H328" s="42"/>
      <c r="I328" s="214"/>
      <c r="J328" s="42"/>
      <c r="K328" s="42"/>
      <c r="L328" s="46"/>
      <c r="M328" s="215"/>
      <c r="N328" s="216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130</v>
      </c>
      <c r="AU328" s="19" t="s">
        <v>79</v>
      </c>
    </row>
    <row r="329" s="12" customFormat="1" ht="22.8" customHeight="1">
      <c r="A329" s="12"/>
      <c r="B329" s="183"/>
      <c r="C329" s="184"/>
      <c r="D329" s="185" t="s">
        <v>71</v>
      </c>
      <c r="E329" s="197" t="s">
        <v>610</v>
      </c>
      <c r="F329" s="197" t="s">
        <v>611</v>
      </c>
      <c r="G329" s="184"/>
      <c r="H329" s="184"/>
      <c r="I329" s="187"/>
      <c r="J329" s="198">
        <f>BK329</f>
        <v>0</v>
      </c>
      <c r="K329" s="184"/>
      <c r="L329" s="189"/>
      <c r="M329" s="190"/>
      <c r="N329" s="191"/>
      <c r="O329" s="191"/>
      <c r="P329" s="192">
        <f>SUM(P330:P340)</f>
        <v>0</v>
      </c>
      <c r="Q329" s="191"/>
      <c r="R329" s="192">
        <f>SUM(R330:R340)</f>
        <v>0.0019200000000000001</v>
      </c>
      <c r="S329" s="191"/>
      <c r="T329" s="193">
        <f>SUM(T330:T340)</f>
        <v>0.0030000000000000001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194" t="s">
        <v>79</v>
      </c>
      <c r="AT329" s="195" t="s">
        <v>71</v>
      </c>
      <c r="AU329" s="195" t="s">
        <v>77</v>
      </c>
      <c r="AY329" s="194" t="s">
        <v>120</v>
      </c>
      <c r="BK329" s="196">
        <f>SUM(BK330:BK340)</f>
        <v>0</v>
      </c>
    </row>
    <row r="330" s="2" customFormat="1" ht="24.15" customHeight="1">
      <c r="A330" s="40"/>
      <c r="B330" s="41"/>
      <c r="C330" s="199" t="s">
        <v>612</v>
      </c>
      <c r="D330" s="199" t="s">
        <v>123</v>
      </c>
      <c r="E330" s="200" t="s">
        <v>613</v>
      </c>
      <c r="F330" s="201" t="s">
        <v>614</v>
      </c>
      <c r="G330" s="202" t="s">
        <v>404</v>
      </c>
      <c r="H330" s="203">
        <v>3</v>
      </c>
      <c r="I330" s="204"/>
      <c r="J330" s="205">
        <f>ROUND(I330*H330,2)</f>
        <v>0</v>
      </c>
      <c r="K330" s="201" t="s">
        <v>127</v>
      </c>
      <c r="L330" s="46"/>
      <c r="M330" s="206" t="s">
        <v>19</v>
      </c>
      <c r="N330" s="207" t="s">
        <v>43</v>
      </c>
      <c r="O330" s="86"/>
      <c r="P330" s="208">
        <f>O330*H330</f>
        <v>0</v>
      </c>
      <c r="Q330" s="208">
        <v>0</v>
      </c>
      <c r="R330" s="208">
        <f>Q330*H330</f>
        <v>0</v>
      </c>
      <c r="S330" s="208">
        <v>0.001</v>
      </c>
      <c r="T330" s="209">
        <f>S330*H330</f>
        <v>0.0030000000000000001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0" t="s">
        <v>237</v>
      </c>
      <c r="AT330" s="210" t="s">
        <v>123</v>
      </c>
      <c r="AU330" s="210" t="s">
        <v>79</v>
      </c>
      <c r="AY330" s="19" t="s">
        <v>120</v>
      </c>
      <c r="BE330" s="211">
        <f>IF(N330="základní",J330,0)</f>
        <v>0</v>
      </c>
      <c r="BF330" s="211">
        <f>IF(N330="snížená",J330,0)</f>
        <v>0</v>
      </c>
      <c r="BG330" s="211">
        <f>IF(N330="zákl. přenesená",J330,0)</f>
        <v>0</v>
      </c>
      <c r="BH330" s="211">
        <f>IF(N330="sníž. přenesená",J330,0)</f>
        <v>0</v>
      </c>
      <c r="BI330" s="211">
        <f>IF(N330="nulová",J330,0)</f>
        <v>0</v>
      </c>
      <c r="BJ330" s="19" t="s">
        <v>77</v>
      </c>
      <c r="BK330" s="211">
        <f>ROUND(I330*H330,2)</f>
        <v>0</v>
      </c>
      <c r="BL330" s="19" t="s">
        <v>237</v>
      </c>
      <c r="BM330" s="210" t="s">
        <v>615</v>
      </c>
    </row>
    <row r="331" s="2" customFormat="1">
      <c r="A331" s="40"/>
      <c r="B331" s="41"/>
      <c r="C331" s="42"/>
      <c r="D331" s="212" t="s">
        <v>130</v>
      </c>
      <c r="E331" s="42"/>
      <c r="F331" s="213" t="s">
        <v>616</v>
      </c>
      <c r="G331" s="42"/>
      <c r="H331" s="42"/>
      <c r="I331" s="214"/>
      <c r="J331" s="42"/>
      <c r="K331" s="42"/>
      <c r="L331" s="46"/>
      <c r="M331" s="215"/>
      <c r="N331" s="216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130</v>
      </c>
      <c r="AU331" s="19" t="s">
        <v>79</v>
      </c>
    </row>
    <row r="332" s="2" customFormat="1" ht="33" customHeight="1">
      <c r="A332" s="40"/>
      <c r="B332" s="41"/>
      <c r="C332" s="199" t="s">
        <v>617</v>
      </c>
      <c r="D332" s="199" t="s">
        <v>123</v>
      </c>
      <c r="E332" s="200" t="s">
        <v>618</v>
      </c>
      <c r="F332" s="201" t="s">
        <v>619</v>
      </c>
      <c r="G332" s="202" t="s">
        <v>258</v>
      </c>
      <c r="H332" s="203">
        <v>1</v>
      </c>
      <c r="I332" s="204"/>
      <c r="J332" s="205">
        <f>ROUND(I332*H332,2)</f>
        <v>0</v>
      </c>
      <c r="K332" s="201" t="s">
        <v>19</v>
      </c>
      <c r="L332" s="46"/>
      <c r="M332" s="206" t="s">
        <v>19</v>
      </c>
      <c r="N332" s="207" t="s">
        <v>43</v>
      </c>
      <c r="O332" s="86"/>
      <c r="P332" s="208">
        <f>O332*H332</f>
        <v>0</v>
      </c>
      <c r="Q332" s="208">
        <v>0</v>
      </c>
      <c r="R332" s="208">
        <f>Q332*H332</f>
        <v>0</v>
      </c>
      <c r="S332" s="208">
        <v>0</v>
      </c>
      <c r="T332" s="20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0" t="s">
        <v>237</v>
      </c>
      <c r="AT332" s="210" t="s">
        <v>123</v>
      </c>
      <c r="AU332" s="210" t="s">
        <v>79</v>
      </c>
      <c r="AY332" s="19" t="s">
        <v>120</v>
      </c>
      <c r="BE332" s="211">
        <f>IF(N332="základní",J332,0)</f>
        <v>0</v>
      </c>
      <c r="BF332" s="211">
        <f>IF(N332="snížená",J332,0)</f>
        <v>0</v>
      </c>
      <c r="BG332" s="211">
        <f>IF(N332="zákl. přenesená",J332,0)</f>
        <v>0</v>
      </c>
      <c r="BH332" s="211">
        <f>IF(N332="sníž. přenesená",J332,0)</f>
        <v>0</v>
      </c>
      <c r="BI332" s="211">
        <f>IF(N332="nulová",J332,0)</f>
        <v>0</v>
      </c>
      <c r="BJ332" s="19" t="s">
        <v>77</v>
      </c>
      <c r="BK332" s="211">
        <f>ROUND(I332*H332,2)</f>
        <v>0</v>
      </c>
      <c r="BL332" s="19" t="s">
        <v>237</v>
      </c>
      <c r="BM332" s="210" t="s">
        <v>620</v>
      </c>
    </row>
    <row r="333" s="2" customFormat="1" ht="24.15" customHeight="1">
      <c r="A333" s="40"/>
      <c r="B333" s="41"/>
      <c r="C333" s="199" t="s">
        <v>621</v>
      </c>
      <c r="D333" s="199" t="s">
        <v>123</v>
      </c>
      <c r="E333" s="200" t="s">
        <v>622</v>
      </c>
      <c r="F333" s="201" t="s">
        <v>623</v>
      </c>
      <c r="G333" s="202" t="s">
        <v>404</v>
      </c>
      <c r="H333" s="203">
        <v>4</v>
      </c>
      <c r="I333" s="204"/>
      <c r="J333" s="205">
        <f>ROUND(I333*H333,2)</f>
        <v>0</v>
      </c>
      <c r="K333" s="201" t="s">
        <v>127</v>
      </c>
      <c r="L333" s="46"/>
      <c r="M333" s="206" t="s">
        <v>19</v>
      </c>
      <c r="N333" s="207" t="s">
        <v>43</v>
      </c>
      <c r="O333" s="86"/>
      <c r="P333" s="208">
        <f>O333*H333</f>
        <v>0</v>
      </c>
      <c r="Q333" s="208">
        <v>0</v>
      </c>
      <c r="R333" s="208">
        <f>Q333*H333</f>
        <v>0</v>
      </c>
      <c r="S333" s="208">
        <v>0</v>
      </c>
      <c r="T333" s="20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0" t="s">
        <v>237</v>
      </c>
      <c r="AT333" s="210" t="s">
        <v>123</v>
      </c>
      <c r="AU333" s="210" t="s">
        <v>79</v>
      </c>
      <c r="AY333" s="19" t="s">
        <v>120</v>
      </c>
      <c r="BE333" s="211">
        <f>IF(N333="základní",J333,0)</f>
        <v>0</v>
      </c>
      <c r="BF333" s="211">
        <f>IF(N333="snížená",J333,0)</f>
        <v>0</v>
      </c>
      <c r="BG333" s="211">
        <f>IF(N333="zákl. přenesená",J333,0)</f>
        <v>0</v>
      </c>
      <c r="BH333" s="211">
        <f>IF(N333="sníž. přenesená",J333,0)</f>
        <v>0</v>
      </c>
      <c r="BI333" s="211">
        <f>IF(N333="nulová",J333,0)</f>
        <v>0</v>
      </c>
      <c r="BJ333" s="19" t="s">
        <v>77</v>
      </c>
      <c r="BK333" s="211">
        <f>ROUND(I333*H333,2)</f>
        <v>0</v>
      </c>
      <c r="BL333" s="19" t="s">
        <v>237</v>
      </c>
      <c r="BM333" s="210" t="s">
        <v>624</v>
      </c>
    </row>
    <row r="334" s="2" customFormat="1">
      <c r="A334" s="40"/>
      <c r="B334" s="41"/>
      <c r="C334" s="42"/>
      <c r="D334" s="212" t="s">
        <v>130</v>
      </c>
      <c r="E334" s="42"/>
      <c r="F334" s="213" t="s">
        <v>625</v>
      </c>
      <c r="G334" s="42"/>
      <c r="H334" s="42"/>
      <c r="I334" s="214"/>
      <c r="J334" s="42"/>
      <c r="K334" s="42"/>
      <c r="L334" s="46"/>
      <c r="M334" s="215"/>
      <c r="N334" s="216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130</v>
      </c>
      <c r="AU334" s="19" t="s">
        <v>79</v>
      </c>
    </row>
    <row r="335" s="2" customFormat="1" ht="16.5" customHeight="1">
      <c r="A335" s="40"/>
      <c r="B335" s="41"/>
      <c r="C335" s="250" t="s">
        <v>626</v>
      </c>
      <c r="D335" s="250" t="s">
        <v>203</v>
      </c>
      <c r="E335" s="251" t="s">
        <v>627</v>
      </c>
      <c r="F335" s="252" t="s">
        <v>628</v>
      </c>
      <c r="G335" s="253" t="s">
        <v>404</v>
      </c>
      <c r="H335" s="254">
        <v>4</v>
      </c>
      <c r="I335" s="255"/>
      <c r="J335" s="256">
        <f>ROUND(I335*H335,2)</f>
        <v>0</v>
      </c>
      <c r="K335" s="252" t="s">
        <v>19</v>
      </c>
      <c r="L335" s="257"/>
      <c r="M335" s="258" t="s">
        <v>19</v>
      </c>
      <c r="N335" s="259" t="s">
        <v>43</v>
      </c>
      <c r="O335" s="86"/>
      <c r="P335" s="208">
        <f>O335*H335</f>
        <v>0</v>
      </c>
      <c r="Q335" s="208">
        <v>0.00048000000000000001</v>
      </c>
      <c r="R335" s="208">
        <f>Q335*H335</f>
        <v>0.0019200000000000001</v>
      </c>
      <c r="S335" s="208">
        <v>0</v>
      </c>
      <c r="T335" s="20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0" t="s">
        <v>333</v>
      </c>
      <c r="AT335" s="210" t="s">
        <v>203</v>
      </c>
      <c r="AU335" s="210" t="s">
        <v>79</v>
      </c>
      <c r="AY335" s="19" t="s">
        <v>120</v>
      </c>
      <c r="BE335" s="211">
        <f>IF(N335="základní",J335,0)</f>
        <v>0</v>
      </c>
      <c r="BF335" s="211">
        <f>IF(N335="snížená",J335,0)</f>
        <v>0</v>
      </c>
      <c r="BG335" s="211">
        <f>IF(N335="zákl. přenesená",J335,0)</f>
        <v>0</v>
      </c>
      <c r="BH335" s="211">
        <f>IF(N335="sníž. přenesená",J335,0)</f>
        <v>0</v>
      </c>
      <c r="BI335" s="211">
        <f>IF(N335="nulová",J335,0)</f>
        <v>0</v>
      </c>
      <c r="BJ335" s="19" t="s">
        <v>77</v>
      </c>
      <c r="BK335" s="211">
        <f>ROUND(I335*H335,2)</f>
        <v>0</v>
      </c>
      <c r="BL335" s="19" t="s">
        <v>237</v>
      </c>
      <c r="BM335" s="210" t="s">
        <v>629</v>
      </c>
    </row>
    <row r="336" s="2" customFormat="1">
      <c r="A336" s="40"/>
      <c r="B336" s="41"/>
      <c r="C336" s="42"/>
      <c r="D336" s="219" t="s">
        <v>545</v>
      </c>
      <c r="E336" s="42"/>
      <c r="F336" s="261" t="s">
        <v>630</v>
      </c>
      <c r="G336" s="42"/>
      <c r="H336" s="42"/>
      <c r="I336" s="214"/>
      <c r="J336" s="42"/>
      <c r="K336" s="42"/>
      <c r="L336" s="46"/>
      <c r="M336" s="215"/>
      <c r="N336" s="216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545</v>
      </c>
      <c r="AU336" s="19" t="s">
        <v>79</v>
      </c>
    </row>
    <row r="337" s="2" customFormat="1" ht="24.15" customHeight="1">
      <c r="A337" s="40"/>
      <c r="B337" s="41"/>
      <c r="C337" s="199" t="s">
        <v>631</v>
      </c>
      <c r="D337" s="199" t="s">
        <v>123</v>
      </c>
      <c r="E337" s="200" t="s">
        <v>632</v>
      </c>
      <c r="F337" s="201" t="s">
        <v>633</v>
      </c>
      <c r="G337" s="202" t="s">
        <v>404</v>
      </c>
      <c r="H337" s="203">
        <v>1</v>
      </c>
      <c r="I337" s="204"/>
      <c r="J337" s="205">
        <f>ROUND(I337*H337,2)</f>
        <v>0</v>
      </c>
      <c r="K337" s="201" t="s">
        <v>127</v>
      </c>
      <c r="L337" s="46"/>
      <c r="M337" s="206" t="s">
        <v>19</v>
      </c>
      <c r="N337" s="207" t="s">
        <v>43</v>
      </c>
      <c r="O337" s="86"/>
      <c r="P337" s="208">
        <f>O337*H337</f>
        <v>0</v>
      </c>
      <c r="Q337" s="208">
        <v>0</v>
      </c>
      <c r="R337" s="208">
        <f>Q337*H337</f>
        <v>0</v>
      </c>
      <c r="S337" s="208">
        <v>0</v>
      </c>
      <c r="T337" s="20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0" t="s">
        <v>237</v>
      </c>
      <c r="AT337" s="210" t="s">
        <v>123</v>
      </c>
      <c r="AU337" s="210" t="s">
        <v>79</v>
      </c>
      <c r="AY337" s="19" t="s">
        <v>120</v>
      </c>
      <c r="BE337" s="211">
        <f>IF(N337="základní",J337,0)</f>
        <v>0</v>
      </c>
      <c r="BF337" s="211">
        <f>IF(N337="snížená",J337,0)</f>
        <v>0</v>
      </c>
      <c r="BG337" s="211">
        <f>IF(N337="zákl. přenesená",J337,0)</f>
        <v>0</v>
      </c>
      <c r="BH337" s="211">
        <f>IF(N337="sníž. přenesená",J337,0)</f>
        <v>0</v>
      </c>
      <c r="BI337" s="211">
        <f>IF(N337="nulová",J337,0)</f>
        <v>0</v>
      </c>
      <c r="BJ337" s="19" t="s">
        <v>77</v>
      </c>
      <c r="BK337" s="211">
        <f>ROUND(I337*H337,2)</f>
        <v>0</v>
      </c>
      <c r="BL337" s="19" t="s">
        <v>237</v>
      </c>
      <c r="BM337" s="210" t="s">
        <v>634</v>
      </c>
    </row>
    <row r="338" s="2" customFormat="1">
      <c r="A338" s="40"/>
      <c r="B338" s="41"/>
      <c r="C338" s="42"/>
      <c r="D338" s="212" t="s">
        <v>130</v>
      </c>
      <c r="E338" s="42"/>
      <c r="F338" s="213" t="s">
        <v>635</v>
      </c>
      <c r="G338" s="42"/>
      <c r="H338" s="42"/>
      <c r="I338" s="214"/>
      <c r="J338" s="42"/>
      <c r="K338" s="42"/>
      <c r="L338" s="46"/>
      <c r="M338" s="215"/>
      <c r="N338" s="216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130</v>
      </c>
      <c r="AU338" s="19" t="s">
        <v>79</v>
      </c>
    </row>
    <row r="339" s="2" customFormat="1" ht="24.15" customHeight="1">
      <c r="A339" s="40"/>
      <c r="B339" s="41"/>
      <c r="C339" s="199" t="s">
        <v>636</v>
      </c>
      <c r="D339" s="199" t="s">
        <v>123</v>
      </c>
      <c r="E339" s="200" t="s">
        <v>637</v>
      </c>
      <c r="F339" s="201" t="s">
        <v>638</v>
      </c>
      <c r="G339" s="202" t="s">
        <v>443</v>
      </c>
      <c r="H339" s="260"/>
      <c r="I339" s="204"/>
      <c r="J339" s="205">
        <f>ROUND(I339*H339,2)</f>
        <v>0</v>
      </c>
      <c r="K339" s="201" t="s">
        <v>127</v>
      </c>
      <c r="L339" s="46"/>
      <c r="M339" s="206" t="s">
        <v>19</v>
      </c>
      <c r="N339" s="207" t="s">
        <v>43</v>
      </c>
      <c r="O339" s="86"/>
      <c r="P339" s="208">
        <f>O339*H339</f>
        <v>0</v>
      </c>
      <c r="Q339" s="208">
        <v>0</v>
      </c>
      <c r="R339" s="208">
        <f>Q339*H339</f>
        <v>0</v>
      </c>
      <c r="S339" s="208">
        <v>0</v>
      </c>
      <c r="T339" s="20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0" t="s">
        <v>237</v>
      </c>
      <c r="AT339" s="210" t="s">
        <v>123</v>
      </c>
      <c r="AU339" s="210" t="s">
        <v>79</v>
      </c>
      <c r="AY339" s="19" t="s">
        <v>120</v>
      </c>
      <c r="BE339" s="211">
        <f>IF(N339="základní",J339,0)</f>
        <v>0</v>
      </c>
      <c r="BF339" s="211">
        <f>IF(N339="snížená",J339,0)</f>
        <v>0</v>
      </c>
      <c r="BG339" s="211">
        <f>IF(N339="zákl. přenesená",J339,0)</f>
        <v>0</v>
      </c>
      <c r="BH339" s="211">
        <f>IF(N339="sníž. přenesená",J339,0)</f>
        <v>0</v>
      </c>
      <c r="BI339" s="211">
        <f>IF(N339="nulová",J339,0)</f>
        <v>0</v>
      </c>
      <c r="BJ339" s="19" t="s">
        <v>77</v>
      </c>
      <c r="BK339" s="211">
        <f>ROUND(I339*H339,2)</f>
        <v>0</v>
      </c>
      <c r="BL339" s="19" t="s">
        <v>237</v>
      </c>
      <c r="BM339" s="210" t="s">
        <v>639</v>
      </c>
    </row>
    <row r="340" s="2" customFormat="1">
      <c r="A340" s="40"/>
      <c r="B340" s="41"/>
      <c r="C340" s="42"/>
      <c r="D340" s="212" t="s">
        <v>130</v>
      </c>
      <c r="E340" s="42"/>
      <c r="F340" s="213" t="s">
        <v>640</v>
      </c>
      <c r="G340" s="42"/>
      <c r="H340" s="42"/>
      <c r="I340" s="214"/>
      <c r="J340" s="42"/>
      <c r="K340" s="42"/>
      <c r="L340" s="46"/>
      <c r="M340" s="215"/>
      <c r="N340" s="216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130</v>
      </c>
      <c r="AU340" s="19" t="s">
        <v>79</v>
      </c>
    </row>
    <row r="341" s="12" customFormat="1" ht="22.8" customHeight="1">
      <c r="A341" s="12"/>
      <c r="B341" s="183"/>
      <c r="C341" s="184"/>
      <c r="D341" s="185" t="s">
        <v>71</v>
      </c>
      <c r="E341" s="197" t="s">
        <v>641</v>
      </c>
      <c r="F341" s="197" t="s">
        <v>642</v>
      </c>
      <c r="G341" s="184"/>
      <c r="H341" s="184"/>
      <c r="I341" s="187"/>
      <c r="J341" s="198">
        <f>BK341</f>
        <v>0</v>
      </c>
      <c r="K341" s="184"/>
      <c r="L341" s="189"/>
      <c r="M341" s="190"/>
      <c r="N341" s="191"/>
      <c r="O341" s="191"/>
      <c r="P341" s="192">
        <f>SUM(P342:P356)</f>
        <v>0</v>
      </c>
      <c r="Q341" s="191"/>
      <c r="R341" s="192">
        <f>SUM(R342:R356)</f>
        <v>0.01008</v>
      </c>
      <c r="S341" s="191"/>
      <c r="T341" s="193">
        <f>SUM(T342:T356)</f>
        <v>0.35589999999999999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194" t="s">
        <v>79</v>
      </c>
      <c r="AT341" s="195" t="s">
        <v>71</v>
      </c>
      <c r="AU341" s="195" t="s">
        <v>77</v>
      </c>
      <c r="AY341" s="194" t="s">
        <v>120</v>
      </c>
      <c r="BK341" s="196">
        <f>SUM(BK342:BK356)</f>
        <v>0</v>
      </c>
    </row>
    <row r="342" s="2" customFormat="1" ht="33" customHeight="1">
      <c r="A342" s="40"/>
      <c r="B342" s="41"/>
      <c r="C342" s="199" t="s">
        <v>643</v>
      </c>
      <c r="D342" s="199" t="s">
        <v>123</v>
      </c>
      <c r="E342" s="200" t="s">
        <v>644</v>
      </c>
      <c r="F342" s="201" t="s">
        <v>645</v>
      </c>
      <c r="G342" s="202" t="s">
        <v>404</v>
      </c>
      <c r="H342" s="203">
        <v>1</v>
      </c>
      <c r="I342" s="204"/>
      <c r="J342" s="205">
        <f>ROUND(I342*H342,2)</f>
        <v>0</v>
      </c>
      <c r="K342" s="201" t="s">
        <v>127</v>
      </c>
      <c r="L342" s="46"/>
      <c r="M342" s="206" t="s">
        <v>19</v>
      </c>
      <c r="N342" s="207" t="s">
        <v>43</v>
      </c>
      <c r="O342" s="86"/>
      <c r="P342" s="208">
        <f>O342*H342</f>
        <v>0</v>
      </c>
      <c r="Q342" s="208">
        <v>0.0014400000000000001</v>
      </c>
      <c r="R342" s="208">
        <f>Q342*H342</f>
        <v>0.0014400000000000001</v>
      </c>
      <c r="S342" s="208">
        <v>0.010999999999999999</v>
      </c>
      <c r="T342" s="209">
        <f>S342*H342</f>
        <v>0.010999999999999999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0" t="s">
        <v>237</v>
      </c>
      <c r="AT342" s="210" t="s">
        <v>123</v>
      </c>
      <c r="AU342" s="210" t="s">
        <v>79</v>
      </c>
      <c r="AY342" s="19" t="s">
        <v>120</v>
      </c>
      <c r="BE342" s="211">
        <f>IF(N342="základní",J342,0)</f>
        <v>0</v>
      </c>
      <c r="BF342" s="211">
        <f>IF(N342="snížená",J342,0)</f>
        <v>0</v>
      </c>
      <c r="BG342" s="211">
        <f>IF(N342="zákl. přenesená",J342,0)</f>
        <v>0</v>
      </c>
      <c r="BH342" s="211">
        <f>IF(N342="sníž. přenesená",J342,0)</f>
        <v>0</v>
      </c>
      <c r="BI342" s="211">
        <f>IF(N342="nulová",J342,0)</f>
        <v>0</v>
      </c>
      <c r="BJ342" s="19" t="s">
        <v>77</v>
      </c>
      <c r="BK342" s="211">
        <f>ROUND(I342*H342,2)</f>
        <v>0</v>
      </c>
      <c r="BL342" s="19" t="s">
        <v>237</v>
      </c>
      <c r="BM342" s="210" t="s">
        <v>646</v>
      </c>
    </row>
    <row r="343" s="2" customFormat="1">
      <c r="A343" s="40"/>
      <c r="B343" s="41"/>
      <c r="C343" s="42"/>
      <c r="D343" s="212" t="s">
        <v>130</v>
      </c>
      <c r="E343" s="42"/>
      <c r="F343" s="213" t="s">
        <v>647</v>
      </c>
      <c r="G343" s="42"/>
      <c r="H343" s="42"/>
      <c r="I343" s="214"/>
      <c r="J343" s="42"/>
      <c r="K343" s="42"/>
      <c r="L343" s="46"/>
      <c r="M343" s="215"/>
      <c r="N343" s="216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130</v>
      </c>
      <c r="AU343" s="19" t="s">
        <v>79</v>
      </c>
    </row>
    <row r="344" s="2" customFormat="1" ht="21.75" customHeight="1">
      <c r="A344" s="40"/>
      <c r="B344" s="41"/>
      <c r="C344" s="199" t="s">
        <v>648</v>
      </c>
      <c r="D344" s="199" t="s">
        <v>123</v>
      </c>
      <c r="E344" s="200" t="s">
        <v>649</v>
      </c>
      <c r="F344" s="201" t="s">
        <v>650</v>
      </c>
      <c r="G344" s="202" t="s">
        <v>137</v>
      </c>
      <c r="H344" s="203">
        <v>9.4800000000000004</v>
      </c>
      <c r="I344" s="204"/>
      <c r="J344" s="205">
        <f>ROUND(I344*H344,2)</f>
        <v>0</v>
      </c>
      <c r="K344" s="201" t="s">
        <v>127</v>
      </c>
      <c r="L344" s="46"/>
      <c r="M344" s="206" t="s">
        <v>19</v>
      </c>
      <c r="N344" s="207" t="s">
        <v>43</v>
      </c>
      <c r="O344" s="86"/>
      <c r="P344" s="208">
        <f>O344*H344</f>
        <v>0</v>
      </c>
      <c r="Q344" s="208">
        <v>0</v>
      </c>
      <c r="R344" s="208">
        <f>Q344*H344</f>
        <v>0</v>
      </c>
      <c r="S344" s="208">
        <v>0.0275</v>
      </c>
      <c r="T344" s="209">
        <f>S344*H344</f>
        <v>0.26069999999999999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0" t="s">
        <v>237</v>
      </c>
      <c r="AT344" s="210" t="s">
        <v>123</v>
      </c>
      <c r="AU344" s="210" t="s">
        <v>79</v>
      </c>
      <c r="AY344" s="19" t="s">
        <v>120</v>
      </c>
      <c r="BE344" s="211">
        <f>IF(N344="základní",J344,0)</f>
        <v>0</v>
      </c>
      <c r="BF344" s="211">
        <f>IF(N344="snížená",J344,0)</f>
        <v>0</v>
      </c>
      <c r="BG344" s="211">
        <f>IF(N344="zákl. přenesená",J344,0)</f>
        <v>0</v>
      </c>
      <c r="BH344" s="211">
        <f>IF(N344="sníž. přenesená",J344,0)</f>
        <v>0</v>
      </c>
      <c r="BI344" s="211">
        <f>IF(N344="nulová",J344,0)</f>
        <v>0</v>
      </c>
      <c r="BJ344" s="19" t="s">
        <v>77</v>
      </c>
      <c r="BK344" s="211">
        <f>ROUND(I344*H344,2)</f>
        <v>0</v>
      </c>
      <c r="BL344" s="19" t="s">
        <v>237</v>
      </c>
      <c r="BM344" s="210" t="s">
        <v>651</v>
      </c>
    </row>
    <row r="345" s="2" customFormat="1">
      <c r="A345" s="40"/>
      <c r="B345" s="41"/>
      <c r="C345" s="42"/>
      <c r="D345" s="212" t="s">
        <v>130</v>
      </c>
      <c r="E345" s="42"/>
      <c r="F345" s="213" t="s">
        <v>652</v>
      </c>
      <c r="G345" s="42"/>
      <c r="H345" s="42"/>
      <c r="I345" s="214"/>
      <c r="J345" s="42"/>
      <c r="K345" s="42"/>
      <c r="L345" s="46"/>
      <c r="M345" s="215"/>
      <c r="N345" s="216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130</v>
      </c>
      <c r="AU345" s="19" t="s">
        <v>79</v>
      </c>
    </row>
    <row r="346" s="14" customFormat="1">
      <c r="A346" s="14"/>
      <c r="B346" s="228"/>
      <c r="C346" s="229"/>
      <c r="D346" s="219" t="s">
        <v>132</v>
      </c>
      <c r="E346" s="230" t="s">
        <v>19</v>
      </c>
      <c r="F346" s="231" t="s">
        <v>653</v>
      </c>
      <c r="G346" s="229"/>
      <c r="H346" s="232">
        <v>9.4800000000000004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38" t="s">
        <v>132</v>
      </c>
      <c r="AU346" s="238" t="s">
        <v>79</v>
      </c>
      <c r="AV346" s="14" t="s">
        <v>79</v>
      </c>
      <c r="AW346" s="14" t="s">
        <v>33</v>
      </c>
      <c r="AX346" s="14" t="s">
        <v>77</v>
      </c>
      <c r="AY346" s="238" t="s">
        <v>120</v>
      </c>
    </row>
    <row r="347" s="2" customFormat="1" ht="21.75" customHeight="1">
      <c r="A347" s="40"/>
      <c r="B347" s="41"/>
      <c r="C347" s="199" t="s">
        <v>654</v>
      </c>
      <c r="D347" s="199" t="s">
        <v>123</v>
      </c>
      <c r="E347" s="200" t="s">
        <v>655</v>
      </c>
      <c r="F347" s="201" t="s">
        <v>656</v>
      </c>
      <c r="G347" s="202" t="s">
        <v>404</v>
      </c>
      <c r="H347" s="203">
        <v>2</v>
      </c>
      <c r="I347" s="204"/>
      <c r="J347" s="205">
        <f>ROUND(I347*H347,2)</f>
        <v>0</v>
      </c>
      <c r="K347" s="201" t="s">
        <v>127</v>
      </c>
      <c r="L347" s="46"/>
      <c r="M347" s="206" t="s">
        <v>19</v>
      </c>
      <c r="N347" s="207" t="s">
        <v>43</v>
      </c>
      <c r="O347" s="86"/>
      <c r="P347" s="208">
        <f>O347*H347</f>
        <v>0</v>
      </c>
      <c r="Q347" s="208">
        <v>0</v>
      </c>
      <c r="R347" s="208">
        <f>Q347*H347</f>
        <v>0</v>
      </c>
      <c r="S347" s="208">
        <v>0.042099999999999999</v>
      </c>
      <c r="T347" s="209">
        <f>S347*H347</f>
        <v>0.084199999999999997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0" t="s">
        <v>237</v>
      </c>
      <c r="AT347" s="210" t="s">
        <v>123</v>
      </c>
      <c r="AU347" s="210" t="s">
        <v>79</v>
      </c>
      <c r="AY347" s="19" t="s">
        <v>120</v>
      </c>
      <c r="BE347" s="211">
        <f>IF(N347="základní",J347,0)</f>
        <v>0</v>
      </c>
      <c r="BF347" s="211">
        <f>IF(N347="snížená",J347,0)</f>
        <v>0</v>
      </c>
      <c r="BG347" s="211">
        <f>IF(N347="zákl. přenesená",J347,0)</f>
        <v>0</v>
      </c>
      <c r="BH347" s="211">
        <f>IF(N347="sníž. přenesená",J347,0)</f>
        <v>0</v>
      </c>
      <c r="BI347" s="211">
        <f>IF(N347="nulová",J347,0)</f>
        <v>0</v>
      </c>
      <c r="BJ347" s="19" t="s">
        <v>77</v>
      </c>
      <c r="BK347" s="211">
        <f>ROUND(I347*H347,2)</f>
        <v>0</v>
      </c>
      <c r="BL347" s="19" t="s">
        <v>237</v>
      </c>
      <c r="BM347" s="210" t="s">
        <v>657</v>
      </c>
    </row>
    <row r="348" s="2" customFormat="1">
      <c r="A348" s="40"/>
      <c r="B348" s="41"/>
      <c r="C348" s="42"/>
      <c r="D348" s="212" t="s">
        <v>130</v>
      </c>
      <c r="E348" s="42"/>
      <c r="F348" s="213" t="s">
        <v>658</v>
      </c>
      <c r="G348" s="42"/>
      <c r="H348" s="42"/>
      <c r="I348" s="214"/>
      <c r="J348" s="42"/>
      <c r="K348" s="42"/>
      <c r="L348" s="46"/>
      <c r="M348" s="215"/>
      <c r="N348" s="216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130</v>
      </c>
      <c r="AU348" s="19" t="s">
        <v>79</v>
      </c>
    </row>
    <row r="349" s="2" customFormat="1" ht="16.5" customHeight="1">
      <c r="A349" s="40"/>
      <c r="B349" s="41"/>
      <c r="C349" s="199" t="s">
        <v>659</v>
      </c>
      <c r="D349" s="199" t="s">
        <v>123</v>
      </c>
      <c r="E349" s="200" t="s">
        <v>660</v>
      </c>
      <c r="F349" s="201" t="s">
        <v>661</v>
      </c>
      <c r="G349" s="202" t="s">
        <v>137</v>
      </c>
      <c r="H349" s="203">
        <v>9.4800000000000004</v>
      </c>
      <c r="I349" s="204"/>
      <c r="J349" s="205">
        <f>ROUND(I349*H349,2)</f>
        <v>0</v>
      </c>
      <c r="K349" s="201" t="s">
        <v>19</v>
      </c>
      <c r="L349" s="46"/>
      <c r="M349" s="206" t="s">
        <v>19</v>
      </c>
      <c r="N349" s="207" t="s">
        <v>43</v>
      </c>
      <c r="O349" s="86"/>
      <c r="P349" s="208">
        <f>O349*H349</f>
        <v>0</v>
      </c>
      <c r="Q349" s="208">
        <v>0</v>
      </c>
      <c r="R349" s="208">
        <f>Q349*H349</f>
        <v>0</v>
      </c>
      <c r="S349" s="208">
        <v>0</v>
      </c>
      <c r="T349" s="20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0" t="s">
        <v>237</v>
      </c>
      <c r="AT349" s="210" t="s">
        <v>123</v>
      </c>
      <c r="AU349" s="210" t="s">
        <v>79</v>
      </c>
      <c r="AY349" s="19" t="s">
        <v>120</v>
      </c>
      <c r="BE349" s="211">
        <f>IF(N349="základní",J349,0)</f>
        <v>0</v>
      </c>
      <c r="BF349" s="211">
        <f>IF(N349="snížená",J349,0)</f>
        <v>0</v>
      </c>
      <c r="BG349" s="211">
        <f>IF(N349="zákl. přenesená",J349,0)</f>
        <v>0</v>
      </c>
      <c r="BH349" s="211">
        <f>IF(N349="sníž. přenesená",J349,0)</f>
        <v>0</v>
      </c>
      <c r="BI349" s="211">
        <f>IF(N349="nulová",J349,0)</f>
        <v>0</v>
      </c>
      <c r="BJ349" s="19" t="s">
        <v>77</v>
      </c>
      <c r="BK349" s="211">
        <f>ROUND(I349*H349,2)</f>
        <v>0</v>
      </c>
      <c r="BL349" s="19" t="s">
        <v>237</v>
      </c>
      <c r="BM349" s="210" t="s">
        <v>662</v>
      </c>
    </row>
    <row r="350" s="2" customFormat="1" ht="24.15" customHeight="1">
      <c r="A350" s="40"/>
      <c r="B350" s="41"/>
      <c r="C350" s="199" t="s">
        <v>663</v>
      </c>
      <c r="D350" s="199" t="s">
        <v>123</v>
      </c>
      <c r="E350" s="200" t="s">
        <v>664</v>
      </c>
      <c r="F350" s="201" t="s">
        <v>665</v>
      </c>
      <c r="G350" s="202" t="s">
        <v>137</v>
      </c>
      <c r="H350" s="203">
        <v>12.91</v>
      </c>
      <c r="I350" s="204"/>
      <c r="J350" s="205">
        <f>ROUND(I350*H350,2)</f>
        <v>0</v>
      </c>
      <c r="K350" s="201" t="s">
        <v>19</v>
      </c>
      <c r="L350" s="46"/>
      <c r="M350" s="206" t="s">
        <v>19</v>
      </c>
      <c r="N350" s="207" t="s">
        <v>43</v>
      </c>
      <c r="O350" s="86"/>
      <c r="P350" s="208">
        <f>O350*H350</f>
        <v>0</v>
      </c>
      <c r="Q350" s="208">
        <v>0</v>
      </c>
      <c r="R350" s="208">
        <f>Q350*H350</f>
        <v>0</v>
      </c>
      <c r="S350" s="208">
        <v>0</v>
      </c>
      <c r="T350" s="20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0" t="s">
        <v>237</v>
      </c>
      <c r="AT350" s="210" t="s">
        <v>123</v>
      </c>
      <c r="AU350" s="210" t="s">
        <v>79</v>
      </c>
      <c r="AY350" s="19" t="s">
        <v>120</v>
      </c>
      <c r="BE350" s="211">
        <f>IF(N350="základní",J350,0)</f>
        <v>0</v>
      </c>
      <c r="BF350" s="211">
        <f>IF(N350="snížená",J350,0)</f>
        <v>0</v>
      </c>
      <c r="BG350" s="211">
        <f>IF(N350="zákl. přenesená",J350,0)</f>
        <v>0</v>
      </c>
      <c r="BH350" s="211">
        <f>IF(N350="sníž. přenesená",J350,0)</f>
        <v>0</v>
      </c>
      <c r="BI350" s="211">
        <f>IF(N350="nulová",J350,0)</f>
        <v>0</v>
      </c>
      <c r="BJ350" s="19" t="s">
        <v>77</v>
      </c>
      <c r="BK350" s="211">
        <f>ROUND(I350*H350,2)</f>
        <v>0</v>
      </c>
      <c r="BL350" s="19" t="s">
        <v>237</v>
      </c>
      <c r="BM350" s="210" t="s">
        <v>666</v>
      </c>
    </row>
    <row r="351" s="14" customFormat="1">
      <c r="A351" s="14"/>
      <c r="B351" s="228"/>
      <c r="C351" s="229"/>
      <c r="D351" s="219" t="s">
        <v>132</v>
      </c>
      <c r="E351" s="230" t="s">
        <v>19</v>
      </c>
      <c r="F351" s="231" t="s">
        <v>331</v>
      </c>
      <c r="G351" s="229"/>
      <c r="H351" s="232">
        <v>12.91</v>
      </c>
      <c r="I351" s="233"/>
      <c r="J351" s="229"/>
      <c r="K351" s="229"/>
      <c r="L351" s="234"/>
      <c r="M351" s="235"/>
      <c r="N351" s="236"/>
      <c r="O351" s="236"/>
      <c r="P351" s="236"/>
      <c r="Q351" s="236"/>
      <c r="R351" s="236"/>
      <c r="S351" s="236"/>
      <c r="T351" s="23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38" t="s">
        <v>132</v>
      </c>
      <c r="AU351" s="238" t="s">
        <v>79</v>
      </c>
      <c r="AV351" s="14" t="s">
        <v>79</v>
      </c>
      <c r="AW351" s="14" t="s">
        <v>33</v>
      </c>
      <c r="AX351" s="14" t="s">
        <v>77</v>
      </c>
      <c r="AY351" s="238" t="s">
        <v>120</v>
      </c>
    </row>
    <row r="352" s="2" customFormat="1" ht="21.75" customHeight="1">
      <c r="A352" s="40"/>
      <c r="B352" s="41"/>
      <c r="C352" s="199" t="s">
        <v>667</v>
      </c>
      <c r="D352" s="199" t="s">
        <v>123</v>
      </c>
      <c r="E352" s="200" t="s">
        <v>668</v>
      </c>
      <c r="F352" s="201" t="s">
        <v>669</v>
      </c>
      <c r="G352" s="202" t="s">
        <v>404</v>
      </c>
      <c r="H352" s="203">
        <v>1</v>
      </c>
      <c r="I352" s="204"/>
      <c r="J352" s="205">
        <f>ROUND(I352*H352,2)</f>
        <v>0</v>
      </c>
      <c r="K352" s="201" t="s">
        <v>127</v>
      </c>
      <c r="L352" s="46"/>
      <c r="M352" s="206" t="s">
        <v>19</v>
      </c>
      <c r="N352" s="207" t="s">
        <v>43</v>
      </c>
      <c r="O352" s="86"/>
      <c r="P352" s="208">
        <f>O352*H352</f>
        <v>0</v>
      </c>
      <c r="Q352" s="208">
        <v>4.0000000000000003E-05</v>
      </c>
      <c r="R352" s="208">
        <f>Q352*H352</f>
        <v>4.0000000000000003E-05</v>
      </c>
      <c r="S352" s="208">
        <v>0</v>
      </c>
      <c r="T352" s="20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0" t="s">
        <v>237</v>
      </c>
      <c r="AT352" s="210" t="s">
        <v>123</v>
      </c>
      <c r="AU352" s="210" t="s">
        <v>79</v>
      </c>
      <c r="AY352" s="19" t="s">
        <v>120</v>
      </c>
      <c r="BE352" s="211">
        <f>IF(N352="základní",J352,0)</f>
        <v>0</v>
      </c>
      <c r="BF352" s="211">
        <f>IF(N352="snížená",J352,0)</f>
        <v>0</v>
      </c>
      <c r="BG352" s="211">
        <f>IF(N352="zákl. přenesená",J352,0)</f>
        <v>0</v>
      </c>
      <c r="BH352" s="211">
        <f>IF(N352="sníž. přenesená",J352,0)</f>
        <v>0</v>
      </c>
      <c r="BI352" s="211">
        <f>IF(N352="nulová",J352,0)</f>
        <v>0</v>
      </c>
      <c r="BJ352" s="19" t="s">
        <v>77</v>
      </c>
      <c r="BK352" s="211">
        <f>ROUND(I352*H352,2)</f>
        <v>0</v>
      </c>
      <c r="BL352" s="19" t="s">
        <v>237</v>
      </c>
      <c r="BM352" s="210" t="s">
        <v>670</v>
      </c>
    </row>
    <row r="353" s="2" customFormat="1">
      <c r="A353" s="40"/>
      <c r="B353" s="41"/>
      <c r="C353" s="42"/>
      <c r="D353" s="212" t="s">
        <v>130</v>
      </c>
      <c r="E353" s="42"/>
      <c r="F353" s="213" t="s">
        <v>671</v>
      </c>
      <c r="G353" s="42"/>
      <c r="H353" s="42"/>
      <c r="I353" s="214"/>
      <c r="J353" s="42"/>
      <c r="K353" s="42"/>
      <c r="L353" s="46"/>
      <c r="M353" s="215"/>
      <c r="N353" s="216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130</v>
      </c>
      <c r="AU353" s="19" t="s">
        <v>79</v>
      </c>
    </row>
    <row r="354" s="2" customFormat="1" ht="16.5" customHeight="1">
      <c r="A354" s="40"/>
      <c r="B354" s="41"/>
      <c r="C354" s="250" t="s">
        <v>672</v>
      </c>
      <c r="D354" s="250" t="s">
        <v>203</v>
      </c>
      <c r="E354" s="251" t="s">
        <v>673</v>
      </c>
      <c r="F354" s="252" t="s">
        <v>674</v>
      </c>
      <c r="G354" s="253" t="s">
        <v>404</v>
      </c>
      <c r="H354" s="254">
        <v>1</v>
      </c>
      <c r="I354" s="255"/>
      <c r="J354" s="256">
        <f>ROUND(I354*H354,2)</f>
        <v>0</v>
      </c>
      <c r="K354" s="252" t="s">
        <v>19</v>
      </c>
      <c r="L354" s="257"/>
      <c r="M354" s="258" t="s">
        <v>19</v>
      </c>
      <c r="N354" s="259" t="s">
        <v>43</v>
      </c>
      <c r="O354" s="86"/>
      <c r="P354" s="208">
        <f>O354*H354</f>
        <v>0</v>
      </c>
      <c r="Q354" s="208">
        <v>0.0086</v>
      </c>
      <c r="R354" s="208">
        <f>Q354*H354</f>
        <v>0.0086</v>
      </c>
      <c r="S354" s="208">
        <v>0</v>
      </c>
      <c r="T354" s="20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0" t="s">
        <v>333</v>
      </c>
      <c r="AT354" s="210" t="s">
        <v>203</v>
      </c>
      <c r="AU354" s="210" t="s">
        <v>79</v>
      </c>
      <c r="AY354" s="19" t="s">
        <v>120</v>
      </c>
      <c r="BE354" s="211">
        <f>IF(N354="základní",J354,0)</f>
        <v>0</v>
      </c>
      <c r="BF354" s="211">
        <f>IF(N354="snížená",J354,0)</f>
        <v>0</v>
      </c>
      <c r="BG354" s="211">
        <f>IF(N354="zákl. přenesená",J354,0)</f>
        <v>0</v>
      </c>
      <c r="BH354" s="211">
        <f>IF(N354="sníž. přenesená",J354,0)</f>
        <v>0</v>
      </c>
      <c r="BI354" s="211">
        <f>IF(N354="nulová",J354,0)</f>
        <v>0</v>
      </c>
      <c r="BJ354" s="19" t="s">
        <v>77</v>
      </c>
      <c r="BK354" s="211">
        <f>ROUND(I354*H354,2)</f>
        <v>0</v>
      </c>
      <c r="BL354" s="19" t="s">
        <v>237</v>
      </c>
      <c r="BM354" s="210" t="s">
        <v>675</v>
      </c>
    </row>
    <row r="355" s="2" customFormat="1" ht="24.15" customHeight="1">
      <c r="A355" s="40"/>
      <c r="B355" s="41"/>
      <c r="C355" s="199" t="s">
        <v>676</v>
      </c>
      <c r="D355" s="199" t="s">
        <v>123</v>
      </c>
      <c r="E355" s="200" t="s">
        <v>677</v>
      </c>
      <c r="F355" s="201" t="s">
        <v>678</v>
      </c>
      <c r="G355" s="202" t="s">
        <v>443</v>
      </c>
      <c r="H355" s="260"/>
      <c r="I355" s="204"/>
      <c r="J355" s="205">
        <f>ROUND(I355*H355,2)</f>
        <v>0</v>
      </c>
      <c r="K355" s="201" t="s">
        <v>127</v>
      </c>
      <c r="L355" s="46"/>
      <c r="M355" s="206" t="s">
        <v>19</v>
      </c>
      <c r="N355" s="207" t="s">
        <v>43</v>
      </c>
      <c r="O355" s="86"/>
      <c r="P355" s="208">
        <f>O355*H355</f>
        <v>0</v>
      </c>
      <c r="Q355" s="208">
        <v>0</v>
      </c>
      <c r="R355" s="208">
        <f>Q355*H355</f>
        <v>0</v>
      </c>
      <c r="S355" s="208">
        <v>0</v>
      </c>
      <c r="T355" s="20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0" t="s">
        <v>237</v>
      </c>
      <c r="AT355" s="210" t="s">
        <v>123</v>
      </c>
      <c r="AU355" s="210" t="s">
        <v>79</v>
      </c>
      <c r="AY355" s="19" t="s">
        <v>120</v>
      </c>
      <c r="BE355" s="211">
        <f>IF(N355="základní",J355,0)</f>
        <v>0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19" t="s">
        <v>77</v>
      </c>
      <c r="BK355" s="211">
        <f>ROUND(I355*H355,2)</f>
        <v>0</v>
      </c>
      <c r="BL355" s="19" t="s">
        <v>237</v>
      </c>
      <c r="BM355" s="210" t="s">
        <v>679</v>
      </c>
    </row>
    <row r="356" s="2" customFormat="1">
      <c r="A356" s="40"/>
      <c r="B356" s="41"/>
      <c r="C356" s="42"/>
      <c r="D356" s="212" t="s">
        <v>130</v>
      </c>
      <c r="E356" s="42"/>
      <c r="F356" s="213" t="s">
        <v>680</v>
      </c>
      <c r="G356" s="42"/>
      <c r="H356" s="42"/>
      <c r="I356" s="214"/>
      <c r="J356" s="42"/>
      <c r="K356" s="42"/>
      <c r="L356" s="46"/>
      <c r="M356" s="215"/>
      <c r="N356" s="216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130</v>
      </c>
      <c r="AU356" s="19" t="s">
        <v>79</v>
      </c>
    </row>
    <row r="357" s="12" customFormat="1" ht="22.8" customHeight="1">
      <c r="A357" s="12"/>
      <c r="B357" s="183"/>
      <c r="C357" s="184"/>
      <c r="D357" s="185" t="s">
        <v>71</v>
      </c>
      <c r="E357" s="197" t="s">
        <v>681</v>
      </c>
      <c r="F357" s="197" t="s">
        <v>682</v>
      </c>
      <c r="G357" s="184"/>
      <c r="H357" s="184"/>
      <c r="I357" s="187"/>
      <c r="J357" s="198">
        <f>BK357</f>
        <v>0</v>
      </c>
      <c r="K357" s="184"/>
      <c r="L357" s="189"/>
      <c r="M357" s="190"/>
      <c r="N357" s="191"/>
      <c r="O357" s="191"/>
      <c r="P357" s="192">
        <f>SUM(P358:P361)</f>
        <v>0</v>
      </c>
      <c r="Q357" s="191"/>
      <c r="R357" s="192">
        <f>SUM(R358:R361)</f>
        <v>0</v>
      </c>
      <c r="S357" s="191"/>
      <c r="T357" s="193">
        <f>SUM(T358:T361)</f>
        <v>0.0019705999999999999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94" t="s">
        <v>79</v>
      </c>
      <c r="AT357" s="195" t="s">
        <v>71</v>
      </c>
      <c r="AU357" s="195" t="s">
        <v>77</v>
      </c>
      <c r="AY357" s="194" t="s">
        <v>120</v>
      </c>
      <c r="BK357" s="196">
        <f>SUM(BK358:BK361)</f>
        <v>0</v>
      </c>
    </row>
    <row r="358" s="2" customFormat="1" ht="16.5" customHeight="1">
      <c r="A358" s="40"/>
      <c r="B358" s="41"/>
      <c r="C358" s="199" t="s">
        <v>683</v>
      </c>
      <c r="D358" s="199" t="s">
        <v>123</v>
      </c>
      <c r="E358" s="200" t="s">
        <v>684</v>
      </c>
      <c r="F358" s="201" t="s">
        <v>685</v>
      </c>
      <c r="G358" s="202" t="s">
        <v>160</v>
      </c>
      <c r="H358" s="203">
        <v>1.1799999999999999</v>
      </c>
      <c r="I358" s="204"/>
      <c r="J358" s="205">
        <f>ROUND(I358*H358,2)</f>
        <v>0</v>
      </c>
      <c r="K358" s="201" t="s">
        <v>127</v>
      </c>
      <c r="L358" s="46"/>
      <c r="M358" s="206" t="s">
        <v>19</v>
      </c>
      <c r="N358" s="207" t="s">
        <v>43</v>
      </c>
      <c r="O358" s="86"/>
      <c r="P358" s="208">
        <f>O358*H358</f>
        <v>0</v>
      </c>
      <c r="Q358" s="208">
        <v>0</v>
      </c>
      <c r="R358" s="208">
        <f>Q358*H358</f>
        <v>0</v>
      </c>
      <c r="S358" s="208">
        <v>0.00167</v>
      </c>
      <c r="T358" s="209">
        <f>S358*H358</f>
        <v>0.0019705999999999999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0" t="s">
        <v>237</v>
      </c>
      <c r="AT358" s="210" t="s">
        <v>123</v>
      </c>
      <c r="AU358" s="210" t="s">
        <v>79</v>
      </c>
      <c r="AY358" s="19" t="s">
        <v>120</v>
      </c>
      <c r="BE358" s="211">
        <f>IF(N358="základní",J358,0)</f>
        <v>0</v>
      </c>
      <c r="BF358" s="211">
        <f>IF(N358="snížená",J358,0)</f>
        <v>0</v>
      </c>
      <c r="BG358" s="211">
        <f>IF(N358="zákl. přenesená",J358,0)</f>
        <v>0</v>
      </c>
      <c r="BH358" s="211">
        <f>IF(N358="sníž. přenesená",J358,0)</f>
        <v>0</v>
      </c>
      <c r="BI358" s="211">
        <f>IF(N358="nulová",J358,0)</f>
        <v>0</v>
      </c>
      <c r="BJ358" s="19" t="s">
        <v>77</v>
      </c>
      <c r="BK358" s="211">
        <f>ROUND(I358*H358,2)</f>
        <v>0</v>
      </c>
      <c r="BL358" s="19" t="s">
        <v>237</v>
      </c>
      <c r="BM358" s="210" t="s">
        <v>686</v>
      </c>
    </row>
    <row r="359" s="2" customFormat="1">
      <c r="A359" s="40"/>
      <c r="B359" s="41"/>
      <c r="C359" s="42"/>
      <c r="D359" s="212" t="s">
        <v>130</v>
      </c>
      <c r="E359" s="42"/>
      <c r="F359" s="213" t="s">
        <v>687</v>
      </c>
      <c r="G359" s="42"/>
      <c r="H359" s="42"/>
      <c r="I359" s="214"/>
      <c r="J359" s="42"/>
      <c r="K359" s="42"/>
      <c r="L359" s="46"/>
      <c r="M359" s="215"/>
      <c r="N359" s="216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130</v>
      </c>
      <c r="AU359" s="19" t="s">
        <v>79</v>
      </c>
    </row>
    <row r="360" s="13" customFormat="1">
      <c r="A360" s="13"/>
      <c r="B360" s="217"/>
      <c r="C360" s="218"/>
      <c r="D360" s="219" t="s">
        <v>132</v>
      </c>
      <c r="E360" s="220" t="s">
        <v>19</v>
      </c>
      <c r="F360" s="221" t="s">
        <v>133</v>
      </c>
      <c r="G360" s="218"/>
      <c r="H360" s="220" t="s">
        <v>19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7" t="s">
        <v>132</v>
      </c>
      <c r="AU360" s="227" t="s">
        <v>79</v>
      </c>
      <c r="AV360" s="13" t="s">
        <v>77</v>
      </c>
      <c r="AW360" s="13" t="s">
        <v>33</v>
      </c>
      <c r="AX360" s="13" t="s">
        <v>72</v>
      </c>
      <c r="AY360" s="227" t="s">
        <v>120</v>
      </c>
    </row>
    <row r="361" s="14" customFormat="1">
      <c r="A361" s="14"/>
      <c r="B361" s="228"/>
      <c r="C361" s="229"/>
      <c r="D361" s="219" t="s">
        <v>132</v>
      </c>
      <c r="E361" s="230" t="s">
        <v>19</v>
      </c>
      <c r="F361" s="231" t="s">
        <v>688</v>
      </c>
      <c r="G361" s="229"/>
      <c r="H361" s="232">
        <v>1.1799999999999999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38" t="s">
        <v>132</v>
      </c>
      <c r="AU361" s="238" t="s">
        <v>79</v>
      </c>
      <c r="AV361" s="14" t="s">
        <v>79</v>
      </c>
      <c r="AW361" s="14" t="s">
        <v>33</v>
      </c>
      <c r="AX361" s="14" t="s">
        <v>77</v>
      </c>
      <c r="AY361" s="238" t="s">
        <v>120</v>
      </c>
    </row>
    <row r="362" s="12" customFormat="1" ht="22.8" customHeight="1">
      <c r="A362" s="12"/>
      <c r="B362" s="183"/>
      <c r="C362" s="184"/>
      <c r="D362" s="185" t="s">
        <v>71</v>
      </c>
      <c r="E362" s="197" t="s">
        <v>689</v>
      </c>
      <c r="F362" s="197" t="s">
        <v>690</v>
      </c>
      <c r="G362" s="184"/>
      <c r="H362" s="184"/>
      <c r="I362" s="187"/>
      <c r="J362" s="198">
        <f>BK362</f>
        <v>0</v>
      </c>
      <c r="K362" s="184"/>
      <c r="L362" s="189"/>
      <c r="M362" s="190"/>
      <c r="N362" s="191"/>
      <c r="O362" s="191"/>
      <c r="P362" s="192">
        <f>SUM(P363:P380)</f>
        <v>0</v>
      </c>
      <c r="Q362" s="191"/>
      <c r="R362" s="192">
        <f>SUM(R363:R380)</f>
        <v>0.018350000000000002</v>
      </c>
      <c r="S362" s="191"/>
      <c r="T362" s="193">
        <f>SUM(T363:T380)</f>
        <v>0.024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194" t="s">
        <v>79</v>
      </c>
      <c r="AT362" s="195" t="s">
        <v>71</v>
      </c>
      <c r="AU362" s="195" t="s">
        <v>77</v>
      </c>
      <c r="AY362" s="194" t="s">
        <v>120</v>
      </c>
      <c r="BK362" s="196">
        <f>SUM(BK363:BK380)</f>
        <v>0</v>
      </c>
    </row>
    <row r="363" s="2" customFormat="1" ht="16.5" customHeight="1">
      <c r="A363" s="40"/>
      <c r="B363" s="41"/>
      <c r="C363" s="199" t="s">
        <v>691</v>
      </c>
      <c r="D363" s="199" t="s">
        <v>123</v>
      </c>
      <c r="E363" s="200" t="s">
        <v>692</v>
      </c>
      <c r="F363" s="201" t="s">
        <v>693</v>
      </c>
      <c r="G363" s="202" t="s">
        <v>404</v>
      </c>
      <c r="H363" s="203">
        <v>1</v>
      </c>
      <c r="I363" s="204"/>
      <c r="J363" s="205">
        <f>ROUND(I363*H363,2)</f>
        <v>0</v>
      </c>
      <c r="K363" s="201" t="s">
        <v>127</v>
      </c>
      <c r="L363" s="46"/>
      <c r="M363" s="206" t="s">
        <v>19</v>
      </c>
      <c r="N363" s="207" t="s">
        <v>43</v>
      </c>
      <c r="O363" s="86"/>
      <c r="P363" s="208">
        <f>O363*H363</f>
        <v>0</v>
      </c>
      <c r="Q363" s="208">
        <v>0</v>
      </c>
      <c r="R363" s="208">
        <f>Q363*H363</f>
        <v>0</v>
      </c>
      <c r="S363" s="208">
        <v>0.024</v>
      </c>
      <c r="T363" s="209">
        <f>S363*H363</f>
        <v>0.024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0" t="s">
        <v>237</v>
      </c>
      <c r="AT363" s="210" t="s">
        <v>123</v>
      </c>
      <c r="AU363" s="210" t="s">
        <v>79</v>
      </c>
      <c r="AY363" s="19" t="s">
        <v>120</v>
      </c>
      <c r="BE363" s="211">
        <f>IF(N363="základní",J363,0)</f>
        <v>0</v>
      </c>
      <c r="BF363" s="211">
        <f>IF(N363="snížená",J363,0)</f>
        <v>0</v>
      </c>
      <c r="BG363" s="211">
        <f>IF(N363="zákl. přenesená",J363,0)</f>
        <v>0</v>
      </c>
      <c r="BH363" s="211">
        <f>IF(N363="sníž. přenesená",J363,0)</f>
        <v>0</v>
      </c>
      <c r="BI363" s="211">
        <f>IF(N363="nulová",J363,0)</f>
        <v>0</v>
      </c>
      <c r="BJ363" s="19" t="s">
        <v>77</v>
      </c>
      <c r="BK363" s="211">
        <f>ROUND(I363*H363,2)</f>
        <v>0</v>
      </c>
      <c r="BL363" s="19" t="s">
        <v>237</v>
      </c>
      <c r="BM363" s="210" t="s">
        <v>694</v>
      </c>
    </row>
    <row r="364" s="2" customFormat="1">
      <c r="A364" s="40"/>
      <c r="B364" s="41"/>
      <c r="C364" s="42"/>
      <c r="D364" s="212" t="s">
        <v>130</v>
      </c>
      <c r="E364" s="42"/>
      <c r="F364" s="213" t="s">
        <v>695</v>
      </c>
      <c r="G364" s="42"/>
      <c r="H364" s="42"/>
      <c r="I364" s="214"/>
      <c r="J364" s="42"/>
      <c r="K364" s="42"/>
      <c r="L364" s="46"/>
      <c r="M364" s="215"/>
      <c r="N364" s="216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130</v>
      </c>
      <c r="AU364" s="19" t="s">
        <v>79</v>
      </c>
    </row>
    <row r="365" s="2" customFormat="1" ht="16.5" customHeight="1">
      <c r="A365" s="40"/>
      <c r="B365" s="41"/>
      <c r="C365" s="199" t="s">
        <v>696</v>
      </c>
      <c r="D365" s="199" t="s">
        <v>123</v>
      </c>
      <c r="E365" s="200" t="s">
        <v>697</v>
      </c>
      <c r="F365" s="201" t="s">
        <v>698</v>
      </c>
      <c r="G365" s="202" t="s">
        <v>404</v>
      </c>
      <c r="H365" s="203">
        <v>6</v>
      </c>
      <c r="I365" s="204"/>
      <c r="J365" s="205">
        <f>ROUND(I365*H365,2)</f>
        <v>0</v>
      </c>
      <c r="K365" s="201" t="s">
        <v>19</v>
      </c>
      <c r="L365" s="46"/>
      <c r="M365" s="206" t="s">
        <v>19</v>
      </c>
      <c r="N365" s="207" t="s">
        <v>43</v>
      </c>
      <c r="O365" s="86"/>
      <c r="P365" s="208">
        <f>O365*H365</f>
        <v>0</v>
      </c>
      <c r="Q365" s="208">
        <v>0</v>
      </c>
      <c r="R365" s="208">
        <f>Q365*H365</f>
        <v>0</v>
      </c>
      <c r="S365" s="208">
        <v>0</v>
      </c>
      <c r="T365" s="20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0" t="s">
        <v>237</v>
      </c>
      <c r="AT365" s="210" t="s">
        <v>123</v>
      </c>
      <c r="AU365" s="210" t="s">
        <v>79</v>
      </c>
      <c r="AY365" s="19" t="s">
        <v>120</v>
      </c>
      <c r="BE365" s="211">
        <f>IF(N365="základní",J365,0)</f>
        <v>0</v>
      </c>
      <c r="BF365" s="211">
        <f>IF(N365="snížená",J365,0)</f>
        <v>0</v>
      </c>
      <c r="BG365" s="211">
        <f>IF(N365="zákl. přenesená",J365,0)</f>
        <v>0</v>
      </c>
      <c r="BH365" s="211">
        <f>IF(N365="sníž. přenesená",J365,0)</f>
        <v>0</v>
      </c>
      <c r="BI365" s="211">
        <f>IF(N365="nulová",J365,0)</f>
        <v>0</v>
      </c>
      <c r="BJ365" s="19" t="s">
        <v>77</v>
      </c>
      <c r="BK365" s="211">
        <f>ROUND(I365*H365,2)</f>
        <v>0</v>
      </c>
      <c r="BL365" s="19" t="s">
        <v>237</v>
      </c>
      <c r="BM365" s="210" t="s">
        <v>699</v>
      </c>
    </row>
    <row r="366" s="2" customFormat="1" ht="16.5" customHeight="1">
      <c r="A366" s="40"/>
      <c r="B366" s="41"/>
      <c r="C366" s="199" t="s">
        <v>700</v>
      </c>
      <c r="D366" s="199" t="s">
        <v>123</v>
      </c>
      <c r="E366" s="200" t="s">
        <v>701</v>
      </c>
      <c r="F366" s="201" t="s">
        <v>702</v>
      </c>
      <c r="G366" s="202" t="s">
        <v>404</v>
      </c>
      <c r="H366" s="203">
        <v>4</v>
      </c>
      <c r="I366" s="204"/>
      <c r="J366" s="205">
        <f>ROUND(I366*H366,2)</f>
        <v>0</v>
      </c>
      <c r="K366" s="201" t="s">
        <v>19</v>
      </c>
      <c r="L366" s="46"/>
      <c r="M366" s="206" t="s">
        <v>19</v>
      </c>
      <c r="N366" s="207" t="s">
        <v>43</v>
      </c>
      <c r="O366" s="86"/>
      <c r="P366" s="208">
        <f>O366*H366</f>
        <v>0</v>
      </c>
      <c r="Q366" s="208">
        <v>0</v>
      </c>
      <c r="R366" s="208">
        <f>Q366*H366</f>
        <v>0</v>
      </c>
      <c r="S366" s="208">
        <v>0</v>
      </c>
      <c r="T366" s="20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0" t="s">
        <v>237</v>
      </c>
      <c r="AT366" s="210" t="s">
        <v>123</v>
      </c>
      <c r="AU366" s="210" t="s">
        <v>79</v>
      </c>
      <c r="AY366" s="19" t="s">
        <v>120</v>
      </c>
      <c r="BE366" s="211">
        <f>IF(N366="základní",J366,0)</f>
        <v>0</v>
      </c>
      <c r="BF366" s="211">
        <f>IF(N366="snížená",J366,0)</f>
        <v>0</v>
      </c>
      <c r="BG366" s="211">
        <f>IF(N366="zákl. přenesená",J366,0)</f>
        <v>0</v>
      </c>
      <c r="BH366" s="211">
        <f>IF(N366="sníž. přenesená",J366,0)</f>
        <v>0</v>
      </c>
      <c r="BI366" s="211">
        <f>IF(N366="nulová",J366,0)</f>
        <v>0</v>
      </c>
      <c r="BJ366" s="19" t="s">
        <v>77</v>
      </c>
      <c r="BK366" s="211">
        <f>ROUND(I366*H366,2)</f>
        <v>0</v>
      </c>
      <c r="BL366" s="19" t="s">
        <v>237</v>
      </c>
      <c r="BM366" s="210" t="s">
        <v>703</v>
      </c>
    </row>
    <row r="367" s="2" customFormat="1" ht="24.15" customHeight="1">
      <c r="A367" s="40"/>
      <c r="B367" s="41"/>
      <c r="C367" s="199" t="s">
        <v>704</v>
      </c>
      <c r="D367" s="199" t="s">
        <v>123</v>
      </c>
      <c r="E367" s="200" t="s">
        <v>705</v>
      </c>
      <c r="F367" s="201" t="s">
        <v>706</v>
      </c>
      <c r="G367" s="202" t="s">
        <v>404</v>
      </c>
      <c r="H367" s="203">
        <v>1</v>
      </c>
      <c r="I367" s="204"/>
      <c r="J367" s="205">
        <f>ROUND(I367*H367,2)</f>
        <v>0</v>
      </c>
      <c r="K367" s="201" t="s">
        <v>127</v>
      </c>
      <c r="L367" s="46"/>
      <c r="M367" s="206" t="s">
        <v>19</v>
      </c>
      <c r="N367" s="207" t="s">
        <v>43</v>
      </c>
      <c r="O367" s="86"/>
      <c r="P367" s="208">
        <f>O367*H367</f>
        <v>0</v>
      </c>
      <c r="Q367" s="208">
        <v>0</v>
      </c>
      <c r="R367" s="208">
        <f>Q367*H367</f>
        <v>0</v>
      </c>
      <c r="S367" s="208">
        <v>0</v>
      </c>
      <c r="T367" s="20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0" t="s">
        <v>237</v>
      </c>
      <c r="AT367" s="210" t="s">
        <v>123</v>
      </c>
      <c r="AU367" s="210" t="s">
        <v>79</v>
      </c>
      <c r="AY367" s="19" t="s">
        <v>120</v>
      </c>
      <c r="BE367" s="211">
        <f>IF(N367="základní",J367,0)</f>
        <v>0</v>
      </c>
      <c r="BF367" s="211">
        <f>IF(N367="snížená",J367,0)</f>
        <v>0</v>
      </c>
      <c r="BG367" s="211">
        <f>IF(N367="zákl. přenesená",J367,0)</f>
        <v>0</v>
      </c>
      <c r="BH367" s="211">
        <f>IF(N367="sníž. přenesená",J367,0)</f>
        <v>0</v>
      </c>
      <c r="BI367" s="211">
        <f>IF(N367="nulová",J367,0)</f>
        <v>0</v>
      </c>
      <c r="BJ367" s="19" t="s">
        <v>77</v>
      </c>
      <c r="BK367" s="211">
        <f>ROUND(I367*H367,2)</f>
        <v>0</v>
      </c>
      <c r="BL367" s="19" t="s">
        <v>237</v>
      </c>
      <c r="BM367" s="210" t="s">
        <v>707</v>
      </c>
    </row>
    <row r="368" s="2" customFormat="1">
      <c r="A368" s="40"/>
      <c r="B368" s="41"/>
      <c r="C368" s="42"/>
      <c r="D368" s="212" t="s">
        <v>130</v>
      </c>
      <c r="E368" s="42"/>
      <c r="F368" s="213" t="s">
        <v>708</v>
      </c>
      <c r="G368" s="42"/>
      <c r="H368" s="42"/>
      <c r="I368" s="214"/>
      <c r="J368" s="42"/>
      <c r="K368" s="42"/>
      <c r="L368" s="46"/>
      <c r="M368" s="215"/>
      <c r="N368" s="216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130</v>
      </c>
      <c r="AU368" s="19" t="s">
        <v>79</v>
      </c>
    </row>
    <row r="369" s="2" customFormat="1" ht="16.5" customHeight="1">
      <c r="A369" s="40"/>
      <c r="B369" s="41"/>
      <c r="C369" s="250" t="s">
        <v>709</v>
      </c>
      <c r="D369" s="250" t="s">
        <v>203</v>
      </c>
      <c r="E369" s="251" t="s">
        <v>710</v>
      </c>
      <c r="F369" s="252" t="s">
        <v>711</v>
      </c>
      <c r="G369" s="253" t="s">
        <v>404</v>
      </c>
      <c r="H369" s="254">
        <v>1</v>
      </c>
      <c r="I369" s="255"/>
      <c r="J369" s="256">
        <f>ROUND(I369*H369,2)</f>
        <v>0</v>
      </c>
      <c r="K369" s="252" t="s">
        <v>127</v>
      </c>
      <c r="L369" s="257"/>
      <c r="M369" s="258" t="s">
        <v>19</v>
      </c>
      <c r="N369" s="259" t="s">
        <v>43</v>
      </c>
      <c r="O369" s="86"/>
      <c r="P369" s="208">
        <f>O369*H369</f>
        <v>0</v>
      </c>
      <c r="Q369" s="208">
        <v>0.016</v>
      </c>
      <c r="R369" s="208">
        <f>Q369*H369</f>
        <v>0.016</v>
      </c>
      <c r="S369" s="208">
        <v>0</v>
      </c>
      <c r="T369" s="20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0" t="s">
        <v>333</v>
      </c>
      <c r="AT369" s="210" t="s">
        <v>203</v>
      </c>
      <c r="AU369" s="210" t="s">
        <v>79</v>
      </c>
      <c r="AY369" s="19" t="s">
        <v>120</v>
      </c>
      <c r="BE369" s="211">
        <f>IF(N369="základní",J369,0)</f>
        <v>0</v>
      </c>
      <c r="BF369" s="211">
        <f>IF(N369="snížená",J369,0)</f>
        <v>0</v>
      </c>
      <c r="BG369" s="211">
        <f>IF(N369="zákl. přenesená",J369,0)</f>
        <v>0</v>
      </c>
      <c r="BH369" s="211">
        <f>IF(N369="sníž. přenesená",J369,0)</f>
        <v>0</v>
      </c>
      <c r="BI369" s="211">
        <f>IF(N369="nulová",J369,0)</f>
        <v>0</v>
      </c>
      <c r="BJ369" s="19" t="s">
        <v>77</v>
      </c>
      <c r="BK369" s="211">
        <f>ROUND(I369*H369,2)</f>
        <v>0</v>
      </c>
      <c r="BL369" s="19" t="s">
        <v>237</v>
      </c>
      <c r="BM369" s="210" t="s">
        <v>712</v>
      </c>
    </row>
    <row r="370" s="2" customFormat="1">
      <c r="A370" s="40"/>
      <c r="B370" s="41"/>
      <c r="C370" s="42"/>
      <c r="D370" s="219" t="s">
        <v>545</v>
      </c>
      <c r="E370" s="42"/>
      <c r="F370" s="261" t="s">
        <v>713</v>
      </c>
      <c r="G370" s="42"/>
      <c r="H370" s="42"/>
      <c r="I370" s="214"/>
      <c r="J370" s="42"/>
      <c r="K370" s="42"/>
      <c r="L370" s="46"/>
      <c r="M370" s="215"/>
      <c r="N370" s="216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545</v>
      </c>
      <c r="AU370" s="19" t="s">
        <v>79</v>
      </c>
    </row>
    <row r="371" s="2" customFormat="1" ht="16.5" customHeight="1">
      <c r="A371" s="40"/>
      <c r="B371" s="41"/>
      <c r="C371" s="199" t="s">
        <v>714</v>
      </c>
      <c r="D371" s="199" t="s">
        <v>123</v>
      </c>
      <c r="E371" s="200" t="s">
        <v>715</v>
      </c>
      <c r="F371" s="201" t="s">
        <v>716</v>
      </c>
      <c r="G371" s="202" t="s">
        <v>404</v>
      </c>
      <c r="H371" s="203">
        <v>1</v>
      </c>
      <c r="I371" s="204"/>
      <c r="J371" s="205">
        <f>ROUND(I371*H371,2)</f>
        <v>0</v>
      </c>
      <c r="K371" s="201" t="s">
        <v>127</v>
      </c>
      <c r="L371" s="46"/>
      <c r="M371" s="206" t="s">
        <v>19</v>
      </c>
      <c r="N371" s="207" t="s">
        <v>43</v>
      </c>
      <c r="O371" s="86"/>
      <c r="P371" s="208">
        <f>O371*H371</f>
        <v>0</v>
      </c>
      <c r="Q371" s="208">
        <v>0</v>
      </c>
      <c r="R371" s="208">
        <f>Q371*H371</f>
        <v>0</v>
      </c>
      <c r="S371" s="208">
        <v>0</v>
      </c>
      <c r="T371" s="20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0" t="s">
        <v>237</v>
      </c>
      <c r="AT371" s="210" t="s">
        <v>123</v>
      </c>
      <c r="AU371" s="210" t="s">
        <v>79</v>
      </c>
      <c r="AY371" s="19" t="s">
        <v>120</v>
      </c>
      <c r="BE371" s="211">
        <f>IF(N371="základní",J371,0)</f>
        <v>0</v>
      </c>
      <c r="BF371" s="211">
        <f>IF(N371="snížená",J371,0)</f>
        <v>0</v>
      </c>
      <c r="BG371" s="211">
        <f>IF(N371="zákl. přenesená",J371,0)</f>
        <v>0</v>
      </c>
      <c r="BH371" s="211">
        <f>IF(N371="sníž. přenesená",J371,0)</f>
        <v>0</v>
      </c>
      <c r="BI371" s="211">
        <f>IF(N371="nulová",J371,0)</f>
        <v>0</v>
      </c>
      <c r="BJ371" s="19" t="s">
        <v>77</v>
      </c>
      <c r="BK371" s="211">
        <f>ROUND(I371*H371,2)</f>
        <v>0</v>
      </c>
      <c r="BL371" s="19" t="s">
        <v>237</v>
      </c>
      <c r="BM371" s="210" t="s">
        <v>717</v>
      </c>
    </row>
    <row r="372" s="2" customFormat="1">
      <c r="A372" s="40"/>
      <c r="B372" s="41"/>
      <c r="C372" s="42"/>
      <c r="D372" s="212" t="s">
        <v>130</v>
      </c>
      <c r="E372" s="42"/>
      <c r="F372" s="213" t="s">
        <v>718</v>
      </c>
      <c r="G372" s="42"/>
      <c r="H372" s="42"/>
      <c r="I372" s="214"/>
      <c r="J372" s="42"/>
      <c r="K372" s="42"/>
      <c r="L372" s="46"/>
      <c r="M372" s="215"/>
      <c r="N372" s="216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130</v>
      </c>
      <c r="AU372" s="19" t="s">
        <v>79</v>
      </c>
    </row>
    <row r="373" s="2" customFormat="1" ht="16.5" customHeight="1">
      <c r="A373" s="40"/>
      <c r="B373" s="41"/>
      <c r="C373" s="250" t="s">
        <v>719</v>
      </c>
      <c r="D373" s="250" t="s">
        <v>203</v>
      </c>
      <c r="E373" s="251" t="s">
        <v>720</v>
      </c>
      <c r="F373" s="252" t="s">
        <v>721</v>
      </c>
      <c r="G373" s="253" t="s">
        <v>404</v>
      </c>
      <c r="H373" s="254">
        <v>1</v>
      </c>
      <c r="I373" s="255"/>
      <c r="J373" s="256">
        <f>ROUND(I373*H373,2)</f>
        <v>0</v>
      </c>
      <c r="K373" s="252" t="s">
        <v>19</v>
      </c>
      <c r="L373" s="257"/>
      <c r="M373" s="258" t="s">
        <v>19</v>
      </c>
      <c r="N373" s="259" t="s">
        <v>43</v>
      </c>
      <c r="O373" s="86"/>
      <c r="P373" s="208">
        <f>O373*H373</f>
        <v>0</v>
      </c>
      <c r="Q373" s="208">
        <v>0.00014999999999999999</v>
      </c>
      <c r="R373" s="208">
        <f>Q373*H373</f>
        <v>0.00014999999999999999</v>
      </c>
      <c r="S373" s="208">
        <v>0</v>
      </c>
      <c r="T373" s="20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0" t="s">
        <v>333</v>
      </c>
      <c r="AT373" s="210" t="s">
        <v>203</v>
      </c>
      <c r="AU373" s="210" t="s">
        <v>79</v>
      </c>
      <c r="AY373" s="19" t="s">
        <v>120</v>
      </c>
      <c r="BE373" s="211">
        <f>IF(N373="základní",J373,0)</f>
        <v>0</v>
      </c>
      <c r="BF373" s="211">
        <f>IF(N373="snížená",J373,0)</f>
        <v>0</v>
      </c>
      <c r="BG373" s="211">
        <f>IF(N373="zákl. přenesená",J373,0)</f>
        <v>0</v>
      </c>
      <c r="BH373" s="211">
        <f>IF(N373="sníž. přenesená",J373,0)</f>
        <v>0</v>
      </c>
      <c r="BI373" s="211">
        <f>IF(N373="nulová",J373,0)</f>
        <v>0</v>
      </c>
      <c r="BJ373" s="19" t="s">
        <v>77</v>
      </c>
      <c r="BK373" s="211">
        <f>ROUND(I373*H373,2)</f>
        <v>0</v>
      </c>
      <c r="BL373" s="19" t="s">
        <v>237</v>
      </c>
      <c r="BM373" s="210" t="s">
        <v>722</v>
      </c>
    </row>
    <row r="374" s="2" customFormat="1">
      <c r="A374" s="40"/>
      <c r="B374" s="41"/>
      <c r="C374" s="42"/>
      <c r="D374" s="219" t="s">
        <v>545</v>
      </c>
      <c r="E374" s="42"/>
      <c r="F374" s="261" t="s">
        <v>713</v>
      </c>
      <c r="G374" s="42"/>
      <c r="H374" s="42"/>
      <c r="I374" s="214"/>
      <c r="J374" s="42"/>
      <c r="K374" s="42"/>
      <c r="L374" s="46"/>
      <c r="M374" s="215"/>
      <c r="N374" s="216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545</v>
      </c>
      <c r="AU374" s="19" t="s">
        <v>79</v>
      </c>
    </row>
    <row r="375" s="2" customFormat="1" ht="16.5" customHeight="1">
      <c r="A375" s="40"/>
      <c r="B375" s="41"/>
      <c r="C375" s="199" t="s">
        <v>723</v>
      </c>
      <c r="D375" s="199" t="s">
        <v>123</v>
      </c>
      <c r="E375" s="200" t="s">
        <v>724</v>
      </c>
      <c r="F375" s="201" t="s">
        <v>725</v>
      </c>
      <c r="G375" s="202" t="s">
        <v>404</v>
      </c>
      <c r="H375" s="203">
        <v>1</v>
      </c>
      <c r="I375" s="204"/>
      <c r="J375" s="205">
        <f>ROUND(I375*H375,2)</f>
        <v>0</v>
      </c>
      <c r="K375" s="201" t="s">
        <v>127</v>
      </c>
      <c r="L375" s="46"/>
      <c r="M375" s="206" t="s">
        <v>19</v>
      </c>
      <c r="N375" s="207" t="s">
        <v>43</v>
      </c>
      <c r="O375" s="86"/>
      <c r="P375" s="208">
        <f>O375*H375</f>
        <v>0</v>
      </c>
      <c r="Q375" s="208">
        <v>0</v>
      </c>
      <c r="R375" s="208">
        <f>Q375*H375</f>
        <v>0</v>
      </c>
      <c r="S375" s="208">
        <v>0</v>
      </c>
      <c r="T375" s="20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0" t="s">
        <v>237</v>
      </c>
      <c r="AT375" s="210" t="s">
        <v>123</v>
      </c>
      <c r="AU375" s="210" t="s">
        <v>79</v>
      </c>
      <c r="AY375" s="19" t="s">
        <v>120</v>
      </c>
      <c r="BE375" s="211">
        <f>IF(N375="základní",J375,0)</f>
        <v>0</v>
      </c>
      <c r="BF375" s="211">
        <f>IF(N375="snížená",J375,0)</f>
        <v>0</v>
      </c>
      <c r="BG375" s="211">
        <f>IF(N375="zákl. přenesená",J375,0)</f>
        <v>0</v>
      </c>
      <c r="BH375" s="211">
        <f>IF(N375="sníž. přenesená",J375,0)</f>
        <v>0</v>
      </c>
      <c r="BI375" s="211">
        <f>IF(N375="nulová",J375,0)</f>
        <v>0</v>
      </c>
      <c r="BJ375" s="19" t="s">
        <v>77</v>
      </c>
      <c r="BK375" s="211">
        <f>ROUND(I375*H375,2)</f>
        <v>0</v>
      </c>
      <c r="BL375" s="19" t="s">
        <v>237</v>
      </c>
      <c r="BM375" s="210" t="s">
        <v>726</v>
      </c>
    </row>
    <row r="376" s="2" customFormat="1">
      <c r="A376" s="40"/>
      <c r="B376" s="41"/>
      <c r="C376" s="42"/>
      <c r="D376" s="212" t="s">
        <v>130</v>
      </c>
      <c r="E376" s="42"/>
      <c r="F376" s="213" t="s">
        <v>727</v>
      </c>
      <c r="G376" s="42"/>
      <c r="H376" s="42"/>
      <c r="I376" s="214"/>
      <c r="J376" s="42"/>
      <c r="K376" s="42"/>
      <c r="L376" s="46"/>
      <c r="M376" s="215"/>
      <c r="N376" s="216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130</v>
      </c>
      <c r="AU376" s="19" t="s">
        <v>79</v>
      </c>
    </row>
    <row r="377" s="2" customFormat="1" ht="16.5" customHeight="1">
      <c r="A377" s="40"/>
      <c r="B377" s="41"/>
      <c r="C377" s="250" t="s">
        <v>728</v>
      </c>
      <c r="D377" s="250" t="s">
        <v>203</v>
      </c>
      <c r="E377" s="251" t="s">
        <v>729</v>
      </c>
      <c r="F377" s="252" t="s">
        <v>730</v>
      </c>
      <c r="G377" s="253" t="s">
        <v>404</v>
      </c>
      <c r="H377" s="254">
        <v>1</v>
      </c>
      <c r="I377" s="255"/>
      <c r="J377" s="256">
        <f>ROUND(I377*H377,2)</f>
        <v>0</v>
      </c>
      <c r="K377" s="252" t="s">
        <v>127</v>
      </c>
      <c r="L377" s="257"/>
      <c r="M377" s="258" t="s">
        <v>19</v>
      </c>
      <c r="N377" s="259" t="s">
        <v>43</v>
      </c>
      <c r="O377" s="86"/>
      <c r="P377" s="208">
        <f>O377*H377</f>
        <v>0</v>
      </c>
      <c r="Q377" s="208">
        <v>0.0022000000000000001</v>
      </c>
      <c r="R377" s="208">
        <f>Q377*H377</f>
        <v>0.0022000000000000001</v>
      </c>
      <c r="S377" s="208">
        <v>0</v>
      </c>
      <c r="T377" s="20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0" t="s">
        <v>333</v>
      </c>
      <c r="AT377" s="210" t="s">
        <v>203</v>
      </c>
      <c r="AU377" s="210" t="s">
        <v>79</v>
      </c>
      <c r="AY377" s="19" t="s">
        <v>120</v>
      </c>
      <c r="BE377" s="211">
        <f>IF(N377="základní",J377,0)</f>
        <v>0</v>
      </c>
      <c r="BF377" s="211">
        <f>IF(N377="snížená",J377,0)</f>
        <v>0</v>
      </c>
      <c r="BG377" s="211">
        <f>IF(N377="zákl. přenesená",J377,0)</f>
        <v>0</v>
      </c>
      <c r="BH377" s="211">
        <f>IF(N377="sníž. přenesená",J377,0)</f>
        <v>0</v>
      </c>
      <c r="BI377" s="211">
        <f>IF(N377="nulová",J377,0)</f>
        <v>0</v>
      </c>
      <c r="BJ377" s="19" t="s">
        <v>77</v>
      </c>
      <c r="BK377" s="211">
        <f>ROUND(I377*H377,2)</f>
        <v>0</v>
      </c>
      <c r="BL377" s="19" t="s">
        <v>237</v>
      </c>
      <c r="BM377" s="210" t="s">
        <v>731</v>
      </c>
    </row>
    <row r="378" s="2" customFormat="1">
      <c r="A378" s="40"/>
      <c r="B378" s="41"/>
      <c r="C378" s="42"/>
      <c r="D378" s="219" t="s">
        <v>545</v>
      </c>
      <c r="E378" s="42"/>
      <c r="F378" s="261" t="s">
        <v>713</v>
      </c>
      <c r="G378" s="42"/>
      <c r="H378" s="42"/>
      <c r="I378" s="214"/>
      <c r="J378" s="42"/>
      <c r="K378" s="42"/>
      <c r="L378" s="46"/>
      <c r="M378" s="215"/>
      <c r="N378" s="216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545</v>
      </c>
      <c r="AU378" s="19" t="s">
        <v>79</v>
      </c>
    </row>
    <row r="379" s="2" customFormat="1" ht="24.15" customHeight="1">
      <c r="A379" s="40"/>
      <c r="B379" s="41"/>
      <c r="C379" s="199" t="s">
        <v>732</v>
      </c>
      <c r="D379" s="199" t="s">
        <v>123</v>
      </c>
      <c r="E379" s="200" t="s">
        <v>733</v>
      </c>
      <c r="F379" s="201" t="s">
        <v>734</v>
      </c>
      <c r="G379" s="202" t="s">
        <v>443</v>
      </c>
      <c r="H379" s="260"/>
      <c r="I379" s="204"/>
      <c r="J379" s="205">
        <f>ROUND(I379*H379,2)</f>
        <v>0</v>
      </c>
      <c r="K379" s="201" t="s">
        <v>127</v>
      </c>
      <c r="L379" s="46"/>
      <c r="M379" s="206" t="s">
        <v>19</v>
      </c>
      <c r="N379" s="207" t="s">
        <v>43</v>
      </c>
      <c r="O379" s="86"/>
      <c r="P379" s="208">
        <f>O379*H379</f>
        <v>0</v>
      </c>
      <c r="Q379" s="208">
        <v>0</v>
      </c>
      <c r="R379" s="208">
        <f>Q379*H379</f>
        <v>0</v>
      </c>
      <c r="S379" s="208">
        <v>0</v>
      </c>
      <c r="T379" s="20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0" t="s">
        <v>237</v>
      </c>
      <c r="AT379" s="210" t="s">
        <v>123</v>
      </c>
      <c r="AU379" s="210" t="s">
        <v>79</v>
      </c>
      <c r="AY379" s="19" t="s">
        <v>120</v>
      </c>
      <c r="BE379" s="211">
        <f>IF(N379="základní",J379,0)</f>
        <v>0</v>
      </c>
      <c r="BF379" s="211">
        <f>IF(N379="snížená",J379,0)</f>
        <v>0</v>
      </c>
      <c r="BG379" s="211">
        <f>IF(N379="zákl. přenesená",J379,0)</f>
        <v>0</v>
      </c>
      <c r="BH379" s="211">
        <f>IF(N379="sníž. přenesená",J379,0)</f>
        <v>0</v>
      </c>
      <c r="BI379" s="211">
        <f>IF(N379="nulová",J379,0)</f>
        <v>0</v>
      </c>
      <c r="BJ379" s="19" t="s">
        <v>77</v>
      </c>
      <c r="BK379" s="211">
        <f>ROUND(I379*H379,2)</f>
        <v>0</v>
      </c>
      <c r="BL379" s="19" t="s">
        <v>237</v>
      </c>
      <c r="BM379" s="210" t="s">
        <v>735</v>
      </c>
    </row>
    <row r="380" s="2" customFormat="1">
      <c r="A380" s="40"/>
      <c r="B380" s="41"/>
      <c r="C380" s="42"/>
      <c r="D380" s="212" t="s">
        <v>130</v>
      </c>
      <c r="E380" s="42"/>
      <c r="F380" s="213" t="s">
        <v>736</v>
      </c>
      <c r="G380" s="42"/>
      <c r="H380" s="42"/>
      <c r="I380" s="214"/>
      <c r="J380" s="42"/>
      <c r="K380" s="42"/>
      <c r="L380" s="46"/>
      <c r="M380" s="215"/>
      <c r="N380" s="216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130</v>
      </c>
      <c r="AU380" s="19" t="s">
        <v>79</v>
      </c>
    </row>
    <row r="381" s="12" customFormat="1" ht="22.8" customHeight="1">
      <c r="A381" s="12"/>
      <c r="B381" s="183"/>
      <c r="C381" s="184"/>
      <c r="D381" s="185" t="s">
        <v>71</v>
      </c>
      <c r="E381" s="197" t="s">
        <v>737</v>
      </c>
      <c r="F381" s="197" t="s">
        <v>738</v>
      </c>
      <c r="G381" s="184"/>
      <c r="H381" s="184"/>
      <c r="I381" s="187"/>
      <c r="J381" s="198">
        <f>BK381</f>
        <v>0</v>
      </c>
      <c r="K381" s="184"/>
      <c r="L381" s="189"/>
      <c r="M381" s="190"/>
      <c r="N381" s="191"/>
      <c r="O381" s="191"/>
      <c r="P381" s="192">
        <f>SUM(P382:P384)</f>
        <v>0</v>
      </c>
      <c r="Q381" s="191"/>
      <c r="R381" s="192">
        <f>SUM(R382:R384)</f>
        <v>0</v>
      </c>
      <c r="S381" s="191"/>
      <c r="T381" s="193">
        <f>SUM(T382:T384)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194" t="s">
        <v>79</v>
      </c>
      <c r="AT381" s="195" t="s">
        <v>71</v>
      </c>
      <c r="AU381" s="195" t="s">
        <v>77</v>
      </c>
      <c r="AY381" s="194" t="s">
        <v>120</v>
      </c>
      <c r="BK381" s="196">
        <f>SUM(BK382:BK384)</f>
        <v>0</v>
      </c>
    </row>
    <row r="382" s="2" customFormat="1" ht="24.15" customHeight="1">
      <c r="A382" s="40"/>
      <c r="B382" s="41"/>
      <c r="C382" s="199" t="s">
        <v>739</v>
      </c>
      <c r="D382" s="199" t="s">
        <v>123</v>
      </c>
      <c r="E382" s="200" t="s">
        <v>740</v>
      </c>
      <c r="F382" s="201" t="s">
        <v>741</v>
      </c>
      <c r="G382" s="202" t="s">
        <v>258</v>
      </c>
      <c r="H382" s="203">
        <v>1</v>
      </c>
      <c r="I382" s="204"/>
      <c r="J382" s="205">
        <f>ROUND(I382*H382,2)</f>
        <v>0</v>
      </c>
      <c r="K382" s="201" t="s">
        <v>19</v>
      </c>
      <c r="L382" s="46"/>
      <c r="M382" s="206" t="s">
        <v>19</v>
      </c>
      <c r="N382" s="207" t="s">
        <v>43</v>
      </c>
      <c r="O382" s="86"/>
      <c r="P382" s="208">
        <f>O382*H382</f>
        <v>0</v>
      </c>
      <c r="Q382" s="208">
        <v>0</v>
      </c>
      <c r="R382" s="208">
        <f>Q382*H382</f>
        <v>0</v>
      </c>
      <c r="S382" s="208">
        <v>0</v>
      </c>
      <c r="T382" s="20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0" t="s">
        <v>237</v>
      </c>
      <c r="AT382" s="210" t="s">
        <v>123</v>
      </c>
      <c r="AU382" s="210" t="s">
        <v>79</v>
      </c>
      <c r="AY382" s="19" t="s">
        <v>120</v>
      </c>
      <c r="BE382" s="211">
        <f>IF(N382="základní",J382,0)</f>
        <v>0</v>
      </c>
      <c r="BF382" s="211">
        <f>IF(N382="snížená",J382,0)</f>
        <v>0</v>
      </c>
      <c r="BG382" s="211">
        <f>IF(N382="zákl. přenesená",J382,0)</f>
        <v>0</v>
      </c>
      <c r="BH382" s="211">
        <f>IF(N382="sníž. přenesená",J382,0)</f>
        <v>0</v>
      </c>
      <c r="BI382" s="211">
        <f>IF(N382="nulová",J382,0)</f>
        <v>0</v>
      </c>
      <c r="BJ382" s="19" t="s">
        <v>77</v>
      </c>
      <c r="BK382" s="211">
        <f>ROUND(I382*H382,2)</f>
        <v>0</v>
      </c>
      <c r="BL382" s="19" t="s">
        <v>237</v>
      </c>
      <c r="BM382" s="210" t="s">
        <v>742</v>
      </c>
    </row>
    <row r="383" s="2" customFormat="1" ht="24.15" customHeight="1">
      <c r="A383" s="40"/>
      <c r="B383" s="41"/>
      <c r="C383" s="199" t="s">
        <v>743</v>
      </c>
      <c r="D383" s="199" t="s">
        <v>123</v>
      </c>
      <c r="E383" s="200" t="s">
        <v>744</v>
      </c>
      <c r="F383" s="201" t="s">
        <v>745</v>
      </c>
      <c r="G383" s="202" t="s">
        <v>443</v>
      </c>
      <c r="H383" s="260"/>
      <c r="I383" s="204"/>
      <c r="J383" s="205">
        <f>ROUND(I383*H383,2)</f>
        <v>0</v>
      </c>
      <c r="K383" s="201" t="s">
        <v>127</v>
      </c>
      <c r="L383" s="46"/>
      <c r="M383" s="206" t="s">
        <v>19</v>
      </c>
      <c r="N383" s="207" t="s">
        <v>43</v>
      </c>
      <c r="O383" s="86"/>
      <c r="P383" s="208">
        <f>O383*H383</f>
        <v>0</v>
      </c>
      <c r="Q383" s="208">
        <v>0</v>
      </c>
      <c r="R383" s="208">
        <f>Q383*H383</f>
        <v>0</v>
      </c>
      <c r="S383" s="208">
        <v>0</v>
      </c>
      <c r="T383" s="20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0" t="s">
        <v>237</v>
      </c>
      <c r="AT383" s="210" t="s">
        <v>123</v>
      </c>
      <c r="AU383" s="210" t="s">
        <v>79</v>
      </c>
      <c r="AY383" s="19" t="s">
        <v>120</v>
      </c>
      <c r="BE383" s="211">
        <f>IF(N383="základní",J383,0)</f>
        <v>0</v>
      </c>
      <c r="BF383" s="211">
        <f>IF(N383="snížená",J383,0)</f>
        <v>0</v>
      </c>
      <c r="BG383" s="211">
        <f>IF(N383="zákl. přenesená",J383,0)</f>
        <v>0</v>
      </c>
      <c r="BH383" s="211">
        <f>IF(N383="sníž. přenesená",J383,0)</f>
        <v>0</v>
      </c>
      <c r="BI383" s="211">
        <f>IF(N383="nulová",J383,0)</f>
        <v>0</v>
      </c>
      <c r="BJ383" s="19" t="s">
        <v>77</v>
      </c>
      <c r="BK383" s="211">
        <f>ROUND(I383*H383,2)</f>
        <v>0</v>
      </c>
      <c r="BL383" s="19" t="s">
        <v>237</v>
      </c>
      <c r="BM383" s="210" t="s">
        <v>746</v>
      </c>
    </row>
    <row r="384" s="2" customFormat="1">
      <c r="A384" s="40"/>
      <c r="B384" s="41"/>
      <c r="C384" s="42"/>
      <c r="D384" s="212" t="s">
        <v>130</v>
      </c>
      <c r="E384" s="42"/>
      <c r="F384" s="213" t="s">
        <v>747</v>
      </c>
      <c r="G384" s="42"/>
      <c r="H384" s="42"/>
      <c r="I384" s="214"/>
      <c r="J384" s="42"/>
      <c r="K384" s="42"/>
      <c r="L384" s="46"/>
      <c r="M384" s="215"/>
      <c r="N384" s="216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130</v>
      </c>
      <c r="AU384" s="19" t="s">
        <v>79</v>
      </c>
    </row>
    <row r="385" s="12" customFormat="1" ht="22.8" customHeight="1">
      <c r="A385" s="12"/>
      <c r="B385" s="183"/>
      <c r="C385" s="184"/>
      <c r="D385" s="185" t="s">
        <v>71</v>
      </c>
      <c r="E385" s="197" t="s">
        <v>748</v>
      </c>
      <c r="F385" s="197" t="s">
        <v>749</v>
      </c>
      <c r="G385" s="184"/>
      <c r="H385" s="184"/>
      <c r="I385" s="187"/>
      <c r="J385" s="198">
        <f>BK385</f>
        <v>0</v>
      </c>
      <c r="K385" s="184"/>
      <c r="L385" s="189"/>
      <c r="M385" s="190"/>
      <c r="N385" s="191"/>
      <c r="O385" s="191"/>
      <c r="P385" s="192">
        <f>SUM(P386:P452)</f>
        <v>0</v>
      </c>
      <c r="Q385" s="191"/>
      <c r="R385" s="192">
        <f>SUM(R386:R452)</f>
        <v>0.60119420000000001</v>
      </c>
      <c r="S385" s="191"/>
      <c r="T385" s="193">
        <f>SUM(T386:T452)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194" t="s">
        <v>79</v>
      </c>
      <c r="AT385" s="195" t="s">
        <v>71</v>
      </c>
      <c r="AU385" s="195" t="s">
        <v>77</v>
      </c>
      <c r="AY385" s="194" t="s">
        <v>120</v>
      </c>
      <c r="BK385" s="196">
        <f>SUM(BK386:BK452)</f>
        <v>0</v>
      </c>
    </row>
    <row r="386" s="2" customFormat="1" ht="16.5" customHeight="1">
      <c r="A386" s="40"/>
      <c r="B386" s="41"/>
      <c r="C386" s="199" t="s">
        <v>750</v>
      </c>
      <c r="D386" s="199" t="s">
        <v>123</v>
      </c>
      <c r="E386" s="200" t="s">
        <v>751</v>
      </c>
      <c r="F386" s="201" t="s">
        <v>752</v>
      </c>
      <c r="G386" s="202" t="s">
        <v>137</v>
      </c>
      <c r="H386" s="203">
        <v>25.725000000000001</v>
      </c>
      <c r="I386" s="204"/>
      <c r="J386" s="205">
        <f>ROUND(I386*H386,2)</f>
        <v>0</v>
      </c>
      <c r="K386" s="201" t="s">
        <v>127</v>
      </c>
      <c r="L386" s="46"/>
      <c r="M386" s="206" t="s">
        <v>19</v>
      </c>
      <c r="N386" s="207" t="s">
        <v>43</v>
      </c>
      <c r="O386" s="86"/>
      <c r="P386" s="208">
        <f>O386*H386</f>
        <v>0</v>
      </c>
      <c r="Q386" s="208">
        <v>0.00029999999999999997</v>
      </c>
      <c r="R386" s="208">
        <f>Q386*H386</f>
        <v>0.0077174999999999995</v>
      </c>
      <c r="S386" s="208">
        <v>0</v>
      </c>
      <c r="T386" s="20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0" t="s">
        <v>237</v>
      </c>
      <c r="AT386" s="210" t="s">
        <v>123</v>
      </c>
      <c r="AU386" s="210" t="s">
        <v>79</v>
      </c>
      <c r="AY386" s="19" t="s">
        <v>120</v>
      </c>
      <c r="BE386" s="211">
        <f>IF(N386="základní",J386,0)</f>
        <v>0</v>
      </c>
      <c r="BF386" s="211">
        <f>IF(N386="snížená",J386,0)</f>
        <v>0</v>
      </c>
      <c r="BG386" s="211">
        <f>IF(N386="zákl. přenesená",J386,0)</f>
        <v>0</v>
      </c>
      <c r="BH386" s="211">
        <f>IF(N386="sníž. přenesená",J386,0)</f>
        <v>0</v>
      </c>
      <c r="BI386" s="211">
        <f>IF(N386="nulová",J386,0)</f>
        <v>0</v>
      </c>
      <c r="BJ386" s="19" t="s">
        <v>77</v>
      </c>
      <c r="BK386" s="211">
        <f>ROUND(I386*H386,2)</f>
        <v>0</v>
      </c>
      <c r="BL386" s="19" t="s">
        <v>237</v>
      </c>
      <c r="BM386" s="210" t="s">
        <v>753</v>
      </c>
    </row>
    <row r="387" s="2" customFormat="1">
      <c r="A387" s="40"/>
      <c r="B387" s="41"/>
      <c r="C387" s="42"/>
      <c r="D387" s="212" t="s">
        <v>130</v>
      </c>
      <c r="E387" s="42"/>
      <c r="F387" s="213" t="s">
        <v>754</v>
      </c>
      <c r="G387" s="42"/>
      <c r="H387" s="42"/>
      <c r="I387" s="214"/>
      <c r="J387" s="42"/>
      <c r="K387" s="42"/>
      <c r="L387" s="46"/>
      <c r="M387" s="215"/>
      <c r="N387" s="216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130</v>
      </c>
      <c r="AU387" s="19" t="s">
        <v>79</v>
      </c>
    </row>
    <row r="388" s="13" customFormat="1">
      <c r="A388" s="13"/>
      <c r="B388" s="217"/>
      <c r="C388" s="218"/>
      <c r="D388" s="219" t="s">
        <v>132</v>
      </c>
      <c r="E388" s="220" t="s">
        <v>19</v>
      </c>
      <c r="F388" s="221" t="s">
        <v>755</v>
      </c>
      <c r="G388" s="218"/>
      <c r="H388" s="220" t="s">
        <v>19</v>
      </c>
      <c r="I388" s="222"/>
      <c r="J388" s="218"/>
      <c r="K388" s="218"/>
      <c r="L388" s="223"/>
      <c r="M388" s="224"/>
      <c r="N388" s="225"/>
      <c r="O388" s="225"/>
      <c r="P388" s="225"/>
      <c r="Q388" s="225"/>
      <c r="R388" s="225"/>
      <c r="S388" s="225"/>
      <c r="T388" s="22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27" t="s">
        <v>132</v>
      </c>
      <c r="AU388" s="227" t="s">
        <v>79</v>
      </c>
      <c r="AV388" s="13" t="s">
        <v>77</v>
      </c>
      <c r="AW388" s="13" t="s">
        <v>33</v>
      </c>
      <c r="AX388" s="13" t="s">
        <v>72</v>
      </c>
      <c r="AY388" s="227" t="s">
        <v>120</v>
      </c>
    </row>
    <row r="389" s="14" customFormat="1">
      <c r="A389" s="14"/>
      <c r="B389" s="228"/>
      <c r="C389" s="229"/>
      <c r="D389" s="219" t="s">
        <v>132</v>
      </c>
      <c r="E389" s="230" t="s">
        <v>19</v>
      </c>
      <c r="F389" s="231" t="s">
        <v>331</v>
      </c>
      <c r="G389" s="229"/>
      <c r="H389" s="232">
        <v>12.91</v>
      </c>
      <c r="I389" s="233"/>
      <c r="J389" s="229"/>
      <c r="K389" s="229"/>
      <c r="L389" s="234"/>
      <c r="M389" s="235"/>
      <c r="N389" s="236"/>
      <c r="O389" s="236"/>
      <c r="P389" s="236"/>
      <c r="Q389" s="236"/>
      <c r="R389" s="236"/>
      <c r="S389" s="236"/>
      <c r="T389" s="237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38" t="s">
        <v>132</v>
      </c>
      <c r="AU389" s="238" t="s">
        <v>79</v>
      </c>
      <c r="AV389" s="14" t="s">
        <v>79</v>
      </c>
      <c r="AW389" s="14" t="s">
        <v>33</v>
      </c>
      <c r="AX389" s="14" t="s">
        <v>72</v>
      </c>
      <c r="AY389" s="238" t="s">
        <v>120</v>
      </c>
    </row>
    <row r="390" s="14" customFormat="1">
      <c r="A390" s="14"/>
      <c r="B390" s="228"/>
      <c r="C390" s="229"/>
      <c r="D390" s="219" t="s">
        <v>132</v>
      </c>
      <c r="E390" s="230" t="s">
        <v>19</v>
      </c>
      <c r="F390" s="231" t="s">
        <v>756</v>
      </c>
      <c r="G390" s="229"/>
      <c r="H390" s="232">
        <v>-0.14999999999999999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38" t="s">
        <v>132</v>
      </c>
      <c r="AU390" s="238" t="s">
        <v>79</v>
      </c>
      <c r="AV390" s="14" t="s">
        <v>79</v>
      </c>
      <c r="AW390" s="14" t="s">
        <v>33</v>
      </c>
      <c r="AX390" s="14" t="s">
        <v>72</v>
      </c>
      <c r="AY390" s="238" t="s">
        <v>120</v>
      </c>
    </row>
    <row r="391" s="14" customFormat="1">
      <c r="A391" s="14"/>
      <c r="B391" s="228"/>
      <c r="C391" s="229"/>
      <c r="D391" s="219" t="s">
        <v>132</v>
      </c>
      <c r="E391" s="230" t="s">
        <v>19</v>
      </c>
      <c r="F391" s="231" t="s">
        <v>266</v>
      </c>
      <c r="G391" s="229"/>
      <c r="H391" s="232">
        <v>0.080000000000000002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38" t="s">
        <v>132</v>
      </c>
      <c r="AU391" s="238" t="s">
        <v>79</v>
      </c>
      <c r="AV391" s="14" t="s">
        <v>79</v>
      </c>
      <c r="AW391" s="14" t="s">
        <v>33</v>
      </c>
      <c r="AX391" s="14" t="s">
        <v>72</v>
      </c>
      <c r="AY391" s="238" t="s">
        <v>120</v>
      </c>
    </row>
    <row r="392" s="14" customFormat="1">
      <c r="A392" s="14"/>
      <c r="B392" s="228"/>
      <c r="C392" s="229"/>
      <c r="D392" s="219" t="s">
        <v>132</v>
      </c>
      <c r="E392" s="230" t="s">
        <v>19</v>
      </c>
      <c r="F392" s="231" t="s">
        <v>757</v>
      </c>
      <c r="G392" s="229"/>
      <c r="H392" s="232">
        <v>-0.16500000000000001</v>
      </c>
      <c r="I392" s="233"/>
      <c r="J392" s="229"/>
      <c r="K392" s="229"/>
      <c r="L392" s="234"/>
      <c r="M392" s="235"/>
      <c r="N392" s="236"/>
      <c r="O392" s="236"/>
      <c r="P392" s="236"/>
      <c r="Q392" s="236"/>
      <c r="R392" s="236"/>
      <c r="S392" s="236"/>
      <c r="T392" s="23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38" t="s">
        <v>132</v>
      </c>
      <c r="AU392" s="238" t="s">
        <v>79</v>
      </c>
      <c r="AV392" s="14" t="s">
        <v>79</v>
      </c>
      <c r="AW392" s="14" t="s">
        <v>33</v>
      </c>
      <c r="AX392" s="14" t="s">
        <v>72</v>
      </c>
      <c r="AY392" s="238" t="s">
        <v>120</v>
      </c>
    </row>
    <row r="393" s="16" customFormat="1">
      <c r="A393" s="16"/>
      <c r="B393" s="262"/>
      <c r="C393" s="263"/>
      <c r="D393" s="219" t="s">
        <v>132</v>
      </c>
      <c r="E393" s="264" t="s">
        <v>19</v>
      </c>
      <c r="F393" s="265" t="s">
        <v>758</v>
      </c>
      <c r="G393" s="263"/>
      <c r="H393" s="266">
        <v>12.675000000000001</v>
      </c>
      <c r="I393" s="267"/>
      <c r="J393" s="263"/>
      <c r="K393" s="263"/>
      <c r="L393" s="268"/>
      <c r="M393" s="269"/>
      <c r="N393" s="270"/>
      <c r="O393" s="270"/>
      <c r="P393" s="270"/>
      <c r="Q393" s="270"/>
      <c r="R393" s="270"/>
      <c r="S393" s="270"/>
      <c r="T393" s="271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72" t="s">
        <v>132</v>
      </c>
      <c r="AU393" s="272" t="s">
        <v>79</v>
      </c>
      <c r="AV393" s="16" t="s">
        <v>121</v>
      </c>
      <c r="AW393" s="16" t="s">
        <v>33</v>
      </c>
      <c r="AX393" s="16" t="s">
        <v>72</v>
      </c>
      <c r="AY393" s="272" t="s">
        <v>120</v>
      </c>
    </row>
    <row r="394" s="13" customFormat="1">
      <c r="A394" s="13"/>
      <c r="B394" s="217"/>
      <c r="C394" s="218"/>
      <c r="D394" s="219" t="s">
        <v>132</v>
      </c>
      <c r="E394" s="220" t="s">
        <v>19</v>
      </c>
      <c r="F394" s="221" t="s">
        <v>759</v>
      </c>
      <c r="G394" s="218"/>
      <c r="H394" s="220" t="s">
        <v>19</v>
      </c>
      <c r="I394" s="222"/>
      <c r="J394" s="218"/>
      <c r="K394" s="218"/>
      <c r="L394" s="223"/>
      <c r="M394" s="224"/>
      <c r="N394" s="225"/>
      <c r="O394" s="225"/>
      <c r="P394" s="225"/>
      <c r="Q394" s="225"/>
      <c r="R394" s="225"/>
      <c r="S394" s="225"/>
      <c r="T394" s="22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27" t="s">
        <v>132</v>
      </c>
      <c r="AU394" s="227" t="s">
        <v>79</v>
      </c>
      <c r="AV394" s="13" t="s">
        <v>77</v>
      </c>
      <c r="AW394" s="13" t="s">
        <v>33</v>
      </c>
      <c r="AX394" s="13" t="s">
        <v>72</v>
      </c>
      <c r="AY394" s="227" t="s">
        <v>120</v>
      </c>
    </row>
    <row r="395" s="14" customFormat="1">
      <c r="A395" s="14"/>
      <c r="B395" s="228"/>
      <c r="C395" s="229"/>
      <c r="D395" s="219" t="s">
        <v>132</v>
      </c>
      <c r="E395" s="230" t="s">
        <v>19</v>
      </c>
      <c r="F395" s="231" t="s">
        <v>760</v>
      </c>
      <c r="G395" s="229"/>
      <c r="H395" s="232">
        <v>1.4850000000000001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38" t="s">
        <v>132</v>
      </c>
      <c r="AU395" s="238" t="s">
        <v>79</v>
      </c>
      <c r="AV395" s="14" t="s">
        <v>79</v>
      </c>
      <c r="AW395" s="14" t="s">
        <v>33</v>
      </c>
      <c r="AX395" s="14" t="s">
        <v>72</v>
      </c>
      <c r="AY395" s="238" t="s">
        <v>120</v>
      </c>
    </row>
    <row r="396" s="14" customFormat="1">
      <c r="A396" s="14"/>
      <c r="B396" s="228"/>
      <c r="C396" s="229"/>
      <c r="D396" s="219" t="s">
        <v>132</v>
      </c>
      <c r="E396" s="230" t="s">
        <v>19</v>
      </c>
      <c r="F396" s="231" t="s">
        <v>149</v>
      </c>
      <c r="G396" s="229"/>
      <c r="H396" s="232">
        <v>0.125</v>
      </c>
      <c r="I396" s="233"/>
      <c r="J396" s="229"/>
      <c r="K396" s="229"/>
      <c r="L396" s="234"/>
      <c r="M396" s="235"/>
      <c r="N396" s="236"/>
      <c r="O396" s="236"/>
      <c r="P396" s="236"/>
      <c r="Q396" s="236"/>
      <c r="R396" s="236"/>
      <c r="S396" s="236"/>
      <c r="T396" s="237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38" t="s">
        <v>132</v>
      </c>
      <c r="AU396" s="238" t="s">
        <v>79</v>
      </c>
      <c r="AV396" s="14" t="s">
        <v>79</v>
      </c>
      <c r="AW396" s="14" t="s">
        <v>33</v>
      </c>
      <c r="AX396" s="14" t="s">
        <v>72</v>
      </c>
      <c r="AY396" s="238" t="s">
        <v>120</v>
      </c>
    </row>
    <row r="397" s="14" customFormat="1">
      <c r="A397" s="14"/>
      <c r="B397" s="228"/>
      <c r="C397" s="229"/>
      <c r="D397" s="219" t="s">
        <v>132</v>
      </c>
      <c r="E397" s="230" t="s">
        <v>19</v>
      </c>
      <c r="F397" s="231" t="s">
        <v>149</v>
      </c>
      <c r="G397" s="229"/>
      <c r="H397" s="232">
        <v>0.125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38" t="s">
        <v>132</v>
      </c>
      <c r="AU397" s="238" t="s">
        <v>79</v>
      </c>
      <c r="AV397" s="14" t="s">
        <v>79</v>
      </c>
      <c r="AW397" s="14" t="s">
        <v>33</v>
      </c>
      <c r="AX397" s="14" t="s">
        <v>72</v>
      </c>
      <c r="AY397" s="238" t="s">
        <v>120</v>
      </c>
    </row>
    <row r="398" s="16" customFormat="1">
      <c r="A398" s="16"/>
      <c r="B398" s="262"/>
      <c r="C398" s="263"/>
      <c r="D398" s="219" t="s">
        <v>132</v>
      </c>
      <c r="E398" s="264" t="s">
        <v>19</v>
      </c>
      <c r="F398" s="265" t="s">
        <v>758</v>
      </c>
      <c r="G398" s="263"/>
      <c r="H398" s="266">
        <v>1.7350000000000001</v>
      </c>
      <c r="I398" s="267"/>
      <c r="J398" s="263"/>
      <c r="K398" s="263"/>
      <c r="L398" s="268"/>
      <c r="M398" s="269"/>
      <c r="N398" s="270"/>
      <c r="O398" s="270"/>
      <c r="P398" s="270"/>
      <c r="Q398" s="270"/>
      <c r="R398" s="270"/>
      <c r="S398" s="270"/>
      <c r="T398" s="271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72" t="s">
        <v>132</v>
      </c>
      <c r="AU398" s="272" t="s">
        <v>79</v>
      </c>
      <c r="AV398" s="16" t="s">
        <v>121</v>
      </c>
      <c r="AW398" s="16" t="s">
        <v>33</v>
      </c>
      <c r="AX398" s="16" t="s">
        <v>72</v>
      </c>
      <c r="AY398" s="272" t="s">
        <v>120</v>
      </c>
    </row>
    <row r="399" s="13" customFormat="1">
      <c r="A399" s="13"/>
      <c r="B399" s="217"/>
      <c r="C399" s="218"/>
      <c r="D399" s="219" t="s">
        <v>132</v>
      </c>
      <c r="E399" s="220" t="s">
        <v>19</v>
      </c>
      <c r="F399" s="221" t="s">
        <v>761</v>
      </c>
      <c r="G399" s="218"/>
      <c r="H399" s="220" t="s">
        <v>19</v>
      </c>
      <c r="I399" s="222"/>
      <c r="J399" s="218"/>
      <c r="K399" s="218"/>
      <c r="L399" s="223"/>
      <c r="M399" s="224"/>
      <c r="N399" s="225"/>
      <c r="O399" s="225"/>
      <c r="P399" s="225"/>
      <c r="Q399" s="225"/>
      <c r="R399" s="225"/>
      <c r="S399" s="225"/>
      <c r="T399" s="22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7" t="s">
        <v>132</v>
      </c>
      <c r="AU399" s="227" t="s">
        <v>79</v>
      </c>
      <c r="AV399" s="13" t="s">
        <v>77</v>
      </c>
      <c r="AW399" s="13" t="s">
        <v>33</v>
      </c>
      <c r="AX399" s="13" t="s">
        <v>72</v>
      </c>
      <c r="AY399" s="227" t="s">
        <v>120</v>
      </c>
    </row>
    <row r="400" s="14" customFormat="1">
      <c r="A400" s="14"/>
      <c r="B400" s="228"/>
      <c r="C400" s="229"/>
      <c r="D400" s="219" t="s">
        <v>132</v>
      </c>
      <c r="E400" s="230" t="s">
        <v>19</v>
      </c>
      <c r="F400" s="231" t="s">
        <v>331</v>
      </c>
      <c r="G400" s="229"/>
      <c r="H400" s="232">
        <v>12.91</v>
      </c>
      <c r="I400" s="233"/>
      <c r="J400" s="229"/>
      <c r="K400" s="229"/>
      <c r="L400" s="234"/>
      <c r="M400" s="235"/>
      <c r="N400" s="236"/>
      <c r="O400" s="236"/>
      <c r="P400" s="236"/>
      <c r="Q400" s="236"/>
      <c r="R400" s="236"/>
      <c r="S400" s="236"/>
      <c r="T400" s="23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38" t="s">
        <v>132</v>
      </c>
      <c r="AU400" s="238" t="s">
        <v>79</v>
      </c>
      <c r="AV400" s="14" t="s">
        <v>79</v>
      </c>
      <c r="AW400" s="14" t="s">
        <v>33</v>
      </c>
      <c r="AX400" s="14" t="s">
        <v>72</v>
      </c>
      <c r="AY400" s="238" t="s">
        <v>120</v>
      </c>
    </row>
    <row r="401" s="14" customFormat="1">
      <c r="A401" s="14"/>
      <c r="B401" s="228"/>
      <c r="C401" s="229"/>
      <c r="D401" s="219" t="s">
        <v>132</v>
      </c>
      <c r="E401" s="230" t="s">
        <v>19</v>
      </c>
      <c r="F401" s="231" t="s">
        <v>762</v>
      </c>
      <c r="G401" s="229"/>
      <c r="H401" s="232">
        <v>-1.8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38" t="s">
        <v>132</v>
      </c>
      <c r="AU401" s="238" t="s">
        <v>79</v>
      </c>
      <c r="AV401" s="14" t="s">
        <v>79</v>
      </c>
      <c r="AW401" s="14" t="s">
        <v>33</v>
      </c>
      <c r="AX401" s="14" t="s">
        <v>72</v>
      </c>
      <c r="AY401" s="238" t="s">
        <v>120</v>
      </c>
    </row>
    <row r="402" s="14" customFormat="1">
      <c r="A402" s="14"/>
      <c r="B402" s="228"/>
      <c r="C402" s="229"/>
      <c r="D402" s="219" t="s">
        <v>132</v>
      </c>
      <c r="E402" s="230" t="s">
        <v>19</v>
      </c>
      <c r="F402" s="231" t="s">
        <v>266</v>
      </c>
      <c r="G402" s="229"/>
      <c r="H402" s="232">
        <v>0.080000000000000002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38" t="s">
        <v>132</v>
      </c>
      <c r="AU402" s="238" t="s">
        <v>79</v>
      </c>
      <c r="AV402" s="14" t="s">
        <v>79</v>
      </c>
      <c r="AW402" s="14" t="s">
        <v>33</v>
      </c>
      <c r="AX402" s="14" t="s">
        <v>72</v>
      </c>
      <c r="AY402" s="238" t="s">
        <v>120</v>
      </c>
    </row>
    <row r="403" s="14" customFormat="1">
      <c r="A403" s="14"/>
      <c r="B403" s="228"/>
      <c r="C403" s="229"/>
      <c r="D403" s="219" t="s">
        <v>132</v>
      </c>
      <c r="E403" s="230" t="s">
        <v>19</v>
      </c>
      <c r="F403" s="231" t="s">
        <v>149</v>
      </c>
      <c r="G403" s="229"/>
      <c r="H403" s="232">
        <v>0.125</v>
      </c>
      <c r="I403" s="233"/>
      <c r="J403" s="229"/>
      <c r="K403" s="229"/>
      <c r="L403" s="234"/>
      <c r="M403" s="235"/>
      <c r="N403" s="236"/>
      <c r="O403" s="236"/>
      <c r="P403" s="236"/>
      <c r="Q403" s="236"/>
      <c r="R403" s="236"/>
      <c r="S403" s="236"/>
      <c r="T403" s="237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38" t="s">
        <v>132</v>
      </c>
      <c r="AU403" s="238" t="s">
        <v>79</v>
      </c>
      <c r="AV403" s="14" t="s">
        <v>79</v>
      </c>
      <c r="AW403" s="14" t="s">
        <v>33</v>
      </c>
      <c r="AX403" s="14" t="s">
        <v>72</v>
      </c>
      <c r="AY403" s="238" t="s">
        <v>120</v>
      </c>
    </row>
    <row r="404" s="16" customFormat="1">
      <c r="A404" s="16"/>
      <c r="B404" s="262"/>
      <c r="C404" s="263"/>
      <c r="D404" s="219" t="s">
        <v>132</v>
      </c>
      <c r="E404" s="264" t="s">
        <v>19</v>
      </c>
      <c r="F404" s="265" t="s">
        <v>758</v>
      </c>
      <c r="G404" s="263"/>
      <c r="H404" s="266">
        <v>11.315</v>
      </c>
      <c r="I404" s="267"/>
      <c r="J404" s="263"/>
      <c r="K404" s="263"/>
      <c r="L404" s="268"/>
      <c r="M404" s="269"/>
      <c r="N404" s="270"/>
      <c r="O404" s="270"/>
      <c r="P404" s="270"/>
      <c r="Q404" s="270"/>
      <c r="R404" s="270"/>
      <c r="S404" s="270"/>
      <c r="T404" s="271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T404" s="272" t="s">
        <v>132</v>
      </c>
      <c r="AU404" s="272" t="s">
        <v>79</v>
      </c>
      <c r="AV404" s="16" t="s">
        <v>121</v>
      </c>
      <c r="AW404" s="16" t="s">
        <v>33</v>
      </c>
      <c r="AX404" s="16" t="s">
        <v>72</v>
      </c>
      <c r="AY404" s="272" t="s">
        <v>120</v>
      </c>
    </row>
    <row r="405" s="15" customFormat="1">
      <c r="A405" s="15"/>
      <c r="B405" s="239"/>
      <c r="C405" s="240"/>
      <c r="D405" s="219" t="s">
        <v>132</v>
      </c>
      <c r="E405" s="241" t="s">
        <v>19</v>
      </c>
      <c r="F405" s="242" t="s">
        <v>150</v>
      </c>
      <c r="G405" s="240"/>
      <c r="H405" s="243">
        <v>25.724999999999998</v>
      </c>
      <c r="I405" s="244"/>
      <c r="J405" s="240"/>
      <c r="K405" s="240"/>
      <c r="L405" s="245"/>
      <c r="M405" s="246"/>
      <c r="N405" s="247"/>
      <c r="O405" s="247"/>
      <c r="P405" s="247"/>
      <c r="Q405" s="247"/>
      <c r="R405" s="247"/>
      <c r="S405" s="247"/>
      <c r="T405" s="248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49" t="s">
        <v>132</v>
      </c>
      <c r="AU405" s="249" t="s">
        <v>79</v>
      </c>
      <c r="AV405" s="15" t="s">
        <v>128</v>
      </c>
      <c r="AW405" s="15" t="s">
        <v>33</v>
      </c>
      <c r="AX405" s="15" t="s">
        <v>77</v>
      </c>
      <c r="AY405" s="249" t="s">
        <v>120</v>
      </c>
    </row>
    <row r="406" s="2" customFormat="1" ht="24.15" customHeight="1">
      <c r="A406" s="40"/>
      <c r="B406" s="41"/>
      <c r="C406" s="199" t="s">
        <v>763</v>
      </c>
      <c r="D406" s="199" t="s">
        <v>123</v>
      </c>
      <c r="E406" s="200" t="s">
        <v>764</v>
      </c>
      <c r="F406" s="201" t="s">
        <v>765</v>
      </c>
      <c r="G406" s="202" t="s">
        <v>137</v>
      </c>
      <c r="H406" s="203">
        <v>12.675000000000001</v>
      </c>
      <c r="I406" s="204"/>
      <c r="J406" s="205">
        <f>ROUND(I406*H406,2)</f>
        <v>0</v>
      </c>
      <c r="K406" s="201" t="s">
        <v>127</v>
      </c>
      <c r="L406" s="46"/>
      <c r="M406" s="206" t="s">
        <v>19</v>
      </c>
      <c r="N406" s="207" t="s">
        <v>43</v>
      </c>
      <c r="O406" s="86"/>
      <c r="P406" s="208">
        <f>O406*H406</f>
        <v>0</v>
      </c>
      <c r="Q406" s="208">
        <v>0.014999999999999999</v>
      </c>
      <c r="R406" s="208">
        <f>Q406*H406</f>
        <v>0.19012500000000002</v>
      </c>
      <c r="S406" s="208">
        <v>0</v>
      </c>
      <c r="T406" s="20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0" t="s">
        <v>237</v>
      </c>
      <c r="AT406" s="210" t="s">
        <v>123</v>
      </c>
      <c r="AU406" s="210" t="s">
        <v>79</v>
      </c>
      <c r="AY406" s="19" t="s">
        <v>120</v>
      </c>
      <c r="BE406" s="211">
        <f>IF(N406="základní",J406,0)</f>
        <v>0</v>
      </c>
      <c r="BF406" s="211">
        <f>IF(N406="snížená",J406,0)</f>
        <v>0</v>
      </c>
      <c r="BG406" s="211">
        <f>IF(N406="zákl. přenesená",J406,0)</f>
        <v>0</v>
      </c>
      <c r="BH406" s="211">
        <f>IF(N406="sníž. přenesená",J406,0)</f>
        <v>0</v>
      </c>
      <c r="BI406" s="211">
        <f>IF(N406="nulová",J406,0)</f>
        <v>0</v>
      </c>
      <c r="BJ406" s="19" t="s">
        <v>77</v>
      </c>
      <c r="BK406" s="211">
        <f>ROUND(I406*H406,2)</f>
        <v>0</v>
      </c>
      <c r="BL406" s="19" t="s">
        <v>237</v>
      </c>
      <c r="BM406" s="210" t="s">
        <v>766</v>
      </c>
    </row>
    <row r="407" s="2" customFormat="1">
      <c r="A407" s="40"/>
      <c r="B407" s="41"/>
      <c r="C407" s="42"/>
      <c r="D407" s="212" t="s">
        <v>130</v>
      </c>
      <c r="E407" s="42"/>
      <c r="F407" s="213" t="s">
        <v>767</v>
      </c>
      <c r="G407" s="42"/>
      <c r="H407" s="42"/>
      <c r="I407" s="214"/>
      <c r="J407" s="42"/>
      <c r="K407" s="42"/>
      <c r="L407" s="46"/>
      <c r="M407" s="215"/>
      <c r="N407" s="216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130</v>
      </c>
      <c r="AU407" s="19" t="s">
        <v>79</v>
      </c>
    </row>
    <row r="408" s="2" customFormat="1" ht="16.5" customHeight="1">
      <c r="A408" s="40"/>
      <c r="B408" s="41"/>
      <c r="C408" s="199" t="s">
        <v>768</v>
      </c>
      <c r="D408" s="199" t="s">
        <v>123</v>
      </c>
      <c r="E408" s="200" t="s">
        <v>769</v>
      </c>
      <c r="F408" s="201" t="s">
        <v>770</v>
      </c>
      <c r="G408" s="202" t="s">
        <v>137</v>
      </c>
      <c r="H408" s="203">
        <v>6.5529999999999999</v>
      </c>
      <c r="I408" s="204"/>
      <c r="J408" s="205">
        <f>ROUND(I408*H408,2)</f>
        <v>0</v>
      </c>
      <c r="K408" s="201" t="s">
        <v>127</v>
      </c>
      <c r="L408" s="46"/>
      <c r="M408" s="206" t="s">
        <v>19</v>
      </c>
      <c r="N408" s="207" t="s">
        <v>43</v>
      </c>
      <c r="O408" s="86"/>
      <c r="P408" s="208">
        <f>O408*H408</f>
        <v>0</v>
      </c>
      <c r="Q408" s="208">
        <v>0.0015</v>
      </c>
      <c r="R408" s="208">
        <f>Q408*H408</f>
        <v>0.0098294999999999997</v>
      </c>
      <c r="S408" s="208">
        <v>0</v>
      </c>
      <c r="T408" s="20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0" t="s">
        <v>237</v>
      </c>
      <c r="AT408" s="210" t="s">
        <v>123</v>
      </c>
      <c r="AU408" s="210" t="s">
        <v>79</v>
      </c>
      <c r="AY408" s="19" t="s">
        <v>120</v>
      </c>
      <c r="BE408" s="211">
        <f>IF(N408="základní",J408,0)</f>
        <v>0</v>
      </c>
      <c r="BF408" s="211">
        <f>IF(N408="snížená",J408,0)</f>
        <v>0</v>
      </c>
      <c r="BG408" s="211">
        <f>IF(N408="zákl. přenesená",J408,0)</f>
        <v>0</v>
      </c>
      <c r="BH408" s="211">
        <f>IF(N408="sníž. přenesená",J408,0)</f>
        <v>0</v>
      </c>
      <c r="BI408" s="211">
        <f>IF(N408="nulová",J408,0)</f>
        <v>0</v>
      </c>
      <c r="BJ408" s="19" t="s">
        <v>77</v>
      </c>
      <c r="BK408" s="211">
        <f>ROUND(I408*H408,2)</f>
        <v>0</v>
      </c>
      <c r="BL408" s="19" t="s">
        <v>237</v>
      </c>
      <c r="BM408" s="210" t="s">
        <v>771</v>
      </c>
    </row>
    <row r="409" s="2" customFormat="1">
      <c r="A409" s="40"/>
      <c r="B409" s="41"/>
      <c r="C409" s="42"/>
      <c r="D409" s="212" t="s">
        <v>130</v>
      </c>
      <c r="E409" s="42"/>
      <c r="F409" s="213" t="s">
        <v>772</v>
      </c>
      <c r="G409" s="42"/>
      <c r="H409" s="42"/>
      <c r="I409" s="214"/>
      <c r="J409" s="42"/>
      <c r="K409" s="42"/>
      <c r="L409" s="46"/>
      <c r="M409" s="215"/>
      <c r="N409" s="216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130</v>
      </c>
      <c r="AU409" s="19" t="s">
        <v>79</v>
      </c>
    </row>
    <row r="410" s="13" customFormat="1">
      <c r="A410" s="13"/>
      <c r="B410" s="217"/>
      <c r="C410" s="218"/>
      <c r="D410" s="219" t="s">
        <v>132</v>
      </c>
      <c r="E410" s="220" t="s">
        <v>19</v>
      </c>
      <c r="F410" s="221" t="s">
        <v>773</v>
      </c>
      <c r="G410" s="218"/>
      <c r="H410" s="220" t="s">
        <v>19</v>
      </c>
      <c r="I410" s="222"/>
      <c r="J410" s="218"/>
      <c r="K410" s="218"/>
      <c r="L410" s="223"/>
      <c r="M410" s="224"/>
      <c r="N410" s="225"/>
      <c r="O410" s="225"/>
      <c r="P410" s="225"/>
      <c r="Q410" s="225"/>
      <c r="R410" s="225"/>
      <c r="S410" s="225"/>
      <c r="T410" s="22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27" t="s">
        <v>132</v>
      </c>
      <c r="AU410" s="227" t="s">
        <v>79</v>
      </c>
      <c r="AV410" s="13" t="s">
        <v>77</v>
      </c>
      <c r="AW410" s="13" t="s">
        <v>33</v>
      </c>
      <c r="AX410" s="13" t="s">
        <v>72</v>
      </c>
      <c r="AY410" s="227" t="s">
        <v>120</v>
      </c>
    </row>
    <row r="411" s="14" customFormat="1">
      <c r="A411" s="14"/>
      <c r="B411" s="228"/>
      <c r="C411" s="229"/>
      <c r="D411" s="219" t="s">
        <v>132</v>
      </c>
      <c r="E411" s="230" t="s">
        <v>19</v>
      </c>
      <c r="F411" s="231" t="s">
        <v>774</v>
      </c>
      <c r="G411" s="229"/>
      <c r="H411" s="232">
        <v>6.4930000000000003</v>
      </c>
      <c r="I411" s="233"/>
      <c r="J411" s="229"/>
      <c r="K411" s="229"/>
      <c r="L411" s="234"/>
      <c r="M411" s="235"/>
      <c r="N411" s="236"/>
      <c r="O411" s="236"/>
      <c r="P411" s="236"/>
      <c r="Q411" s="236"/>
      <c r="R411" s="236"/>
      <c r="S411" s="236"/>
      <c r="T411" s="23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38" t="s">
        <v>132</v>
      </c>
      <c r="AU411" s="238" t="s">
        <v>79</v>
      </c>
      <c r="AV411" s="14" t="s">
        <v>79</v>
      </c>
      <c r="AW411" s="14" t="s">
        <v>33</v>
      </c>
      <c r="AX411" s="14" t="s">
        <v>72</v>
      </c>
      <c r="AY411" s="238" t="s">
        <v>120</v>
      </c>
    </row>
    <row r="412" s="14" customFormat="1">
      <c r="A412" s="14"/>
      <c r="B412" s="228"/>
      <c r="C412" s="229"/>
      <c r="D412" s="219" t="s">
        <v>132</v>
      </c>
      <c r="E412" s="230" t="s">
        <v>19</v>
      </c>
      <c r="F412" s="231" t="s">
        <v>756</v>
      </c>
      <c r="G412" s="229"/>
      <c r="H412" s="232">
        <v>-0.14999999999999999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38" t="s">
        <v>132</v>
      </c>
      <c r="AU412" s="238" t="s">
        <v>79</v>
      </c>
      <c r="AV412" s="14" t="s">
        <v>79</v>
      </c>
      <c r="AW412" s="14" t="s">
        <v>33</v>
      </c>
      <c r="AX412" s="14" t="s">
        <v>72</v>
      </c>
      <c r="AY412" s="238" t="s">
        <v>120</v>
      </c>
    </row>
    <row r="413" s="14" customFormat="1">
      <c r="A413" s="14"/>
      <c r="B413" s="228"/>
      <c r="C413" s="229"/>
      <c r="D413" s="219" t="s">
        <v>132</v>
      </c>
      <c r="E413" s="230" t="s">
        <v>19</v>
      </c>
      <c r="F413" s="231" t="s">
        <v>775</v>
      </c>
      <c r="G413" s="229"/>
      <c r="H413" s="232">
        <v>-0.040000000000000001</v>
      </c>
      <c r="I413" s="233"/>
      <c r="J413" s="229"/>
      <c r="K413" s="229"/>
      <c r="L413" s="234"/>
      <c r="M413" s="235"/>
      <c r="N413" s="236"/>
      <c r="O413" s="236"/>
      <c r="P413" s="236"/>
      <c r="Q413" s="236"/>
      <c r="R413" s="236"/>
      <c r="S413" s="236"/>
      <c r="T413" s="23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38" t="s">
        <v>132</v>
      </c>
      <c r="AU413" s="238" t="s">
        <v>79</v>
      </c>
      <c r="AV413" s="14" t="s">
        <v>79</v>
      </c>
      <c r="AW413" s="14" t="s">
        <v>33</v>
      </c>
      <c r="AX413" s="14" t="s">
        <v>72</v>
      </c>
      <c r="AY413" s="238" t="s">
        <v>120</v>
      </c>
    </row>
    <row r="414" s="14" customFormat="1">
      <c r="A414" s="14"/>
      <c r="B414" s="228"/>
      <c r="C414" s="229"/>
      <c r="D414" s="219" t="s">
        <v>132</v>
      </c>
      <c r="E414" s="230" t="s">
        <v>19</v>
      </c>
      <c r="F414" s="231" t="s">
        <v>194</v>
      </c>
      <c r="G414" s="229"/>
      <c r="H414" s="232">
        <v>0.25</v>
      </c>
      <c r="I414" s="233"/>
      <c r="J414" s="229"/>
      <c r="K414" s="229"/>
      <c r="L414" s="234"/>
      <c r="M414" s="235"/>
      <c r="N414" s="236"/>
      <c r="O414" s="236"/>
      <c r="P414" s="236"/>
      <c r="Q414" s="236"/>
      <c r="R414" s="236"/>
      <c r="S414" s="236"/>
      <c r="T414" s="23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38" t="s">
        <v>132</v>
      </c>
      <c r="AU414" s="238" t="s">
        <v>79</v>
      </c>
      <c r="AV414" s="14" t="s">
        <v>79</v>
      </c>
      <c r="AW414" s="14" t="s">
        <v>33</v>
      </c>
      <c r="AX414" s="14" t="s">
        <v>72</v>
      </c>
      <c r="AY414" s="238" t="s">
        <v>120</v>
      </c>
    </row>
    <row r="415" s="15" customFormat="1">
      <c r="A415" s="15"/>
      <c r="B415" s="239"/>
      <c r="C415" s="240"/>
      <c r="D415" s="219" t="s">
        <v>132</v>
      </c>
      <c r="E415" s="241" t="s">
        <v>19</v>
      </c>
      <c r="F415" s="242" t="s">
        <v>150</v>
      </c>
      <c r="G415" s="240"/>
      <c r="H415" s="243">
        <v>6.5529999999999999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49" t="s">
        <v>132</v>
      </c>
      <c r="AU415" s="249" t="s">
        <v>79</v>
      </c>
      <c r="AV415" s="15" t="s">
        <v>128</v>
      </c>
      <c r="AW415" s="15" t="s">
        <v>33</v>
      </c>
      <c r="AX415" s="15" t="s">
        <v>77</v>
      </c>
      <c r="AY415" s="249" t="s">
        <v>120</v>
      </c>
    </row>
    <row r="416" s="2" customFormat="1" ht="16.5" customHeight="1">
      <c r="A416" s="40"/>
      <c r="B416" s="41"/>
      <c r="C416" s="199" t="s">
        <v>776</v>
      </c>
      <c r="D416" s="199" t="s">
        <v>123</v>
      </c>
      <c r="E416" s="200" t="s">
        <v>777</v>
      </c>
      <c r="F416" s="201" t="s">
        <v>778</v>
      </c>
      <c r="G416" s="202" t="s">
        <v>404</v>
      </c>
      <c r="H416" s="203">
        <v>7</v>
      </c>
      <c r="I416" s="204"/>
      <c r="J416" s="205">
        <f>ROUND(I416*H416,2)</f>
        <v>0</v>
      </c>
      <c r="K416" s="201" t="s">
        <v>127</v>
      </c>
      <c r="L416" s="46"/>
      <c r="M416" s="206" t="s">
        <v>19</v>
      </c>
      <c r="N416" s="207" t="s">
        <v>43</v>
      </c>
      <c r="O416" s="86"/>
      <c r="P416" s="208">
        <f>O416*H416</f>
        <v>0</v>
      </c>
      <c r="Q416" s="208">
        <v>0.00021000000000000001</v>
      </c>
      <c r="R416" s="208">
        <f>Q416*H416</f>
        <v>0.00147</v>
      </c>
      <c r="S416" s="208">
        <v>0</v>
      </c>
      <c r="T416" s="20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0" t="s">
        <v>237</v>
      </c>
      <c r="AT416" s="210" t="s">
        <v>123</v>
      </c>
      <c r="AU416" s="210" t="s">
        <v>79</v>
      </c>
      <c r="AY416" s="19" t="s">
        <v>120</v>
      </c>
      <c r="BE416" s="211">
        <f>IF(N416="základní",J416,0)</f>
        <v>0</v>
      </c>
      <c r="BF416" s="211">
        <f>IF(N416="snížená",J416,0)</f>
        <v>0</v>
      </c>
      <c r="BG416" s="211">
        <f>IF(N416="zákl. přenesená",J416,0)</f>
        <v>0</v>
      </c>
      <c r="BH416" s="211">
        <f>IF(N416="sníž. přenesená",J416,0)</f>
        <v>0</v>
      </c>
      <c r="BI416" s="211">
        <f>IF(N416="nulová",J416,0)</f>
        <v>0</v>
      </c>
      <c r="BJ416" s="19" t="s">
        <v>77</v>
      </c>
      <c r="BK416" s="211">
        <f>ROUND(I416*H416,2)</f>
        <v>0</v>
      </c>
      <c r="BL416" s="19" t="s">
        <v>237</v>
      </c>
      <c r="BM416" s="210" t="s">
        <v>779</v>
      </c>
    </row>
    <row r="417" s="2" customFormat="1">
      <c r="A417" s="40"/>
      <c r="B417" s="41"/>
      <c r="C417" s="42"/>
      <c r="D417" s="212" t="s">
        <v>130</v>
      </c>
      <c r="E417" s="42"/>
      <c r="F417" s="213" t="s">
        <v>780</v>
      </c>
      <c r="G417" s="42"/>
      <c r="H417" s="42"/>
      <c r="I417" s="214"/>
      <c r="J417" s="42"/>
      <c r="K417" s="42"/>
      <c r="L417" s="46"/>
      <c r="M417" s="215"/>
      <c r="N417" s="216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130</v>
      </c>
      <c r="AU417" s="19" t="s">
        <v>79</v>
      </c>
    </row>
    <row r="418" s="2" customFormat="1" ht="16.5" customHeight="1">
      <c r="A418" s="40"/>
      <c r="B418" s="41"/>
      <c r="C418" s="199" t="s">
        <v>781</v>
      </c>
      <c r="D418" s="199" t="s">
        <v>123</v>
      </c>
      <c r="E418" s="200" t="s">
        <v>782</v>
      </c>
      <c r="F418" s="201" t="s">
        <v>783</v>
      </c>
      <c r="G418" s="202" t="s">
        <v>404</v>
      </c>
      <c r="H418" s="203">
        <v>1</v>
      </c>
      <c r="I418" s="204"/>
      <c r="J418" s="205">
        <f>ROUND(I418*H418,2)</f>
        <v>0</v>
      </c>
      <c r="K418" s="201" t="s">
        <v>127</v>
      </c>
      <c r="L418" s="46"/>
      <c r="M418" s="206" t="s">
        <v>19</v>
      </c>
      <c r="N418" s="207" t="s">
        <v>43</v>
      </c>
      <c r="O418" s="86"/>
      <c r="P418" s="208">
        <f>O418*H418</f>
        <v>0</v>
      </c>
      <c r="Q418" s="208">
        <v>0.00020000000000000001</v>
      </c>
      <c r="R418" s="208">
        <f>Q418*H418</f>
        <v>0.00020000000000000001</v>
      </c>
      <c r="S418" s="208">
        <v>0</v>
      </c>
      <c r="T418" s="209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0" t="s">
        <v>237</v>
      </c>
      <c r="AT418" s="210" t="s">
        <v>123</v>
      </c>
      <c r="AU418" s="210" t="s">
        <v>79</v>
      </c>
      <c r="AY418" s="19" t="s">
        <v>120</v>
      </c>
      <c r="BE418" s="211">
        <f>IF(N418="základní",J418,0)</f>
        <v>0</v>
      </c>
      <c r="BF418" s="211">
        <f>IF(N418="snížená",J418,0)</f>
        <v>0</v>
      </c>
      <c r="BG418" s="211">
        <f>IF(N418="zákl. přenesená",J418,0)</f>
        <v>0</v>
      </c>
      <c r="BH418" s="211">
        <f>IF(N418="sníž. přenesená",J418,0)</f>
        <v>0</v>
      </c>
      <c r="BI418" s="211">
        <f>IF(N418="nulová",J418,0)</f>
        <v>0</v>
      </c>
      <c r="BJ418" s="19" t="s">
        <v>77</v>
      </c>
      <c r="BK418" s="211">
        <f>ROUND(I418*H418,2)</f>
        <v>0</v>
      </c>
      <c r="BL418" s="19" t="s">
        <v>237</v>
      </c>
      <c r="BM418" s="210" t="s">
        <v>784</v>
      </c>
    </row>
    <row r="419" s="2" customFormat="1">
      <c r="A419" s="40"/>
      <c r="B419" s="41"/>
      <c r="C419" s="42"/>
      <c r="D419" s="212" t="s">
        <v>130</v>
      </c>
      <c r="E419" s="42"/>
      <c r="F419" s="213" t="s">
        <v>785</v>
      </c>
      <c r="G419" s="42"/>
      <c r="H419" s="42"/>
      <c r="I419" s="214"/>
      <c r="J419" s="42"/>
      <c r="K419" s="42"/>
      <c r="L419" s="46"/>
      <c r="M419" s="215"/>
      <c r="N419" s="216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130</v>
      </c>
      <c r="AU419" s="19" t="s">
        <v>79</v>
      </c>
    </row>
    <row r="420" s="2" customFormat="1" ht="16.5" customHeight="1">
      <c r="A420" s="40"/>
      <c r="B420" s="41"/>
      <c r="C420" s="199" t="s">
        <v>786</v>
      </c>
      <c r="D420" s="199" t="s">
        <v>123</v>
      </c>
      <c r="E420" s="200" t="s">
        <v>787</v>
      </c>
      <c r="F420" s="201" t="s">
        <v>788</v>
      </c>
      <c r="G420" s="202" t="s">
        <v>160</v>
      </c>
      <c r="H420" s="203">
        <v>15.34</v>
      </c>
      <c r="I420" s="204"/>
      <c r="J420" s="205">
        <f>ROUND(I420*H420,2)</f>
        <v>0</v>
      </c>
      <c r="K420" s="201" t="s">
        <v>127</v>
      </c>
      <c r="L420" s="46"/>
      <c r="M420" s="206" t="s">
        <v>19</v>
      </c>
      <c r="N420" s="207" t="s">
        <v>43</v>
      </c>
      <c r="O420" s="86"/>
      <c r="P420" s="208">
        <f>O420*H420</f>
        <v>0</v>
      </c>
      <c r="Q420" s="208">
        <v>0.00032000000000000003</v>
      </c>
      <c r="R420" s="208">
        <f>Q420*H420</f>
        <v>0.0049088000000000005</v>
      </c>
      <c r="S420" s="208">
        <v>0</v>
      </c>
      <c r="T420" s="20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0" t="s">
        <v>237</v>
      </c>
      <c r="AT420" s="210" t="s">
        <v>123</v>
      </c>
      <c r="AU420" s="210" t="s">
        <v>79</v>
      </c>
      <c r="AY420" s="19" t="s">
        <v>120</v>
      </c>
      <c r="BE420" s="211">
        <f>IF(N420="základní",J420,0)</f>
        <v>0</v>
      </c>
      <c r="BF420" s="211">
        <f>IF(N420="snížená",J420,0)</f>
        <v>0</v>
      </c>
      <c r="BG420" s="211">
        <f>IF(N420="zákl. přenesená",J420,0)</f>
        <v>0</v>
      </c>
      <c r="BH420" s="211">
        <f>IF(N420="sníž. přenesená",J420,0)</f>
        <v>0</v>
      </c>
      <c r="BI420" s="211">
        <f>IF(N420="nulová",J420,0)</f>
        <v>0</v>
      </c>
      <c r="BJ420" s="19" t="s">
        <v>77</v>
      </c>
      <c r="BK420" s="211">
        <f>ROUND(I420*H420,2)</f>
        <v>0</v>
      </c>
      <c r="BL420" s="19" t="s">
        <v>237</v>
      </c>
      <c r="BM420" s="210" t="s">
        <v>789</v>
      </c>
    </row>
    <row r="421" s="2" customFormat="1">
      <c r="A421" s="40"/>
      <c r="B421" s="41"/>
      <c r="C421" s="42"/>
      <c r="D421" s="212" t="s">
        <v>130</v>
      </c>
      <c r="E421" s="42"/>
      <c r="F421" s="213" t="s">
        <v>790</v>
      </c>
      <c r="G421" s="42"/>
      <c r="H421" s="42"/>
      <c r="I421" s="214"/>
      <c r="J421" s="42"/>
      <c r="K421" s="42"/>
      <c r="L421" s="46"/>
      <c r="M421" s="215"/>
      <c r="N421" s="216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130</v>
      </c>
      <c r="AU421" s="19" t="s">
        <v>79</v>
      </c>
    </row>
    <row r="422" s="14" customFormat="1">
      <c r="A422" s="14"/>
      <c r="B422" s="228"/>
      <c r="C422" s="229"/>
      <c r="D422" s="219" t="s">
        <v>132</v>
      </c>
      <c r="E422" s="230" t="s">
        <v>19</v>
      </c>
      <c r="F422" s="231" t="s">
        <v>791</v>
      </c>
      <c r="G422" s="229"/>
      <c r="H422" s="232">
        <v>15.34</v>
      </c>
      <c r="I422" s="233"/>
      <c r="J422" s="229"/>
      <c r="K422" s="229"/>
      <c r="L422" s="234"/>
      <c r="M422" s="235"/>
      <c r="N422" s="236"/>
      <c r="O422" s="236"/>
      <c r="P422" s="236"/>
      <c r="Q422" s="236"/>
      <c r="R422" s="236"/>
      <c r="S422" s="236"/>
      <c r="T422" s="23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38" t="s">
        <v>132</v>
      </c>
      <c r="AU422" s="238" t="s">
        <v>79</v>
      </c>
      <c r="AV422" s="14" t="s">
        <v>79</v>
      </c>
      <c r="AW422" s="14" t="s">
        <v>33</v>
      </c>
      <c r="AX422" s="14" t="s">
        <v>77</v>
      </c>
      <c r="AY422" s="238" t="s">
        <v>120</v>
      </c>
    </row>
    <row r="423" s="2" customFormat="1" ht="24.15" customHeight="1">
      <c r="A423" s="40"/>
      <c r="B423" s="41"/>
      <c r="C423" s="199" t="s">
        <v>792</v>
      </c>
      <c r="D423" s="199" t="s">
        <v>123</v>
      </c>
      <c r="E423" s="200" t="s">
        <v>793</v>
      </c>
      <c r="F423" s="201" t="s">
        <v>794</v>
      </c>
      <c r="G423" s="202" t="s">
        <v>137</v>
      </c>
      <c r="H423" s="203">
        <v>11.315</v>
      </c>
      <c r="I423" s="204"/>
      <c r="J423" s="205">
        <f>ROUND(I423*H423,2)</f>
        <v>0</v>
      </c>
      <c r="K423" s="201" t="s">
        <v>127</v>
      </c>
      <c r="L423" s="46"/>
      <c r="M423" s="206" t="s">
        <v>19</v>
      </c>
      <c r="N423" s="207" t="s">
        <v>43</v>
      </c>
      <c r="O423" s="86"/>
      <c r="P423" s="208">
        <f>O423*H423</f>
        <v>0</v>
      </c>
      <c r="Q423" s="208">
        <v>0.0053800000000000002</v>
      </c>
      <c r="R423" s="208">
        <f>Q423*H423</f>
        <v>0.060874699999999997</v>
      </c>
      <c r="S423" s="208">
        <v>0</v>
      </c>
      <c r="T423" s="20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0" t="s">
        <v>237</v>
      </c>
      <c r="AT423" s="210" t="s">
        <v>123</v>
      </c>
      <c r="AU423" s="210" t="s">
        <v>79</v>
      </c>
      <c r="AY423" s="19" t="s">
        <v>120</v>
      </c>
      <c r="BE423" s="211">
        <f>IF(N423="základní",J423,0)</f>
        <v>0</v>
      </c>
      <c r="BF423" s="211">
        <f>IF(N423="snížená",J423,0)</f>
        <v>0</v>
      </c>
      <c r="BG423" s="211">
        <f>IF(N423="zákl. přenesená",J423,0)</f>
        <v>0</v>
      </c>
      <c r="BH423" s="211">
        <f>IF(N423="sníž. přenesená",J423,0)</f>
        <v>0</v>
      </c>
      <c r="BI423" s="211">
        <f>IF(N423="nulová",J423,0)</f>
        <v>0</v>
      </c>
      <c r="BJ423" s="19" t="s">
        <v>77</v>
      </c>
      <c r="BK423" s="211">
        <f>ROUND(I423*H423,2)</f>
        <v>0</v>
      </c>
      <c r="BL423" s="19" t="s">
        <v>237</v>
      </c>
      <c r="BM423" s="210" t="s">
        <v>795</v>
      </c>
    </row>
    <row r="424" s="2" customFormat="1">
      <c r="A424" s="40"/>
      <c r="B424" s="41"/>
      <c r="C424" s="42"/>
      <c r="D424" s="212" t="s">
        <v>130</v>
      </c>
      <c r="E424" s="42"/>
      <c r="F424" s="213" t="s">
        <v>796</v>
      </c>
      <c r="G424" s="42"/>
      <c r="H424" s="42"/>
      <c r="I424" s="214"/>
      <c r="J424" s="42"/>
      <c r="K424" s="42"/>
      <c r="L424" s="46"/>
      <c r="M424" s="215"/>
      <c r="N424" s="216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130</v>
      </c>
      <c r="AU424" s="19" t="s">
        <v>79</v>
      </c>
    </row>
    <row r="425" s="13" customFormat="1">
      <c r="A425" s="13"/>
      <c r="B425" s="217"/>
      <c r="C425" s="218"/>
      <c r="D425" s="219" t="s">
        <v>132</v>
      </c>
      <c r="E425" s="220" t="s">
        <v>19</v>
      </c>
      <c r="F425" s="221" t="s">
        <v>761</v>
      </c>
      <c r="G425" s="218"/>
      <c r="H425" s="220" t="s">
        <v>19</v>
      </c>
      <c r="I425" s="222"/>
      <c r="J425" s="218"/>
      <c r="K425" s="218"/>
      <c r="L425" s="223"/>
      <c r="M425" s="224"/>
      <c r="N425" s="225"/>
      <c r="O425" s="225"/>
      <c r="P425" s="225"/>
      <c r="Q425" s="225"/>
      <c r="R425" s="225"/>
      <c r="S425" s="225"/>
      <c r="T425" s="22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27" t="s">
        <v>132</v>
      </c>
      <c r="AU425" s="227" t="s">
        <v>79</v>
      </c>
      <c r="AV425" s="13" t="s">
        <v>77</v>
      </c>
      <c r="AW425" s="13" t="s">
        <v>33</v>
      </c>
      <c r="AX425" s="13" t="s">
        <v>72</v>
      </c>
      <c r="AY425" s="227" t="s">
        <v>120</v>
      </c>
    </row>
    <row r="426" s="14" customFormat="1">
      <c r="A426" s="14"/>
      <c r="B426" s="228"/>
      <c r="C426" s="229"/>
      <c r="D426" s="219" t="s">
        <v>132</v>
      </c>
      <c r="E426" s="230" t="s">
        <v>19</v>
      </c>
      <c r="F426" s="231" t="s">
        <v>331</v>
      </c>
      <c r="G426" s="229"/>
      <c r="H426" s="232">
        <v>12.91</v>
      </c>
      <c r="I426" s="233"/>
      <c r="J426" s="229"/>
      <c r="K426" s="229"/>
      <c r="L426" s="234"/>
      <c r="M426" s="235"/>
      <c r="N426" s="236"/>
      <c r="O426" s="236"/>
      <c r="P426" s="236"/>
      <c r="Q426" s="236"/>
      <c r="R426" s="236"/>
      <c r="S426" s="236"/>
      <c r="T426" s="237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38" t="s">
        <v>132</v>
      </c>
      <c r="AU426" s="238" t="s">
        <v>79</v>
      </c>
      <c r="AV426" s="14" t="s">
        <v>79</v>
      </c>
      <c r="AW426" s="14" t="s">
        <v>33</v>
      </c>
      <c r="AX426" s="14" t="s">
        <v>72</v>
      </c>
      <c r="AY426" s="238" t="s">
        <v>120</v>
      </c>
    </row>
    <row r="427" s="14" customFormat="1">
      <c r="A427" s="14"/>
      <c r="B427" s="228"/>
      <c r="C427" s="229"/>
      <c r="D427" s="219" t="s">
        <v>132</v>
      </c>
      <c r="E427" s="230" t="s">
        <v>19</v>
      </c>
      <c r="F427" s="231" t="s">
        <v>762</v>
      </c>
      <c r="G427" s="229"/>
      <c r="H427" s="232">
        <v>-1.8</v>
      </c>
      <c r="I427" s="233"/>
      <c r="J427" s="229"/>
      <c r="K427" s="229"/>
      <c r="L427" s="234"/>
      <c r="M427" s="235"/>
      <c r="N427" s="236"/>
      <c r="O427" s="236"/>
      <c r="P427" s="236"/>
      <c r="Q427" s="236"/>
      <c r="R427" s="236"/>
      <c r="S427" s="236"/>
      <c r="T427" s="23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38" t="s">
        <v>132</v>
      </c>
      <c r="AU427" s="238" t="s">
        <v>79</v>
      </c>
      <c r="AV427" s="14" t="s">
        <v>79</v>
      </c>
      <c r="AW427" s="14" t="s">
        <v>33</v>
      </c>
      <c r="AX427" s="14" t="s">
        <v>72</v>
      </c>
      <c r="AY427" s="238" t="s">
        <v>120</v>
      </c>
    </row>
    <row r="428" s="14" customFormat="1">
      <c r="A428" s="14"/>
      <c r="B428" s="228"/>
      <c r="C428" s="229"/>
      <c r="D428" s="219" t="s">
        <v>132</v>
      </c>
      <c r="E428" s="230" t="s">
        <v>19</v>
      </c>
      <c r="F428" s="231" t="s">
        <v>266</v>
      </c>
      <c r="G428" s="229"/>
      <c r="H428" s="232">
        <v>0.080000000000000002</v>
      </c>
      <c r="I428" s="233"/>
      <c r="J428" s="229"/>
      <c r="K428" s="229"/>
      <c r="L428" s="234"/>
      <c r="M428" s="235"/>
      <c r="N428" s="236"/>
      <c r="O428" s="236"/>
      <c r="P428" s="236"/>
      <c r="Q428" s="236"/>
      <c r="R428" s="236"/>
      <c r="S428" s="236"/>
      <c r="T428" s="237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38" t="s">
        <v>132</v>
      </c>
      <c r="AU428" s="238" t="s">
        <v>79</v>
      </c>
      <c r="AV428" s="14" t="s">
        <v>79</v>
      </c>
      <c r="AW428" s="14" t="s">
        <v>33</v>
      </c>
      <c r="AX428" s="14" t="s">
        <v>72</v>
      </c>
      <c r="AY428" s="238" t="s">
        <v>120</v>
      </c>
    </row>
    <row r="429" s="14" customFormat="1">
      <c r="A429" s="14"/>
      <c r="B429" s="228"/>
      <c r="C429" s="229"/>
      <c r="D429" s="219" t="s">
        <v>132</v>
      </c>
      <c r="E429" s="230" t="s">
        <v>19</v>
      </c>
      <c r="F429" s="231" t="s">
        <v>149</v>
      </c>
      <c r="G429" s="229"/>
      <c r="H429" s="232">
        <v>0.125</v>
      </c>
      <c r="I429" s="233"/>
      <c r="J429" s="229"/>
      <c r="K429" s="229"/>
      <c r="L429" s="234"/>
      <c r="M429" s="235"/>
      <c r="N429" s="236"/>
      <c r="O429" s="236"/>
      <c r="P429" s="236"/>
      <c r="Q429" s="236"/>
      <c r="R429" s="236"/>
      <c r="S429" s="236"/>
      <c r="T429" s="237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38" t="s">
        <v>132</v>
      </c>
      <c r="AU429" s="238" t="s">
        <v>79</v>
      </c>
      <c r="AV429" s="14" t="s">
        <v>79</v>
      </c>
      <c r="AW429" s="14" t="s">
        <v>33</v>
      </c>
      <c r="AX429" s="14" t="s">
        <v>72</v>
      </c>
      <c r="AY429" s="238" t="s">
        <v>120</v>
      </c>
    </row>
    <row r="430" s="15" customFormat="1">
      <c r="A430" s="15"/>
      <c r="B430" s="239"/>
      <c r="C430" s="240"/>
      <c r="D430" s="219" t="s">
        <v>132</v>
      </c>
      <c r="E430" s="241" t="s">
        <v>19</v>
      </c>
      <c r="F430" s="242" t="s">
        <v>150</v>
      </c>
      <c r="G430" s="240"/>
      <c r="H430" s="243">
        <v>11.315</v>
      </c>
      <c r="I430" s="244"/>
      <c r="J430" s="240"/>
      <c r="K430" s="240"/>
      <c r="L430" s="245"/>
      <c r="M430" s="246"/>
      <c r="N430" s="247"/>
      <c r="O430" s="247"/>
      <c r="P430" s="247"/>
      <c r="Q430" s="247"/>
      <c r="R430" s="247"/>
      <c r="S430" s="247"/>
      <c r="T430" s="248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49" t="s">
        <v>132</v>
      </c>
      <c r="AU430" s="249" t="s">
        <v>79</v>
      </c>
      <c r="AV430" s="15" t="s">
        <v>128</v>
      </c>
      <c r="AW430" s="15" t="s">
        <v>33</v>
      </c>
      <c r="AX430" s="15" t="s">
        <v>77</v>
      </c>
      <c r="AY430" s="249" t="s">
        <v>120</v>
      </c>
    </row>
    <row r="431" s="2" customFormat="1" ht="16.5" customHeight="1">
      <c r="A431" s="40"/>
      <c r="B431" s="41"/>
      <c r="C431" s="250" t="s">
        <v>797</v>
      </c>
      <c r="D431" s="250" t="s">
        <v>203</v>
      </c>
      <c r="E431" s="251" t="s">
        <v>798</v>
      </c>
      <c r="F431" s="252" t="s">
        <v>799</v>
      </c>
      <c r="G431" s="253" t="s">
        <v>137</v>
      </c>
      <c r="H431" s="254">
        <v>12.446999999999999</v>
      </c>
      <c r="I431" s="255"/>
      <c r="J431" s="256">
        <f>ROUND(I431*H431,2)</f>
        <v>0</v>
      </c>
      <c r="K431" s="252" t="s">
        <v>19</v>
      </c>
      <c r="L431" s="257"/>
      <c r="M431" s="258" t="s">
        <v>19</v>
      </c>
      <c r="N431" s="259" t="s">
        <v>43</v>
      </c>
      <c r="O431" s="86"/>
      <c r="P431" s="208">
        <f>O431*H431</f>
        <v>0</v>
      </c>
      <c r="Q431" s="208">
        <v>0.021999999999999999</v>
      </c>
      <c r="R431" s="208">
        <f>Q431*H431</f>
        <v>0.27383399999999997</v>
      </c>
      <c r="S431" s="208">
        <v>0</v>
      </c>
      <c r="T431" s="20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0" t="s">
        <v>333</v>
      </c>
      <c r="AT431" s="210" t="s">
        <v>203</v>
      </c>
      <c r="AU431" s="210" t="s">
        <v>79</v>
      </c>
      <c r="AY431" s="19" t="s">
        <v>120</v>
      </c>
      <c r="BE431" s="211">
        <f>IF(N431="základní",J431,0)</f>
        <v>0</v>
      </c>
      <c r="BF431" s="211">
        <f>IF(N431="snížená",J431,0)</f>
        <v>0</v>
      </c>
      <c r="BG431" s="211">
        <f>IF(N431="zákl. přenesená",J431,0)</f>
        <v>0</v>
      </c>
      <c r="BH431" s="211">
        <f>IF(N431="sníž. přenesená",J431,0)</f>
        <v>0</v>
      </c>
      <c r="BI431" s="211">
        <f>IF(N431="nulová",J431,0)</f>
        <v>0</v>
      </c>
      <c r="BJ431" s="19" t="s">
        <v>77</v>
      </c>
      <c r="BK431" s="211">
        <f>ROUND(I431*H431,2)</f>
        <v>0</v>
      </c>
      <c r="BL431" s="19" t="s">
        <v>237</v>
      </c>
      <c r="BM431" s="210" t="s">
        <v>800</v>
      </c>
    </row>
    <row r="432" s="14" customFormat="1">
      <c r="A432" s="14"/>
      <c r="B432" s="228"/>
      <c r="C432" s="229"/>
      <c r="D432" s="219" t="s">
        <v>132</v>
      </c>
      <c r="E432" s="229"/>
      <c r="F432" s="231" t="s">
        <v>801</v>
      </c>
      <c r="G432" s="229"/>
      <c r="H432" s="232">
        <v>12.446999999999999</v>
      </c>
      <c r="I432" s="233"/>
      <c r="J432" s="229"/>
      <c r="K432" s="229"/>
      <c r="L432" s="234"/>
      <c r="M432" s="235"/>
      <c r="N432" s="236"/>
      <c r="O432" s="236"/>
      <c r="P432" s="236"/>
      <c r="Q432" s="236"/>
      <c r="R432" s="236"/>
      <c r="S432" s="236"/>
      <c r="T432" s="23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38" t="s">
        <v>132</v>
      </c>
      <c r="AU432" s="238" t="s">
        <v>79</v>
      </c>
      <c r="AV432" s="14" t="s">
        <v>79</v>
      </c>
      <c r="AW432" s="14" t="s">
        <v>4</v>
      </c>
      <c r="AX432" s="14" t="s">
        <v>77</v>
      </c>
      <c r="AY432" s="238" t="s">
        <v>120</v>
      </c>
    </row>
    <row r="433" s="2" customFormat="1" ht="24.15" customHeight="1">
      <c r="A433" s="40"/>
      <c r="B433" s="41"/>
      <c r="C433" s="199" t="s">
        <v>802</v>
      </c>
      <c r="D433" s="199" t="s">
        <v>123</v>
      </c>
      <c r="E433" s="200" t="s">
        <v>803</v>
      </c>
      <c r="F433" s="201" t="s">
        <v>804</v>
      </c>
      <c r="G433" s="202" t="s">
        <v>137</v>
      </c>
      <c r="H433" s="203">
        <v>1.7350000000000001</v>
      </c>
      <c r="I433" s="204"/>
      <c r="J433" s="205">
        <f>ROUND(I433*H433,2)</f>
        <v>0</v>
      </c>
      <c r="K433" s="201" t="s">
        <v>127</v>
      </c>
      <c r="L433" s="46"/>
      <c r="M433" s="206" t="s">
        <v>19</v>
      </c>
      <c r="N433" s="207" t="s">
        <v>43</v>
      </c>
      <c r="O433" s="86"/>
      <c r="P433" s="208">
        <f>O433*H433</f>
        <v>0</v>
      </c>
      <c r="Q433" s="208">
        <v>0.0053800000000000002</v>
      </c>
      <c r="R433" s="208">
        <f>Q433*H433</f>
        <v>0.0093343000000000002</v>
      </c>
      <c r="S433" s="208">
        <v>0</v>
      </c>
      <c r="T433" s="20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0" t="s">
        <v>237</v>
      </c>
      <c r="AT433" s="210" t="s">
        <v>123</v>
      </c>
      <c r="AU433" s="210" t="s">
        <v>79</v>
      </c>
      <c r="AY433" s="19" t="s">
        <v>120</v>
      </c>
      <c r="BE433" s="211">
        <f>IF(N433="základní",J433,0)</f>
        <v>0</v>
      </c>
      <c r="BF433" s="211">
        <f>IF(N433="snížená",J433,0)</f>
        <v>0</v>
      </c>
      <c r="BG433" s="211">
        <f>IF(N433="zákl. přenesená",J433,0)</f>
        <v>0</v>
      </c>
      <c r="BH433" s="211">
        <f>IF(N433="sníž. přenesená",J433,0)</f>
        <v>0</v>
      </c>
      <c r="BI433" s="211">
        <f>IF(N433="nulová",J433,0)</f>
        <v>0</v>
      </c>
      <c r="BJ433" s="19" t="s">
        <v>77</v>
      </c>
      <c r="BK433" s="211">
        <f>ROUND(I433*H433,2)</f>
        <v>0</v>
      </c>
      <c r="BL433" s="19" t="s">
        <v>237</v>
      </c>
      <c r="BM433" s="210" t="s">
        <v>805</v>
      </c>
    </row>
    <row r="434" s="2" customFormat="1">
      <c r="A434" s="40"/>
      <c r="B434" s="41"/>
      <c r="C434" s="42"/>
      <c r="D434" s="212" t="s">
        <v>130</v>
      </c>
      <c r="E434" s="42"/>
      <c r="F434" s="213" t="s">
        <v>806</v>
      </c>
      <c r="G434" s="42"/>
      <c r="H434" s="42"/>
      <c r="I434" s="214"/>
      <c r="J434" s="42"/>
      <c r="K434" s="42"/>
      <c r="L434" s="46"/>
      <c r="M434" s="215"/>
      <c r="N434" s="216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130</v>
      </c>
      <c r="AU434" s="19" t="s">
        <v>79</v>
      </c>
    </row>
    <row r="435" s="13" customFormat="1">
      <c r="A435" s="13"/>
      <c r="B435" s="217"/>
      <c r="C435" s="218"/>
      <c r="D435" s="219" t="s">
        <v>132</v>
      </c>
      <c r="E435" s="220" t="s">
        <v>19</v>
      </c>
      <c r="F435" s="221" t="s">
        <v>759</v>
      </c>
      <c r="G435" s="218"/>
      <c r="H435" s="220" t="s">
        <v>19</v>
      </c>
      <c r="I435" s="222"/>
      <c r="J435" s="218"/>
      <c r="K435" s="218"/>
      <c r="L435" s="223"/>
      <c r="M435" s="224"/>
      <c r="N435" s="225"/>
      <c r="O435" s="225"/>
      <c r="P435" s="225"/>
      <c r="Q435" s="225"/>
      <c r="R435" s="225"/>
      <c r="S435" s="225"/>
      <c r="T435" s="22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27" t="s">
        <v>132</v>
      </c>
      <c r="AU435" s="227" t="s">
        <v>79</v>
      </c>
      <c r="AV435" s="13" t="s">
        <v>77</v>
      </c>
      <c r="AW435" s="13" t="s">
        <v>33</v>
      </c>
      <c r="AX435" s="13" t="s">
        <v>72</v>
      </c>
      <c r="AY435" s="227" t="s">
        <v>120</v>
      </c>
    </row>
    <row r="436" s="14" customFormat="1">
      <c r="A436" s="14"/>
      <c r="B436" s="228"/>
      <c r="C436" s="229"/>
      <c r="D436" s="219" t="s">
        <v>132</v>
      </c>
      <c r="E436" s="230" t="s">
        <v>19</v>
      </c>
      <c r="F436" s="231" t="s">
        <v>760</v>
      </c>
      <c r="G436" s="229"/>
      <c r="H436" s="232">
        <v>1.4850000000000001</v>
      </c>
      <c r="I436" s="233"/>
      <c r="J436" s="229"/>
      <c r="K436" s="229"/>
      <c r="L436" s="234"/>
      <c r="M436" s="235"/>
      <c r="N436" s="236"/>
      <c r="O436" s="236"/>
      <c r="P436" s="236"/>
      <c r="Q436" s="236"/>
      <c r="R436" s="236"/>
      <c r="S436" s="236"/>
      <c r="T436" s="23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38" t="s">
        <v>132</v>
      </c>
      <c r="AU436" s="238" t="s">
        <v>79</v>
      </c>
      <c r="AV436" s="14" t="s">
        <v>79</v>
      </c>
      <c r="AW436" s="14" t="s">
        <v>33</v>
      </c>
      <c r="AX436" s="14" t="s">
        <v>72</v>
      </c>
      <c r="AY436" s="238" t="s">
        <v>120</v>
      </c>
    </row>
    <row r="437" s="14" customFormat="1">
      <c r="A437" s="14"/>
      <c r="B437" s="228"/>
      <c r="C437" s="229"/>
      <c r="D437" s="219" t="s">
        <v>132</v>
      </c>
      <c r="E437" s="230" t="s">
        <v>19</v>
      </c>
      <c r="F437" s="231" t="s">
        <v>149</v>
      </c>
      <c r="G437" s="229"/>
      <c r="H437" s="232">
        <v>0.125</v>
      </c>
      <c r="I437" s="233"/>
      <c r="J437" s="229"/>
      <c r="K437" s="229"/>
      <c r="L437" s="234"/>
      <c r="M437" s="235"/>
      <c r="N437" s="236"/>
      <c r="O437" s="236"/>
      <c r="P437" s="236"/>
      <c r="Q437" s="236"/>
      <c r="R437" s="236"/>
      <c r="S437" s="236"/>
      <c r="T437" s="237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38" t="s">
        <v>132</v>
      </c>
      <c r="AU437" s="238" t="s">
        <v>79</v>
      </c>
      <c r="AV437" s="14" t="s">
        <v>79</v>
      </c>
      <c r="AW437" s="14" t="s">
        <v>33</v>
      </c>
      <c r="AX437" s="14" t="s">
        <v>72</v>
      </c>
      <c r="AY437" s="238" t="s">
        <v>120</v>
      </c>
    </row>
    <row r="438" s="14" customFormat="1">
      <c r="A438" s="14"/>
      <c r="B438" s="228"/>
      <c r="C438" s="229"/>
      <c r="D438" s="219" t="s">
        <v>132</v>
      </c>
      <c r="E438" s="230" t="s">
        <v>19</v>
      </c>
      <c r="F438" s="231" t="s">
        <v>149</v>
      </c>
      <c r="G438" s="229"/>
      <c r="H438" s="232">
        <v>0.125</v>
      </c>
      <c r="I438" s="233"/>
      <c r="J438" s="229"/>
      <c r="K438" s="229"/>
      <c r="L438" s="234"/>
      <c r="M438" s="235"/>
      <c r="N438" s="236"/>
      <c r="O438" s="236"/>
      <c r="P438" s="236"/>
      <c r="Q438" s="236"/>
      <c r="R438" s="236"/>
      <c r="S438" s="236"/>
      <c r="T438" s="23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38" t="s">
        <v>132</v>
      </c>
      <c r="AU438" s="238" t="s">
        <v>79</v>
      </c>
      <c r="AV438" s="14" t="s">
        <v>79</v>
      </c>
      <c r="AW438" s="14" t="s">
        <v>33</v>
      </c>
      <c r="AX438" s="14" t="s">
        <v>72</v>
      </c>
      <c r="AY438" s="238" t="s">
        <v>120</v>
      </c>
    </row>
    <row r="439" s="15" customFormat="1">
      <c r="A439" s="15"/>
      <c r="B439" s="239"/>
      <c r="C439" s="240"/>
      <c r="D439" s="219" t="s">
        <v>132</v>
      </c>
      <c r="E439" s="241" t="s">
        <v>19</v>
      </c>
      <c r="F439" s="242" t="s">
        <v>150</v>
      </c>
      <c r="G439" s="240"/>
      <c r="H439" s="243">
        <v>1.7350000000000001</v>
      </c>
      <c r="I439" s="244"/>
      <c r="J439" s="240"/>
      <c r="K439" s="240"/>
      <c r="L439" s="245"/>
      <c r="M439" s="246"/>
      <c r="N439" s="247"/>
      <c r="O439" s="247"/>
      <c r="P439" s="247"/>
      <c r="Q439" s="247"/>
      <c r="R439" s="247"/>
      <c r="S439" s="247"/>
      <c r="T439" s="248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49" t="s">
        <v>132</v>
      </c>
      <c r="AU439" s="249" t="s">
        <v>79</v>
      </c>
      <c r="AV439" s="15" t="s">
        <v>128</v>
      </c>
      <c r="AW439" s="15" t="s">
        <v>33</v>
      </c>
      <c r="AX439" s="15" t="s">
        <v>77</v>
      </c>
      <c r="AY439" s="249" t="s">
        <v>120</v>
      </c>
    </row>
    <row r="440" s="2" customFormat="1" ht="16.5" customHeight="1">
      <c r="A440" s="40"/>
      <c r="B440" s="41"/>
      <c r="C440" s="250" t="s">
        <v>807</v>
      </c>
      <c r="D440" s="250" t="s">
        <v>203</v>
      </c>
      <c r="E440" s="251" t="s">
        <v>808</v>
      </c>
      <c r="F440" s="252" t="s">
        <v>809</v>
      </c>
      <c r="G440" s="253" t="s">
        <v>137</v>
      </c>
      <c r="H440" s="254">
        <v>1.909</v>
      </c>
      <c r="I440" s="255"/>
      <c r="J440" s="256">
        <f>ROUND(I440*H440,2)</f>
        <v>0</v>
      </c>
      <c r="K440" s="252" t="s">
        <v>19</v>
      </c>
      <c r="L440" s="257"/>
      <c r="M440" s="258" t="s">
        <v>19</v>
      </c>
      <c r="N440" s="259" t="s">
        <v>43</v>
      </c>
      <c r="O440" s="86"/>
      <c r="P440" s="208">
        <f>O440*H440</f>
        <v>0</v>
      </c>
      <c r="Q440" s="208">
        <v>0.021999999999999999</v>
      </c>
      <c r="R440" s="208">
        <f>Q440*H440</f>
        <v>0.041998000000000001</v>
      </c>
      <c r="S440" s="208">
        <v>0</v>
      </c>
      <c r="T440" s="20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0" t="s">
        <v>333</v>
      </c>
      <c r="AT440" s="210" t="s">
        <v>203</v>
      </c>
      <c r="AU440" s="210" t="s">
        <v>79</v>
      </c>
      <c r="AY440" s="19" t="s">
        <v>120</v>
      </c>
      <c r="BE440" s="211">
        <f>IF(N440="základní",J440,0)</f>
        <v>0</v>
      </c>
      <c r="BF440" s="211">
        <f>IF(N440="snížená",J440,0)</f>
        <v>0</v>
      </c>
      <c r="BG440" s="211">
        <f>IF(N440="zákl. přenesená",J440,0)</f>
        <v>0</v>
      </c>
      <c r="BH440" s="211">
        <f>IF(N440="sníž. přenesená",J440,0)</f>
        <v>0</v>
      </c>
      <c r="BI440" s="211">
        <f>IF(N440="nulová",J440,0)</f>
        <v>0</v>
      </c>
      <c r="BJ440" s="19" t="s">
        <v>77</v>
      </c>
      <c r="BK440" s="211">
        <f>ROUND(I440*H440,2)</f>
        <v>0</v>
      </c>
      <c r="BL440" s="19" t="s">
        <v>237</v>
      </c>
      <c r="BM440" s="210" t="s">
        <v>810</v>
      </c>
    </row>
    <row r="441" s="14" customFormat="1">
      <c r="A441" s="14"/>
      <c r="B441" s="228"/>
      <c r="C441" s="229"/>
      <c r="D441" s="219" t="s">
        <v>132</v>
      </c>
      <c r="E441" s="229"/>
      <c r="F441" s="231" t="s">
        <v>811</v>
      </c>
      <c r="G441" s="229"/>
      <c r="H441" s="232">
        <v>1.909</v>
      </c>
      <c r="I441" s="233"/>
      <c r="J441" s="229"/>
      <c r="K441" s="229"/>
      <c r="L441" s="234"/>
      <c r="M441" s="235"/>
      <c r="N441" s="236"/>
      <c r="O441" s="236"/>
      <c r="P441" s="236"/>
      <c r="Q441" s="236"/>
      <c r="R441" s="236"/>
      <c r="S441" s="236"/>
      <c r="T441" s="23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38" t="s">
        <v>132</v>
      </c>
      <c r="AU441" s="238" t="s">
        <v>79</v>
      </c>
      <c r="AV441" s="14" t="s">
        <v>79</v>
      </c>
      <c r="AW441" s="14" t="s">
        <v>4</v>
      </c>
      <c r="AX441" s="14" t="s">
        <v>77</v>
      </c>
      <c r="AY441" s="238" t="s">
        <v>120</v>
      </c>
    </row>
    <row r="442" s="2" customFormat="1" ht="16.5" customHeight="1">
      <c r="A442" s="40"/>
      <c r="B442" s="41"/>
      <c r="C442" s="199" t="s">
        <v>812</v>
      </c>
      <c r="D442" s="199" t="s">
        <v>123</v>
      </c>
      <c r="E442" s="200" t="s">
        <v>813</v>
      </c>
      <c r="F442" s="201" t="s">
        <v>814</v>
      </c>
      <c r="G442" s="202" t="s">
        <v>160</v>
      </c>
      <c r="H442" s="203">
        <v>19.760000000000002</v>
      </c>
      <c r="I442" s="204"/>
      <c r="J442" s="205">
        <f>ROUND(I442*H442,2)</f>
        <v>0</v>
      </c>
      <c r="K442" s="201" t="s">
        <v>127</v>
      </c>
      <c r="L442" s="46"/>
      <c r="M442" s="206" t="s">
        <v>19</v>
      </c>
      <c r="N442" s="207" t="s">
        <v>43</v>
      </c>
      <c r="O442" s="86"/>
      <c r="P442" s="208">
        <f>O442*H442</f>
        <v>0</v>
      </c>
      <c r="Q442" s="208">
        <v>3.0000000000000001E-05</v>
      </c>
      <c r="R442" s="208">
        <f>Q442*H442</f>
        <v>0.0005928000000000001</v>
      </c>
      <c r="S442" s="208">
        <v>0</v>
      </c>
      <c r="T442" s="20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0" t="s">
        <v>237</v>
      </c>
      <c r="AT442" s="210" t="s">
        <v>123</v>
      </c>
      <c r="AU442" s="210" t="s">
        <v>79</v>
      </c>
      <c r="AY442" s="19" t="s">
        <v>120</v>
      </c>
      <c r="BE442" s="211">
        <f>IF(N442="základní",J442,0)</f>
        <v>0</v>
      </c>
      <c r="BF442" s="211">
        <f>IF(N442="snížená",J442,0)</f>
        <v>0</v>
      </c>
      <c r="BG442" s="211">
        <f>IF(N442="zákl. přenesená",J442,0)</f>
        <v>0</v>
      </c>
      <c r="BH442" s="211">
        <f>IF(N442="sníž. přenesená",J442,0)</f>
        <v>0</v>
      </c>
      <c r="BI442" s="211">
        <f>IF(N442="nulová",J442,0)</f>
        <v>0</v>
      </c>
      <c r="BJ442" s="19" t="s">
        <v>77</v>
      </c>
      <c r="BK442" s="211">
        <f>ROUND(I442*H442,2)</f>
        <v>0</v>
      </c>
      <c r="BL442" s="19" t="s">
        <v>237</v>
      </c>
      <c r="BM442" s="210" t="s">
        <v>815</v>
      </c>
    </row>
    <row r="443" s="2" customFormat="1">
      <c r="A443" s="40"/>
      <c r="B443" s="41"/>
      <c r="C443" s="42"/>
      <c r="D443" s="212" t="s">
        <v>130</v>
      </c>
      <c r="E443" s="42"/>
      <c r="F443" s="213" t="s">
        <v>816</v>
      </c>
      <c r="G443" s="42"/>
      <c r="H443" s="42"/>
      <c r="I443" s="214"/>
      <c r="J443" s="42"/>
      <c r="K443" s="42"/>
      <c r="L443" s="46"/>
      <c r="M443" s="215"/>
      <c r="N443" s="216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130</v>
      </c>
      <c r="AU443" s="19" t="s">
        <v>79</v>
      </c>
    </row>
    <row r="444" s="13" customFormat="1">
      <c r="A444" s="13"/>
      <c r="B444" s="217"/>
      <c r="C444" s="218"/>
      <c r="D444" s="219" t="s">
        <v>132</v>
      </c>
      <c r="E444" s="220" t="s">
        <v>19</v>
      </c>
      <c r="F444" s="221" t="s">
        <v>817</v>
      </c>
      <c r="G444" s="218"/>
      <c r="H444" s="220" t="s">
        <v>19</v>
      </c>
      <c r="I444" s="222"/>
      <c r="J444" s="218"/>
      <c r="K444" s="218"/>
      <c r="L444" s="223"/>
      <c r="M444" s="224"/>
      <c r="N444" s="225"/>
      <c r="O444" s="225"/>
      <c r="P444" s="225"/>
      <c r="Q444" s="225"/>
      <c r="R444" s="225"/>
      <c r="S444" s="225"/>
      <c r="T444" s="22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27" t="s">
        <v>132</v>
      </c>
      <c r="AU444" s="227" t="s">
        <v>79</v>
      </c>
      <c r="AV444" s="13" t="s">
        <v>77</v>
      </c>
      <c r="AW444" s="13" t="s">
        <v>33</v>
      </c>
      <c r="AX444" s="13" t="s">
        <v>72</v>
      </c>
      <c r="AY444" s="227" t="s">
        <v>120</v>
      </c>
    </row>
    <row r="445" s="14" customFormat="1">
      <c r="A445" s="14"/>
      <c r="B445" s="228"/>
      <c r="C445" s="229"/>
      <c r="D445" s="219" t="s">
        <v>132</v>
      </c>
      <c r="E445" s="230" t="s">
        <v>19</v>
      </c>
      <c r="F445" s="231" t="s">
        <v>818</v>
      </c>
      <c r="G445" s="229"/>
      <c r="H445" s="232">
        <v>19.760000000000002</v>
      </c>
      <c r="I445" s="233"/>
      <c r="J445" s="229"/>
      <c r="K445" s="229"/>
      <c r="L445" s="234"/>
      <c r="M445" s="235"/>
      <c r="N445" s="236"/>
      <c r="O445" s="236"/>
      <c r="P445" s="236"/>
      <c r="Q445" s="236"/>
      <c r="R445" s="236"/>
      <c r="S445" s="236"/>
      <c r="T445" s="23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38" t="s">
        <v>132</v>
      </c>
      <c r="AU445" s="238" t="s">
        <v>79</v>
      </c>
      <c r="AV445" s="14" t="s">
        <v>79</v>
      </c>
      <c r="AW445" s="14" t="s">
        <v>33</v>
      </c>
      <c r="AX445" s="14" t="s">
        <v>77</v>
      </c>
      <c r="AY445" s="238" t="s">
        <v>120</v>
      </c>
    </row>
    <row r="446" s="2" customFormat="1" ht="24.15" customHeight="1">
      <c r="A446" s="40"/>
      <c r="B446" s="41"/>
      <c r="C446" s="199" t="s">
        <v>819</v>
      </c>
      <c r="D446" s="199" t="s">
        <v>123</v>
      </c>
      <c r="E446" s="200" t="s">
        <v>820</v>
      </c>
      <c r="F446" s="201" t="s">
        <v>821</v>
      </c>
      <c r="G446" s="202" t="s">
        <v>160</v>
      </c>
      <c r="H446" s="203">
        <v>0.80000000000000004</v>
      </c>
      <c r="I446" s="204"/>
      <c r="J446" s="205">
        <f>ROUND(I446*H446,2)</f>
        <v>0</v>
      </c>
      <c r="K446" s="201" t="s">
        <v>127</v>
      </c>
      <c r="L446" s="46"/>
      <c r="M446" s="206" t="s">
        <v>19</v>
      </c>
      <c r="N446" s="207" t="s">
        <v>43</v>
      </c>
      <c r="O446" s="86"/>
      <c r="P446" s="208">
        <f>O446*H446</f>
        <v>0</v>
      </c>
      <c r="Q446" s="208">
        <v>0.00020000000000000001</v>
      </c>
      <c r="R446" s="208">
        <f>Q446*H446</f>
        <v>0.00016000000000000001</v>
      </c>
      <c r="S446" s="208">
        <v>0</v>
      </c>
      <c r="T446" s="20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0" t="s">
        <v>237</v>
      </c>
      <c r="AT446" s="210" t="s">
        <v>123</v>
      </c>
      <c r="AU446" s="210" t="s">
        <v>79</v>
      </c>
      <c r="AY446" s="19" t="s">
        <v>120</v>
      </c>
      <c r="BE446" s="211">
        <f>IF(N446="základní",J446,0)</f>
        <v>0</v>
      </c>
      <c r="BF446" s="211">
        <f>IF(N446="snížená",J446,0)</f>
        <v>0</v>
      </c>
      <c r="BG446" s="211">
        <f>IF(N446="zákl. přenesená",J446,0)</f>
        <v>0</v>
      </c>
      <c r="BH446" s="211">
        <f>IF(N446="sníž. přenesená",J446,0)</f>
        <v>0</v>
      </c>
      <c r="BI446" s="211">
        <f>IF(N446="nulová",J446,0)</f>
        <v>0</v>
      </c>
      <c r="BJ446" s="19" t="s">
        <v>77</v>
      </c>
      <c r="BK446" s="211">
        <f>ROUND(I446*H446,2)</f>
        <v>0</v>
      </c>
      <c r="BL446" s="19" t="s">
        <v>237</v>
      </c>
      <c r="BM446" s="210" t="s">
        <v>822</v>
      </c>
    </row>
    <row r="447" s="2" customFormat="1">
      <c r="A447" s="40"/>
      <c r="B447" s="41"/>
      <c r="C447" s="42"/>
      <c r="D447" s="212" t="s">
        <v>130</v>
      </c>
      <c r="E447" s="42"/>
      <c r="F447" s="213" t="s">
        <v>823</v>
      </c>
      <c r="G447" s="42"/>
      <c r="H447" s="42"/>
      <c r="I447" s="214"/>
      <c r="J447" s="42"/>
      <c r="K447" s="42"/>
      <c r="L447" s="46"/>
      <c r="M447" s="215"/>
      <c r="N447" s="216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130</v>
      </c>
      <c r="AU447" s="19" t="s">
        <v>79</v>
      </c>
    </row>
    <row r="448" s="2" customFormat="1" ht="16.5" customHeight="1">
      <c r="A448" s="40"/>
      <c r="B448" s="41"/>
      <c r="C448" s="250" t="s">
        <v>824</v>
      </c>
      <c r="D448" s="250" t="s">
        <v>203</v>
      </c>
      <c r="E448" s="251" t="s">
        <v>825</v>
      </c>
      <c r="F448" s="252" t="s">
        <v>826</v>
      </c>
      <c r="G448" s="253" t="s">
        <v>160</v>
      </c>
      <c r="H448" s="254">
        <v>0.88</v>
      </c>
      <c r="I448" s="255"/>
      <c r="J448" s="256">
        <f>ROUND(I448*H448,2)</f>
        <v>0</v>
      </c>
      <c r="K448" s="252" t="s">
        <v>127</v>
      </c>
      <c r="L448" s="257"/>
      <c r="M448" s="258" t="s">
        <v>19</v>
      </c>
      <c r="N448" s="259" t="s">
        <v>43</v>
      </c>
      <c r="O448" s="86"/>
      <c r="P448" s="208">
        <f>O448*H448</f>
        <v>0</v>
      </c>
      <c r="Q448" s="208">
        <v>0.00017000000000000001</v>
      </c>
      <c r="R448" s="208">
        <f>Q448*H448</f>
        <v>0.0001496</v>
      </c>
      <c r="S448" s="208">
        <v>0</v>
      </c>
      <c r="T448" s="20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0" t="s">
        <v>333</v>
      </c>
      <c r="AT448" s="210" t="s">
        <v>203</v>
      </c>
      <c r="AU448" s="210" t="s">
        <v>79</v>
      </c>
      <c r="AY448" s="19" t="s">
        <v>120</v>
      </c>
      <c r="BE448" s="211">
        <f>IF(N448="základní",J448,0)</f>
        <v>0</v>
      </c>
      <c r="BF448" s="211">
        <f>IF(N448="snížená",J448,0)</f>
        <v>0</v>
      </c>
      <c r="BG448" s="211">
        <f>IF(N448="zákl. přenesená",J448,0)</f>
        <v>0</v>
      </c>
      <c r="BH448" s="211">
        <f>IF(N448="sníž. přenesená",J448,0)</f>
        <v>0</v>
      </c>
      <c r="BI448" s="211">
        <f>IF(N448="nulová",J448,0)</f>
        <v>0</v>
      </c>
      <c r="BJ448" s="19" t="s">
        <v>77</v>
      </c>
      <c r="BK448" s="211">
        <f>ROUND(I448*H448,2)</f>
        <v>0</v>
      </c>
      <c r="BL448" s="19" t="s">
        <v>237</v>
      </c>
      <c r="BM448" s="210" t="s">
        <v>827</v>
      </c>
    </row>
    <row r="449" s="2" customFormat="1">
      <c r="A449" s="40"/>
      <c r="B449" s="41"/>
      <c r="C449" s="42"/>
      <c r="D449" s="219" t="s">
        <v>545</v>
      </c>
      <c r="E449" s="42"/>
      <c r="F449" s="261" t="s">
        <v>713</v>
      </c>
      <c r="G449" s="42"/>
      <c r="H449" s="42"/>
      <c r="I449" s="214"/>
      <c r="J449" s="42"/>
      <c r="K449" s="42"/>
      <c r="L449" s="46"/>
      <c r="M449" s="215"/>
      <c r="N449" s="216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545</v>
      </c>
      <c r="AU449" s="19" t="s">
        <v>79</v>
      </c>
    </row>
    <row r="450" s="14" customFormat="1">
      <c r="A450" s="14"/>
      <c r="B450" s="228"/>
      <c r="C450" s="229"/>
      <c r="D450" s="219" t="s">
        <v>132</v>
      </c>
      <c r="E450" s="229"/>
      <c r="F450" s="231" t="s">
        <v>828</v>
      </c>
      <c r="G450" s="229"/>
      <c r="H450" s="232">
        <v>0.88</v>
      </c>
      <c r="I450" s="233"/>
      <c r="J450" s="229"/>
      <c r="K450" s="229"/>
      <c r="L450" s="234"/>
      <c r="M450" s="235"/>
      <c r="N450" s="236"/>
      <c r="O450" s="236"/>
      <c r="P450" s="236"/>
      <c r="Q450" s="236"/>
      <c r="R450" s="236"/>
      <c r="S450" s="236"/>
      <c r="T450" s="23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38" t="s">
        <v>132</v>
      </c>
      <c r="AU450" s="238" t="s">
        <v>79</v>
      </c>
      <c r="AV450" s="14" t="s">
        <v>79</v>
      </c>
      <c r="AW450" s="14" t="s">
        <v>4</v>
      </c>
      <c r="AX450" s="14" t="s">
        <v>77</v>
      </c>
      <c r="AY450" s="238" t="s">
        <v>120</v>
      </c>
    </row>
    <row r="451" s="2" customFormat="1" ht="24.15" customHeight="1">
      <c r="A451" s="40"/>
      <c r="B451" s="41"/>
      <c r="C451" s="199" t="s">
        <v>829</v>
      </c>
      <c r="D451" s="199" t="s">
        <v>123</v>
      </c>
      <c r="E451" s="200" t="s">
        <v>830</v>
      </c>
      <c r="F451" s="201" t="s">
        <v>831</v>
      </c>
      <c r="G451" s="202" t="s">
        <v>443</v>
      </c>
      <c r="H451" s="260"/>
      <c r="I451" s="204"/>
      <c r="J451" s="205">
        <f>ROUND(I451*H451,2)</f>
        <v>0</v>
      </c>
      <c r="K451" s="201" t="s">
        <v>127</v>
      </c>
      <c r="L451" s="46"/>
      <c r="M451" s="206" t="s">
        <v>19</v>
      </c>
      <c r="N451" s="207" t="s">
        <v>43</v>
      </c>
      <c r="O451" s="86"/>
      <c r="P451" s="208">
        <f>O451*H451</f>
        <v>0</v>
      </c>
      <c r="Q451" s="208">
        <v>0</v>
      </c>
      <c r="R451" s="208">
        <f>Q451*H451</f>
        <v>0</v>
      </c>
      <c r="S451" s="208">
        <v>0</v>
      </c>
      <c r="T451" s="20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0" t="s">
        <v>237</v>
      </c>
      <c r="AT451" s="210" t="s">
        <v>123</v>
      </c>
      <c r="AU451" s="210" t="s">
        <v>79</v>
      </c>
      <c r="AY451" s="19" t="s">
        <v>120</v>
      </c>
      <c r="BE451" s="211">
        <f>IF(N451="základní",J451,0)</f>
        <v>0</v>
      </c>
      <c r="BF451" s="211">
        <f>IF(N451="snížená",J451,0)</f>
        <v>0</v>
      </c>
      <c r="BG451" s="211">
        <f>IF(N451="zákl. přenesená",J451,0)</f>
        <v>0</v>
      </c>
      <c r="BH451" s="211">
        <f>IF(N451="sníž. přenesená",J451,0)</f>
        <v>0</v>
      </c>
      <c r="BI451" s="211">
        <f>IF(N451="nulová",J451,0)</f>
        <v>0</v>
      </c>
      <c r="BJ451" s="19" t="s">
        <v>77</v>
      </c>
      <c r="BK451" s="211">
        <f>ROUND(I451*H451,2)</f>
        <v>0</v>
      </c>
      <c r="BL451" s="19" t="s">
        <v>237</v>
      </c>
      <c r="BM451" s="210" t="s">
        <v>832</v>
      </c>
    </row>
    <row r="452" s="2" customFormat="1">
      <c r="A452" s="40"/>
      <c r="B452" s="41"/>
      <c r="C452" s="42"/>
      <c r="D452" s="212" t="s">
        <v>130</v>
      </c>
      <c r="E452" s="42"/>
      <c r="F452" s="213" t="s">
        <v>833</v>
      </c>
      <c r="G452" s="42"/>
      <c r="H452" s="42"/>
      <c r="I452" s="214"/>
      <c r="J452" s="42"/>
      <c r="K452" s="42"/>
      <c r="L452" s="46"/>
      <c r="M452" s="215"/>
      <c r="N452" s="216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130</v>
      </c>
      <c r="AU452" s="19" t="s">
        <v>79</v>
      </c>
    </row>
    <row r="453" s="12" customFormat="1" ht="22.8" customHeight="1">
      <c r="A453" s="12"/>
      <c r="B453" s="183"/>
      <c r="C453" s="184"/>
      <c r="D453" s="185" t="s">
        <v>71</v>
      </c>
      <c r="E453" s="197" t="s">
        <v>834</v>
      </c>
      <c r="F453" s="197" t="s">
        <v>835</v>
      </c>
      <c r="G453" s="184"/>
      <c r="H453" s="184"/>
      <c r="I453" s="187"/>
      <c r="J453" s="198">
        <f>BK453</f>
        <v>0</v>
      </c>
      <c r="K453" s="184"/>
      <c r="L453" s="189"/>
      <c r="M453" s="190"/>
      <c r="N453" s="191"/>
      <c r="O453" s="191"/>
      <c r="P453" s="192">
        <f>SUM(P454:P507)</f>
        <v>0</v>
      </c>
      <c r="Q453" s="191"/>
      <c r="R453" s="192">
        <f>SUM(R454:R507)</f>
        <v>0.90459109999999998</v>
      </c>
      <c r="S453" s="191"/>
      <c r="T453" s="193">
        <f>SUM(T454:T507)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194" t="s">
        <v>79</v>
      </c>
      <c r="AT453" s="195" t="s">
        <v>71</v>
      </c>
      <c r="AU453" s="195" t="s">
        <v>77</v>
      </c>
      <c r="AY453" s="194" t="s">
        <v>120</v>
      </c>
      <c r="BK453" s="196">
        <f>SUM(BK454:BK507)</f>
        <v>0</v>
      </c>
    </row>
    <row r="454" s="2" customFormat="1" ht="16.5" customHeight="1">
      <c r="A454" s="40"/>
      <c r="B454" s="41"/>
      <c r="C454" s="199" t="s">
        <v>836</v>
      </c>
      <c r="D454" s="199" t="s">
        <v>123</v>
      </c>
      <c r="E454" s="200" t="s">
        <v>837</v>
      </c>
      <c r="F454" s="201" t="s">
        <v>838</v>
      </c>
      <c r="G454" s="202" t="s">
        <v>137</v>
      </c>
      <c r="H454" s="203">
        <v>45.075000000000003</v>
      </c>
      <c r="I454" s="204"/>
      <c r="J454" s="205">
        <f>ROUND(I454*H454,2)</f>
        <v>0</v>
      </c>
      <c r="K454" s="201" t="s">
        <v>127</v>
      </c>
      <c r="L454" s="46"/>
      <c r="M454" s="206" t="s">
        <v>19</v>
      </c>
      <c r="N454" s="207" t="s">
        <v>43</v>
      </c>
      <c r="O454" s="86"/>
      <c r="P454" s="208">
        <f>O454*H454</f>
        <v>0</v>
      </c>
      <c r="Q454" s="208">
        <v>0.00029999999999999997</v>
      </c>
      <c r="R454" s="208">
        <f>Q454*H454</f>
        <v>0.0135225</v>
      </c>
      <c r="S454" s="208">
        <v>0</v>
      </c>
      <c r="T454" s="20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0" t="s">
        <v>237</v>
      </c>
      <c r="AT454" s="210" t="s">
        <v>123</v>
      </c>
      <c r="AU454" s="210" t="s">
        <v>79</v>
      </c>
      <c r="AY454" s="19" t="s">
        <v>120</v>
      </c>
      <c r="BE454" s="211">
        <f>IF(N454="základní",J454,0)</f>
        <v>0</v>
      </c>
      <c r="BF454" s="211">
        <f>IF(N454="snížená",J454,0)</f>
        <v>0</v>
      </c>
      <c r="BG454" s="211">
        <f>IF(N454="zákl. přenesená",J454,0)</f>
        <v>0</v>
      </c>
      <c r="BH454" s="211">
        <f>IF(N454="sníž. přenesená",J454,0)</f>
        <v>0</v>
      </c>
      <c r="BI454" s="211">
        <f>IF(N454="nulová",J454,0)</f>
        <v>0</v>
      </c>
      <c r="BJ454" s="19" t="s">
        <v>77</v>
      </c>
      <c r="BK454" s="211">
        <f>ROUND(I454*H454,2)</f>
        <v>0</v>
      </c>
      <c r="BL454" s="19" t="s">
        <v>237</v>
      </c>
      <c r="BM454" s="210" t="s">
        <v>839</v>
      </c>
    </row>
    <row r="455" s="2" customFormat="1">
      <c r="A455" s="40"/>
      <c r="B455" s="41"/>
      <c r="C455" s="42"/>
      <c r="D455" s="212" t="s">
        <v>130</v>
      </c>
      <c r="E455" s="42"/>
      <c r="F455" s="213" t="s">
        <v>840</v>
      </c>
      <c r="G455" s="42"/>
      <c r="H455" s="42"/>
      <c r="I455" s="214"/>
      <c r="J455" s="42"/>
      <c r="K455" s="42"/>
      <c r="L455" s="46"/>
      <c r="M455" s="215"/>
      <c r="N455" s="216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130</v>
      </c>
      <c r="AU455" s="19" t="s">
        <v>79</v>
      </c>
    </row>
    <row r="456" s="13" customFormat="1">
      <c r="A456" s="13"/>
      <c r="B456" s="217"/>
      <c r="C456" s="218"/>
      <c r="D456" s="219" t="s">
        <v>132</v>
      </c>
      <c r="E456" s="220" t="s">
        <v>19</v>
      </c>
      <c r="F456" s="221" t="s">
        <v>841</v>
      </c>
      <c r="G456" s="218"/>
      <c r="H456" s="220" t="s">
        <v>19</v>
      </c>
      <c r="I456" s="222"/>
      <c r="J456" s="218"/>
      <c r="K456" s="218"/>
      <c r="L456" s="223"/>
      <c r="M456" s="224"/>
      <c r="N456" s="225"/>
      <c r="O456" s="225"/>
      <c r="P456" s="225"/>
      <c r="Q456" s="225"/>
      <c r="R456" s="225"/>
      <c r="S456" s="225"/>
      <c r="T456" s="22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27" t="s">
        <v>132</v>
      </c>
      <c r="AU456" s="227" t="s">
        <v>79</v>
      </c>
      <c r="AV456" s="13" t="s">
        <v>77</v>
      </c>
      <c r="AW456" s="13" t="s">
        <v>33</v>
      </c>
      <c r="AX456" s="13" t="s">
        <v>72</v>
      </c>
      <c r="AY456" s="227" t="s">
        <v>120</v>
      </c>
    </row>
    <row r="457" s="14" customFormat="1">
      <c r="A457" s="14"/>
      <c r="B457" s="228"/>
      <c r="C457" s="229"/>
      <c r="D457" s="219" t="s">
        <v>132</v>
      </c>
      <c r="E457" s="230" t="s">
        <v>19</v>
      </c>
      <c r="F457" s="231" t="s">
        <v>842</v>
      </c>
      <c r="G457" s="229"/>
      <c r="H457" s="232">
        <v>46.436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38" t="s">
        <v>132</v>
      </c>
      <c r="AU457" s="238" t="s">
        <v>79</v>
      </c>
      <c r="AV457" s="14" t="s">
        <v>79</v>
      </c>
      <c r="AW457" s="14" t="s">
        <v>33</v>
      </c>
      <c r="AX457" s="14" t="s">
        <v>72</v>
      </c>
      <c r="AY457" s="238" t="s">
        <v>120</v>
      </c>
    </row>
    <row r="458" s="14" customFormat="1">
      <c r="A458" s="14"/>
      <c r="B458" s="228"/>
      <c r="C458" s="229"/>
      <c r="D458" s="219" t="s">
        <v>132</v>
      </c>
      <c r="E458" s="230" t="s">
        <v>19</v>
      </c>
      <c r="F458" s="231" t="s">
        <v>843</v>
      </c>
      <c r="G458" s="229"/>
      <c r="H458" s="232">
        <v>-1.8</v>
      </c>
      <c r="I458" s="233"/>
      <c r="J458" s="229"/>
      <c r="K458" s="229"/>
      <c r="L458" s="234"/>
      <c r="M458" s="235"/>
      <c r="N458" s="236"/>
      <c r="O458" s="236"/>
      <c r="P458" s="236"/>
      <c r="Q458" s="236"/>
      <c r="R458" s="236"/>
      <c r="S458" s="236"/>
      <c r="T458" s="237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38" t="s">
        <v>132</v>
      </c>
      <c r="AU458" s="238" t="s">
        <v>79</v>
      </c>
      <c r="AV458" s="14" t="s">
        <v>79</v>
      </c>
      <c r="AW458" s="14" t="s">
        <v>33</v>
      </c>
      <c r="AX458" s="14" t="s">
        <v>72</v>
      </c>
      <c r="AY458" s="238" t="s">
        <v>120</v>
      </c>
    </row>
    <row r="459" s="14" customFormat="1">
      <c r="A459" s="14"/>
      <c r="B459" s="228"/>
      <c r="C459" s="229"/>
      <c r="D459" s="219" t="s">
        <v>132</v>
      </c>
      <c r="E459" s="230" t="s">
        <v>19</v>
      </c>
      <c r="F459" s="231" t="s">
        <v>844</v>
      </c>
      <c r="G459" s="229"/>
      <c r="H459" s="232">
        <v>-1.044</v>
      </c>
      <c r="I459" s="233"/>
      <c r="J459" s="229"/>
      <c r="K459" s="229"/>
      <c r="L459" s="234"/>
      <c r="M459" s="235"/>
      <c r="N459" s="236"/>
      <c r="O459" s="236"/>
      <c r="P459" s="236"/>
      <c r="Q459" s="236"/>
      <c r="R459" s="236"/>
      <c r="S459" s="236"/>
      <c r="T459" s="23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38" t="s">
        <v>132</v>
      </c>
      <c r="AU459" s="238" t="s">
        <v>79</v>
      </c>
      <c r="AV459" s="14" t="s">
        <v>79</v>
      </c>
      <c r="AW459" s="14" t="s">
        <v>33</v>
      </c>
      <c r="AX459" s="14" t="s">
        <v>72</v>
      </c>
      <c r="AY459" s="238" t="s">
        <v>120</v>
      </c>
    </row>
    <row r="460" s="14" customFormat="1">
      <c r="A460" s="14"/>
      <c r="B460" s="228"/>
      <c r="C460" s="229"/>
      <c r="D460" s="219" t="s">
        <v>132</v>
      </c>
      <c r="E460" s="230" t="s">
        <v>19</v>
      </c>
      <c r="F460" s="231" t="s">
        <v>845</v>
      </c>
      <c r="G460" s="229"/>
      <c r="H460" s="232">
        <v>-0.52500000000000002</v>
      </c>
      <c r="I460" s="233"/>
      <c r="J460" s="229"/>
      <c r="K460" s="229"/>
      <c r="L460" s="234"/>
      <c r="M460" s="235"/>
      <c r="N460" s="236"/>
      <c r="O460" s="236"/>
      <c r="P460" s="236"/>
      <c r="Q460" s="236"/>
      <c r="R460" s="236"/>
      <c r="S460" s="236"/>
      <c r="T460" s="237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38" t="s">
        <v>132</v>
      </c>
      <c r="AU460" s="238" t="s">
        <v>79</v>
      </c>
      <c r="AV460" s="14" t="s">
        <v>79</v>
      </c>
      <c r="AW460" s="14" t="s">
        <v>33</v>
      </c>
      <c r="AX460" s="14" t="s">
        <v>72</v>
      </c>
      <c r="AY460" s="238" t="s">
        <v>120</v>
      </c>
    </row>
    <row r="461" s="14" customFormat="1">
      <c r="A461" s="14"/>
      <c r="B461" s="228"/>
      <c r="C461" s="229"/>
      <c r="D461" s="219" t="s">
        <v>132</v>
      </c>
      <c r="E461" s="230" t="s">
        <v>19</v>
      </c>
      <c r="F461" s="231" t="s">
        <v>846</v>
      </c>
      <c r="G461" s="229"/>
      <c r="H461" s="232">
        <v>1.4159999999999999</v>
      </c>
      <c r="I461" s="233"/>
      <c r="J461" s="229"/>
      <c r="K461" s="229"/>
      <c r="L461" s="234"/>
      <c r="M461" s="235"/>
      <c r="N461" s="236"/>
      <c r="O461" s="236"/>
      <c r="P461" s="236"/>
      <c r="Q461" s="236"/>
      <c r="R461" s="236"/>
      <c r="S461" s="236"/>
      <c r="T461" s="237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38" t="s">
        <v>132</v>
      </c>
      <c r="AU461" s="238" t="s">
        <v>79</v>
      </c>
      <c r="AV461" s="14" t="s">
        <v>79</v>
      </c>
      <c r="AW461" s="14" t="s">
        <v>33</v>
      </c>
      <c r="AX461" s="14" t="s">
        <v>72</v>
      </c>
      <c r="AY461" s="238" t="s">
        <v>120</v>
      </c>
    </row>
    <row r="462" s="14" customFormat="1">
      <c r="A462" s="14"/>
      <c r="B462" s="228"/>
      <c r="C462" s="229"/>
      <c r="D462" s="219" t="s">
        <v>132</v>
      </c>
      <c r="E462" s="230" t="s">
        <v>19</v>
      </c>
      <c r="F462" s="231" t="s">
        <v>847</v>
      </c>
      <c r="G462" s="229"/>
      <c r="H462" s="232">
        <v>0.59199999999999997</v>
      </c>
      <c r="I462" s="233"/>
      <c r="J462" s="229"/>
      <c r="K462" s="229"/>
      <c r="L462" s="234"/>
      <c r="M462" s="235"/>
      <c r="N462" s="236"/>
      <c r="O462" s="236"/>
      <c r="P462" s="236"/>
      <c r="Q462" s="236"/>
      <c r="R462" s="236"/>
      <c r="S462" s="236"/>
      <c r="T462" s="237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38" t="s">
        <v>132</v>
      </c>
      <c r="AU462" s="238" t="s">
        <v>79</v>
      </c>
      <c r="AV462" s="14" t="s">
        <v>79</v>
      </c>
      <c r="AW462" s="14" t="s">
        <v>33</v>
      </c>
      <c r="AX462" s="14" t="s">
        <v>72</v>
      </c>
      <c r="AY462" s="238" t="s">
        <v>120</v>
      </c>
    </row>
    <row r="463" s="15" customFormat="1">
      <c r="A463" s="15"/>
      <c r="B463" s="239"/>
      <c r="C463" s="240"/>
      <c r="D463" s="219" t="s">
        <v>132</v>
      </c>
      <c r="E463" s="241" t="s">
        <v>19</v>
      </c>
      <c r="F463" s="242" t="s">
        <v>150</v>
      </c>
      <c r="G463" s="240"/>
      <c r="H463" s="243">
        <v>45.075000000000003</v>
      </c>
      <c r="I463" s="244"/>
      <c r="J463" s="240"/>
      <c r="K463" s="240"/>
      <c r="L463" s="245"/>
      <c r="M463" s="246"/>
      <c r="N463" s="247"/>
      <c r="O463" s="247"/>
      <c r="P463" s="247"/>
      <c r="Q463" s="247"/>
      <c r="R463" s="247"/>
      <c r="S463" s="247"/>
      <c r="T463" s="248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49" t="s">
        <v>132</v>
      </c>
      <c r="AU463" s="249" t="s">
        <v>79</v>
      </c>
      <c r="AV463" s="15" t="s">
        <v>128</v>
      </c>
      <c r="AW463" s="15" t="s">
        <v>33</v>
      </c>
      <c r="AX463" s="15" t="s">
        <v>77</v>
      </c>
      <c r="AY463" s="249" t="s">
        <v>120</v>
      </c>
    </row>
    <row r="464" s="2" customFormat="1" ht="16.5" customHeight="1">
      <c r="A464" s="40"/>
      <c r="B464" s="41"/>
      <c r="C464" s="199" t="s">
        <v>848</v>
      </c>
      <c r="D464" s="199" t="s">
        <v>123</v>
      </c>
      <c r="E464" s="200" t="s">
        <v>849</v>
      </c>
      <c r="F464" s="201" t="s">
        <v>850</v>
      </c>
      <c r="G464" s="202" t="s">
        <v>137</v>
      </c>
      <c r="H464" s="203">
        <v>8.0999999999999996</v>
      </c>
      <c r="I464" s="204"/>
      <c r="J464" s="205">
        <f>ROUND(I464*H464,2)</f>
        <v>0</v>
      </c>
      <c r="K464" s="201" t="s">
        <v>127</v>
      </c>
      <c r="L464" s="46"/>
      <c r="M464" s="206" t="s">
        <v>19</v>
      </c>
      <c r="N464" s="207" t="s">
        <v>43</v>
      </c>
      <c r="O464" s="86"/>
      <c r="P464" s="208">
        <f>O464*H464</f>
        <v>0</v>
      </c>
      <c r="Q464" s="208">
        <v>0.0015</v>
      </c>
      <c r="R464" s="208">
        <f>Q464*H464</f>
        <v>0.012149999999999999</v>
      </c>
      <c r="S464" s="208">
        <v>0</v>
      </c>
      <c r="T464" s="20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0" t="s">
        <v>237</v>
      </c>
      <c r="AT464" s="210" t="s">
        <v>123</v>
      </c>
      <c r="AU464" s="210" t="s">
        <v>79</v>
      </c>
      <c r="AY464" s="19" t="s">
        <v>120</v>
      </c>
      <c r="BE464" s="211">
        <f>IF(N464="základní",J464,0)</f>
        <v>0</v>
      </c>
      <c r="BF464" s="211">
        <f>IF(N464="snížená",J464,0)</f>
        <v>0</v>
      </c>
      <c r="BG464" s="211">
        <f>IF(N464="zákl. přenesená",J464,0)</f>
        <v>0</v>
      </c>
      <c r="BH464" s="211">
        <f>IF(N464="sníž. přenesená",J464,0)</f>
        <v>0</v>
      </c>
      <c r="BI464" s="211">
        <f>IF(N464="nulová",J464,0)</f>
        <v>0</v>
      </c>
      <c r="BJ464" s="19" t="s">
        <v>77</v>
      </c>
      <c r="BK464" s="211">
        <f>ROUND(I464*H464,2)</f>
        <v>0</v>
      </c>
      <c r="BL464" s="19" t="s">
        <v>237</v>
      </c>
      <c r="BM464" s="210" t="s">
        <v>851</v>
      </c>
    </row>
    <row r="465" s="2" customFormat="1">
      <c r="A465" s="40"/>
      <c r="B465" s="41"/>
      <c r="C465" s="42"/>
      <c r="D465" s="212" t="s">
        <v>130</v>
      </c>
      <c r="E465" s="42"/>
      <c r="F465" s="213" t="s">
        <v>852</v>
      </c>
      <c r="G465" s="42"/>
      <c r="H465" s="42"/>
      <c r="I465" s="214"/>
      <c r="J465" s="42"/>
      <c r="K465" s="42"/>
      <c r="L465" s="46"/>
      <c r="M465" s="215"/>
      <c r="N465" s="216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130</v>
      </c>
      <c r="AU465" s="19" t="s">
        <v>79</v>
      </c>
    </row>
    <row r="466" s="13" customFormat="1">
      <c r="A466" s="13"/>
      <c r="B466" s="217"/>
      <c r="C466" s="218"/>
      <c r="D466" s="219" t="s">
        <v>132</v>
      </c>
      <c r="E466" s="220" t="s">
        <v>19</v>
      </c>
      <c r="F466" s="221" t="s">
        <v>853</v>
      </c>
      <c r="G466" s="218"/>
      <c r="H466" s="220" t="s">
        <v>19</v>
      </c>
      <c r="I466" s="222"/>
      <c r="J466" s="218"/>
      <c r="K466" s="218"/>
      <c r="L466" s="223"/>
      <c r="M466" s="224"/>
      <c r="N466" s="225"/>
      <c r="O466" s="225"/>
      <c r="P466" s="225"/>
      <c r="Q466" s="225"/>
      <c r="R466" s="225"/>
      <c r="S466" s="225"/>
      <c r="T466" s="22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27" t="s">
        <v>132</v>
      </c>
      <c r="AU466" s="227" t="s">
        <v>79</v>
      </c>
      <c r="AV466" s="13" t="s">
        <v>77</v>
      </c>
      <c r="AW466" s="13" t="s">
        <v>33</v>
      </c>
      <c r="AX466" s="13" t="s">
        <v>72</v>
      </c>
      <c r="AY466" s="227" t="s">
        <v>120</v>
      </c>
    </row>
    <row r="467" s="14" customFormat="1">
      <c r="A467" s="14"/>
      <c r="B467" s="228"/>
      <c r="C467" s="229"/>
      <c r="D467" s="219" t="s">
        <v>132</v>
      </c>
      <c r="E467" s="230" t="s">
        <v>19</v>
      </c>
      <c r="F467" s="231" t="s">
        <v>854</v>
      </c>
      <c r="G467" s="229"/>
      <c r="H467" s="232">
        <v>8.0999999999999996</v>
      </c>
      <c r="I467" s="233"/>
      <c r="J467" s="229"/>
      <c r="K467" s="229"/>
      <c r="L467" s="234"/>
      <c r="M467" s="235"/>
      <c r="N467" s="236"/>
      <c r="O467" s="236"/>
      <c r="P467" s="236"/>
      <c r="Q467" s="236"/>
      <c r="R467" s="236"/>
      <c r="S467" s="236"/>
      <c r="T467" s="237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38" t="s">
        <v>132</v>
      </c>
      <c r="AU467" s="238" t="s">
        <v>79</v>
      </c>
      <c r="AV467" s="14" t="s">
        <v>79</v>
      </c>
      <c r="AW467" s="14" t="s">
        <v>33</v>
      </c>
      <c r="AX467" s="14" t="s">
        <v>77</v>
      </c>
      <c r="AY467" s="238" t="s">
        <v>120</v>
      </c>
    </row>
    <row r="468" s="2" customFormat="1" ht="16.5" customHeight="1">
      <c r="A468" s="40"/>
      <c r="B468" s="41"/>
      <c r="C468" s="199" t="s">
        <v>855</v>
      </c>
      <c r="D468" s="199" t="s">
        <v>123</v>
      </c>
      <c r="E468" s="200" t="s">
        <v>856</v>
      </c>
      <c r="F468" s="201" t="s">
        <v>857</v>
      </c>
      <c r="G468" s="202" t="s">
        <v>160</v>
      </c>
      <c r="H468" s="203">
        <v>12</v>
      </c>
      <c r="I468" s="204"/>
      <c r="J468" s="205">
        <f>ROUND(I468*H468,2)</f>
        <v>0</v>
      </c>
      <c r="K468" s="201" t="s">
        <v>19</v>
      </c>
      <c r="L468" s="46"/>
      <c r="M468" s="206" t="s">
        <v>19</v>
      </c>
      <c r="N468" s="207" t="s">
        <v>43</v>
      </c>
      <c r="O468" s="86"/>
      <c r="P468" s="208">
        <f>O468*H468</f>
        <v>0</v>
      </c>
      <c r="Q468" s="208">
        <v>0.00032000000000000003</v>
      </c>
      <c r="R468" s="208">
        <f>Q468*H468</f>
        <v>0.0038400000000000005</v>
      </c>
      <c r="S468" s="208">
        <v>0</v>
      </c>
      <c r="T468" s="20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0" t="s">
        <v>237</v>
      </c>
      <c r="AT468" s="210" t="s">
        <v>123</v>
      </c>
      <c r="AU468" s="210" t="s">
        <v>79</v>
      </c>
      <c r="AY468" s="19" t="s">
        <v>120</v>
      </c>
      <c r="BE468" s="211">
        <f>IF(N468="základní",J468,0)</f>
        <v>0</v>
      </c>
      <c r="BF468" s="211">
        <f>IF(N468="snížená",J468,0)</f>
        <v>0</v>
      </c>
      <c r="BG468" s="211">
        <f>IF(N468="zákl. přenesená",J468,0)</f>
        <v>0</v>
      </c>
      <c r="BH468" s="211">
        <f>IF(N468="sníž. přenesená",J468,0)</f>
        <v>0</v>
      </c>
      <c r="BI468" s="211">
        <f>IF(N468="nulová",J468,0)</f>
        <v>0</v>
      </c>
      <c r="BJ468" s="19" t="s">
        <v>77</v>
      </c>
      <c r="BK468" s="211">
        <f>ROUND(I468*H468,2)</f>
        <v>0</v>
      </c>
      <c r="BL468" s="19" t="s">
        <v>237</v>
      </c>
      <c r="BM468" s="210" t="s">
        <v>858</v>
      </c>
    </row>
    <row r="469" s="14" customFormat="1">
      <c r="A469" s="14"/>
      <c r="B469" s="228"/>
      <c r="C469" s="229"/>
      <c r="D469" s="219" t="s">
        <v>132</v>
      </c>
      <c r="E469" s="230" t="s">
        <v>19</v>
      </c>
      <c r="F469" s="231" t="s">
        <v>859</v>
      </c>
      <c r="G469" s="229"/>
      <c r="H469" s="232">
        <v>12</v>
      </c>
      <c r="I469" s="233"/>
      <c r="J469" s="229"/>
      <c r="K469" s="229"/>
      <c r="L469" s="234"/>
      <c r="M469" s="235"/>
      <c r="N469" s="236"/>
      <c r="O469" s="236"/>
      <c r="P469" s="236"/>
      <c r="Q469" s="236"/>
      <c r="R469" s="236"/>
      <c r="S469" s="236"/>
      <c r="T469" s="23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38" t="s">
        <v>132</v>
      </c>
      <c r="AU469" s="238" t="s">
        <v>79</v>
      </c>
      <c r="AV469" s="14" t="s">
        <v>79</v>
      </c>
      <c r="AW469" s="14" t="s">
        <v>33</v>
      </c>
      <c r="AX469" s="14" t="s">
        <v>77</v>
      </c>
      <c r="AY469" s="238" t="s">
        <v>120</v>
      </c>
    </row>
    <row r="470" s="2" customFormat="1" ht="24.15" customHeight="1">
      <c r="A470" s="40"/>
      <c r="B470" s="41"/>
      <c r="C470" s="199" t="s">
        <v>860</v>
      </c>
      <c r="D470" s="199" t="s">
        <v>123</v>
      </c>
      <c r="E470" s="200" t="s">
        <v>861</v>
      </c>
      <c r="F470" s="201" t="s">
        <v>862</v>
      </c>
      <c r="G470" s="202" t="s">
        <v>137</v>
      </c>
      <c r="H470" s="203">
        <v>43.067</v>
      </c>
      <c r="I470" s="204"/>
      <c r="J470" s="205">
        <f>ROUND(I470*H470,2)</f>
        <v>0</v>
      </c>
      <c r="K470" s="201" t="s">
        <v>127</v>
      </c>
      <c r="L470" s="46"/>
      <c r="M470" s="206" t="s">
        <v>19</v>
      </c>
      <c r="N470" s="207" t="s">
        <v>43</v>
      </c>
      <c r="O470" s="86"/>
      <c r="P470" s="208">
        <f>O470*H470</f>
        <v>0</v>
      </c>
      <c r="Q470" s="208">
        <v>0.0051999999999999998</v>
      </c>
      <c r="R470" s="208">
        <f>Q470*H470</f>
        <v>0.22394839999999999</v>
      </c>
      <c r="S470" s="208">
        <v>0</v>
      </c>
      <c r="T470" s="20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0" t="s">
        <v>237</v>
      </c>
      <c r="AT470" s="210" t="s">
        <v>123</v>
      </c>
      <c r="AU470" s="210" t="s">
        <v>79</v>
      </c>
      <c r="AY470" s="19" t="s">
        <v>120</v>
      </c>
      <c r="BE470" s="211">
        <f>IF(N470="základní",J470,0)</f>
        <v>0</v>
      </c>
      <c r="BF470" s="211">
        <f>IF(N470="snížená",J470,0)</f>
        <v>0</v>
      </c>
      <c r="BG470" s="211">
        <f>IF(N470="zákl. přenesená",J470,0)</f>
        <v>0</v>
      </c>
      <c r="BH470" s="211">
        <f>IF(N470="sníž. přenesená",J470,0)</f>
        <v>0</v>
      </c>
      <c r="BI470" s="211">
        <f>IF(N470="nulová",J470,0)</f>
        <v>0</v>
      </c>
      <c r="BJ470" s="19" t="s">
        <v>77</v>
      </c>
      <c r="BK470" s="211">
        <f>ROUND(I470*H470,2)</f>
        <v>0</v>
      </c>
      <c r="BL470" s="19" t="s">
        <v>237</v>
      </c>
      <c r="BM470" s="210" t="s">
        <v>863</v>
      </c>
    </row>
    <row r="471" s="2" customFormat="1">
      <c r="A471" s="40"/>
      <c r="B471" s="41"/>
      <c r="C471" s="42"/>
      <c r="D471" s="212" t="s">
        <v>130</v>
      </c>
      <c r="E471" s="42"/>
      <c r="F471" s="213" t="s">
        <v>864</v>
      </c>
      <c r="G471" s="42"/>
      <c r="H471" s="42"/>
      <c r="I471" s="214"/>
      <c r="J471" s="42"/>
      <c r="K471" s="42"/>
      <c r="L471" s="46"/>
      <c r="M471" s="215"/>
      <c r="N471" s="216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130</v>
      </c>
      <c r="AU471" s="19" t="s">
        <v>79</v>
      </c>
    </row>
    <row r="472" s="14" customFormat="1">
      <c r="A472" s="14"/>
      <c r="B472" s="228"/>
      <c r="C472" s="229"/>
      <c r="D472" s="219" t="s">
        <v>132</v>
      </c>
      <c r="E472" s="230" t="s">
        <v>19</v>
      </c>
      <c r="F472" s="231" t="s">
        <v>842</v>
      </c>
      <c r="G472" s="229"/>
      <c r="H472" s="232">
        <v>46.436</v>
      </c>
      <c r="I472" s="233"/>
      <c r="J472" s="229"/>
      <c r="K472" s="229"/>
      <c r="L472" s="234"/>
      <c r="M472" s="235"/>
      <c r="N472" s="236"/>
      <c r="O472" s="236"/>
      <c r="P472" s="236"/>
      <c r="Q472" s="236"/>
      <c r="R472" s="236"/>
      <c r="S472" s="236"/>
      <c r="T472" s="237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38" t="s">
        <v>132</v>
      </c>
      <c r="AU472" s="238" t="s">
        <v>79</v>
      </c>
      <c r="AV472" s="14" t="s">
        <v>79</v>
      </c>
      <c r="AW472" s="14" t="s">
        <v>33</v>
      </c>
      <c r="AX472" s="14" t="s">
        <v>72</v>
      </c>
      <c r="AY472" s="238" t="s">
        <v>120</v>
      </c>
    </row>
    <row r="473" s="14" customFormat="1">
      <c r="A473" s="14"/>
      <c r="B473" s="228"/>
      <c r="C473" s="229"/>
      <c r="D473" s="219" t="s">
        <v>132</v>
      </c>
      <c r="E473" s="230" t="s">
        <v>19</v>
      </c>
      <c r="F473" s="231" t="s">
        <v>843</v>
      </c>
      <c r="G473" s="229"/>
      <c r="H473" s="232">
        <v>-1.8</v>
      </c>
      <c r="I473" s="233"/>
      <c r="J473" s="229"/>
      <c r="K473" s="229"/>
      <c r="L473" s="234"/>
      <c r="M473" s="235"/>
      <c r="N473" s="236"/>
      <c r="O473" s="236"/>
      <c r="P473" s="236"/>
      <c r="Q473" s="236"/>
      <c r="R473" s="236"/>
      <c r="S473" s="236"/>
      <c r="T473" s="23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38" t="s">
        <v>132</v>
      </c>
      <c r="AU473" s="238" t="s">
        <v>79</v>
      </c>
      <c r="AV473" s="14" t="s">
        <v>79</v>
      </c>
      <c r="AW473" s="14" t="s">
        <v>33</v>
      </c>
      <c r="AX473" s="14" t="s">
        <v>72</v>
      </c>
      <c r="AY473" s="238" t="s">
        <v>120</v>
      </c>
    </row>
    <row r="474" s="14" customFormat="1">
      <c r="A474" s="14"/>
      <c r="B474" s="228"/>
      <c r="C474" s="229"/>
      <c r="D474" s="219" t="s">
        <v>132</v>
      </c>
      <c r="E474" s="230" t="s">
        <v>19</v>
      </c>
      <c r="F474" s="231" t="s">
        <v>844</v>
      </c>
      <c r="G474" s="229"/>
      <c r="H474" s="232">
        <v>-1.044</v>
      </c>
      <c r="I474" s="233"/>
      <c r="J474" s="229"/>
      <c r="K474" s="229"/>
      <c r="L474" s="234"/>
      <c r="M474" s="235"/>
      <c r="N474" s="236"/>
      <c r="O474" s="236"/>
      <c r="P474" s="236"/>
      <c r="Q474" s="236"/>
      <c r="R474" s="236"/>
      <c r="S474" s="236"/>
      <c r="T474" s="23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38" t="s">
        <v>132</v>
      </c>
      <c r="AU474" s="238" t="s">
        <v>79</v>
      </c>
      <c r="AV474" s="14" t="s">
        <v>79</v>
      </c>
      <c r="AW474" s="14" t="s">
        <v>33</v>
      </c>
      <c r="AX474" s="14" t="s">
        <v>72</v>
      </c>
      <c r="AY474" s="238" t="s">
        <v>120</v>
      </c>
    </row>
    <row r="475" s="14" customFormat="1">
      <c r="A475" s="14"/>
      <c r="B475" s="228"/>
      <c r="C475" s="229"/>
      <c r="D475" s="219" t="s">
        <v>132</v>
      </c>
      <c r="E475" s="230" t="s">
        <v>19</v>
      </c>
      <c r="F475" s="231" t="s">
        <v>845</v>
      </c>
      <c r="G475" s="229"/>
      <c r="H475" s="232">
        <v>-0.52500000000000002</v>
      </c>
      <c r="I475" s="233"/>
      <c r="J475" s="229"/>
      <c r="K475" s="229"/>
      <c r="L475" s="234"/>
      <c r="M475" s="235"/>
      <c r="N475" s="236"/>
      <c r="O475" s="236"/>
      <c r="P475" s="236"/>
      <c r="Q475" s="236"/>
      <c r="R475" s="236"/>
      <c r="S475" s="236"/>
      <c r="T475" s="23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38" t="s">
        <v>132</v>
      </c>
      <c r="AU475" s="238" t="s">
        <v>79</v>
      </c>
      <c r="AV475" s="14" t="s">
        <v>79</v>
      </c>
      <c r="AW475" s="14" t="s">
        <v>33</v>
      </c>
      <c r="AX475" s="14" t="s">
        <v>72</v>
      </c>
      <c r="AY475" s="238" t="s">
        <v>120</v>
      </c>
    </row>
    <row r="476" s="15" customFormat="1">
      <c r="A476" s="15"/>
      <c r="B476" s="239"/>
      <c r="C476" s="240"/>
      <c r="D476" s="219" t="s">
        <v>132</v>
      </c>
      <c r="E476" s="241" t="s">
        <v>19</v>
      </c>
      <c r="F476" s="242" t="s">
        <v>150</v>
      </c>
      <c r="G476" s="240"/>
      <c r="H476" s="243">
        <v>43.067000000000007</v>
      </c>
      <c r="I476" s="244"/>
      <c r="J476" s="240"/>
      <c r="K476" s="240"/>
      <c r="L476" s="245"/>
      <c r="M476" s="246"/>
      <c r="N476" s="247"/>
      <c r="O476" s="247"/>
      <c r="P476" s="247"/>
      <c r="Q476" s="247"/>
      <c r="R476" s="247"/>
      <c r="S476" s="247"/>
      <c r="T476" s="248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49" t="s">
        <v>132</v>
      </c>
      <c r="AU476" s="249" t="s">
        <v>79</v>
      </c>
      <c r="AV476" s="15" t="s">
        <v>128</v>
      </c>
      <c r="AW476" s="15" t="s">
        <v>33</v>
      </c>
      <c r="AX476" s="15" t="s">
        <v>77</v>
      </c>
      <c r="AY476" s="249" t="s">
        <v>120</v>
      </c>
    </row>
    <row r="477" s="2" customFormat="1" ht="21.75" customHeight="1">
      <c r="A477" s="40"/>
      <c r="B477" s="41"/>
      <c r="C477" s="199" t="s">
        <v>865</v>
      </c>
      <c r="D477" s="199" t="s">
        <v>123</v>
      </c>
      <c r="E477" s="200" t="s">
        <v>866</v>
      </c>
      <c r="F477" s="201" t="s">
        <v>867</v>
      </c>
      <c r="G477" s="202" t="s">
        <v>160</v>
      </c>
      <c r="H477" s="203">
        <v>7.3799999999999999</v>
      </c>
      <c r="I477" s="204"/>
      <c r="J477" s="205">
        <f>ROUND(I477*H477,2)</f>
        <v>0</v>
      </c>
      <c r="K477" s="201" t="s">
        <v>127</v>
      </c>
      <c r="L477" s="46"/>
      <c r="M477" s="206" t="s">
        <v>19</v>
      </c>
      <c r="N477" s="207" t="s">
        <v>43</v>
      </c>
      <c r="O477" s="86"/>
      <c r="P477" s="208">
        <f>O477*H477</f>
        <v>0</v>
      </c>
      <c r="Q477" s="208">
        <v>0.00095</v>
      </c>
      <c r="R477" s="208">
        <f>Q477*H477</f>
        <v>0.0070109999999999999</v>
      </c>
      <c r="S477" s="208">
        <v>0</v>
      </c>
      <c r="T477" s="20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0" t="s">
        <v>237</v>
      </c>
      <c r="AT477" s="210" t="s">
        <v>123</v>
      </c>
      <c r="AU477" s="210" t="s">
        <v>79</v>
      </c>
      <c r="AY477" s="19" t="s">
        <v>120</v>
      </c>
      <c r="BE477" s="211">
        <f>IF(N477="základní",J477,0)</f>
        <v>0</v>
      </c>
      <c r="BF477" s="211">
        <f>IF(N477="snížená",J477,0)</f>
        <v>0</v>
      </c>
      <c r="BG477" s="211">
        <f>IF(N477="zákl. přenesená",J477,0)</f>
        <v>0</v>
      </c>
      <c r="BH477" s="211">
        <f>IF(N477="sníž. přenesená",J477,0)</f>
        <v>0</v>
      </c>
      <c r="BI477" s="211">
        <f>IF(N477="nulová",J477,0)</f>
        <v>0</v>
      </c>
      <c r="BJ477" s="19" t="s">
        <v>77</v>
      </c>
      <c r="BK477" s="211">
        <f>ROUND(I477*H477,2)</f>
        <v>0</v>
      </c>
      <c r="BL477" s="19" t="s">
        <v>237</v>
      </c>
      <c r="BM477" s="210" t="s">
        <v>868</v>
      </c>
    </row>
    <row r="478" s="2" customFormat="1">
      <c r="A478" s="40"/>
      <c r="B478" s="41"/>
      <c r="C478" s="42"/>
      <c r="D478" s="212" t="s">
        <v>130</v>
      </c>
      <c r="E478" s="42"/>
      <c r="F478" s="213" t="s">
        <v>869</v>
      </c>
      <c r="G478" s="42"/>
      <c r="H478" s="42"/>
      <c r="I478" s="214"/>
      <c r="J478" s="42"/>
      <c r="K478" s="42"/>
      <c r="L478" s="46"/>
      <c r="M478" s="215"/>
      <c r="N478" s="216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130</v>
      </c>
      <c r="AU478" s="19" t="s">
        <v>79</v>
      </c>
    </row>
    <row r="479" s="14" customFormat="1">
      <c r="A479" s="14"/>
      <c r="B479" s="228"/>
      <c r="C479" s="229"/>
      <c r="D479" s="219" t="s">
        <v>132</v>
      </c>
      <c r="E479" s="230" t="s">
        <v>19</v>
      </c>
      <c r="F479" s="231" t="s">
        <v>870</v>
      </c>
      <c r="G479" s="229"/>
      <c r="H479" s="232">
        <v>5.3099999999999996</v>
      </c>
      <c r="I479" s="233"/>
      <c r="J479" s="229"/>
      <c r="K479" s="229"/>
      <c r="L479" s="234"/>
      <c r="M479" s="235"/>
      <c r="N479" s="236"/>
      <c r="O479" s="236"/>
      <c r="P479" s="236"/>
      <c r="Q479" s="236"/>
      <c r="R479" s="236"/>
      <c r="S479" s="236"/>
      <c r="T479" s="237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38" t="s">
        <v>132</v>
      </c>
      <c r="AU479" s="238" t="s">
        <v>79</v>
      </c>
      <c r="AV479" s="14" t="s">
        <v>79</v>
      </c>
      <c r="AW479" s="14" t="s">
        <v>33</v>
      </c>
      <c r="AX479" s="14" t="s">
        <v>72</v>
      </c>
      <c r="AY479" s="238" t="s">
        <v>120</v>
      </c>
    </row>
    <row r="480" s="14" customFormat="1">
      <c r="A480" s="14"/>
      <c r="B480" s="228"/>
      <c r="C480" s="229"/>
      <c r="D480" s="219" t="s">
        <v>132</v>
      </c>
      <c r="E480" s="230" t="s">
        <v>19</v>
      </c>
      <c r="F480" s="231" t="s">
        <v>871</v>
      </c>
      <c r="G480" s="229"/>
      <c r="H480" s="232">
        <v>2.0699999999999998</v>
      </c>
      <c r="I480" s="233"/>
      <c r="J480" s="229"/>
      <c r="K480" s="229"/>
      <c r="L480" s="234"/>
      <c r="M480" s="235"/>
      <c r="N480" s="236"/>
      <c r="O480" s="236"/>
      <c r="P480" s="236"/>
      <c r="Q480" s="236"/>
      <c r="R480" s="236"/>
      <c r="S480" s="236"/>
      <c r="T480" s="23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38" t="s">
        <v>132</v>
      </c>
      <c r="AU480" s="238" t="s">
        <v>79</v>
      </c>
      <c r="AV480" s="14" t="s">
        <v>79</v>
      </c>
      <c r="AW480" s="14" t="s">
        <v>33</v>
      </c>
      <c r="AX480" s="14" t="s">
        <v>72</v>
      </c>
      <c r="AY480" s="238" t="s">
        <v>120</v>
      </c>
    </row>
    <row r="481" s="15" customFormat="1">
      <c r="A481" s="15"/>
      <c r="B481" s="239"/>
      <c r="C481" s="240"/>
      <c r="D481" s="219" t="s">
        <v>132</v>
      </c>
      <c r="E481" s="241" t="s">
        <v>19</v>
      </c>
      <c r="F481" s="242" t="s">
        <v>150</v>
      </c>
      <c r="G481" s="240"/>
      <c r="H481" s="243">
        <v>7.379999999999999</v>
      </c>
      <c r="I481" s="244"/>
      <c r="J481" s="240"/>
      <c r="K481" s="240"/>
      <c r="L481" s="245"/>
      <c r="M481" s="246"/>
      <c r="N481" s="247"/>
      <c r="O481" s="247"/>
      <c r="P481" s="247"/>
      <c r="Q481" s="247"/>
      <c r="R481" s="247"/>
      <c r="S481" s="247"/>
      <c r="T481" s="248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49" t="s">
        <v>132</v>
      </c>
      <c r="AU481" s="249" t="s">
        <v>79</v>
      </c>
      <c r="AV481" s="15" t="s">
        <v>128</v>
      </c>
      <c r="AW481" s="15" t="s">
        <v>33</v>
      </c>
      <c r="AX481" s="15" t="s">
        <v>77</v>
      </c>
      <c r="AY481" s="249" t="s">
        <v>120</v>
      </c>
    </row>
    <row r="482" s="2" customFormat="1" ht="24.15" customHeight="1">
      <c r="A482" s="40"/>
      <c r="B482" s="41"/>
      <c r="C482" s="199" t="s">
        <v>872</v>
      </c>
      <c r="D482" s="199" t="s">
        <v>123</v>
      </c>
      <c r="E482" s="200" t="s">
        <v>873</v>
      </c>
      <c r="F482" s="201" t="s">
        <v>874</v>
      </c>
      <c r="G482" s="202" t="s">
        <v>160</v>
      </c>
      <c r="H482" s="203">
        <v>2.6600000000000001</v>
      </c>
      <c r="I482" s="204"/>
      <c r="J482" s="205">
        <f>ROUND(I482*H482,2)</f>
        <v>0</v>
      </c>
      <c r="K482" s="201" t="s">
        <v>127</v>
      </c>
      <c r="L482" s="46"/>
      <c r="M482" s="206" t="s">
        <v>19</v>
      </c>
      <c r="N482" s="207" t="s">
        <v>43</v>
      </c>
      <c r="O482" s="86"/>
      <c r="P482" s="208">
        <f>O482*H482</f>
        <v>0</v>
      </c>
      <c r="Q482" s="208">
        <v>0.00097999999999999997</v>
      </c>
      <c r="R482" s="208">
        <f>Q482*H482</f>
        <v>0.0026068000000000003</v>
      </c>
      <c r="S482" s="208">
        <v>0</v>
      </c>
      <c r="T482" s="20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0" t="s">
        <v>237</v>
      </c>
      <c r="AT482" s="210" t="s">
        <v>123</v>
      </c>
      <c r="AU482" s="210" t="s">
        <v>79</v>
      </c>
      <c r="AY482" s="19" t="s">
        <v>120</v>
      </c>
      <c r="BE482" s="211">
        <f>IF(N482="základní",J482,0)</f>
        <v>0</v>
      </c>
      <c r="BF482" s="211">
        <f>IF(N482="snížená",J482,0)</f>
        <v>0</v>
      </c>
      <c r="BG482" s="211">
        <f>IF(N482="zákl. přenesená",J482,0)</f>
        <v>0</v>
      </c>
      <c r="BH482" s="211">
        <f>IF(N482="sníž. přenesená",J482,0)</f>
        <v>0</v>
      </c>
      <c r="BI482" s="211">
        <f>IF(N482="nulová",J482,0)</f>
        <v>0</v>
      </c>
      <c r="BJ482" s="19" t="s">
        <v>77</v>
      </c>
      <c r="BK482" s="211">
        <f>ROUND(I482*H482,2)</f>
        <v>0</v>
      </c>
      <c r="BL482" s="19" t="s">
        <v>237</v>
      </c>
      <c r="BM482" s="210" t="s">
        <v>875</v>
      </c>
    </row>
    <row r="483" s="2" customFormat="1">
      <c r="A483" s="40"/>
      <c r="B483" s="41"/>
      <c r="C483" s="42"/>
      <c r="D483" s="212" t="s">
        <v>130</v>
      </c>
      <c r="E483" s="42"/>
      <c r="F483" s="213" t="s">
        <v>876</v>
      </c>
      <c r="G483" s="42"/>
      <c r="H483" s="42"/>
      <c r="I483" s="214"/>
      <c r="J483" s="42"/>
      <c r="K483" s="42"/>
      <c r="L483" s="46"/>
      <c r="M483" s="215"/>
      <c r="N483" s="216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130</v>
      </c>
      <c r="AU483" s="19" t="s">
        <v>79</v>
      </c>
    </row>
    <row r="484" s="14" customFormat="1">
      <c r="A484" s="14"/>
      <c r="B484" s="228"/>
      <c r="C484" s="229"/>
      <c r="D484" s="219" t="s">
        <v>132</v>
      </c>
      <c r="E484" s="230" t="s">
        <v>19</v>
      </c>
      <c r="F484" s="231" t="s">
        <v>877</v>
      </c>
      <c r="G484" s="229"/>
      <c r="H484" s="232">
        <v>2.6600000000000001</v>
      </c>
      <c r="I484" s="233"/>
      <c r="J484" s="229"/>
      <c r="K484" s="229"/>
      <c r="L484" s="234"/>
      <c r="M484" s="235"/>
      <c r="N484" s="236"/>
      <c r="O484" s="236"/>
      <c r="P484" s="236"/>
      <c r="Q484" s="236"/>
      <c r="R484" s="236"/>
      <c r="S484" s="236"/>
      <c r="T484" s="237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38" t="s">
        <v>132</v>
      </c>
      <c r="AU484" s="238" t="s">
        <v>79</v>
      </c>
      <c r="AV484" s="14" t="s">
        <v>79</v>
      </c>
      <c r="AW484" s="14" t="s">
        <v>33</v>
      </c>
      <c r="AX484" s="14" t="s">
        <v>77</v>
      </c>
      <c r="AY484" s="238" t="s">
        <v>120</v>
      </c>
    </row>
    <row r="485" s="2" customFormat="1" ht="16.5" customHeight="1">
      <c r="A485" s="40"/>
      <c r="B485" s="41"/>
      <c r="C485" s="250" t="s">
        <v>878</v>
      </c>
      <c r="D485" s="250" t="s">
        <v>203</v>
      </c>
      <c r="E485" s="251" t="s">
        <v>879</v>
      </c>
      <c r="F485" s="252" t="s">
        <v>880</v>
      </c>
      <c r="G485" s="253" t="s">
        <v>137</v>
      </c>
      <c r="H485" s="254">
        <v>49.582999999999998</v>
      </c>
      <c r="I485" s="255"/>
      <c r="J485" s="256">
        <f>ROUND(I485*H485,2)</f>
        <v>0</v>
      </c>
      <c r="K485" s="252" t="s">
        <v>127</v>
      </c>
      <c r="L485" s="257"/>
      <c r="M485" s="258" t="s">
        <v>19</v>
      </c>
      <c r="N485" s="259" t="s">
        <v>43</v>
      </c>
      <c r="O485" s="86"/>
      <c r="P485" s="208">
        <f>O485*H485</f>
        <v>0</v>
      </c>
      <c r="Q485" s="208">
        <v>0.0126</v>
      </c>
      <c r="R485" s="208">
        <f>Q485*H485</f>
        <v>0.62474580000000002</v>
      </c>
      <c r="S485" s="208">
        <v>0</v>
      </c>
      <c r="T485" s="20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0" t="s">
        <v>333</v>
      </c>
      <c r="AT485" s="210" t="s">
        <v>203</v>
      </c>
      <c r="AU485" s="210" t="s">
        <v>79</v>
      </c>
      <c r="AY485" s="19" t="s">
        <v>120</v>
      </c>
      <c r="BE485" s="211">
        <f>IF(N485="základní",J485,0)</f>
        <v>0</v>
      </c>
      <c r="BF485" s="211">
        <f>IF(N485="snížená",J485,0)</f>
        <v>0</v>
      </c>
      <c r="BG485" s="211">
        <f>IF(N485="zákl. přenesená",J485,0)</f>
        <v>0</v>
      </c>
      <c r="BH485" s="211">
        <f>IF(N485="sníž. přenesená",J485,0)</f>
        <v>0</v>
      </c>
      <c r="BI485" s="211">
        <f>IF(N485="nulová",J485,0)</f>
        <v>0</v>
      </c>
      <c r="BJ485" s="19" t="s">
        <v>77</v>
      </c>
      <c r="BK485" s="211">
        <f>ROUND(I485*H485,2)</f>
        <v>0</v>
      </c>
      <c r="BL485" s="19" t="s">
        <v>237</v>
      </c>
      <c r="BM485" s="210" t="s">
        <v>881</v>
      </c>
    </row>
    <row r="486" s="2" customFormat="1">
      <c r="A486" s="40"/>
      <c r="B486" s="41"/>
      <c r="C486" s="42"/>
      <c r="D486" s="219" t="s">
        <v>545</v>
      </c>
      <c r="E486" s="42"/>
      <c r="F486" s="261" t="s">
        <v>882</v>
      </c>
      <c r="G486" s="42"/>
      <c r="H486" s="42"/>
      <c r="I486" s="214"/>
      <c r="J486" s="42"/>
      <c r="K486" s="42"/>
      <c r="L486" s="46"/>
      <c r="M486" s="215"/>
      <c r="N486" s="216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545</v>
      </c>
      <c r="AU486" s="19" t="s">
        <v>79</v>
      </c>
    </row>
    <row r="487" s="14" customFormat="1">
      <c r="A487" s="14"/>
      <c r="B487" s="228"/>
      <c r="C487" s="229"/>
      <c r="D487" s="219" t="s">
        <v>132</v>
      </c>
      <c r="E487" s="229"/>
      <c r="F487" s="231" t="s">
        <v>883</v>
      </c>
      <c r="G487" s="229"/>
      <c r="H487" s="232">
        <v>49.582999999999998</v>
      </c>
      <c r="I487" s="233"/>
      <c r="J487" s="229"/>
      <c r="K487" s="229"/>
      <c r="L487" s="234"/>
      <c r="M487" s="235"/>
      <c r="N487" s="236"/>
      <c r="O487" s="236"/>
      <c r="P487" s="236"/>
      <c r="Q487" s="236"/>
      <c r="R487" s="236"/>
      <c r="S487" s="236"/>
      <c r="T487" s="237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38" t="s">
        <v>132</v>
      </c>
      <c r="AU487" s="238" t="s">
        <v>79</v>
      </c>
      <c r="AV487" s="14" t="s">
        <v>79</v>
      </c>
      <c r="AW487" s="14" t="s">
        <v>4</v>
      </c>
      <c r="AX487" s="14" t="s">
        <v>77</v>
      </c>
      <c r="AY487" s="238" t="s">
        <v>120</v>
      </c>
    </row>
    <row r="488" s="2" customFormat="1" ht="16.5" customHeight="1">
      <c r="A488" s="40"/>
      <c r="B488" s="41"/>
      <c r="C488" s="199" t="s">
        <v>884</v>
      </c>
      <c r="D488" s="199" t="s">
        <v>123</v>
      </c>
      <c r="E488" s="200" t="s">
        <v>885</v>
      </c>
      <c r="F488" s="201" t="s">
        <v>886</v>
      </c>
      <c r="G488" s="202" t="s">
        <v>160</v>
      </c>
      <c r="H488" s="203">
        <v>23.039999999999999</v>
      </c>
      <c r="I488" s="204"/>
      <c r="J488" s="205">
        <f>ROUND(I488*H488,2)</f>
        <v>0</v>
      </c>
      <c r="K488" s="201" t="s">
        <v>127</v>
      </c>
      <c r="L488" s="46"/>
      <c r="M488" s="206" t="s">
        <v>19</v>
      </c>
      <c r="N488" s="207" t="s">
        <v>43</v>
      </c>
      <c r="O488" s="86"/>
      <c r="P488" s="208">
        <f>O488*H488</f>
        <v>0</v>
      </c>
      <c r="Q488" s="208">
        <v>0.00020000000000000001</v>
      </c>
      <c r="R488" s="208">
        <f>Q488*H488</f>
        <v>0.0046080000000000001</v>
      </c>
      <c r="S488" s="208">
        <v>0</v>
      </c>
      <c r="T488" s="20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0" t="s">
        <v>237</v>
      </c>
      <c r="AT488" s="210" t="s">
        <v>123</v>
      </c>
      <c r="AU488" s="210" t="s">
        <v>79</v>
      </c>
      <c r="AY488" s="19" t="s">
        <v>120</v>
      </c>
      <c r="BE488" s="211">
        <f>IF(N488="základní",J488,0)</f>
        <v>0</v>
      </c>
      <c r="BF488" s="211">
        <f>IF(N488="snížená",J488,0)</f>
        <v>0</v>
      </c>
      <c r="BG488" s="211">
        <f>IF(N488="zákl. přenesená",J488,0)</f>
        <v>0</v>
      </c>
      <c r="BH488" s="211">
        <f>IF(N488="sníž. přenesená",J488,0)</f>
        <v>0</v>
      </c>
      <c r="BI488" s="211">
        <f>IF(N488="nulová",J488,0)</f>
        <v>0</v>
      </c>
      <c r="BJ488" s="19" t="s">
        <v>77</v>
      </c>
      <c r="BK488" s="211">
        <f>ROUND(I488*H488,2)</f>
        <v>0</v>
      </c>
      <c r="BL488" s="19" t="s">
        <v>237</v>
      </c>
      <c r="BM488" s="210" t="s">
        <v>887</v>
      </c>
    </row>
    <row r="489" s="2" customFormat="1">
      <c r="A489" s="40"/>
      <c r="B489" s="41"/>
      <c r="C489" s="42"/>
      <c r="D489" s="212" t="s">
        <v>130</v>
      </c>
      <c r="E489" s="42"/>
      <c r="F489" s="213" t="s">
        <v>888</v>
      </c>
      <c r="G489" s="42"/>
      <c r="H489" s="42"/>
      <c r="I489" s="214"/>
      <c r="J489" s="42"/>
      <c r="K489" s="42"/>
      <c r="L489" s="46"/>
      <c r="M489" s="215"/>
      <c r="N489" s="216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130</v>
      </c>
      <c r="AU489" s="19" t="s">
        <v>79</v>
      </c>
    </row>
    <row r="490" s="14" customFormat="1">
      <c r="A490" s="14"/>
      <c r="B490" s="228"/>
      <c r="C490" s="229"/>
      <c r="D490" s="219" t="s">
        <v>132</v>
      </c>
      <c r="E490" s="230" t="s">
        <v>19</v>
      </c>
      <c r="F490" s="231" t="s">
        <v>889</v>
      </c>
      <c r="G490" s="229"/>
      <c r="H490" s="232">
        <v>7.0800000000000001</v>
      </c>
      <c r="I490" s="233"/>
      <c r="J490" s="229"/>
      <c r="K490" s="229"/>
      <c r="L490" s="234"/>
      <c r="M490" s="235"/>
      <c r="N490" s="236"/>
      <c r="O490" s="236"/>
      <c r="P490" s="236"/>
      <c r="Q490" s="236"/>
      <c r="R490" s="236"/>
      <c r="S490" s="236"/>
      <c r="T490" s="23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38" t="s">
        <v>132</v>
      </c>
      <c r="AU490" s="238" t="s">
        <v>79</v>
      </c>
      <c r="AV490" s="14" t="s">
        <v>79</v>
      </c>
      <c r="AW490" s="14" t="s">
        <v>33</v>
      </c>
      <c r="AX490" s="14" t="s">
        <v>72</v>
      </c>
      <c r="AY490" s="238" t="s">
        <v>120</v>
      </c>
    </row>
    <row r="491" s="14" customFormat="1">
      <c r="A491" s="14"/>
      <c r="B491" s="228"/>
      <c r="C491" s="229"/>
      <c r="D491" s="219" t="s">
        <v>132</v>
      </c>
      <c r="E491" s="230" t="s">
        <v>19</v>
      </c>
      <c r="F491" s="231" t="s">
        <v>890</v>
      </c>
      <c r="G491" s="229"/>
      <c r="H491" s="232">
        <v>15.960000000000001</v>
      </c>
      <c r="I491" s="233"/>
      <c r="J491" s="229"/>
      <c r="K491" s="229"/>
      <c r="L491" s="234"/>
      <c r="M491" s="235"/>
      <c r="N491" s="236"/>
      <c r="O491" s="236"/>
      <c r="P491" s="236"/>
      <c r="Q491" s="236"/>
      <c r="R491" s="236"/>
      <c r="S491" s="236"/>
      <c r="T491" s="23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38" t="s">
        <v>132</v>
      </c>
      <c r="AU491" s="238" t="s">
        <v>79</v>
      </c>
      <c r="AV491" s="14" t="s">
        <v>79</v>
      </c>
      <c r="AW491" s="14" t="s">
        <v>33</v>
      </c>
      <c r="AX491" s="14" t="s">
        <v>72</v>
      </c>
      <c r="AY491" s="238" t="s">
        <v>120</v>
      </c>
    </row>
    <row r="492" s="15" customFormat="1">
      <c r="A492" s="15"/>
      <c r="B492" s="239"/>
      <c r="C492" s="240"/>
      <c r="D492" s="219" t="s">
        <v>132</v>
      </c>
      <c r="E492" s="241" t="s">
        <v>19</v>
      </c>
      <c r="F492" s="242" t="s">
        <v>150</v>
      </c>
      <c r="G492" s="240"/>
      <c r="H492" s="243">
        <v>23.039999999999999</v>
      </c>
      <c r="I492" s="244"/>
      <c r="J492" s="240"/>
      <c r="K492" s="240"/>
      <c r="L492" s="245"/>
      <c r="M492" s="246"/>
      <c r="N492" s="247"/>
      <c r="O492" s="247"/>
      <c r="P492" s="247"/>
      <c r="Q492" s="247"/>
      <c r="R492" s="247"/>
      <c r="S492" s="247"/>
      <c r="T492" s="248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49" t="s">
        <v>132</v>
      </c>
      <c r="AU492" s="249" t="s">
        <v>79</v>
      </c>
      <c r="AV492" s="15" t="s">
        <v>128</v>
      </c>
      <c r="AW492" s="15" t="s">
        <v>33</v>
      </c>
      <c r="AX492" s="15" t="s">
        <v>77</v>
      </c>
      <c r="AY492" s="249" t="s">
        <v>120</v>
      </c>
    </row>
    <row r="493" s="2" customFormat="1" ht="16.5" customHeight="1">
      <c r="A493" s="40"/>
      <c r="B493" s="41"/>
      <c r="C493" s="199" t="s">
        <v>891</v>
      </c>
      <c r="D493" s="199" t="s">
        <v>123</v>
      </c>
      <c r="E493" s="200" t="s">
        <v>892</v>
      </c>
      <c r="F493" s="201" t="s">
        <v>893</v>
      </c>
      <c r="G493" s="202" t="s">
        <v>160</v>
      </c>
      <c r="H493" s="203">
        <v>19.960000000000001</v>
      </c>
      <c r="I493" s="204"/>
      <c r="J493" s="205">
        <f>ROUND(I493*H493,2)</f>
        <v>0</v>
      </c>
      <c r="K493" s="201" t="s">
        <v>127</v>
      </c>
      <c r="L493" s="46"/>
      <c r="M493" s="206" t="s">
        <v>19</v>
      </c>
      <c r="N493" s="207" t="s">
        <v>43</v>
      </c>
      <c r="O493" s="86"/>
      <c r="P493" s="208">
        <f>O493*H493</f>
        <v>0</v>
      </c>
      <c r="Q493" s="208">
        <v>0.00018000000000000001</v>
      </c>
      <c r="R493" s="208">
        <f>Q493*H493</f>
        <v>0.0035928000000000006</v>
      </c>
      <c r="S493" s="208">
        <v>0</v>
      </c>
      <c r="T493" s="20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0" t="s">
        <v>237</v>
      </c>
      <c r="AT493" s="210" t="s">
        <v>123</v>
      </c>
      <c r="AU493" s="210" t="s">
        <v>79</v>
      </c>
      <c r="AY493" s="19" t="s">
        <v>120</v>
      </c>
      <c r="BE493" s="211">
        <f>IF(N493="základní",J493,0)</f>
        <v>0</v>
      </c>
      <c r="BF493" s="211">
        <f>IF(N493="snížená",J493,0)</f>
        <v>0</v>
      </c>
      <c r="BG493" s="211">
        <f>IF(N493="zákl. přenesená",J493,0)</f>
        <v>0</v>
      </c>
      <c r="BH493" s="211">
        <f>IF(N493="sníž. přenesená",J493,0)</f>
        <v>0</v>
      </c>
      <c r="BI493" s="211">
        <f>IF(N493="nulová",J493,0)</f>
        <v>0</v>
      </c>
      <c r="BJ493" s="19" t="s">
        <v>77</v>
      </c>
      <c r="BK493" s="211">
        <f>ROUND(I493*H493,2)</f>
        <v>0</v>
      </c>
      <c r="BL493" s="19" t="s">
        <v>237</v>
      </c>
      <c r="BM493" s="210" t="s">
        <v>894</v>
      </c>
    </row>
    <row r="494" s="2" customFormat="1">
      <c r="A494" s="40"/>
      <c r="B494" s="41"/>
      <c r="C494" s="42"/>
      <c r="D494" s="212" t="s">
        <v>130</v>
      </c>
      <c r="E494" s="42"/>
      <c r="F494" s="213" t="s">
        <v>895</v>
      </c>
      <c r="G494" s="42"/>
      <c r="H494" s="42"/>
      <c r="I494" s="214"/>
      <c r="J494" s="42"/>
      <c r="K494" s="42"/>
      <c r="L494" s="46"/>
      <c r="M494" s="215"/>
      <c r="N494" s="216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130</v>
      </c>
      <c r="AU494" s="19" t="s">
        <v>79</v>
      </c>
    </row>
    <row r="495" s="14" customFormat="1">
      <c r="A495" s="14"/>
      <c r="B495" s="228"/>
      <c r="C495" s="229"/>
      <c r="D495" s="219" t="s">
        <v>132</v>
      </c>
      <c r="E495" s="230" t="s">
        <v>19</v>
      </c>
      <c r="F495" s="231" t="s">
        <v>896</v>
      </c>
      <c r="G495" s="229"/>
      <c r="H495" s="232">
        <v>19.960000000000001</v>
      </c>
      <c r="I495" s="233"/>
      <c r="J495" s="229"/>
      <c r="K495" s="229"/>
      <c r="L495" s="234"/>
      <c r="M495" s="235"/>
      <c r="N495" s="236"/>
      <c r="O495" s="236"/>
      <c r="P495" s="236"/>
      <c r="Q495" s="236"/>
      <c r="R495" s="236"/>
      <c r="S495" s="236"/>
      <c r="T495" s="237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38" t="s">
        <v>132</v>
      </c>
      <c r="AU495" s="238" t="s">
        <v>79</v>
      </c>
      <c r="AV495" s="14" t="s">
        <v>79</v>
      </c>
      <c r="AW495" s="14" t="s">
        <v>33</v>
      </c>
      <c r="AX495" s="14" t="s">
        <v>77</v>
      </c>
      <c r="AY495" s="238" t="s">
        <v>120</v>
      </c>
    </row>
    <row r="496" s="2" customFormat="1" ht="16.5" customHeight="1">
      <c r="A496" s="40"/>
      <c r="B496" s="41"/>
      <c r="C496" s="250" t="s">
        <v>897</v>
      </c>
      <c r="D496" s="250" t="s">
        <v>203</v>
      </c>
      <c r="E496" s="251" t="s">
        <v>898</v>
      </c>
      <c r="F496" s="252" t="s">
        <v>899</v>
      </c>
      <c r="G496" s="253" t="s">
        <v>160</v>
      </c>
      <c r="H496" s="254">
        <v>47.299999999999997</v>
      </c>
      <c r="I496" s="255"/>
      <c r="J496" s="256">
        <f>ROUND(I496*H496,2)</f>
        <v>0</v>
      </c>
      <c r="K496" s="252" t="s">
        <v>19</v>
      </c>
      <c r="L496" s="257"/>
      <c r="M496" s="258" t="s">
        <v>19</v>
      </c>
      <c r="N496" s="259" t="s">
        <v>43</v>
      </c>
      <c r="O496" s="86"/>
      <c r="P496" s="208">
        <f>O496*H496</f>
        <v>0</v>
      </c>
      <c r="Q496" s="208">
        <v>0.00012</v>
      </c>
      <c r="R496" s="208">
        <f>Q496*H496</f>
        <v>0.0056759999999999996</v>
      </c>
      <c r="S496" s="208">
        <v>0</v>
      </c>
      <c r="T496" s="20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0" t="s">
        <v>333</v>
      </c>
      <c r="AT496" s="210" t="s">
        <v>203</v>
      </c>
      <c r="AU496" s="210" t="s">
        <v>79</v>
      </c>
      <c r="AY496" s="19" t="s">
        <v>120</v>
      </c>
      <c r="BE496" s="211">
        <f>IF(N496="základní",J496,0)</f>
        <v>0</v>
      </c>
      <c r="BF496" s="211">
        <f>IF(N496="snížená",J496,0)</f>
        <v>0</v>
      </c>
      <c r="BG496" s="211">
        <f>IF(N496="zákl. přenesená",J496,0)</f>
        <v>0</v>
      </c>
      <c r="BH496" s="211">
        <f>IF(N496="sníž. přenesená",J496,0)</f>
        <v>0</v>
      </c>
      <c r="BI496" s="211">
        <f>IF(N496="nulová",J496,0)</f>
        <v>0</v>
      </c>
      <c r="BJ496" s="19" t="s">
        <v>77</v>
      </c>
      <c r="BK496" s="211">
        <f>ROUND(I496*H496,2)</f>
        <v>0</v>
      </c>
      <c r="BL496" s="19" t="s">
        <v>237</v>
      </c>
      <c r="BM496" s="210" t="s">
        <v>900</v>
      </c>
    </row>
    <row r="497" s="14" customFormat="1">
      <c r="A497" s="14"/>
      <c r="B497" s="228"/>
      <c r="C497" s="229"/>
      <c r="D497" s="219" t="s">
        <v>132</v>
      </c>
      <c r="E497" s="230" t="s">
        <v>19</v>
      </c>
      <c r="F497" s="231" t="s">
        <v>901</v>
      </c>
      <c r="G497" s="229"/>
      <c r="H497" s="232">
        <v>43</v>
      </c>
      <c r="I497" s="233"/>
      <c r="J497" s="229"/>
      <c r="K497" s="229"/>
      <c r="L497" s="234"/>
      <c r="M497" s="235"/>
      <c r="N497" s="236"/>
      <c r="O497" s="236"/>
      <c r="P497" s="236"/>
      <c r="Q497" s="236"/>
      <c r="R497" s="236"/>
      <c r="S497" s="236"/>
      <c r="T497" s="237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38" t="s">
        <v>132</v>
      </c>
      <c r="AU497" s="238" t="s">
        <v>79</v>
      </c>
      <c r="AV497" s="14" t="s">
        <v>79</v>
      </c>
      <c r="AW497" s="14" t="s">
        <v>33</v>
      </c>
      <c r="AX497" s="14" t="s">
        <v>77</v>
      </c>
      <c r="AY497" s="238" t="s">
        <v>120</v>
      </c>
    </row>
    <row r="498" s="14" customFormat="1">
      <c r="A498" s="14"/>
      <c r="B498" s="228"/>
      <c r="C498" s="229"/>
      <c r="D498" s="219" t="s">
        <v>132</v>
      </c>
      <c r="E498" s="229"/>
      <c r="F498" s="231" t="s">
        <v>902</v>
      </c>
      <c r="G498" s="229"/>
      <c r="H498" s="232">
        <v>47.299999999999997</v>
      </c>
      <c r="I498" s="233"/>
      <c r="J498" s="229"/>
      <c r="K498" s="229"/>
      <c r="L498" s="234"/>
      <c r="M498" s="235"/>
      <c r="N498" s="236"/>
      <c r="O498" s="236"/>
      <c r="P498" s="236"/>
      <c r="Q498" s="236"/>
      <c r="R498" s="236"/>
      <c r="S498" s="236"/>
      <c r="T498" s="237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38" t="s">
        <v>132</v>
      </c>
      <c r="AU498" s="238" t="s">
        <v>79</v>
      </c>
      <c r="AV498" s="14" t="s">
        <v>79</v>
      </c>
      <c r="AW498" s="14" t="s">
        <v>4</v>
      </c>
      <c r="AX498" s="14" t="s">
        <v>77</v>
      </c>
      <c r="AY498" s="238" t="s">
        <v>120</v>
      </c>
    </row>
    <row r="499" s="2" customFormat="1" ht="16.5" customHeight="1">
      <c r="A499" s="40"/>
      <c r="B499" s="41"/>
      <c r="C499" s="199" t="s">
        <v>903</v>
      </c>
      <c r="D499" s="199" t="s">
        <v>123</v>
      </c>
      <c r="E499" s="200" t="s">
        <v>904</v>
      </c>
      <c r="F499" s="201" t="s">
        <v>905</v>
      </c>
      <c r="G499" s="202" t="s">
        <v>160</v>
      </c>
      <c r="H499" s="203">
        <v>30.84</v>
      </c>
      <c r="I499" s="204"/>
      <c r="J499" s="205">
        <f>ROUND(I499*H499,2)</f>
        <v>0</v>
      </c>
      <c r="K499" s="201" t="s">
        <v>127</v>
      </c>
      <c r="L499" s="46"/>
      <c r="M499" s="206" t="s">
        <v>19</v>
      </c>
      <c r="N499" s="207" t="s">
        <v>43</v>
      </c>
      <c r="O499" s="86"/>
      <c r="P499" s="208">
        <f>O499*H499</f>
        <v>0</v>
      </c>
      <c r="Q499" s="208">
        <v>3.0000000000000001E-05</v>
      </c>
      <c r="R499" s="208">
        <f>Q499*H499</f>
        <v>0.00092520000000000005</v>
      </c>
      <c r="S499" s="208">
        <v>0</v>
      </c>
      <c r="T499" s="20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0" t="s">
        <v>237</v>
      </c>
      <c r="AT499" s="210" t="s">
        <v>123</v>
      </c>
      <c r="AU499" s="210" t="s">
        <v>79</v>
      </c>
      <c r="AY499" s="19" t="s">
        <v>120</v>
      </c>
      <c r="BE499" s="211">
        <f>IF(N499="základní",J499,0)</f>
        <v>0</v>
      </c>
      <c r="BF499" s="211">
        <f>IF(N499="snížená",J499,0)</f>
        <v>0</v>
      </c>
      <c r="BG499" s="211">
        <f>IF(N499="zákl. přenesená",J499,0)</f>
        <v>0</v>
      </c>
      <c r="BH499" s="211">
        <f>IF(N499="sníž. přenesená",J499,0)</f>
        <v>0</v>
      </c>
      <c r="BI499" s="211">
        <f>IF(N499="nulová",J499,0)</f>
        <v>0</v>
      </c>
      <c r="BJ499" s="19" t="s">
        <v>77</v>
      </c>
      <c r="BK499" s="211">
        <f>ROUND(I499*H499,2)</f>
        <v>0</v>
      </c>
      <c r="BL499" s="19" t="s">
        <v>237</v>
      </c>
      <c r="BM499" s="210" t="s">
        <v>906</v>
      </c>
    </row>
    <row r="500" s="2" customFormat="1">
      <c r="A500" s="40"/>
      <c r="B500" s="41"/>
      <c r="C500" s="42"/>
      <c r="D500" s="212" t="s">
        <v>130</v>
      </c>
      <c r="E500" s="42"/>
      <c r="F500" s="213" t="s">
        <v>907</v>
      </c>
      <c r="G500" s="42"/>
      <c r="H500" s="42"/>
      <c r="I500" s="214"/>
      <c r="J500" s="42"/>
      <c r="K500" s="42"/>
      <c r="L500" s="46"/>
      <c r="M500" s="215"/>
      <c r="N500" s="216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130</v>
      </c>
      <c r="AU500" s="19" t="s">
        <v>79</v>
      </c>
    </row>
    <row r="501" s="14" customFormat="1">
      <c r="A501" s="14"/>
      <c r="B501" s="228"/>
      <c r="C501" s="229"/>
      <c r="D501" s="219" t="s">
        <v>132</v>
      </c>
      <c r="E501" s="230" t="s">
        <v>19</v>
      </c>
      <c r="F501" s="231" t="s">
        <v>908</v>
      </c>
      <c r="G501" s="229"/>
      <c r="H501" s="232">
        <v>30.84</v>
      </c>
      <c r="I501" s="233"/>
      <c r="J501" s="229"/>
      <c r="K501" s="229"/>
      <c r="L501" s="234"/>
      <c r="M501" s="235"/>
      <c r="N501" s="236"/>
      <c r="O501" s="236"/>
      <c r="P501" s="236"/>
      <c r="Q501" s="236"/>
      <c r="R501" s="236"/>
      <c r="S501" s="236"/>
      <c r="T501" s="237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38" t="s">
        <v>132</v>
      </c>
      <c r="AU501" s="238" t="s">
        <v>79</v>
      </c>
      <c r="AV501" s="14" t="s">
        <v>79</v>
      </c>
      <c r="AW501" s="14" t="s">
        <v>33</v>
      </c>
      <c r="AX501" s="14" t="s">
        <v>77</v>
      </c>
      <c r="AY501" s="238" t="s">
        <v>120</v>
      </c>
    </row>
    <row r="502" s="2" customFormat="1" ht="16.5" customHeight="1">
      <c r="A502" s="40"/>
      <c r="B502" s="41"/>
      <c r="C502" s="199" t="s">
        <v>909</v>
      </c>
      <c r="D502" s="199" t="s">
        <v>123</v>
      </c>
      <c r="E502" s="200" t="s">
        <v>910</v>
      </c>
      <c r="F502" s="201" t="s">
        <v>911</v>
      </c>
      <c r="G502" s="202" t="s">
        <v>160</v>
      </c>
      <c r="H502" s="203">
        <v>17.859999999999999</v>
      </c>
      <c r="I502" s="204"/>
      <c r="J502" s="205">
        <f>ROUND(I502*H502,2)</f>
        <v>0</v>
      </c>
      <c r="K502" s="201" t="s">
        <v>127</v>
      </c>
      <c r="L502" s="46"/>
      <c r="M502" s="206" t="s">
        <v>19</v>
      </c>
      <c r="N502" s="207" t="s">
        <v>43</v>
      </c>
      <c r="O502" s="86"/>
      <c r="P502" s="208">
        <f>O502*H502</f>
        <v>0</v>
      </c>
      <c r="Q502" s="208">
        <v>0.00011</v>
      </c>
      <c r="R502" s="208">
        <f>Q502*H502</f>
        <v>0.0019645999999999999</v>
      </c>
      <c r="S502" s="208">
        <v>0</v>
      </c>
      <c r="T502" s="20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0" t="s">
        <v>237</v>
      </c>
      <c r="AT502" s="210" t="s">
        <v>123</v>
      </c>
      <c r="AU502" s="210" t="s">
        <v>79</v>
      </c>
      <c r="AY502" s="19" t="s">
        <v>120</v>
      </c>
      <c r="BE502" s="211">
        <f>IF(N502="základní",J502,0)</f>
        <v>0</v>
      </c>
      <c r="BF502" s="211">
        <f>IF(N502="snížená",J502,0)</f>
        <v>0</v>
      </c>
      <c r="BG502" s="211">
        <f>IF(N502="zákl. přenesená",J502,0)</f>
        <v>0</v>
      </c>
      <c r="BH502" s="211">
        <f>IF(N502="sníž. přenesená",J502,0)</f>
        <v>0</v>
      </c>
      <c r="BI502" s="211">
        <f>IF(N502="nulová",J502,0)</f>
        <v>0</v>
      </c>
      <c r="BJ502" s="19" t="s">
        <v>77</v>
      </c>
      <c r="BK502" s="211">
        <f>ROUND(I502*H502,2)</f>
        <v>0</v>
      </c>
      <c r="BL502" s="19" t="s">
        <v>237</v>
      </c>
      <c r="BM502" s="210" t="s">
        <v>912</v>
      </c>
    </row>
    <row r="503" s="2" customFormat="1">
      <c r="A503" s="40"/>
      <c r="B503" s="41"/>
      <c r="C503" s="42"/>
      <c r="D503" s="212" t="s">
        <v>130</v>
      </c>
      <c r="E503" s="42"/>
      <c r="F503" s="213" t="s">
        <v>913</v>
      </c>
      <c r="G503" s="42"/>
      <c r="H503" s="42"/>
      <c r="I503" s="214"/>
      <c r="J503" s="42"/>
      <c r="K503" s="42"/>
      <c r="L503" s="46"/>
      <c r="M503" s="215"/>
      <c r="N503" s="216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130</v>
      </c>
      <c r="AU503" s="19" t="s">
        <v>79</v>
      </c>
    </row>
    <row r="504" s="13" customFormat="1">
      <c r="A504" s="13"/>
      <c r="B504" s="217"/>
      <c r="C504" s="218"/>
      <c r="D504" s="219" t="s">
        <v>132</v>
      </c>
      <c r="E504" s="220" t="s">
        <v>19</v>
      </c>
      <c r="F504" s="221" t="s">
        <v>914</v>
      </c>
      <c r="G504" s="218"/>
      <c r="H504" s="220" t="s">
        <v>19</v>
      </c>
      <c r="I504" s="222"/>
      <c r="J504" s="218"/>
      <c r="K504" s="218"/>
      <c r="L504" s="223"/>
      <c r="M504" s="224"/>
      <c r="N504" s="225"/>
      <c r="O504" s="225"/>
      <c r="P504" s="225"/>
      <c r="Q504" s="225"/>
      <c r="R504" s="225"/>
      <c r="S504" s="225"/>
      <c r="T504" s="22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27" t="s">
        <v>132</v>
      </c>
      <c r="AU504" s="227" t="s">
        <v>79</v>
      </c>
      <c r="AV504" s="13" t="s">
        <v>77</v>
      </c>
      <c r="AW504" s="13" t="s">
        <v>33</v>
      </c>
      <c r="AX504" s="13" t="s">
        <v>72</v>
      </c>
      <c r="AY504" s="227" t="s">
        <v>120</v>
      </c>
    </row>
    <row r="505" s="14" customFormat="1">
      <c r="A505" s="14"/>
      <c r="B505" s="228"/>
      <c r="C505" s="229"/>
      <c r="D505" s="219" t="s">
        <v>132</v>
      </c>
      <c r="E505" s="230" t="s">
        <v>19</v>
      </c>
      <c r="F505" s="231" t="s">
        <v>915</v>
      </c>
      <c r="G505" s="229"/>
      <c r="H505" s="232">
        <v>17.859999999999999</v>
      </c>
      <c r="I505" s="233"/>
      <c r="J505" s="229"/>
      <c r="K505" s="229"/>
      <c r="L505" s="234"/>
      <c r="M505" s="235"/>
      <c r="N505" s="236"/>
      <c r="O505" s="236"/>
      <c r="P505" s="236"/>
      <c r="Q505" s="236"/>
      <c r="R505" s="236"/>
      <c r="S505" s="236"/>
      <c r="T505" s="237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38" t="s">
        <v>132</v>
      </c>
      <c r="AU505" s="238" t="s">
        <v>79</v>
      </c>
      <c r="AV505" s="14" t="s">
        <v>79</v>
      </c>
      <c r="AW505" s="14" t="s">
        <v>33</v>
      </c>
      <c r="AX505" s="14" t="s">
        <v>77</v>
      </c>
      <c r="AY505" s="238" t="s">
        <v>120</v>
      </c>
    </row>
    <row r="506" s="2" customFormat="1" ht="24.15" customHeight="1">
      <c r="A506" s="40"/>
      <c r="B506" s="41"/>
      <c r="C506" s="199" t="s">
        <v>916</v>
      </c>
      <c r="D506" s="199" t="s">
        <v>123</v>
      </c>
      <c r="E506" s="200" t="s">
        <v>917</v>
      </c>
      <c r="F506" s="201" t="s">
        <v>918</v>
      </c>
      <c r="G506" s="202" t="s">
        <v>443</v>
      </c>
      <c r="H506" s="260"/>
      <c r="I506" s="204"/>
      <c r="J506" s="205">
        <f>ROUND(I506*H506,2)</f>
        <v>0</v>
      </c>
      <c r="K506" s="201" t="s">
        <v>127</v>
      </c>
      <c r="L506" s="46"/>
      <c r="M506" s="206" t="s">
        <v>19</v>
      </c>
      <c r="N506" s="207" t="s">
        <v>43</v>
      </c>
      <c r="O506" s="86"/>
      <c r="P506" s="208">
        <f>O506*H506</f>
        <v>0</v>
      </c>
      <c r="Q506" s="208">
        <v>0</v>
      </c>
      <c r="R506" s="208">
        <f>Q506*H506</f>
        <v>0</v>
      </c>
      <c r="S506" s="208">
        <v>0</v>
      </c>
      <c r="T506" s="20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0" t="s">
        <v>237</v>
      </c>
      <c r="AT506" s="210" t="s">
        <v>123</v>
      </c>
      <c r="AU506" s="210" t="s">
        <v>79</v>
      </c>
      <c r="AY506" s="19" t="s">
        <v>120</v>
      </c>
      <c r="BE506" s="211">
        <f>IF(N506="základní",J506,0)</f>
        <v>0</v>
      </c>
      <c r="BF506" s="211">
        <f>IF(N506="snížená",J506,0)</f>
        <v>0</v>
      </c>
      <c r="BG506" s="211">
        <f>IF(N506="zákl. přenesená",J506,0)</f>
        <v>0</v>
      </c>
      <c r="BH506" s="211">
        <f>IF(N506="sníž. přenesená",J506,0)</f>
        <v>0</v>
      </c>
      <c r="BI506" s="211">
        <f>IF(N506="nulová",J506,0)</f>
        <v>0</v>
      </c>
      <c r="BJ506" s="19" t="s">
        <v>77</v>
      </c>
      <c r="BK506" s="211">
        <f>ROUND(I506*H506,2)</f>
        <v>0</v>
      </c>
      <c r="BL506" s="19" t="s">
        <v>237</v>
      </c>
      <c r="BM506" s="210" t="s">
        <v>919</v>
      </c>
    </row>
    <row r="507" s="2" customFormat="1">
      <c r="A507" s="40"/>
      <c r="B507" s="41"/>
      <c r="C507" s="42"/>
      <c r="D507" s="212" t="s">
        <v>130</v>
      </c>
      <c r="E507" s="42"/>
      <c r="F507" s="213" t="s">
        <v>920</v>
      </c>
      <c r="G507" s="42"/>
      <c r="H507" s="42"/>
      <c r="I507" s="214"/>
      <c r="J507" s="42"/>
      <c r="K507" s="42"/>
      <c r="L507" s="46"/>
      <c r="M507" s="215"/>
      <c r="N507" s="216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130</v>
      </c>
      <c r="AU507" s="19" t="s">
        <v>79</v>
      </c>
    </row>
    <row r="508" s="12" customFormat="1" ht="22.8" customHeight="1">
      <c r="A508" s="12"/>
      <c r="B508" s="183"/>
      <c r="C508" s="184"/>
      <c r="D508" s="185" t="s">
        <v>71</v>
      </c>
      <c r="E508" s="197" t="s">
        <v>921</v>
      </c>
      <c r="F508" s="197" t="s">
        <v>922</v>
      </c>
      <c r="G508" s="184"/>
      <c r="H508" s="184"/>
      <c r="I508" s="187"/>
      <c r="J508" s="198">
        <f>BK508</f>
        <v>0</v>
      </c>
      <c r="K508" s="184"/>
      <c r="L508" s="189"/>
      <c r="M508" s="190"/>
      <c r="N508" s="191"/>
      <c r="O508" s="191"/>
      <c r="P508" s="192">
        <f>SUM(P509:P522)</f>
        <v>0</v>
      </c>
      <c r="Q508" s="191"/>
      <c r="R508" s="192">
        <f>SUM(R509:R522)</f>
        <v>0.0021999999999999997</v>
      </c>
      <c r="S508" s="191"/>
      <c r="T508" s="193">
        <f>SUM(T509:T522)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194" t="s">
        <v>79</v>
      </c>
      <c r="AT508" s="195" t="s">
        <v>71</v>
      </c>
      <c r="AU508" s="195" t="s">
        <v>77</v>
      </c>
      <c r="AY508" s="194" t="s">
        <v>120</v>
      </c>
      <c r="BK508" s="196">
        <f>SUM(BK509:BK522)</f>
        <v>0</v>
      </c>
    </row>
    <row r="509" s="2" customFormat="1" ht="16.5" customHeight="1">
      <c r="A509" s="40"/>
      <c r="B509" s="41"/>
      <c r="C509" s="199" t="s">
        <v>923</v>
      </c>
      <c r="D509" s="199" t="s">
        <v>123</v>
      </c>
      <c r="E509" s="200" t="s">
        <v>924</v>
      </c>
      <c r="F509" s="201" t="s">
        <v>925</v>
      </c>
      <c r="G509" s="202" t="s">
        <v>137</v>
      </c>
      <c r="H509" s="203">
        <v>1.2</v>
      </c>
      <c r="I509" s="204"/>
      <c r="J509" s="205">
        <f>ROUND(I509*H509,2)</f>
        <v>0</v>
      </c>
      <c r="K509" s="201" t="s">
        <v>127</v>
      </c>
      <c r="L509" s="46"/>
      <c r="M509" s="206" t="s">
        <v>19</v>
      </c>
      <c r="N509" s="207" t="s">
        <v>43</v>
      </c>
      <c r="O509" s="86"/>
      <c r="P509" s="208">
        <f>O509*H509</f>
        <v>0</v>
      </c>
      <c r="Q509" s="208">
        <v>6.0000000000000002E-05</v>
      </c>
      <c r="R509" s="208">
        <f>Q509*H509</f>
        <v>7.2000000000000002E-05</v>
      </c>
      <c r="S509" s="208">
        <v>0</v>
      </c>
      <c r="T509" s="20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0" t="s">
        <v>237</v>
      </c>
      <c r="AT509" s="210" t="s">
        <v>123</v>
      </c>
      <c r="AU509" s="210" t="s">
        <v>79</v>
      </c>
      <c r="AY509" s="19" t="s">
        <v>120</v>
      </c>
      <c r="BE509" s="211">
        <f>IF(N509="základní",J509,0)</f>
        <v>0</v>
      </c>
      <c r="BF509" s="211">
        <f>IF(N509="snížená",J509,0)</f>
        <v>0</v>
      </c>
      <c r="BG509" s="211">
        <f>IF(N509="zákl. přenesená",J509,0)</f>
        <v>0</v>
      </c>
      <c r="BH509" s="211">
        <f>IF(N509="sníž. přenesená",J509,0)</f>
        <v>0</v>
      </c>
      <c r="BI509" s="211">
        <f>IF(N509="nulová",J509,0)</f>
        <v>0</v>
      </c>
      <c r="BJ509" s="19" t="s">
        <v>77</v>
      </c>
      <c r="BK509" s="211">
        <f>ROUND(I509*H509,2)</f>
        <v>0</v>
      </c>
      <c r="BL509" s="19" t="s">
        <v>237</v>
      </c>
      <c r="BM509" s="210" t="s">
        <v>926</v>
      </c>
    </row>
    <row r="510" s="2" customFormat="1">
      <c r="A510" s="40"/>
      <c r="B510" s="41"/>
      <c r="C510" s="42"/>
      <c r="D510" s="212" t="s">
        <v>130</v>
      </c>
      <c r="E510" s="42"/>
      <c r="F510" s="213" t="s">
        <v>927</v>
      </c>
      <c r="G510" s="42"/>
      <c r="H510" s="42"/>
      <c r="I510" s="214"/>
      <c r="J510" s="42"/>
      <c r="K510" s="42"/>
      <c r="L510" s="46"/>
      <c r="M510" s="215"/>
      <c r="N510" s="216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130</v>
      </c>
      <c r="AU510" s="19" t="s">
        <v>79</v>
      </c>
    </row>
    <row r="511" s="13" customFormat="1">
      <c r="A511" s="13"/>
      <c r="B511" s="217"/>
      <c r="C511" s="218"/>
      <c r="D511" s="219" t="s">
        <v>132</v>
      </c>
      <c r="E511" s="220" t="s">
        <v>19</v>
      </c>
      <c r="F511" s="221" t="s">
        <v>928</v>
      </c>
      <c r="G511" s="218"/>
      <c r="H511" s="220" t="s">
        <v>19</v>
      </c>
      <c r="I511" s="222"/>
      <c r="J511" s="218"/>
      <c r="K511" s="218"/>
      <c r="L511" s="223"/>
      <c r="M511" s="224"/>
      <c r="N511" s="225"/>
      <c r="O511" s="225"/>
      <c r="P511" s="225"/>
      <c r="Q511" s="225"/>
      <c r="R511" s="225"/>
      <c r="S511" s="225"/>
      <c r="T511" s="22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27" t="s">
        <v>132</v>
      </c>
      <c r="AU511" s="227" t="s">
        <v>79</v>
      </c>
      <c r="AV511" s="13" t="s">
        <v>77</v>
      </c>
      <c r="AW511" s="13" t="s">
        <v>33</v>
      </c>
      <c r="AX511" s="13" t="s">
        <v>72</v>
      </c>
      <c r="AY511" s="227" t="s">
        <v>120</v>
      </c>
    </row>
    <row r="512" s="14" customFormat="1">
      <c r="A512" s="14"/>
      <c r="B512" s="228"/>
      <c r="C512" s="229"/>
      <c r="D512" s="219" t="s">
        <v>132</v>
      </c>
      <c r="E512" s="230" t="s">
        <v>19</v>
      </c>
      <c r="F512" s="231" t="s">
        <v>929</v>
      </c>
      <c r="G512" s="229"/>
      <c r="H512" s="232">
        <v>1.2</v>
      </c>
      <c r="I512" s="233"/>
      <c r="J512" s="229"/>
      <c r="K512" s="229"/>
      <c r="L512" s="234"/>
      <c r="M512" s="235"/>
      <c r="N512" s="236"/>
      <c r="O512" s="236"/>
      <c r="P512" s="236"/>
      <c r="Q512" s="236"/>
      <c r="R512" s="236"/>
      <c r="S512" s="236"/>
      <c r="T512" s="237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38" t="s">
        <v>132</v>
      </c>
      <c r="AU512" s="238" t="s">
        <v>79</v>
      </c>
      <c r="AV512" s="14" t="s">
        <v>79</v>
      </c>
      <c r="AW512" s="14" t="s">
        <v>33</v>
      </c>
      <c r="AX512" s="14" t="s">
        <v>77</v>
      </c>
      <c r="AY512" s="238" t="s">
        <v>120</v>
      </c>
    </row>
    <row r="513" s="2" customFormat="1" ht="16.5" customHeight="1">
      <c r="A513" s="40"/>
      <c r="B513" s="41"/>
      <c r="C513" s="199" t="s">
        <v>930</v>
      </c>
      <c r="D513" s="199" t="s">
        <v>123</v>
      </c>
      <c r="E513" s="200" t="s">
        <v>931</v>
      </c>
      <c r="F513" s="201" t="s">
        <v>932</v>
      </c>
      <c r="G513" s="202" t="s">
        <v>137</v>
      </c>
      <c r="H513" s="203">
        <v>1.2</v>
      </c>
      <c r="I513" s="204"/>
      <c r="J513" s="205">
        <f>ROUND(I513*H513,2)</f>
        <v>0</v>
      </c>
      <c r="K513" s="201" t="s">
        <v>127</v>
      </c>
      <c r="L513" s="46"/>
      <c r="M513" s="206" t="s">
        <v>19</v>
      </c>
      <c r="N513" s="207" t="s">
        <v>43</v>
      </c>
      <c r="O513" s="86"/>
      <c r="P513" s="208">
        <f>O513*H513</f>
        <v>0</v>
      </c>
      <c r="Q513" s="208">
        <v>0.00012</v>
      </c>
      <c r="R513" s="208">
        <f>Q513*H513</f>
        <v>0.000144</v>
      </c>
      <c r="S513" s="208">
        <v>0</v>
      </c>
      <c r="T513" s="209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0" t="s">
        <v>237</v>
      </c>
      <c r="AT513" s="210" t="s">
        <v>123</v>
      </c>
      <c r="AU513" s="210" t="s">
        <v>79</v>
      </c>
      <c r="AY513" s="19" t="s">
        <v>120</v>
      </c>
      <c r="BE513" s="211">
        <f>IF(N513="základní",J513,0)</f>
        <v>0</v>
      </c>
      <c r="BF513" s="211">
        <f>IF(N513="snížená",J513,0)</f>
        <v>0</v>
      </c>
      <c r="BG513" s="211">
        <f>IF(N513="zákl. přenesená",J513,0)</f>
        <v>0</v>
      </c>
      <c r="BH513" s="211">
        <f>IF(N513="sníž. přenesená",J513,0)</f>
        <v>0</v>
      </c>
      <c r="BI513" s="211">
        <f>IF(N513="nulová",J513,0)</f>
        <v>0</v>
      </c>
      <c r="BJ513" s="19" t="s">
        <v>77</v>
      </c>
      <c r="BK513" s="211">
        <f>ROUND(I513*H513,2)</f>
        <v>0</v>
      </c>
      <c r="BL513" s="19" t="s">
        <v>237</v>
      </c>
      <c r="BM513" s="210" t="s">
        <v>933</v>
      </c>
    </row>
    <row r="514" s="2" customFormat="1">
      <c r="A514" s="40"/>
      <c r="B514" s="41"/>
      <c r="C514" s="42"/>
      <c r="D514" s="212" t="s">
        <v>130</v>
      </c>
      <c r="E514" s="42"/>
      <c r="F514" s="213" t="s">
        <v>934</v>
      </c>
      <c r="G514" s="42"/>
      <c r="H514" s="42"/>
      <c r="I514" s="214"/>
      <c r="J514" s="42"/>
      <c r="K514" s="42"/>
      <c r="L514" s="46"/>
      <c r="M514" s="215"/>
      <c r="N514" s="216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130</v>
      </c>
      <c r="AU514" s="19" t="s">
        <v>79</v>
      </c>
    </row>
    <row r="515" s="2" customFormat="1" ht="16.5" customHeight="1">
      <c r="A515" s="40"/>
      <c r="B515" s="41"/>
      <c r="C515" s="199" t="s">
        <v>935</v>
      </c>
      <c r="D515" s="199" t="s">
        <v>123</v>
      </c>
      <c r="E515" s="200" t="s">
        <v>936</v>
      </c>
      <c r="F515" s="201" t="s">
        <v>937</v>
      </c>
      <c r="G515" s="202" t="s">
        <v>137</v>
      </c>
      <c r="H515" s="203">
        <v>1.2</v>
      </c>
      <c r="I515" s="204"/>
      <c r="J515" s="205">
        <f>ROUND(I515*H515,2)</f>
        <v>0</v>
      </c>
      <c r="K515" s="201" t="s">
        <v>127</v>
      </c>
      <c r="L515" s="46"/>
      <c r="M515" s="206" t="s">
        <v>19</v>
      </c>
      <c r="N515" s="207" t="s">
        <v>43</v>
      </c>
      <c r="O515" s="86"/>
      <c r="P515" s="208">
        <f>O515*H515</f>
        <v>0</v>
      </c>
      <c r="Q515" s="208">
        <v>0.00012</v>
      </c>
      <c r="R515" s="208">
        <f>Q515*H515</f>
        <v>0.000144</v>
      </c>
      <c r="S515" s="208">
        <v>0</v>
      </c>
      <c r="T515" s="20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0" t="s">
        <v>237</v>
      </c>
      <c r="AT515" s="210" t="s">
        <v>123</v>
      </c>
      <c r="AU515" s="210" t="s">
        <v>79</v>
      </c>
      <c r="AY515" s="19" t="s">
        <v>120</v>
      </c>
      <c r="BE515" s="211">
        <f>IF(N515="základní",J515,0)</f>
        <v>0</v>
      </c>
      <c r="BF515" s="211">
        <f>IF(N515="snížená",J515,0)</f>
        <v>0</v>
      </c>
      <c r="BG515" s="211">
        <f>IF(N515="zákl. přenesená",J515,0)</f>
        <v>0</v>
      </c>
      <c r="BH515" s="211">
        <f>IF(N515="sníž. přenesená",J515,0)</f>
        <v>0</v>
      </c>
      <c r="BI515" s="211">
        <f>IF(N515="nulová",J515,0)</f>
        <v>0</v>
      </c>
      <c r="BJ515" s="19" t="s">
        <v>77</v>
      </c>
      <c r="BK515" s="211">
        <f>ROUND(I515*H515,2)</f>
        <v>0</v>
      </c>
      <c r="BL515" s="19" t="s">
        <v>237</v>
      </c>
      <c r="BM515" s="210" t="s">
        <v>938</v>
      </c>
    </row>
    <row r="516" s="2" customFormat="1">
      <c r="A516" s="40"/>
      <c r="B516" s="41"/>
      <c r="C516" s="42"/>
      <c r="D516" s="212" t="s">
        <v>130</v>
      </c>
      <c r="E516" s="42"/>
      <c r="F516" s="213" t="s">
        <v>939</v>
      </c>
      <c r="G516" s="42"/>
      <c r="H516" s="42"/>
      <c r="I516" s="214"/>
      <c r="J516" s="42"/>
      <c r="K516" s="42"/>
      <c r="L516" s="46"/>
      <c r="M516" s="215"/>
      <c r="N516" s="216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130</v>
      </c>
      <c r="AU516" s="19" t="s">
        <v>79</v>
      </c>
    </row>
    <row r="517" s="2" customFormat="1" ht="24.15" customHeight="1">
      <c r="A517" s="40"/>
      <c r="B517" s="41"/>
      <c r="C517" s="199" t="s">
        <v>940</v>
      </c>
      <c r="D517" s="199" t="s">
        <v>123</v>
      </c>
      <c r="E517" s="200" t="s">
        <v>941</v>
      </c>
      <c r="F517" s="201" t="s">
        <v>942</v>
      </c>
      <c r="G517" s="202" t="s">
        <v>137</v>
      </c>
      <c r="H517" s="203">
        <v>2</v>
      </c>
      <c r="I517" s="204"/>
      <c r="J517" s="205">
        <f>ROUND(I517*H517,2)</f>
        <v>0</v>
      </c>
      <c r="K517" s="201" t="s">
        <v>127</v>
      </c>
      <c r="L517" s="46"/>
      <c r="M517" s="206" t="s">
        <v>19</v>
      </c>
      <c r="N517" s="207" t="s">
        <v>43</v>
      </c>
      <c r="O517" s="86"/>
      <c r="P517" s="208">
        <f>O517*H517</f>
        <v>0</v>
      </c>
      <c r="Q517" s="208">
        <v>0.00027</v>
      </c>
      <c r="R517" s="208">
        <f>Q517*H517</f>
        <v>0.00054000000000000001</v>
      </c>
      <c r="S517" s="208">
        <v>0</v>
      </c>
      <c r="T517" s="20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0" t="s">
        <v>237</v>
      </c>
      <c r="AT517" s="210" t="s">
        <v>123</v>
      </c>
      <c r="AU517" s="210" t="s">
        <v>79</v>
      </c>
      <c r="AY517" s="19" t="s">
        <v>120</v>
      </c>
      <c r="BE517" s="211">
        <f>IF(N517="základní",J517,0)</f>
        <v>0</v>
      </c>
      <c r="BF517" s="211">
        <f>IF(N517="snížená",J517,0)</f>
        <v>0</v>
      </c>
      <c r="BG517" s="211">
        <f>IF(N517="zákl. přenesená",J517,0)</f>
        <v>0</v>
      </c>
      <c r="BH517" s="211">
        <f>IF(N517="sníž. přenesená",J517,0)</f>
        <v>0</v>
      </c>
      <c r="BI517" s="211">
        <f>IF(N517="nulová",J517,0)</f>
        <v>0</v>
      </c>
      <c r="BJ517" s="19" t="s">
        <v>77</v>
      </c>
      <c r="BK517" s="211">
        <f>ROUND(I517*H517,2)</f>
        <v>0</v>
      </c>
      <c r="BL517" s="19" t="s">
        <v>237</v>
      </c>
      <c r="BM517" s="210" t="s">
        <v>943</v>
      </c>
    </row>
    <row r="518" s="2" customFormat="1">
      <c r="A518" s="40"/>
      <c r="B518" s="41"/>
      <c r="C518" s="42"/>
      <c r="D518" s="212" t="s">
        <v>130</v>
      </c>
      <c r="E518" s="42"/>
      <c r="F518" s="213" t="s">
        <v>944</v>
      </c>
      <c r="G518" s="42"/>
      <c r="H518" s="42"/>
      <c r="I518" s="214"/>
      <c r="J518" s="42"/>
      <c r="K518" s="42"/>
      <c r="L518" s="46"/>
      <c r="M518" s="215"/>
      <c r="N518" s="216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130</v>
      </c>
      <c r="AU518" s="19" t="s">
        <v>79</v>
      </c>
    </row>
    <row r="519" s="13" customFormat="1">
      <c r="A519" s="13"/>
      <c r="B519" s="217"/>
      <c r="C519" s="218"/>
      <c r="D519" s="219" t="s">
        <v>132</v>
      </c>
      <c r="E519" s="220" t="s">
        <v>19</v>
      </c>
      <c r="F519" s="221" t="s">
        <v>229</v>
      </c>
      <c r="G519" s="218"/>
      <c r="H519" s="220" t="s">
        <v>19</v>
      </c>
      <c r="I519" s="222"/>
      <c r="J519" s="218"/>
      <c r="K519" s="218"/>
      <c r="L519" s="223"/>
      <c r="M519" s="224"/>
      <c r="N519" s="225"/>
      <c r="O519" s="225"/>
      <c r="P519" s="225"/>
      <c r="Q519" s="225"/>
      <c r="R519" s="225"/>
      <c r="S519" s="225"/>
      <c r="T519" s="22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27" t="s">
        <v>132</v>
      </c>
      <c r="AU519" s="227" t="s">
        <v>79</v>
      </c>
      <c r="AV519" s="13" t="s">
        <v>77</v>
      </c>
      <c r="AW519" s="13" t="s">
        <v>33</v>
      </c>
      <c r="AX519" s="13" t="s">
        <v>72</v>
      </c>
      <c r="AY519" s="227" t="s">
        <v>120</v>
      </c>
    </row>
    <row r="520" s="14" customFormat="1">
      <c r="A520" s="14"/>
      <c r="B520" s="228"/>
      <c r="C520" s="229"/>
      <c r="D520" s="219" t="s">
        <v>132</v>
      </c>
      <c r="E520" s="230" t="s">
        <v>19</v>
      </c>
      <c r="F520" s="231" t="s">
        <v>945</v>
      </c>
      <c r="G520" s="229"/>
      <c r="H520" s="232">
        <v>2</v>
      </c>
      <c r="I520" s="233"/>
      <c r="J520" s="229"/>
      <c r="K520" s="229"/>
      <c r="L520" s="234"/>
      <c r="M520" s="235"/>
      <c r="N520" s="236"/>
      <c r="O520" s="236"/>
      <c r="P520" s="236"/>
      <c r="Q520" s="236"/>
      <c r="R520" s="236"/>
      <c r="S520" s="236"/>
      <c r="T520" s="237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38" t="s">
        <v>132</v>
      </c>
      <c r="AU520" s="238" t="s">
        <v>79</v>
      </c>
      <c r="AV520" s="14" t="s">
        <v>79</v>
      </c>
      <c r="AW520" s="14" t="s">
        <v>33</v>
      </c>
      <c r="AX520" s="14" t="s">
        <v>77</v>
      </c>
      <c r="AY520" s="238" t="s">
        <v>120</v>
      </c>
    </row>
    <row r="521" s="2" customFormat="1" ht="24.15" customHeight="1">
      <c r="A521" s="40"/>
      <c r="B521" s="41"/>
      <c r="C521" s="199" t="s">
        <v>946</v>
      </c>
      <c r="D521" s="199" t="s">
        <v>123</v>
      </c>
      <c r="E521" s="200" t="s">
        <v>947</v>
      </c>
      <c r="F521" s="201" t="s">
        <v>948</v>
      </c>
      <c r="G521" s="202" t="s">
        <v>137</v>
      </c>
      <c r="H521" s="203">
        <v>2</v>
      </c>
      <c r="I521" s="204"/>
      <c r="J521" s="205">
        <f>ROUND(I521*H521,2)</f>
        <v>0</v>
      </c>
      <c r="K521" s="201" t="s">
        <v>127</v>
      </c>
      <c r="L521" s="46"/>
      <c r="M521" s="206" t="s">
        <v>19</v>
      </c>
      <c r="N521" s="207" t="s">
        <v>43</v>
      </c>
      <c r="O521" s="86"/>
      <c r="P521" s="208">
        <f>O521*H521</f>
        <v>0</v>
      </c>
      <c r="Q521" s="208">
        <v>0.00064999999999999997</v>
      </c>
      <c r="R521" s="208">
        <f>Q521*H521</f>
        <v>0.0012999999999999999</v>
      </c>
      <c r="S521" s="208">
        <v>0</v>
      </c>
      <c r="T521" s="209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0" t="s">
        <v>237</v>
      </c>
      <c r="AT521" s="210" t="s">
        <v>123</v>
      </c>
      <c r="AU521" s="210" t="s">
        <v>79</v>
      </c>
      <c r="AY521" s="19" t="s">
        <v>120</v>
      </c>
      <c r="BE521" s="211">
        <f>IF(N521="základní",J521,0)</f>
        <v>0</v>
      </c>
      <c r="BF521" s="211">
        <f>IF(N521="snížená",J521,0)</f>
        <v>0</v>
      </c>
      <c r="BG521" s="211">
        <f>IF(N521="zákl. přenesená",J521,0)</f>
        <v>0</v>
      </c>
      <c r="BH521" s="211">
        <f>IF(N521="sníž. přenesená",J521,0)</f>
        <v>0</v>
      </c>
      <c r="BI521" s="211">
        <f>IF(N521="nulová",J521,0)</f>
        <v>0</v>
      </c>
      <c r="BJ521" s="19" t="s">
        <v>77</v>
      </c>
      <c r="BK521" s="211">
        <f>ROUND(I521*H521,2)</f>
        <v>0</v>
      </c>
      <c r="BL521" s="19" t="s">
        <v>237</v>
      </c>
      <c r="BM521" s="210" t="s">
        <v>949</v>
      </c>
    </row>
    <row r="522" s="2" customFormat="1">
      <c r="A522" s="40"/>
      <c r="B522" s="41"/>
      <c r="C522" s="42"/>
      <c r="D522" s="212" t="s">
        <v>130</v>
      </c>
      <c r="E522" s="42"/>
      <c r="F522" s="213" t="s">
        <v>950</v>
      </c>
      <c r="G522" s="42"/>
      <c r="H522" s="42"/>
      <c r="I522" s="214"/>
      <c r="J522" s="42"/>
      <c r="K522" s="42"/>
      <c r="L522" s="46"/>
      <c r="M522" s="215"/>
      <c r="N522" s="216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130</v>
      </c>
      <c r="AU522" s="19" t="s">
        <v>79</v>
      </c>
    </row>
    <row r="523" s="12" customFormat="1" ht="22.8" customHeight="1">
      <c r="A523" s="12"/>
      <c r="B523" s="183"/>
      <c r="C523" s="184"/>
      <c r="D523" s="185" t="s">
        <v>71</v>
      </c>
      <c r="E523" s="197" t="s">
        <v>951</v>
      </c>
      <c r="F523" s="197" t="s">
        <v>952</v>
      </c>
      <c r="G523" s="184"/>
      <c r="H523" s="184"/>
      <c r="I523" s="187"/>
      <c r="J523" s="198">
        <f>BK523</f>
        <v>0</v>
      </c>
      <c r="K523" s="184"/>
      <c r="L523" s="189"/>
      <c r="M523" s="190"/>
      <c r="N523" s="191"/>
      <c r="O523" s="191"/>
      <c r="P523" s="192">
        <f>SUM(P524:P549)</f>
        <v>0</v>
      </c>
      <c r="Q523" s="191"/>
      <c r="R523" s="192">
        <f>SUM(R524:R549)</f>
        <v>0.027334400000000002</v>
      </c>
      <c r="S523" s="191"/>
      <c r="T523" s="193">
        <f>SUM(T524:T549)</f>
        <v>0.0069966999999999998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194" t="s">
        <v>79</v>
      </c>
      <c r="AT523" s="195" t="s">
        <v>71</v>
      </c>
      <c r="AU523" s="195" t="s">
        <v>77</v>
      </c>
      <c r="AY523" s="194" t="s">
        <v>120</v>
      </c>
      <c r="BK523" s="196">
        <f>SUM(BK524:BK549)</f>
        <v>0</v>
      </c>
    </row>
    <row r="524" s="2" customFormat="1" ht="16.5" customHeight="1">
      <c r="A524" s="40"/>
      <c r="B524" s="41"/>
      <c r="C524" s="199" t="s">
        <v>953</v>
      </c>
      <c r="D524" s="199" t="s">
        <v>123</v>
      </c>
      <c r="E524" s="200" t="s">
        <v>954</v>
      </c>
      <c r="F524" s="201" t="s">
        <v>955</v>
      </c>
      <c r="G524" s="202" t="s">
        <v>137</v>
      </c>
      <c r="H524" s="203">
        <v>22.57</v>
      </c>
      <c r="I524" s="204"/>
      <c r="J524" s="205">
        <f>ROUND(I524*H524,2)</f>
        <v>0</v>
      </c>
      <c r="K524" s="201" t="s">
        <v>127</v>
      </c>
      <c r="L524" s="46"/>
      <c r="M524" s="206" t="s">
        <v>19</v>
      </c>
      <c r="N524" s="207" t="s">
        <v>43</v>
      </c>
      <c r="O524" s="86"/>
      <c r="P524" s="208">
        <f>O524*H524</f>
        <v>0</v>
      </c>
      <c r="Q524" s="208">
        <v>0.001</v>
      </c>
      <c r="R524" s="208">
        <f>Q524*H524</f>
        <v>0.02257</v>
      </c>
      <c r="S524" s="208">
        <v>0.00031</v>
      </c>
      <c r="T524" s="209">
        <f>S524*H524</f>
        <v>0.0069966999999999998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0" t="s">
        <v>237</v>
      </c>
      <c r="AT524" s="210" t="s">
        <v>123</v>
      </c>
      <c r="AU524" s="210" t="s">
        <v>79</v>
      </c>
      <c r="AY524" s="19" t="s">
        <v>120</v>
      </c>
      <c r="BE524" s="211">
        <f>IF(N524="základní",J524,0)</f>
        <v>0</v>
      </c>
      <c r="BF524" s="211">
        <f>IF(N524="snížená",J524,0)</f>
        <v>0</v>
      </c>
      <c r="BG524" s="211">
        <f>IF(N524="zákl. přenesená",J524,0)</f>
        <v>0</v>
      </c>
      <c r="BH524" s="211">
        <f>IF(N524="sníž. přenesená",J524,0)</f>
        <v>0</v>
      </c>
      <c r="BI524" s="211">
        <f>IF(N524="nulová",J524,0)</f>
        <v>0</v>
      </c>
      <c r="BJ524" s="19" t="s">
        <v>77</v>
      </c>
      <c r="BK524" s="211">
        <f>ROUND(I524*H524,2)</f>
        <v>0</v>
      </c>
      <c r="BL524" s="19" t="s">
        <v>237</v>
      </c>
      <c r="BM524" s="210" t="s">
        <v>956</v>
      </c>
    </row>
    <row r="525" s="2" customFormat="1">
      <c r="A525" s="40"/>
      <c r="B525" s="41"/>
      <c r="C525" s="42"/>
      <c r="D525" s="212" t="s">
        <v>130</v>
      </c>
      <c r="E525" s="42"/>
      <c r="F525" s="213" t="s">
        <v>957</v>
      </c>
      <c r="G525" s="42"/>
      <c r="H525" s="42"/>
      <c r="I525" s="214"/>
      <c r="J525" s="42"/>
      <c r="K525" s="42"/>
      <c r="L525" s="46"/>
      <c r="M525" s="215"/>
      <c r="N525" s="216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130</v>
      </c>
      <c r="AU525" s="19" t="s">
        <v>79</v>
      </c>
    </row>
    <row r="526" s="13" customFormat="1">
      <c r="A526" s="13"/>
      <c r="B526" s="217"/>
      <c r="C526" s="218"/>
      <c r="D526" s="219" t="s">
        <v>132</v>
      </c>
      <c r="E526" s="220" t="s">
        <v>19</v>
      </c>
      <c r="F526" s="221" t="s">
        <v>958</v>
      </c>
      <c r="G526" s="218"/>
      <c r="H526" s="220" t="s">
        <v>19</v>
      </c>
      <c r="I526" s="222"/>
      <c r="J526" s="218"/>
      <c r="K526" s="218"/>
      <c r="L526" s="223"/>
      <c r="M526" s="224"/>
      <c r="N526" s="225"/>
      <c r="O526" s="225"/>
      <c r="P526" s="225"/>
      <c r="Q526" s="225"/>
      <c r="R526" s="225"/>
      <c r="S526" s="225"/>
      <c r="T526" s="226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27" t="s">
        <v>132</v>
      </c>
      <c r="AU526" s="227" t="s">
        <v>79</v>
      </c>
      <c r="AV526" s="13" t="s">
        <v>77</v>
      </c>
      <c r="AW526" s="13" t="s">
        <v>33</v>
      </c>
      <c r="AX526" s="13" t="s">
        <v>72</v>
      </c>
      <c r="AY526" s="227" t="s">
        <v>120</v>
      </c>
    </row>
    <row r="527" s="14" customFormat="1">
      <c r="A527" s="14"/>
      <c r="B527" s="228"/>
      <c r="C527" s="229"/>
      <c r="D527" s="219" t="s">
        <v>132</v>
      </c>
      <c r="E527" s="230" t="s">
        <v>19</v>
      </c>
      <c r="F527" s="231" t="s">
        <v>331</v>
      </c>
      <c r="G527" s="229"/>
      <c r="H527" s="232">
        <v>12.91</v>
      </c>
      <c r="I527" s="233"/>
      <c r="J527" s="229"/>
      <c r="K527" s="229"/>
      <c r="L527" s="234"/>
      <c r="M527" s="235"/>
      <c r="N527" s="236"/>
      <c r="O527" s="236"/>
      <c r="P527" s="236"/>
      <c r="Q527" s="236"/>
      <c r="R527" s="236"/>
      <c r="S527" s="236"/>
      <c r="T527" s="237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38" t="s">
        <v>132</v>
      </c>
      <c r="AU527" s="238" t="s">
        <v>79</v>
      </c>
      <c r="AV527" s="14" t="s">
        <v>79</v>
      </c>
      <c r="AW527" s="14" t="s">
        <v>33</v>
      </c>
      <c r="AX527" s="14" t="s">
        <v>72</v>
      </c>
      <c r="AY527" s="238" t="s">
        <v>120</v>
      </c>
    </row>
    <row r="528" s="13" customFormat="1">
      <c r="A528" s="13"/>
      <c r="B528" s="217"/>
      <c r="C528" s="218"/>
      <c r="D528" s="219" t="s">
        <v>132</v>
      </c>
      <c r="E528" s="220" t="s">
        <v>19</v>
      </c>
      <c r="F528" s="221" t="s">
        <v>959</v>
      </c>
      <c r="G528" s="218"/>
      <c r="H528" s="220" t="s">
        <v>19</v>
      </c>
      <c r="I528" s="222"/>
      <c r="J528" s="218"/>
      <c r="K528" s="218"/>
      <c r="L528" s="223"/>
      <c r="M528" s="224"/>
      <c r="N528" s="225"/>
      <c r="O528" s="225"/>
      <c r="P528" s="225"/>
      <c r="Q528" s="225"/>
      <c r="R528" s="225"/>
      <c r="S528" s="225"/>
      <c r="T528" s="22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27" t="s">
        <v>132</v>
      </c>
      <c r="AU528" s="227" t="s">
        <v>79</v>
      </c>
      <c r="AV528" s="13" t="s">
        <v>77</v>
      </c>
      <c r="AW528" s="13" t="s">
        <v>33</v>
      </c>
      <c r="AX528" s="13" t="s">
        <v>72</v>
      </c>
      <c r="AY528" s="227" t="s">
        <v>120</v>
      </c>
    </row>
    <row r="529" s="14" customFormat="1">
      <c r="A529" s="14"/>
      <c r="B529" s="228"/>
      <c r="C529" s="229"/>
      <c r="D529" s="219" t="s">
        <v>132</v>
      </c>
      <c r="E529" s="230" t="s">
        <v>19</v>
      </c>
      <c r="F529" s="231" t="s">
        <v>960</v>
      </c>
      <c r="G529" s="229"/>
      <c r="H529" s="232">
        <v>9.0359999999999996</v>
      </c>
      <c r="I529" s="233"/>
      <c r="J529" s="229"/>
      <c r="K529" s="229"/>
      <c r="L529" s="234"/>
      <c r="M529" s="235"/>
      <c r="N529" s="236"/>
      <c r="O529" s="236"/>
      <c r="P529" s="236"/>
      <c r="Q529" s="236"/>
      <c r="R529" s="236"/>
      <c r="S529" s="236"/>
      <c r="T529" s="237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38" t="s">
        <v>132</v>
      </c>
      <c r="AU529" s="238" t="s">
        <v>79</v>
      </c>
      <c r="AV529" s="14" t="s">
        <v>79</v>
      </c>
      <c r="AW529" s="14" t="s">
        <v>33</v>
      </c>
      <c r="AX529" s="14" t="s">
        <v>72</v>
      </c>
      <c r="AY529" s="238" t="s">
        <v>120</v>
      </c>
    </row>
    <row r="530" s="14" customFormat="1">
      <c r="A530" s="14"/>
      <c r="B530" s="228"/>
      <c r="C530" s="229"/>
      <c r="D530" s="219" t="s">
        <v>132</v>
      </c>
      <c r="E530" s="230" t="s">
        <v>19</v>
      </c>
      <c r="F530" s="231" t="s">
        <v>961</v>
      </c>
      <c r="G530" s="229"/>
      <c r="H530" s="232">
        <v>-0.29499999999999998</v>
      </c>
      <c r="I530" s="233"/>
      <c r="J530" s="229"/>
      <c r="K530" s="229"/>
      <c r="L530" s="234"/>
      <c r="M530" s="235"/>
      <c r="N530" s="236"/>
      <c r="O530" s="236"/>
      <c r="P530" s="236"/>
      <c r="Q530" s="236"/>
      <c r="R530" s="236"/>
      <c r="S530" s="236"/>
      <c r="T530" s="23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38" t="s">
        <v>132</v>
      </c>
      <c r="AU530" s="238" t="s">
        <v>79</v>
      </c>
      <c r="AV530" s="14" t="s">
        <v>79</v>
      </c>
      <c r="AW530" s="14" t="s">
        <v>33</v>
      </c>
      <c r="AX530" s="14" t="s">
        <v>72</v>
      </c>
      <c r="AY530" s="238" t="s">
        <v>120</v>
      </c>
    </row>
    <row r="531" s="14" customFormat="1">
      <c r="A531" s="14"/>
      <c r="B531" s="228"/>
      <c r="C531" s="229"/>
      <c r="D531" s="219" t="s">
        <v>132</v>
      </c>
      <c r="E531" s="230" t="s">
        <v>19</v>
      </c>
      <c r="F531" s="231" t="s">
        <v>216</v>
      </c>
      <c r="G531" s="229"/>
      <c r="H531" s="232">
        <v>-0.088999999999999996</v>
      </c>
      <c r="I531" s="233"/>
      <c r="J531" s="229"/>
      <c r="K531" s="229"/>
      <c r="L531" s="234"/>
      <c r="M531" s="235"/>
      <c r="N531" s="236"/>
      <c r="O531" s="236"/>
      <c r="P531" s="236"/>
      <c r="Q531" s="236"/>
      <c r="R531" s="236"/>
      <c r="S531" s="236"/>
      <c r="T531" s="237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38" t="s">
        <v>132</v>
      </c>
      <c r="AU531" s="238" t="s">
        <v>79</v>
      </c>
      <c r="AV531" s="14" t="s">
        <v>79</v>
      </c>
      <c r="AW531" s="14" t="s">
        <v>33</v>
      </c>
      <c r="AX531" s="14" t="s">
        <v>72</v>
      </c>
      <c r="AY531" s="238" t="s">
        <v>120</v>
      </c>
    </row>
    <row r="532" s="14" customFormat="1">
      <c r="A532" s="14"/>
      <c r="B532" s="228"/>
      <c r="C532" s="229"/>
      <c r="D532" s="219" t="s">
        <v>132</v>
      </c>
      <c r="E532" s="230" t="s">
        <v>19</v>
      </c>
      <c r="F532" s="231" t="s">
        <v>962</v>
      </c>
      <c r="G532" s="229"/>
      <c r="H532" s="232">
        <v>0.79000000000000004</v>
      </c>
      <c r="I532" s="233"/>
      <c r="J532" s="229"/>
      <c r="K532" s="229"/>
      <c r="L532" s="234"/>
      <c r="M532" s="235"/>
      <c r="N532" s="236"/>
      <c r="O532" s="236"/>
      <c r="P532" s="236"/>
      <c r="Q532" s="236"/>
      <c r="R532" s="236"/>
      <c r="S532" s="236"/>
      <c r="T532" s="237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38" t="s">
        <v>132</v>
      </c>
      <c r="AU532" s="238" t="s">
        <v>79</v>
      </c>
      <c r="AV532" s="14" t="s">
        <v>79</v>
      </c>
      <c r="AW532" s="14" t="s">
        <v>33</v>
      </c>
      <c r="AX532" s="14" t="s">
        <v>72</v>
      </c>
      <c r="AY532" s="238" t="s">
        <v>120</v>
      </c>
    </row>
    <row r="533" s="14" customFormat="1">
      <c r="A533" s="14"/>
      <c r="B533" s="228"/>
      <c r="C533" s="229"/>
      <c r="D533" s="219" t="s">
        <v>132</v>
      </c>
      <c r="E533" s="230" t="s">
        <v>19</v>
      </c>
      <c r="F533" s="231" t="s">
        <v>218</v>
      </c>
      <c r="G533" s="229"/>
      <c r="H533" s="232">
        <v>0.218</v>
      </c>
      <c r="I533" s="233"/>
      <c r="J533" s="229"/>
      <c r="K533" s="229"/>
      <c r="L533" s="234"/>
      <c r="M533" s="235"/>
      <c r="N533" s="236"/>
      <c r="O533" s="236"/>
      <c r="P533" s="236"/>
      <c r="Q533" s="236"/>
      <c r="R533" s="236"/>
      <c r="S533" s="236"/>
      <c r="T533" s="237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38" t="s">
        <v>132</v>
      </c>
      <c r="AU533" s="238" t="s">
        <v>79</v>
      </c>
      <c r="AV533" s="14" t="s">
        <v>79</v>
      </c>
      <c r="AW533" s="14" t="s">
        <v>33</v>
      </c>
      <c r="AX533" s="14" t="s">
        <v>72</v>
      </c>
      <c r="AY533" s="238" t="s">
        <v>120</v>
      </c>
    </row>
    <row r="534" s="15" customFormat="1">
      <c r="A534" s="15"/>
      <c r="B534" s="239"/>
      <c r="C534" s="240"/>
      <c r="D534" s="219" t="s">
        <v>132</v>
      </c>
      <c r="E534" s="241" t="s">
        <v>19</v>
      </c>
      <c r="F534" s="242" t="s">
        <v>150</v>
      </c>
      <c r="G534" s="240"/>
      <c r="H534" s="243">
        <v>22.569999999999997</v>
      </c>
      <c r="I534" s="244"/>
      <c r="J534" s="240"/>
      <c r="K534" s="240"/>
      <c r="L534" s="245"/>
      <c r="M534" s="246"/>
      <c r="N534" s="247"/>
      <c r="O534" s="247"/>
      <c r="P534" s="247"/>
      <c r="Q534" s="247"/>
      <c r="R534" s="247"/>
      <c r="S534" s="247"/>
      <c r="T534" s="248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49" t="s">
        <v>132</v>
      </c>
      <c r="AU534" s="249" t="s">
        <v>79</v>
      </c>
      <c r="AV534" s="15" t="s">
        <v>128</v>
      </c>
      <c r="AW534" s="15" t="s">
        <v>33</v>
      </c>
      <c r="AX534" s="15" t="s">
        <v>77</v>
      </c>
      <c r="AY534" s="249" t="s">
        <v>120</v>
      </c>
    </row>
    <row r="535" s="2" customFormat="1" ht="16.5" customHeight="1">
      <c r="A535" s="40"/>
      <c r="B535" s="41"/>
      <c r="C535" s="199" t="s">
        <v>963</v>
      </c>
      <c r="D535" s="199" t="s">
        <v>123</v>
      </c>
      <c r="E535" s="200" t="s">
        <v>964</v>
      </c>
      <c r="F535" s="201" t="s">
        <v>965</v>
      </c>
      <c r="G535" s="202" t="s">
        <v>137</v>
      </c>
      <c r="H535" s="203">
        <v>23.821999999999999</v>
      </c>
      <c r="I535" s="204"/>
      <c r="J535" s="205">
        <f>ROUND(I535*H535,2)</f>
        <v>0</v>
      </c>
      <c r="K535" s="201" t="s">
        <v>127</v>
      </c>
      <c r="L535" s="46"/>
      <c r="M535" s="206" t="s">
        <v>19</v>
      </c>
      <c r="N535" s="207" t="s">
        <v>43</v>
      </c>
      <c r="O535" s="86"/>
      <c r="P535" s="208">
        <f>O535*H535</f>
        <v>0</v>
      </c>
      <c r="Q535" s="208">
        <v>0.00020000000000000001</v>
      </c>
      <c r="R535" s="208">
        <f>Q535*H535</f>
        <v>0.0047644000000000002</v>
      </c>
      <c r="S535" s="208">
        <v>0</v>
      </c>
      <c r="T535" s="20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0" t="s">
        <v>237</v>
      </c>
      <c r="AT535" s="210" t="s">
        <v>123</v>
      </c>
      <c r="AU535" s="210" t="s">
        <v>79</v>
      </c>
      <c r="AY535" s="19" t="s">
        <v>120</v>
      </c>
      <c r="BE535" s="211">
        <f>IF(N535="základní",J535,0)</f>
        <v>0</v>
      </c>
      <c r="BF535" s="211">
        <f>IF(N535="snížená",J535,0)</f>
        <v>0</v>
      </c>
      <c r="BG535" s="211">
        <f>IF(N535="zákl. přenesená",J535,0)</f>
        <v>0</v>
      </c>
      <c r="BH535" s="211">
        <f>IF(N535="sníž. přenesená",J535,0)</f>
        <v>0</v>
      </c>
      <c r="BI535" s="211">
        <f>IF(N535="nulová",J535,0)</f>
        <v>0</v>
      </c>
      <c r="BJ535" s="19" t="s">
        <v>77</v>
      </c>
      <c r="BK535" s="211">
        <f>ROUND(I535*H535,2)</f>
        <v>0</v>
      </c>
      <c r="BL535" s="19" t="s">
        <v>237</v>
      </c>
      <c r="BM535" s="210" t="s">
        <v>966</v>
      </c>
    </row>
    <row r="536" s="2" customFormat="1">
      <c r="A536" s="40"/>
      <c r="B536" s="41"/>
      <c r="C536" s="42"/>
      <c r="D536" s="212" t="s">
        <v>130</v>
      </c>
      <c r="E536" s="42"/>
      <c r="F536" s="213" t="s">
        <v>967</v>
      </c>
      <c r="G536" s="42"/>
      <c r="H536" s="42"/>
      <c r="I536" s="214"/>
      <c r="J536" s="42"/>
      <c r="K536" s="42"/>
      <c r="L536" s="46"/>
      <c r="M536" s="215"/>
      <c r="N536" s="216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130</v>
      </c>
      <c r="AU536" s="19" t="s">
        <v>79</v>
      </c>
    </row>
    <row r="537" s="13" customFormat="1">
      <c r="A537" s="13"/>
      <c r="B537" s="217"/>
      <c r="C537" s="218"/>
      <c r="D537" s="219" t="s">
        <v>132</v>
      </c>
      <c r="E537" s="220" t="s">
        <v>19</v>
      </c>
      <c r="F537" s="221" t="s">
        <v>958</v>
      </c>
      <c r="G537" s="218"/>
      <c r="H537" s="220" t="s">
        <v>19</v>
      </c>
      <c r="I537" s="222"/>
      <c r="J537" s="218"/>
      <c r="K537" s="218"/>
      <c r="L537" s="223"/>
      <c r="M537" s="224"/>
      <c r="N537" s="225"/>
      <c r="O537" s="225"/>
      <c r="P537" s="225"/>
      <c r="Q537" s="225"/>
      <c r="R537" s="225"/>
      <c r="S537" s="225"/>
      <c r="T537" s="22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27" t="s">
        <v>132</v>
      </c>
      <c r="AU537" s="227" t="s">
        <v>79</v>
      </c>
      <c r="AV537" s="13" t="s">
        <v>77</v>
      </c>
      <c r="AW537" s="13" t="s">
        <v>33</v>
      </c>
      <c r="AX537" s="13" t="s">
        <v>72</v>
      </c>
      <c r="AY537" s="227" t="s">
        <v>120</v>
      </c>
    </row>
    <row r="538" s="14" customFormat="1">
      <c r="A538" s="14"/>
      <c r="B538" s="228"/>
      <c r="C538" s="229"/>
      <c r="D538" s="219" t="s">
        <v>132</v>
      </c>
      <c r="E538" s="230" t="s">
        <v>19</v>
      </c>
      <c r="F538" s="231" t="s">
        <v>331</v>
      </c>
      <c r="G538" s="229"/>
      <c r="H538" s="232">
        <v>12.91</v>
      </c>
      <c r="I538" s="233"/>
      <c r="J538" s="229"/>
      <c r="K538" s="229"/>
      <c r="L538" s="234"/>
      <c r="M538" s="235"/>
      <c r="N538" s="236"/>
      <c r="O538" s="236"/>
      <c r="P538" s="236"/>
      <c r="Q538" s="236"/>
      <c r="R538" s="236"/>
      <c r="S538" s="236"/>
      <c r="T538" s="237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38" t="s">
        <v>132</v>
      </c>
      <c r="AU538" s="238" t="s">
        <v>79</v>
      </c>
      <c r="AV538" s="14" t="s">
        <v>79</v>
      </c>
      <c r="AW538" s="14" t="s">
        <v>33</v>
      </c>
      <c r="AX538" s="14" t="s">
        <v>72</v>
      </c>
      <c r="AY538" s="238" t="s">
        <v>120</v>
      </c>
    </row>
    <row r="539" s="14" customFormat="1">
      <c r="A539" s="14"/>
      <c r="B539" s="228"/>
      <c r="C539" s="229"/>
      <c r="D539" s="219" t="s">
        <v>132</v>
      </c>
      <c r="E539" s="230" t="s">
        <v>19</v>
      </c>
      <c r="F539" s="231" t="s">
        <v>756</v>
      </c>
      <c r="G539" s="229"/>
      <c r="H539" s="232">
        <v>-0.14999999999999999</v>
      </c>
      <c r="I539" s="233"/>
      <c r="J539" s="229"/>
      <c r="K539" s="229"/>
      <c r="L539" s="234"/>
      <c r="M539" s="235"/>
      <c r="N539" s="236"/>
      <c r="O539" s="236"/>
      <c r="P539" s="236"/>
      <c r="Q539" s="236"/>
      <c r="R539" s="236"/>
      <c r="S539" s="236"/>
      <c r="T539" s="23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38" t="s">
        <v>132</v>
      </c>
      <c r="AU539" s="238" t="s">
        <v>79</v>
      </c>
      <c r="AV539" s="14" t="s">
        <v>79</v>
      </c>
      <c r="AW539" s="14" t="s">
        <v>33</v>
      </c>
      <c r="AX539" s="14" t="s">
        <v>72</v>
      </c>
      <c r="AY539" s="238" t="s">
        <v>120</v>
      </c>
    </row>
    <row r="540" s="14" customFormat="1">
      <c r="A540" s="14"/>
      <c r="B540" s="228"/>
      <c r="C540" s="229"/>
      <c r="D540" s="219" t="s">
        <v>132</v>
      </c>
      <c r="E540" s="230" t="s">
        <v>19</v>
      </c>
      <c r="F540" s="231" t="s">
        <v>775</v>
      </c>
      <c r="G540" s="229"/>
      <c r="H540" s="232">
        <v>-0.040000000000000001</v>
      </c>
      <c r="I540" s="233"/>
      <c r="J540" s="229"/>
      <c r="K540" s="229"/>
      <c r="L540" s="234"/>
      <c r="M540" s="235"/>
      <c r="N540" s="236"/>
      <c r="O540" s="236"/>
      <c r="P540" s="236"/>
      <c r="Q540" s="236"/>
      <c r="R540" s="236"/>
      <c r="S540" s="236"/>
      <c r="T540" s="237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38" t="s">
        <v>132</v>
      </c>
      <c r="AU540" s="238" t="s">
        <v>79</v>
      </c>
      <c r="AV540" s="14" t="s">
        <v>79</v>
      </c>
      <c r="AW540" s="14" t="s">
        <v>33</v>
      </c>
      <c r="AX540" s="14" t="s">
        <v>72</v>
      </c>
      <c r="AY540" s="238" t="s">
        <v>120</v>
      </c>
    </row>
    <row r="541" s="14" customFormat="1">
      <c r="A541" s="14"/>
      <c r="B541" s="228"/>
      <c r="C541" s="229"/>
      <c r="D541" s="219" t="s">
        <v>132</v>
      </c>
      <c r="E541" s="230" t="s">
        <v>19</v>
      </c>
      <c r="F541" s="231" t="s">
        <v>968</v>
      </c>
      <c r="G541" s="229"/>
      <c r="H541" s="232">
        <v>-0.040000000000000001</v>
      </c>
      <c r="I541" s="233"/>
      <c r="J541" s="229"/>
      <c r="K541" s="229"/>
      <c r="L541" s="234"/>
      <c r="M541" s="235"/>
      <c r="N541" s="236"/>
      <c r="O541" s="236"/>
      <c r="P541" s="236"/>
      <c r="Q541" s="236"/>
      <c r="R541" s="236"/>
      <c r="S541" s="236"/>
      <c r="T541" s="237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38" t="s">
        <v>132</v>
      </c>
      <c r="AU541" s="238" t="s">
        <v>79</v>
      </c>
      <c r="AV541" s="14" t="s">
        <v>79</v>
      </c>
      <c r="AW541" s="14" t="s">
        <v>33</v>
      </c>
      <c r="AX541" s="14" t="s">
        <v>72</v>
      </c>
      <c r="AY541" s="238" t="s">
        <v>120</v>
      </c>
    </row>
    <row r="542" s="13" customFormat="1">
      <c r="A542" s="13"/>
      <c r="B542" s="217"/>
      <c r="C542" s="218"/>
      <c r="D542" s="219" t="s">
        <v>132</v>
      </c>
      <c r="E542" s="220" t="s">
        <v>19</v>
      </c>
      <c r="F542" s="221" t="s">
        <v>959</v>
      </c>
      <c r="G542" s="218"/>
      <c r="H542" s="220" t="s">
        <v>19</v>
      </c>
      <c r="I542" s="222"/>
      <c r="J542" s="218"/>
      <c r="K542" s="218"/>
      <c r="L542" s="223"/>
      <c r="M542" s="224"/>
      <c r="N542" s="225"/>
      <c r="O542" s="225"/>
      <c r="P542" s="225"/>
      <c r="Q542" s="225"/>
      <c r="R542" s="225"/>
      <c r="S542" s="225"/>
      <c r="T542" s="22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27" t="s">
        <v>132</v>
      </c>
      <c r="AU542" s="227" t="s">
        <v>79</v>
      </c>
      <c r="AV542" s="13" t="s">
        <v>77</v>
      </c>
      <c r="AW542" s="13" t="s">
        <v>33</v>
      </c>
      <c r="AX542" s="13" t="s">
        <v>72</v>
      </c>
      <c r="AY542" s="227" t="s">
        <v>120</v>
      </c>
    </row>
    <row r="543" s="14" customFormat="1">
      <c r="A543" s="14"/>
      <c r="B543" s="228"/>
      <c r="C543" s="229"/>
      <c r="D543" s="219" t="s">
        <v>132</v>
      </c>
      <c r="E543" s="230" t="s">
        <v>19</v>
      </c>
      <c r="F543" s="231" t="s">
        <v>214</v>
      </c>
      <c r="G543" s="229"/>
      <c r="H543" s="232">
        <v>10.715999999999999</v>
      </c>
      <c r="I543" s="233"/>
      <c r="J543" s="229"/>
      <c r="K543" s="229"/>
      <c r="L543" s="234"/>
      <c r="M543" s="235"/>
      <c r="N543" s="236"/>
      <c r="O543" s="236"/>
      <c r="P543" s="236"/>
      <c r="Q543" s="236"/>
      <c r="R543" s="236"/>
      <c r="S543" s="236"/>
      <c r="T543" s="237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38" t="s">
        <v>132</v>
      </c>
      <c r="AU543" s="238" t="s">
        <v>79</v>
      </c>
      <c r="AV543" s="14" t="s">
        <v>79</v>
      </c>
      <c r="AW543" s="14" t="s">
        <v>33</v>
      </c>
      <c r="AX543" s="14" t="s">
        <v>72</v>
      </c>
      <c r="AY543" s="238" t="s">
        <v>120</v>
      </c>
    </row>
    <row r="544" s="14" customFormat="1">
      <c r="A544" s="14"/>
      <c r="B544" s="228"/>
      <c r="C544" s="229"/>
      <c r="D544" s="219" t="s">
        <v>132</v>
      </c>
      <c r="E544" s="230" t="s">
        <v>19</v>
      </c>
      <c r="F544" s="231" t="s">
        <v>215</v>
      </c>
      <c r="G544" s="229"/>
      <c r="H544" s="232">
        <v>-0.17699999999999999</v>
      </c>
      <c r="I544" s="233"/>
      <c r="J544" s="229"/>
      <c r="K544" s="229"/>
      <c r="L544" s="234"/>
      <c r="M544" s="235"/>
      <c r="N544" s="236"/>
      <c r="O544" s="236"/>
      <c r="P544" s="236"/>
      <c r="Q544" s="236"/>
      <c r="R544" s="236"/>
      <c r="S544" s="236"/>
      <c r="T544" s="237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38" t="s">
        <v>132</v>
      </c>
      <c r="AU544" s="238" t="s">
        <v>79</v>
      </c>
      <c r="AV544" s="14" t="s">
        <v>79</v>
      </c>
      <c r="AW544" s="14" t="s">
        <v>33</v>
      </c>
      <c r="AX544" s="14" t="s">
        <v>72</v>
      </c>
      <c r="AY544" s="238" t="s">
        <v>120</v>
      </c>
    </row>
    <row r="545" s="14" customFormat="1">
      <c r="A545" s="14"/>
      <c r="B545" s="228"/>
      <c r="C545" s="229"/>
      <c r="D545" s="219" t="s">
        <v>132</v>
      </c>
      <c r="E545" s="230" t="s">
        <v>19</v>
      </c>
      <c r="F545" s="231" t="s">
        <v>216</v>
      </c>
      <c r="G545" s="229"/>
      <c r="H545" s="232">
        <v>-0.088999999999999996</v>
      </c>
      <c r="I545" s="233"/>
      <c r="J545" s="229"/>
      <c r="K545" s="229"/>
      <c r="L545" s="234"/>
      <c r="M545" s="235"/>
      <c r="N545" s="236"/>
      <c r="O545" s="236"/>
      <c r="P545" s="236"/>
      <c r="Q545" s="236"/>
      <c r="R545" s="236"/>
      <c r="S545" s="236"/>
      <c r="T545" s="237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38" t="s">
        <v>132</v>
      </c>
      <c r="AU545" s="238" t="s">
        <v>79</v>
      </c>
      <c r="AV545" s="14" t="s">
        <v>79</v>
      </c>
      <c r="AW545" s="14" t="s">
        <v>33</v>
      </c>
      <c r="AX545" s="14" t="s">
        <v>72</v>
      </c>
      <c r="AY545" s="238" t="s">
        <v>120</v>
      </c>
    </row>
    <row r="546" s="14" customFormat="1">
      <c r="A546" s="14"/>
      <c r="B546" s="228"/>
      <c r="C546" s="229"/>
      <c r="D546" s="219" t="s">
        <v>132</v>
      </c>
      <c r="E546" s="230" t="s">
        <v>19</v>
      </c>
      <c r="F546" s="231" t="s">
        <v>217</v>
      </c>
      <c r="G546" s="229"/>
      <c r="H546" s="232">
        <v>0.47399999999999998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38" t="s">
        <v>132</v>
      </c>
      <c r="AU546" s="238" t="s">
        <v>79</v>
      </c>
      <c r="AV546" s="14" t="s">
        <v>79</v>
      </c>
      <c r="AW546" s="14" t="s">
        <v>33</v>
      </c>
      <c r="AX546" s="14" t="s">
        <v>72</v>
      </c>
      <c r="AY546" s="238" t="s">
        <v>120</v>
      </c>
    </row>
    <row r="547" s="14" customFormat="1">
      <c r="A547" s="14"/>
      <c r="B547" s="228"/>
      <c r="C547" s="229"/>
      <c r="D547" s="219" t="s">
        <v>132</v>
      </c>
      <c r="E547" s="230" t="s">
        <v>19</v>
      </c>
      <c r="F547" s="231" t="s">
        <v>218</v>
      </c>
      <c r="G547" s="229"/>
      <c r="H547" s="232">
        <v>0.218</v>
      </c>
      <c r="I547" s="233"/>
      <c r="J547" s="229"/>
      <c r="K547" s="229"/>
      <c r="L547" s="234"/>
      <c r="M547" s="235"/>
      <c r="N547" s="236"/>
      <c r="O547" s="236"/>
      <c r="P547" s="236"/>
      <c r="Q547" s="236"/>
      <c r="R547" s="236"/>
      <c r="S547" s="236"/>
      <c r="T547" s="237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38" t="s">
        <v>132</v>
      </c>
      <c r="AU547" s="238" t="s">
        <v>79</v>
      </c>
      <c r="AV547" s="14" t="s">
        <v>79</v>
      </c>
      <c r="AW547" s="14" t="s">
        <v>33</v>
      </c>
      <c r="AX547" s="14" t="s">
        <v>72</v>
      </c>
      <c r="AY547" s="238" t="s">
        <v>120</v>
      </c>
    </row>
    <row r="548" s="15" customFormat="1">
      <c r="A548" s="15"/>
      <c r="B548" s="239"/>
      <c r="C548" s="240"/>
      <c r="D548" s="219" t="s">
        <v>132</v>
      </c>
      <c r="E548" s="241" t="s">
        <v>19</v>
      </c>
      <c r="F548" s="242" t="s">
        <v>150</v>
      </c>
      <c r="G548" s="240"/>
      <c r="H548" s="243">
        <v>23.822000000000003</v>
      </c>
      <c r="I548" s="244"/>
      <c r="J548" s="240"/>
      <c r="K548" s="240"/>
      <c r="L548" s="245"/>
      <c r="M548" s="246"/>
      <c r="N548" s="247"/>
      <c r="O548" s="247"/>
      <c r="P548" s="247"/>
      <c r="Q548" s="247"/>
      <c r="R548" s="247"/>
      <c r="S548" s="247"/>
      <c r="T548" s="248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49" t="s">
        <v>132</v>
      </c>
      <c r="AU548" s="249" t="s">
        <v>79</v>
      </c>
      <c r="AV548" s="15" t="s">
        <v>128</v>
      </c>
      <c r="AW548" s="15" t="s">
        <v>33</v>
      </c>
      <c r="AX548" s="15" t="s">
        <v>77</v>
      </c>
      <c r="AY548" s="249" t="s">
        <v>120</v>
      </c>
    </row>
    <row r="549" s="2" customFormat="1" ht="16.5" customHeight="1">
      <c r="A549" s="40"/>
      <c r="B549" s="41"/>
      <c r="C549" s="199" t="s">
        <v>969</v>
      </c>
      <c r="D549" s="199" t="s">
        <v>123</v>
      </c>
      <c r="E549" s="200" t="s">
        <v>970</v>
      </c>
      <c r="F549" s="201" t="s">
        <v>971</v>
      </c>
      <c r="G549" s="202" t="s">
        <v>137</v>
      </c>
      <c r="H549" s="203">
        <v>23.821999999999999</v>
      </c>
      <c r="I549" s="204"/>
      <c r="J549" s="205">
        <f>ROUND(I549*H549,2)</f>
        <v>0</v>
      </c>
      <c r="K549" s="201" t="s">
        <v>19</v>
      </c>
      <c r="L549" s="46"/>
      <c r="M549" s="273" t="s">
        <v>19</v>
      </c>
      <c r="N549" s="274" t="s">
        <v>43</v>
      </c>
      <c r="O549" s="275"/>
      <c r="P549" s="276">
        <f>O549*H549</f>
        <v>0</v>
      </c>
      <c r="Q549" s="276">
        <v>0</v>
      </c>
      <c r="R549" s="276">
        <f>Q549*H549</f>
        <v>0</v>
      </c>
      <c r="S549" s="276">
        <v>0</v>
      </c>
      <c r="T549" s="277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0" t="s">
        <v>237</v>
      </c>
      <c r="AT549" s="210" t="s">
        <v>123</v>
      </c>
      <c r="AU549" s="210" t="s">
        <v>79</v>
      </c>
      <c r="AY549" s="19" t="s">
        <v>120</v>
      </c>
      <c r="BE549" s="211">
        <f>IF(N549="základní",J549,0)</f>
        <v>0</v>
      </c>
      <c r="BF549" s="211">
        <f>IF(N549="snížená",J549,0)</f>
        <v>0</v>
      </c>
      <c r="BG549" s="211">
        <f>IF(N549="zákl. přenesená",J549,0)</f>
        <v>0</v>
      </c>
      <c r="BH549" s="211">
        <f>IF(N549="sníž. přenesená",J549,0)</f>
        <v>0</v>
      </c>
      <c r="BI549" s="211">
        <f>IF(N549="nulová",J549,0)</f>
        <v>0</v>
      </c>
      <c r="BJ549" s="19" t="s">
        <v>77</v>
      </c>
      <c r="BK549" s="211">
        <f>ROUND(I549*H549,2)</f>
        <v>0</v>
      </c>
      <c r="BL549" s="19" t="s">
        <v>237</v>
      </c>
      <c r="BM549" s="210" t="s">
        <v>972</v>
      </c>
    </row>
    <row r="550" s="2" customFormat="1" ht="6.96" customHeight="1">
      <c r="A550" s="40"/>
      <c r="B550" s="61"/>
      <c r="C550" s="62"/>
      <c r="D550" s="62"/>
      <c r="E550" s="62"/>
      <c r="F550" s="62"/>
      <c r="G550" s="62"/>
      <c r="H550" s="62"/>
      <c r="I550" s="62"/>
      <c r="J550" s="62"/>
      <c r="K550" s="62"/>
      <c r="L550" s="46"/>
      <c r="M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</row>
  </sheetData>
  <sheetProtection sheet="1" autoFilter="0" formatColumns="0" formatRows="0" objects="1" scenarios="1" spinCount="100000" saltValue="H4pAG4Mrh1VhtYvH8utBJqroEo3zlRkSVeGhdtkY53seXQ1RmT0eXi2UCiE3TDzCZnPZyUHOQJ2CvrZzXYwyoQ==" hashValue="VPhV5yxcRnBcYO6OVrZPy0N66goRx15/fWvKV6qfEAsaogs3Ss9rCpURVgbEk29yKC7vqL6/5+w8U3ycJNrD6Q==" algorithmName="SHA-512" password="80EB"/>
  <autoFilter ref="C92:K549"/>
  <mergeCells count="6">
    <mergeCell ref="E7:H7"/>
    <mergeCell ref="E16:H16"/>
    <mergeCell ref="E25:H25"/>
    <mergeCell ref="E46:H46"/>
    <mergeCell ref="E85:H85"/>
    <mergeCell ref="L2:V2"/>
  </mergeCells>
  <hyperlinks>
    <hyperlink ref="F97" r:id="rId1" display="https://podminky.urs.cz/item/CS_URS_2023_02/310238211"/>
    <hyperlink ref="F101" r:id="rId2" display="https://podminky.urs.cz/item/CS_URS_2023_02/342272205"/>
    <hyperlink ref="F105" r:id="rId3" display="https://podminky.urs.cz/item/CS_URS_2023_02/342272225"/>
    <hyperlink ref="F112" r:id="rId4" display="https://podminky.urs.cz/item/CS_URS_2023_02/342272245"/>
    <hyperlink ref="F116" r:id="rId5" display="https://podminky.urs.cz/item/CS_URS_2023_02/342291121"/>
    <hyperlink ref="F120" r:id="rId6" display="https://podminky.urs.cz/item/CS_URS_2023_02/612131101"/>
    <hyperlink ref="F129" r:id="rId7" display="https://podminky.urs.cz/item/CS_URS_2023_02/612321121"/>
    <hyperlink ref="F131" r:id="rId8" display="https://podminky.urs.cz/item/CS_URS_2023_02/612321191"/>
    <hyperlink ref="F134" r:id="rId9" display="https://podminky.urs.cz/item/CS_URS_2023_02/612142001"/>
    <hyperlink ref="F141" r:id="rId10" display="https://podminky.urs.cz/item/CS_URS_2023_02/622143003"/>
    <hyperlink ref="F147" r:id="rId11" display="https://podminky.urs.cz/item/CS_URS_2023_02/612131121"/>
    <hyperlink ref="F156" r:id="rId12" display="https://podminky.urs.cz/item/CS_URS_2023_02/612311131"/>
    <hyperlink ref="F158" r:id="rId13" display="https://podminky.urs.cz/item/CS_URS_2023_02/622321141"/>
    <hyperlink ref="F162" r:id="rId14" display="https://podminky.urs.cz/item/CS_URS_2023_02/631311124"/>
    <hyperlink ref="F166" r:id="rId15" display="https://podminky.urs.cz/item/CS_URS_2023_02/631319012"/>
    <hyperlink ref="F168" r:id="rId16" display="https://podminky.urs.cz/item/CS_URS_2023_02/631319173"/>
    <hyperlink ref="F170" r:id="rId17" display="https://podminky.urs.cz/item/CS_URS_2023_02/631362021"/>
    <hyperlink ref="F176" r:id="rId18" display="https://podminky.urs.cz/item/CS_URS_2023_02/965081213"/>
    <hyperlink ref="F181" r:id="rId19" display="https://podminky.urs.cz/item/CS_URS_2023_02/965046111"/>
    <hyperlink ref="F183" r:id="rId20" display="https://podminky.urs.cz/item/CS_URS_2023_02/965046119"/>
    <hyperlink ref="F186" r:id="rId21" display="https://podminky.urs.cz/item/CS_URS_2023_02/965042131"/>
    <hyperlink ref="F190" r:id="rId22" display="https://podminky.urs.cz/item/CS_URS_2023_02/965049111"/>
    <hyperlink ref="F192" r:id="rId23" display="https://podminky.urs.cz/item/CS_URS_2023_02/968082015"/>
    <hyperlink ref="F196" r:id="rId24" display="https://podminky.urs.cz/item/CS_URS_2023_02/977151121"/>
    <hyperlink ref="F200" r:id="rId25" display="https://podminky.urs.cz/item/CS_URS_2023_02/978013191"/>
    <hyperlink ref="F204" r:id="rId26" display="https://podminky.urs.cz/item/CS_URS_2023_02/978015391"/>
    <hyperlink ref="F208" r:id="rId27" display="https://podminky.urs.cz/item/CS_URS_2023_02/978059541"/>
    <hyperlink ref="F217" r:id="rId28" display="https://podminky.urs.cz/item/CS_URS_2023_02/949101111"/>
    <hyperlink ref="F224" r:id="rId29" display="https://podminky.urs.cz/item/CS_URS_2023_02/952901111"/>
    <hyperlink ref="F228" r:id="rId30" display="https://podminky.urs.cz/item/CS_URS_2023_02/997002611"/>
    <hyperlink ref="F230" r:id="rId31" display="https://podminky.urs.cz/item/CS_URS_2023_02/997013211"/>
    <hyperlink ref="F232" r:id="rId32" display="https://podminky.urs.cz/item/CS_URS_2023_02/997013501"/>
    <hyperlink ref="F234" r:id="rId33" display="https://podminky.urs.cz/item/CS_URS_2023_02/997013509"/>
    <hyperlink ref="F237" r:id="rId34" display="https://podminky.urs.cz/item/CS_URS_2023_02/997013631"/>
    <hyperlink ref="F240" r:id="rId35" display="https://podminky.urs.cz/item/CS_URS_2023_02/998018001"/>
    <hyperlink ref="F245" r:id="rId36" display="https://podminky.urs.cz/item/CS_URS_2023_02/721174043"/>
    <hyperlink ref="F247" r:id="rId37" display="https://podminky.urs.cz/item/CS_URS_2023_02/721174044"/>
    <hyperlink ref="F249" r:id="rId38" display="https://podminky.urs.cz/item/CS_URS_2023_02/721174045"/>
    <hyperlink ref="F251" r:id="rId39" display="https://podminky.urs.cz/item/CS_URS_2023_02/721174063"/>
    <hyperlink ref="F253" r:id="rId40" display="https://podminky.urs.cz/item/CS_URS_2023_02/721194105"/>
    <hyperlink ref="F255" r:id="rId41" display="https://podminky.urs.cz/item/CS_URS_2023_02/721194109"/>
    <hyperlink ref="F257" r:id="rId42" display="https://podminky.urs.cz/item/CS_URS_2023_02/721212123"/>
    <hyperlink ref="F259" r:id="rId43" display="https://podminky.urs.cz/item/CS_URS_2023_02/721274103"/>
    <hyperlink ref="F261" r:id="rId44" display="https://podminky.urs.cz/item/CS_URS_2023_02/721273153"/>
    <hyperlink ref="F263" r:id="rId45" display="https://podminky.urs.cz/item/CS_URS_2023_02/721290111"/>
    <hyperlink ref="F267" r:id="rId46" display="https://podminky.urs.cz/item/CS_URS_2023_02/998721201"/>
    <hyperlink ref="F273" r:id="rId47" display="https://podminky.urs.cz/item/CS_URS_2023_02/722174023"/>
    <hyperlink ref="F275" r:id="rId48" display="https://podminky.urs.cz/item/CS_URS_2023_02/722181242"/>
    <hyperlink ref="F277" r:id="rId49" display="https://podminky.urs.cz/item/CS_URS_2023_02/722220152"/>
    <hyperlink ref="F279" r:id="rId50" display="https://podminky.urs.cz/item/CS_URS_2023_02/722220161"/>
    <hyperlink ref="F282" r:id="rId51" display="https://podminky.urs.cz/item/CS_URS_2023_02/722290234"/>
    <hyperlink ref="F284" r:id="rId52" display="https://podminky.urs.cz/item/CS_URS_2023_02/722290246"/>
    <hyperlink ref="F287" r:id="rId53" display="https://podminky.urs.cz/item/CS_URS_2023_02/998722201"/>
    <hyperlink ref="F290" r:id="rId54" display="https://podminky.urs.cz/item/CS_URS_2023_02/725110814"/>
    <hyperlink ref="F292" r:id="rId55" display="https://podminky.urs.cz/item/CS_URS_2023_02/725122817"/>
    <hyperlink ref="F294" r:id="rId56" display="https://podminky.urs.cz/item/CS_URS_2023_02/725210821"/>
    <hyperlink ref="F296" r:id="rId57" display="https://podminky.urs.cz/item/CS_URS_2023_02/725240811"/>
    <hyperlink ref="F298" r:id="rId58" display="https://podminky.urs.cz/item/CS_URS_2023_02/725820801"/>
    <hyperlink ref="F300" r:id="rId59" display="https://podminky.urs.cz/item/CS_URS_2023_02/725820802"/>
    <hyperlink ref="F302" r:id="rId60" display="https://podminky.urs.cz/item/CS_URS_2023_02/725860811"/>
    <hyperlink ref="F304" r:id="rId61" display="https://podminky.urs.cz/item/CS_URS_2023_02/725112182"/>
    <hyperlink ref="F307" r:id="rId62" display="https://podminky.urs.cz/item/CS_URS_2023_02/725121511"/>
    <hyperlink ref="F310" r:id="rId63" display="https://podminky.urs.cz/item/CS_URS_2023_02/725211603"/>
    <hyperlink ref="F312" r:id="rId64" display="https://podminky.urs.cz/item/CS_URS_2023_02/725822611"/>
    <hyperlink ref="F314" r:id="rId65" display="https://podminky.urs.cz/item/CS_URS_2023_02/725869101"/>
    <hyperlink ref="F318" r:id="rId66" display="https://podminky.urs.cz/item/CS_URS_2023_02/725813111"/>
    <hyperlink ref="F320" r:id="rId67" display="https://podminky.urs.cz/item/CS_URS_2023_02/998725201"/>
    <hyperlink ref="F323" r:id="rId68" display="https://podminky.urs.cz/item/CS_URS_2023_02/735151821"/>
    <hyperlink ref="F325" r:id="rId69" display="https://podminky.urs.cz/item/CS_URS_2023_02/735151377"/>
    <hyperlink ref="F328" r:id="rId70" display="https://podminky.urs.cz/item/CS_URS_2023_02/998735201"/>
    <hyperlink ref="F331" r:id="rId71" display="https://podminky.urs.cz/item/CS_URS_2023_02/741371821"/>
    <hyperlink ref="F334" r:id="rId72" display="https://podminky.urs.cz/item/CS_URS_2023_02/741372061"/>
    <hyperlink ref="F338" r:id="rId73" display="https://podminky.urs.cz/item/CS_URS_2023_02/741810001"/>
    <hyperlink ref="F340" r:id="rId74" display="https://podminky.urs.cz/item/CS_URS_2023_02/998741201"/>
    <hyperlink ref="F343" r:id="rId75" display="https://podminky.urs.cz/item/CS_URS_2023_02/763131913"/>
    <hyperlink ref="F345" r:id="rId76" display="https://podminky.urs.cz/item/CS_URS_2023_02/763411811"/>
    <hyperlink ref="F348" r:id="rId77" display="https://podminky.urs.cz/item/CS_URS_2023_02/763411821"/>
    <hyperlink ref="F353" r:id="rId78" display="https://podminky.urs.cz/item/CS_URS_2023_02/763171213"/>
    <hyperlink ref="F356" r:id="rId79" display="https://podminky.urs.cz/item/CS_URS_2023_02/998763401"/>
    <hyperlink ref="F359" r:id="rId80" display="https://podminky.urs.cz/item/CS_URS_2023_02/764002851"/>
    <hyperlink ref="F364" r:id="rId81" display="https://podminky.urs.cz/item/CS_URS_2023_02/766691914"/>
    <hyperlink ref="F368" r:id="rId82" display="https://podminky.urs.cz/item/CS_URS_2023_02/766660001"/>
    <hyperlink ref="F372" r:id="rId83" display="https://podminky.urs.cz/item/CS_URS_2023_02/766660728"/>
    <hyperlink ref="F376" r:id="rId84" display="https://podminky.urs.cz/item/CS_URS_2023_02/766660729"/>
    <hyperlink ref="F380" r:id="rId85" display="https://podminky.urs.cz/item/CS_URS_2023_02/998766201"/>
    <hyperlink ref="F384" r:id="rId86" display="https://podminky.urs.cz/item/CS_URS_2023_02/998767201"/>
    <hyperlink ref="F387" r:id="rId87" display="https://podminky.urs.cz/item/CS_URS_2023_02/771121011"/>
    <hyperlink ref="F407" r:id="rId88" display="https://podminky.urs.cz/item/CS_URS_2023_02/771151014"/>
    <hyperlink ref="F409" r:id="rId89" display="https://podminky.urs.cz/item/CS_URS_2023_02/771591112"/>
    <hyperlink ref="F417" r:id="rId90" display="https://podminky.urs.cz/item/CS_URS_2023_02/771591241"/>
    <hyperlink ref="F419" r:id="rId91" display="https://podminky.urs.cz/item/CS_URS_2023_02/771591242"/>
    <hyperlink ref="F421" r:id="rId92" display="https://podminky.urs.cz/item/CS_URS_2023_02/771591264"/>
    <hyperlink ref="F424" r:id="rId93" display="https://podminky.urs.cz/item/CS_URS_2023_02/771574419"/>
    <hyperlink ref="F434" r:id="rId94" display="https://podminky.urs.cz/item/CS_URS_2023_02/771574439"/>
    <hyperlink ref="F443" r:id="rId95" display="https://podminky.urs.cz/item/CS_URS_2023_02/771591115"/>
    <hyperlink ref="F447" r:id="rId96" display="https://podminky.urs.cz/item/CS_URS_2023_02/771161021"/>
    <hyperlink ref="F452" r:id="rId97" display="https://podminky.urs.cz/item/CS_URS_2023_02/998771201"/>
    <hyperlink ref="F455" r:id="rId98" display="https://podminky.urs.cz/item/CS_URS_2023_02/781121011"/>
    <hyperlink ref="F465" r:id="rId99" display="https://podminky.urs.cz/item/CS_URS_2023_02/781131112"/>
    <hyperlink ref="F471" r:id="rId100" display="https://podminky.urs.cz/item/CS_URS_2023_02/781474115"/>
    <hyperlink ref="F478" r:id="rId101" display="https://podminky.urs.cz/item/CS_URS_2023_02/781571131"/>
    <hyperlink ref="F483" r:id="rId102" display="https://podminky.urs.cz/item/CS_URS_2023_02/781674113"/>
    <hyperlink ref="F489" r:id="rId103" display="https://podminky.urs.cz/item/CS_URS_2023_02/781492211"/>
    <hyperlink ref="F494" r:id="rId104" display="https://podminky.urs.cz/item/CS_URS_2023_02/781492251"/>
    <hyperlink ref="F500" r:id="rId105" display="https://podminky.urs.cz/item/CS_URS_2023_02/781495115"/>
    <hyperlink ref="F503" r:id="rId106" display="https://podminky.urs.cz/item/CS_URS_2023_02/781495117"/>
    <hyperlink ref="F507" r:id="rId107" display="https://podminky.urs.cz/item/CS_URS_2023_02/998781201"/>
    <hyperlink ref="F510" r:id="rId108" display="https://podminky.urs.cz/item/CS_URS_2023_02/783306801"/>
    <hyperlink ref="F514" r:id="rId109" display="https://podminky.urs.cz/item/CS_URS_2023_02/783315101"/>
    <hyperlink ref="F516" r:id="rId110" display="https://podminky.urs.cz/item/CS_URS_2023_02/783317101"/>
    <hyperlink ref="F518" r:id="rId111" display="https://podminky.urs.cz/item/CS_URS_2023_02/783823137"/>
    <hyperlink ref="F522" r:id="rId112" display="https://podminky.urs.cz/item/CS_URS_2023_02/783827427"/>
    <hyperlink ref="F525" r:id="rId113" display="https://podminky.urs.cz/item/CS_URS_2023_02/784121001"/>
    <hyperlink ref="F536" r:id="rId114" display="https://podminky.urs.cz/item/CS_URS_2023_02/784181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8" customWidth="1"/>
    <col min="2" max="2" width="1.667969" style="278" customWidth="1"/>
    <col min="3" max="4" width="5" style="278" customWidth="1"/>
    <col min="5" max="5" width="11.66016" style="278" customWidth="1"/>
    <col min="6" max="6" width="9.160156" style="278" customWidth="1"/>
    <col min="7" max="7" width="5" style="278" customWidth="1"/>
    <col min="8" max="8" width="77.83203" style="278" customWidth="1"/>
    <col min="9" max="10" width="20" style="278" customWidth="1"/>
    <col min="11" max="11" width="1.667969" style="278" customWidth="1"/>
  </cols>
  <sheetData>
    <row r="1" s="1" customFormat="1" ht="37.5" customHeight="1"/>
    <row r="2" s="1" customFormat="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="17" customFormat="1" ht="45" customHeight="1">
      <c r="B3" s="282"/>
      <c r="C3" s="283" t="s">
        <v>973</v>
      </c>
      <c r="D3" s="283"/>
      <c r="E3" s="283"/>
      <c r="F3" s="283"/>
      <c r="G3" s="283"/>
      <c r="H3" s="283"/>
      <c r="I3" s="283"/>
      <c r="J3" s="283"/>
      <c r="K3" s="284"/>
    </row>
    <row r="4" s="1" customFormat="1" ht="25.5" customHeight="1">
      <c r="B4" s="285"/>
      <c r="C4" s="286" t="s">
        <v>974</v>
      </c>
      <c r="D4" s="286"/>
      <c r="E4" s="286"/>
      <c r="F4" s="286"/>
      <c r="G4" s="286"/>
      <c r="H4" s="286"/>
      <c r="I4" s="286"/>
      <c r="J4" s="286"/>
      <c r="K4" s="287"/>
    </row>
    <row r="5" s="1" customFormat="1" ht="5.25" customHeight="1">
      <c r="B5" s="285"/>
      <c r="C5" s="288"/>
      <c r="D5" s="288"/>
      <c r="E5" s="288"/>
      <c r="F5" s="288"/>
      <c r="G5" s="288"/>
      <c r="H5" s="288"/>
      <c r="I5" s="288"/>
      <c r="J5" s="288"/>
      <c r="K5" s="287"/>
    </row>
    <row r="6" s="1" customFormat="1" ht="15" customHeight="1">
      <c r="B6" s="285"/>
      <c r="C6" s="289" t="s">
        <v>975</v>
      </c>
      <c r="D6" s="289"/>
      <c r="E6" s="289"/>
      <c r="F6" s="289"/>
      <c r="G6" s="289"/>
      <c r="H6" s="289"/>
      <c r="I6" s="289"/>
      <c r="J6" s="289"/>
      <c r="K6" s="287"/>
    </row>
    <row r="7" s="1" customFormat="1" ht="15" customHeight="1">
      <c r="B7" s="290"/>
      <c r="C7" s="289" t="s">
        <v>976</v>
      </c>
      <c r="D7" s="289"/>
      <c r="E7" s="289"/>
      <c r="F7" s="289"/>
      <c r="G7" s="289"/>
      <c r="H7" s="289"/>
      <c r="I7" s="289"/>
      <c r="J7" s="289"/>
      <c r="K7" s="287"/>
    </row>
    <row r="8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="1" customFormat="1" ht="15" customHeight="1">
      <c r="B9" s="290"/>
      <c r="C9" s="289" t="s">
        <v>977</v>
      </c>
      <c r="D9" s="289"/>
      <c r="E9" s="289"/>
      <c r="F9" s="289"/>
      <c r="G9" s="289"/>
      <c r="H9" s="289"/>
      <c r="I9" s="289"/>
      <c r="J9" s="289"/>
      <c r="K9" s="287"/>
    </row>
    <row r="10" s="1" customFormat="1" ht="15" customHeight="1">
      <c r="B10" s="290"/>
      <c r="C10" s="289"/>
      <c r="D10" s="289" t="s">
        <v>978</v>
      </c>
      <c r="E10" s="289"/>
      <c r="F10" s="289"/>
      <c r="G10" s="289"/>
      <c r="H10" s="289"/>
      <c r="I10" s="289"/>
      <c r="J10" s="289"/>
      <c r="K10" s="287"/>
    </row>
    <row r="11" s="1" customFormat="1" ht="15" customHeight="1">
      <c r="B11" s="290"/>
      <c r="C11" s="291"/>
      <c r="D11" s="289" t="s">
        <v>979</v>
      </c>
      <c r="E11" s="289"/>
      <c r="F11" s="289"/>
      <c r="G11" s="289"/>
      <c r="H11" s="289"/>
      <c r="I11" s="289"/>
      <c r="J11" s="289"/>
      <c r="K11" s="287"/>
    </row>
    <row r="12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="1" customFormat="1" ht="15" customHeight="1">
      <c r="B13" s="290"/>
      <c r="C13" s="291"/>
      <c r="D13" s="292" t="s">
        <v>980</v>
      </c>
      <c r="E13" s="289"/>
      <c r="F13" s="289"/>
      <c r="G13" s="289"/>
      <c r="H13" s="289"/>
      <c r="I13" s="289"/>
      <c r="J13" s="289"/>
      <c r="K13" s="287"/>
    </row>
    <row r="14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="1" customFormat="1" ht="15" customHeight="1">
      <c r="B15" s="290"/>
      <c r="C15" s="291"/>
      <c r="D15" s="289" t="s">
        <v>981</v>
      </c>
      <c r="E15" s="289"/>
      <c r="F15" s="289"/>
      <c r="G15" s="289"/>
      <c r="H15" s="289"/>
      <c r="I15" s="289"/>
      <c r="J15" s="289"/>
      <c r="K15" s="287"/>
    </row>
    <row r="16" s="1" customFormat="1" ht="15" customHeight="1">
      <c r="B16" s="290"/>
      <c r="C16" s="291"/>
      <c r="D16" s="289" t="s">
        <v>982</v>
      </c>
      <c r="E16" s="289"/>
      <c r="F16" s="289"/>
      <c r="G16" s="289"/>
      <c r="H16" s="289"/>
      <c r="I16" s="289"/>
      <c r="J16" s="289"/>
      <c r="K16" s="287"/>
    </row>
    <row r="17" s="1" customFormat="1" ht="15" customHeight="1">
      <c r="B17" s="290"/>
      <c r="C17" s="291"/>
      <c r="D17" s="289" t="s">
        <v>983</v>
      </c>
      <c r="E17" s="289"/>
      <c r="F17" s="289"/>
      <c r="G17" s="289"/>
      <c r="H17" s="289"/>
      <c r="I17" s="289"/>
      <c r="J17" s="289"/>
      <c r="K17" s="287"/>
    </row>
    <row r="18" s="1" customFormat="1" ht="15" customHeight="1">
      <c r="B18" s="290"/>
      <c r="C18" s="291"/>
      <c r="D18" s="291"/>
      <c r="E18" s="293" t="s">
        <v>76</v>
      </c>
      <c r="F18" s="289" t="s">
        <v>984</v>
      </c>
      <c r="G18" s="289"/>
      <c r="H18" s="289"/>
      <c r="I18" s="289"/>
      <c r="J18" s="289"/>
      <c r="K18" s="287"/>
    </row>
    <row r="19" s="1" customFormat="1" ht="15" customHeight="1">
      <c r="B19" s="290"/>
      <c r="C19" s="291"/>
      <c r="D19" s="291"/>
      <c r="E19" s="293" t="s">
        <v>985</v>
      </c>
      <c r="F19" s="289" t="s">
        <v>986</v>
      </c>
      <c r="G19" s="289"/>
      <c r="H19" s="289"/>
      <c r="I19" s="289"/>
      <c r="J19" s="289"/>
      <c r="K19" s="287"/>
    </row>
    <row r="20" s="1" customFormat="1" ht="15" customHeight="1">
      <c r="B20" s="290"/>
      <c r="C20" s="291"/>
      <c r="D20" s="291"/>
      <c r="E20" s="293" t="s">
        <v>987</v>
      </c>
      <c r="F20" s="289" t="s">
        <v>988</v>
      </c>
      <c r="G20" s="289"/>
      <c r="H20" s="289"/>
      <c r="I20" s="289"/>
      <c r="J20" s="289"/>
      <c r="K20" s="287"/>
    </row>
    <row r="21" s="1" customFormat="1" ht="15" customHeight="1">
      <c r="B21" s="290"/>
      <c r="C21" s="291"/>
      <c r="D21" s="291"/>
      <c r="E21" s="293" t="s">
        <v>989</v>
      </c>
      <c r="F21" s="289" t="s">
        <v>990</v>
      </c>
      <c r="G21" s="289"/>
      <c r="H21" s="289"/>
      <c r="I21" s="289"/>
      <c r="J21" s="289"/>
      <c r="K21" s="287"/>
    </row>
    <row r="22" s="1" customFormat="1" ht="15" customHeight="1">
      <c r="B22" s="290"/>
      <c r="C22" s="291"/>
      <c r="D22" s="291"/>
      <c r="E22" s="293" t="s">
        <v>991</v>
      </c>
      <c r="F22" s="289" t="s">
        <v>992</v>
      </c>
      <c r="G22" s="289"/>
      <c r="H22" s="289"/>
      <c r="I22" s="289"/>
      <c r="J22" s="289"/>
      <c r="K22" s="287"/>
    </row>
    <row r="23" s="1" customFormat="1" ht="15" customHeight="1">
      <c r="B23" s="290"/>
      <c r="C23" s="291"/>
      <c r="D23" s="291"/>
      <c r="E23" s="293" t="s">
        <v>993</v>
      </c>
      <c r="F23" s="289" t="s">
        <v>994</v>
      </c>
      <c r="G23" s="289"/>
      <c r="H23" s="289"/>
      <c r="I23" s="289"/>
      <c r="J23" s="289"/>
      <c r="K23" s="287"/>
    </row>
    <row r="24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="1" customFormat="1" ht="15" customHeight="1">
      <c r="B25" s="290"/>
      <c r="C25" s="289" t="s">
        <v>995</v>
      </c>
      <c r="D25" s="289"/>
      <c r="E25" s="289"/>
      <c r="F25" s="289"/>
      <c r="G25" s="289"/>
      <c r="H25" s="289"/>
      <c r="I25" s="289"/>
      <c r="J25" s="289"/>
      <c r="K25" s="287"/>
    </row>
    <row r="26" s="1" customFormat="1" ht="15" customHeight="1">
      <c r="B26" s="290"/>
      <c r="C26" s="289" t="s">
        <v>996</v>
      </c>
      <c r="D26" s="289"/>
      <c r="E26" s="289"/>
      <c r="F26" s="289"/>
      <c r="G26" s="289"/>
      <c r="H26" s="289"/>
      <c r="I26" s="289"/>
      <c r="J26" s="289"/>
      <c r="K26" s="287"/>
    </row>
    <row r="27" s="1" customFormat="1" ht="15" customHeight="1">
      <c r="B27" s="290"/>
      <c r="C27" s="289"/>
      <c r="D27" s="289" t="s">
        <v>997</v>
      </c>
      <c r="E27" s="289"/>
      <c r="F27" s="289"/>
      <c r="G27" s="289"/>
      <c r="H27" s="289"/>
      <c r="I27" s="289"/>
      <c r="J27" s="289"/>
      <c r="K27" s="287"/>
    </row>
    <row r="28" s="1" customFormat="1" ht="15" customHeight="1">
      <c r="B28" s="290"/>
      <c r="C28" s="291"/>
      <c r="D28" s="289" t="s">
        <v>998</v>
      </c>
      <c r="E28" s="289"/>
      <c r="F28" s="289"/>
      <c r="G28" s="289"/>
      <c r="H28" s="289"/>
      <c r="I28" s="289"/>
      <c r="J28" s="289"/>
      <c r="K28" s="287"/>
    </row>
    <row r="29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="1" customFormat="1" ht="15" customHeight="1">
      <c r="B30" s="290"/>
      <c r="C30" s="291"/>
      <c r="D30" s="289" t="s">
        <v>999</v>
      </c>
      <c r="E30" s="289"/>
      <c r="F30" s="289"/>
      <c r="G30" s="289"/>
      <c r="H30" s="289"/>
      <c r="I30" s="289"/>
      <c r="J30" s="289"/>
      <c r="K30" s="287"/>
    </row>
    <row r="31" s="1" customFormat="1" ht="15" customHeight="1">
      <c r="B31" s="290"/>
      <c r="C31" s="291"/>
      <c r="D31" s="289" t="s">
        <v>1000</v>
      </c>
      <c r="E31" s="289"/>
      <c r="F31" s="289"/>
      <c r="G31" s="289"/>
      <c r="H31" s="289"/>
      <c r="I31" s="289"/>
      <c r="J31" s="289"/>
      <c r="K31" s="287"/>
    </row>
    <row r="32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="1" customFormat="1" ht="15" customHeight="1">
      <c r="B33" s="290"/>
      <c r="C33" s="291"/>
      <c r="D33" s="289" t="s">
        <v>1001</v>
      </c>
      <c r="E33" s="289"/>
      <c r="F33" s="289"/>
      <c r="G33" s="289"/>
      <c r="H33" s="289"/>
      <c r="I33" s="289"/>
      <c r="J33" s="289"/>
      <c r="K33" s="287"/>
    </row>
    <row r="34" s="1" customFormat="1" ht="15" customHeight="1">
      <c r="B34" s="290"/>
      <c r="C34" s="291"/>
      <c r="D34" s="289" t="s">
        <v>1002</v>
      </c>
      <c r="E34" s="289"/>
      <c r="F34" s="289"/>
      <c r="G34" s="289"/>
      <c r="H34" s="289"/>
      <c r="I34" s="289"/>
      <c r="J34" s="289"/>
      <c r="K34" s="287"/>
    </row>
    <row r="35" s="1" customFormat="1" ht="15" customHeight="1">
      <c r="B35" s="290"/>
      <c r="C35" s="291"/>
      <c r="D35" s="289" t="s">
        <v>1003</v>
      </c>
      <c r="E35" s="289"/>
      <c r="F35" s="289"/>
      <c r="G35" s="289"/>
      <c r="H35" s="289"/>
      <c r="I35" s="289"/>
      <c r="J35" s="289"/>
      <c r="K35" s="287"/>
    </row>
    <row r="36" s="1" customFormat="1" ht="15" customHeight="1">
      <c r="B36" s="290"/>
      <c r="C36" s="291"/>
      <c r="D36" s="289"/>
      <c r="E36" s="292" t="s">
        <v>106</v>
      </c>
      <c r="F36" s="289"/>
      <c r="G36" s="289" t="s">
        <v>1004</v>
      </c>
      <c r="H36" s="289"/>
      <c r="I36" s="289"/>
      <c r="J36" s="289"/>
      <c r="K36" s="287"/>
    </row>
    <row r="37" s="1" customFormat="1" ht="30.75" customHeight="1">
      <c r="B37" s="290"/>
      <c r="C37" s="291"/>
      <c r="D37" s="289"/>
      <c r="E37" s="292" t="s">
        <v>1005</v>
      </c>
      <c r="F37" s="289"/>
      <c r="G37" s="289" t="s">
        <v>1006</v>
      </c>
      <c r="H37" s="289"/>
      <c r="I37" s="289"/>
      <c r="J37" s="289"/>
      <c r="K37" s="287"/>
    </row>
    <row r="38" s="1" customFormat="1" ht="15" customHeight="1">
      <c r="B38" s="290"/>
      <c r="C38" s="291"/>
      <c r="D38" s="289"/>
      <c r="E38" s="292" t="s">
        <v>53</v>
      </c>
      <c r="F38" s="289"/>
      <c r="G38" s="289" t="s">
        <v>1007</v>
      </c>
      <c r="H38" s="289"/>
      <c r="I38" s="289"/>
      <c r="J38" s="289"/>
      <c r="K38" s="287"/>
    </row>
    <row r="39" s="1" customFormat="1" ht="15" customHeight="1">
      <c r="B39" s="290"/>
      <c r="C39" s="291"/>
      <c r="D39" s="289"/>
      <c r="E39" s="292" t="s">
        <v>54</v>
      </c>
      <c r="F39" s="289"/>
      <c r="G39" s="289" t="s">
        <v>1008</v>
      </c>
      <c r="H39" s="289"/>
      <c r="I39" s="289"/>
      <c r="J39" s="289"/>
      <c r="K39" s="287"/>
    </row>
    <row r="40" s="1" customFormat="1" ht="15" customHeight="1">
      <c r="B40" s="290"/>
      <c r="C40" s="291"/>
      <c r="D40" s="289"/>
      <c r="E40" s="292" t="s">
        <v>107</v>
      </c>
      <c r="F40" s="289"/>
      <c r="G40" s="289" t="s">
        <v>1009</v>
      </c>
      <c r="H40" s="289"/>
      <c r="I40" s="289"/>
      <c r="J40" s="289"/>
      <c r="K40" s="287"/>
    </row>
    <row r="41" s="1" customFormat="1" ht="15" customHeight="1">
      <c r="B41" s="290"/>
      <c r="C41" s="291"/>
      <c r="D41" s="289"/>
      <c r="E41" s="292" t="s">
        <v>108</v>
      </c>
      <c r="F41" s="289"/>
      <c r="G41" s="289" t="s">
        <v>1010</v>
      </c>
      <c r="H41" s="289"/>
      <c r="I41" s="289"/>
      <c r="J41" s="289"/>
      <c r="K41" s="287"/>
    </row>
    <row r="42" s="1" customFormat="1" ht="15" customHeight="1">
      <c r="B42" s="290"/>
      <c r="C42" s="291"/>
      <c r="D42" s="289"/>
      <c r="E42" s="292" t="s">
        <v>1011</v>
      </c>
      <c r="F42" s="289"/>
      <c r="G42" s="289" t="s">
        <v>1012</v>
      </c>
      <c r="H42" s="289"/>
      <c r="I42" s="289"/>
      <c r="J42" s="289"/>
      <c r="K42" s="287"/>
    </row>
    <row r="43" s="1" customFormat="1" ht="15" customHeight="1">
      <c r="B43" s="290"/>
      <c r="C43" s="291"/>
      <c r="D43" s="289"/>
      <c r="E43" s="292"/>
      <c r="F43" s="289"/>
      <c r="G43" s="289" t="s">
        <v>1013</v>
      </c>
      <c r="H43" s="289"/>
      <c r="I43" s="289"/>
      <c r="J43" s="289"/>
      <c r="K43" s="287"/>
    </row>
    <row r="44" s="1" customFormat="1" ht="15" customHeight="1">
      <c r="B44" s="290"/>
      <c r="C44" s="291"/>
      <c r="D44" s="289"/>
      <c r="E44" s="292" t="s">
        <v>1014</v>
      </c>
      <c r="F44" s="289"/>
      <c r="G44" s="289" t="s">
        <v>1015</v>
      </c>
      <c r="H44" s="289"/>
      <c r="I44" s="289"/>
      <c r="J44" s="289"/>
      <c r="K44" s="287"/>
    </row>
    <row r="45" s="1" customFormat="1" ht="15" customHeight="1">
      <c r="B45" s="290"/>
      <c r="C45" s="291"/>
      <c r="D45" s="289"/>
      <c r="E45" s="292" t="s">
        <v>110</v>
      </c>
      <c r="F45" s="289"/>
      <c r="G45" s="289" t="s">
        <v>1016</v>
      </c>
      <c r="H45" s="289"/>
      <c r="I45" s="289"/>
      <c r="J45" s="289"/>
      <c r="K45" s="287"/>
    </row>
    <row r="46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="1" customFormat="1" ht="15" customHeight="1">
      <c r="B47" s="290"/>
      <c r="C47" s="291"/>
      <c r="D47" s="289" t="s">
        <v>1017</v>
      </c>
      <c r="E47" s="289"/>
      <c r="F47" s="289"/>
      <c r="G47" s="289"/>
      <c r="H47" s="289"/>
      <c r="I47" s="289"/>
      <c r="J47" s="289"/>
      <c r="K47" s="287"/>
    </row>
    <row r="48" s="1" customFormat="1" ht="15" customHeight="1">
      <c r="B48" s="290"/>
      <c r="C48" s="291"/>
      <c r="D48" s="291"/>
      <c r="E48" s="289" t="s">
        <v>1018</v>
      </c>
      <c r="F48" s="289"/>
      <c r="G48" s="289"/>
      <c r="H48" s="289"/>
      <c r="I48" s="289"/>
      <c r="J48" s="289"/>
      <c r="K48" s="287"/>
    </row>
    <row r="49" s="1" customFormat="1" ht="15" customHeight="1">
      <c r="B49" s="290"/>
      <c r="C49" s="291"/>
      <c r="D49" s="291"/>
      <c r="E49" s="289" t="s">
        <v>1019</v>
      </c>
      <c r="F49" s="289"/>
      <c r="G49" s="289"/>
      <c r="H49" s="289"/>
      <c r="I49" s="289"/>
      <c r="J49" s="289"/>
      <c r="K49" s="287"/>
    </row>
    <row r="50" s="1" customFormat="1" ht="15" customHeight="1">
      <c r="B50" s="290"/>
      <c r="C50" s="291"/>
      <c r="D50" s="291"/>
      <c r="E50" s="289" t="s">
        <v>1020</v>
      </c>
      <c r="F50" s="289"/>
      <c r="G50" s="289"/>
      <c r="H50" s="289"/>
      <c r="I50" s="289"/>
      <c r="J50" s="289"/>
      <c r="K50" s="287"/>
    </row>
    <row r="51" s="1" customFormat="1" ht="15" customHeight="1">
      <c r="B51" s="290"/>
      <c r="C51" s="291"/>
      <c r="D51" s="289" t="s">
        <v>1021</v>
      </c>
      <c r="E51" s="289"/>
      <c r="F51" s="289"/>
      <c r="G51" s="289"/>
      <c r="H51" s="289"/>
      <c r="I51" s="289"/>
      <c r="J51" s="289"/>
      <c r="K51" s="287"/>
    </row>
    <row r="52" s="1" customFormat="1" ht="25.5" customHeight="1">
      <c r="B52" s="285"/>
      <c r="C52" s="286" t="s">
        <v>1022</v>
      </c>
      <c r="D52" s="286"/>
      <c r="E52" s="286"/>
      <c r="F52" s="286"/>
      <c r="G52" s="286"/>
      <c r="H52" s="286"/>
      <c r="I52" s="286"/>
      <c r="J52" s="286"/>
      <c r="K52" s="287"/>
    </row>
    <row r="53" s="1" customFormat="1" ht="5.25" customHeight="1">
      <c r="B53" s="285"/>
      <c r="C53" s="288"/>
      <c r="D53" s="288"/>
      <c r="E53" s="288"/>
      <c r="F53" s="288"/>
      <c r="G53" s="288"/>
      <c r="H53" s="288"/>
      <c r="I53" s="288"/>
      <c r="J53" s="288"/>
      <c r="K53" s="287"/>
    </row>
    <row r="54" s="1" customFormat="1" ht="15" customHeight="1">
      <c r="B54" s="285"/>
      <c r="C54" s="289" t="s">
        <v>1023</v>
      </c>
      <c r="D54" s="289"/>
      <c r="E54" s="289"/>
      <c r="F54" s="289"/>
      <c r="G54" s="289"/>
      <c r="H54" s="289"/>
      <c r="I54" s="289"/>
      <c r="J54" s="289"/>
      <c r="K54" s="287"/>
    </row>
    <row r="55" s="1" customFormat="1" ht="15" customHeight="1">
      <c r="B55" s="285"/>
      <c r="C55" s="289" t="s">
        <v>1024</v>
      </c>
      <c r="D55" s="289"/>
      <c r="E55" s="289"/>
      <c r="F55" s="289"/>
      <c r="G55" s="289"/>
      <c r="H55" s="289"/>
      <c r="I55" s="289"/>
      <c r="J55" s="289"/>
      <c r="K55" s="287"/>
    </row>
    <row r="56" s="1" customFormat="1" ht="12.75" customHeight="1">
      <c r="B56" s="285"/>
      <c r="C56" s="289"/>
      <c r="D56" s="289"/>
      <c r="E56" s="289"/>
      <c r="F56" s="289"/>
      <c r="G56" s="289"/>
      <c r="H56" s="289"/>
      <c r="I56" s="289"/>
      <c r="J56" s="289"/>
      <c r="K56" s="287"/>
    </row>
    <row r="57" s="1" customFormat="1" ht="15" customHeight="1">
      <c r="B57" s="285"/>
      <c r="C57" s="289" t="s">
        <v>1025</v>
      </c>
      <c r="D57" s="289"/>
      <c r="E57" s="289"/>
      <c r="F57" s="289"/>
      <c r="G57" s="289"/>
      <c r="H57" s="289"/>
      <c r="I57" s="289"/>
      <c r="J57" s="289"/>
      <c r="K57" s="287"/>
    </row>
    <row r="58" s="1" customFormat="1" ht="15" customHeight="1">
      <c r="B58" s="285"/>
      <c r="C58" s="291"/>
      <c r="D58" s="289" t="s">
        <v>1026</v>
      </c>
      <c r="E58" s="289"/>
      <c r="F58" s="289"/>
      <c r="G58" s="289"/>
      <c r="H58" s="289"/>
      <c r="I58" s="289"/>
      <c r="J58" s="289"/>
      <c r="K58" s="287"/>
    </row>
    <row r="59" s="1" customFormat="1" ht="15" customHeight="1">
      <c r="B59" s="285"/>
      <c r="C59" s="291"/>
      <c r="D59" s="289" t="s">
        <v>1027</v>
      </c>
      <c r="E59" s="289"/>
      <c r="F59" s="289"/>
      <c r="G59" s="289"/>
      <c r="H59" s="289"/>
      <c r="I59" s="289"/>
      <c r="J59" s="289"/>
      <c r="K59" s="287"/>
    </row>
    <row r="60" s="1" customFormat="1" ht="15" customHeight="1">
      <c r="B60" s="285"/>
      <c r="C60" s="291"/>
      <c r="D60" s="289" t="s">
        <v>1028</v>
      </c>
      <c r="E60" s="289"/>
      <c r="F60" s="289"/>
      <c r="G60" s="289"/>
      <c r="H60" s="289"/>
      <c r="I60" s="289"/>
      <c r="J60" s="289"/>
      <c r="K60" s="287"/>
    </row>
    <row r="61" s="1" customFormat="1" ht="15" customHeight="1">
      <c r="B61" s="285"/>
      <c r="C61" s="291"/>
      <c r="D61" s="289" t="s">
        <v>1029</v>
      </c>
      <c r="E61" s="289"/>
      <c r="F61" s="289"/>
      <c r="G61" s="289"/>
      <c r="H61" s="289"/>
      <c r="I61" s="289"/>
      <c r="J61" s="289"/>
      <c r="K61" s="287"/>
    </row>
    <row r="62" s="1" customFormat="1" ht="15" customHeight="1">
      <c r="B62" s="285"/>
      <c r="C62" s="291"/>
      <c r="D62" s="294" t="s">
        <v>1030</v>
      </c>
      <c r="E62" s="294"/>
      <c r="F62" s="294"/>
      <c r="G62" s="294"/>
      <c r="H62" s="294"/>
      <c r="I62" s="294"/>
      <c r="J62" s="294"/>
      <c r="K62" s="287"/>
    </row>
    <row r="63" s="1" customFormat="1" ht="15" customHeight="1">
      <c r="B63" s="285"/>
      <c r="C63" s="291"/>
      <c r="D63" s="289" t="s">
        <v>1031</v>
      </c>
      <c r="E63" s="289"/>
      <c r="F63" s="289"/>
      <c r="G63" s="289"/>
      <c r="H63" s="289"/>
      <c r="I63" s="289"/>
      <c r="J63" s="289"/>
      <c r="K63" s="287"/>
    </row>
    <row r="64" s="1" customFormat="1" ht="12.75" customHeight="1">
      <c r="B64" s="285"/>
      <c r="C64" s="291"/>
      <c r="D64" s="291"/>
      <c r="E64" s="295"/>
      <c r="F64" s="291"/>
      <c r="G64" s="291"/>
      <c r="H64" s="291"/>
      <c r="I64" s="291"/>
      <c r="J64" s="291"/>
      <c r="K64" s="287"/>
    </row>
    <row r="65" s="1" customFormat="1" ht="15" customHeight="1">
      <c r="B65" s="285"/>
      <c r="C65" s="291"/>
      <c r="D65" s="289" t="s">
        <v>1032</v>
      </c>
      <c r="E65" s="289"/>
      <c r="F65" s="289"/>
      <c r="G65" s="289"/>
      <c r="H65" s="289"/>
      <c r="I65" s="289"/>
      <c r="J65" s="289"/>
      <c r="K65" s="287"/>
    </row>
    <row r="66" s="1" customFormat="1" ht="15" customHeight="1">
      <c r="B66" s="285"/>
      <c r="C66" s="291"/>
      <c r="D66" s="294" t="s">
        <v>1033</v>
      </c>
      <c r="E66" s="294"/>
      <c r="F66" s="294"/>
      <c r="G66" s="294"/>
      <c r="H66" s="294"/>
      <c r="I66" s="294"/>
      <c r="J66" s="294"/>
      <c r="K66" s="287"/>
    </row>
    <row r="67" s="1" customFormat="1" ht="15" customHeight="1">
      <c r="B67" s="285"/>
      <c r="C67" s="291"/>
      <c r="D67" s="289" t="s">
        <v>1034</v>
      </c>
      <c r="E67" s="289"/>
      <c r="F67" s="289"/>
      <c r="G67" s="289"/>
      <c r="H67" s="289"/>
      <c r="I67" s="289"/>
      <c r="J67" s="289"/>
      <c r="K67" s="287"/>
    </row>
    <row r="68" s="1" customFormat="1" ht="15" customHeight="1">
      <c r="B68" s="285"/>
      <c r="C68" s="291"/>
      <c r="D68" s="289" t="s">
        <v>1035</v>
      </c>
      <c r="E68" s="289"/>
      <c r="F68" s="289"/>
      <c r="G68" s="289"/>
      <c r="H68" s="289"/>
      <c r="I68" s="289"/>
      <c r="J68" s="289"/>
      <c r="K68" s="287"/>
    </row>
    <row r="69" s="1" customFormat="1" ht="15" customHeight="1">
      <c r="B69" s="285"/>
      <c r="C69" s="291"/>
      <c r="D69" s="289" t="s">
        <v>1036</v>
      </c>
      <c r="E69" s="289"/>
      <c r="F69" s="289"/>
      <c r="G69" s="289"/>
      <c r="H69" s="289"/>
      <c r="I69" s="289"/>
      <c r="J69" s="289"/>
      <c r="K69" s="287"/>
    </row>
    <row r="70" s="1" customFormat="1" ht="15" customHeight="1">
      <c r="B70" s="285"/>
      <c r="C70" s="291"/>
      <c r="D70" s="289" t="s">
        <v>1037</v>
      </c>
      <c r="E70" s="289"/>
      <c r="F70" s="289"/>
      <c r="G70" s="289"/>
      <c r="H70" s="289"/>
      <c r="I70" s="289"/>
      <c r="J70" s="289"/>
      <c r="K70" s="287"/>
    </row>
    <row r="71" s="1" customFormat="1" ht="12.75" customHeight="1">
      <c r="B71" s="296"/>
      <c r="C71" s="297"/>
      <c r="D71" s="297"/>
      <c r="E71" s="297"/>
      <c r="F71" s="297"/>
      <c r="G71" s="297"/>
      <c r="H71" s="297"/>
      <c r="I71" s="297"/>
      <c r="J71" s="297"/>
      <c r="K71" s="298"/>
    </row>
    <row r="72" s="1" customFormat="1" ht="18.75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300"/>
    </row>
    <row r="73" s="1" customFormat="1" ht="18.75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</row>
    <row r="74" s="1" customFormat="1" ht="7.5" customHeight="1">
      <c r="B74" s="301"/>
      <c r="C74" s="302"/>
      <c r="D74" s="302"/>
      <c r="E74" s="302"/>
      <c r="F74" s="302"/>
      <c r="G74" s="302"/>
      <c r="H74" s="302"/>
      <c r="I74" s="302"/>
      <c r="J74" s="302"/>
      <c r="K74" s="303"/>
    </row>
    <row r="75" s="1" customFormat="1" ht="45" customHeight="1">
      <c r="B75" s="304"/>
      <c r="C75" s="305" t="s">
        <v>1038</v>
      </c>
      <c r="D75" s="305"/>
      <c r="E75" s="305"/>
      <c r="F75" s="305"/>
      <c r="G75" s="305"/>
      <c r="H75" s="305"/>
      <c r="I75" s="305"/>
      <c r="J75" s="305"/>
      <c r="K75" s="306"/>
    </row>
    <row r="76" s="1" customFormat="1" ht="17.25" customHeight="1">
      <c r="B76" s="304"/>
      <c r="C76" s="307" t="s">
        <v>1039</v>
      </c>
      <c r="D76" s="307"/>
      <c r="E76" s="307"/>
      <c r="F76" s="307" t="s">
        <v>1040</v>
      </c>
      <c r="G76" s="308"/>
      <c r="H76" s="307" t="s">
        <v>54</v>
      </c>
      <c r="I76" s="307" t="s">
        <v>57</v>
      </c>
      <c r="J76" s="307" t="s">
        <v>1041</v>
      </c>
      <c r="K76" s="306"/>
    </row>
    <row r="77" s="1" customFormat="1" ht="17.25" customHeight="1">
      <c r="B77" s="304"/>
      <c r="C77" s="309" t="s">
        <v>1042</v>
      </c>
      <c r="D77" s="309"/>
      <c r="E77" s="309"/>
      <c r="F77" s="310" t="s">
        <v>1043</v>
      </c>
      <c r="G77" s="311"/>
      <c r="H77" s="309"/>
      <c r="I77" s="309"/>
      <c r="J77" s="309" t="s">
        <v>1044</v>
      </c>
      <c r="K77" s="306"/>
    </row>
    <row r="78" s="1" customFormat="1" ht="5.25" customHeight="1">
      <c r="B78" s="304"/>
      <c r="C78" s="312"/>
      <c r="D78" s="312"/>
      <c r="E78" s="312"/>
      <c r="F78" s="312"/>
      <c r="G78" s="313"/>
      <c r="H78" s="312"/>
      <c r="I78" s="312"/>
      <c r="J78" s="312"/>
      <c r="K78" s="306"/>
    </row>
    <row r="79" s="1" customFormat="1" ht="15" customHeight="1">
      <c r="B79" s="304"/>
      <c r="C79" s="292" t="s">
        <v>53</v>
      </c>
      <c r="D79" s="314"/>
      <c r="E79" s="314"/>
      <c r="F79" s="315" t="s">
        <v>1045</v>
      </c>
      <c r="G79" s="316"/>
      <c r="H79" s="292" t="s">
        <v>1046</v>
      </c>
      <c r="I79" s="292" t="s">
        <v>1047</v>
      </c>
      <c r="J79" s="292">
        <v>20</v>
      </c>
      <c r="K79" s="306"/>
    </row>
    <row r="80" s="1" customFormat="1" ht="15" customHeight="1">
      <c r="B80" s="304"/>
      <c r="C80" s="292" t="s">
        <v>1048</v>
      </c>
      <c r="D80" s="292"/>
      <c r="E80" s="292"/>
      <c r="F80" s="315" t="s">
        <v>1045</v>
      </c>
      <c r="G80" s="316"/>
      <c r="H80" s="292" t="s">
        <v>1049</v>
      </c>
      <c r="I80" s="292" t="s">
        <v>1047</v>
      </c>
      <c r="J80" s="292">
        <v>120</v>
      </c>
      <c r="K80" s="306"/>
    </row>
    <row r="81" s="1" customFormat="1" ht="15" customHeight="1">
      <c r="B81" s="317"/>
      <c r="C81" s="292" t="s">
        <v>1050</v>
      </c>
      <c r="D81" s="292"/>
      <c r="E81" s="292"/>
      <c r="F81" s="315" t="s">
        <v>1051</v>
      </c>
      <c r="G81" s="316"/>
      <c r="H81" s="292" t="s">
        <v>1052</v>
      </c>
      <c r="I81" s="292" t="s">
        <v>1047</v>
      </c>
      <c r="J81" s="292">
        <v>50</v>
      </c>
      <c r="K81" s="306"/>
    </row>
    <row r="82" s="1" customFormat="1" ht="15" customHeight="1">
      <c r="B82" s="317"/>
      <c r="C82" s="292" t="s">
        <v>1053</v>
      </c>
      <c r="D82" s="292"/>
      <c r="E82" s="292"/>
      <c r="F82" s="315" t="s">
        <v>1045</v>
      </c>
      <c r="G82" s="316"/>
      <c r="H82" s="292" t="s">
        <v>1054</v>
      </c>
      <c r="I82" s="292" t="s">
        <v>1055</v>
      </c>
      <c r="J82" s="292"/>
      <c r="K82" s="306"/>
    </row>
    <row r="83" s="1" customFormat="1" ht="15" customHeight="1">
      <c r="B83" s="317"/>
      <c r="C83" s="318" t="s">
        <v>1056</v>
      </c>
      <c r="D83" s="318"/>
      <c r="E83" s="318"/>
      <c r="F83" s="319" t="s">
        <v>1051</v>
      </c>
      <c r="G83" s="318"/>
      <c r="H83" s="318" t="s">
        <v>1057</v>
      </c>
      <c r="I83" s="318" t="s">
        <v>1047</v>
      </c>
      <c r="J83" s="318">
        <v>15</v>
      </c>
      <c r="K83" s="306"/>
    </row>
    <row r="84" s="1" customFormat="1" ht="15" customHeight="1">
      <c r="B84" s="317"/>
      <c r="C84" s="318" t="s">
        <v>1058</v>
      </c>
      <c r="D84" s="318"/>
      <c r="E84" s="318"/>
      <c r="F84" s="319" t="s">
        <v>1051</v>
      </c>
      <c r="G84" s="318"/>
      <c r="H84" s="318" t="s">
        <v>1059</v>
      </c>
      <c r="I84" s="318" t="s">
        <v>1047</v>
      </c>
      <c r="J84" s="318">
        <v>15</v>
      </c>
      <c r="K84" s="306"/>
    </row>
    <row r="85" s="1" customFormat="1" ht="15" customHeight="1">
      <c r="B85" s="317"/>
      <c r="C85" s="318" t="s">
        <v>1060</v>
      </c>
      <c r="D85" s="318"/>
      <c r="E85" s="318"/>
      <c r="F85" s="319" t="s">
        <v>1051</v>
      </c>
      <c r="G85" s="318"/>
      <c r="H85" s="318" t="s">
        <v>1061</v>
      </c>
      <c r="I85" s="318" t="s">
        <v>1047</v>
      </c>
      <c r="J85" s="318">
        <v>20</v>
      </c>
      <c r="K85" s="306"/>
    </row>
    <row r="86" s="1" customFormat="1" ht="15" customHeight="1">
      <c r="B86" s="317"/>
      <c r="C86" s="318" t="s">
        <v>1062</v>
      </c>
      <c r="D86" s="318"/>
      <c r="E86" s="318"/>
      <c r="F86" s="319" t="s">
        <v>1051</v>
      </c>
      <c r="G86" s="318"/>
      <c r="H86" s="318" t="s">
        <v>1063</v>
      </c>
      <c r="I86" s="318" t="s">
        <v>1047</v>
      </c>
      <c r="J86" s="318">
        <v>20</v>
      </c>
      <c r="K86" s="306"/>
    </row>
    <row r="87" s="1" customFormat="1" ht="15" customHeight="1">
      <c r="B87" s="317"/>
      <c r="C87" s="292" t="s">
        <v>1064</v>
      </c>
      <c r="D87" s="292"/>
      <c r="E87" s="292"/>
      <c r="F87" s="315" t="s">
        <v>1051</v>
      </c>
      <c r="G87" s="316"/>
      <c r="H87" s="292" t="s">
        <v>1065</v>
      </c>
      <c r="I87" s="292" t="s">
        <v>1047</v>
      </c>
      <c r="J87" s="292">
        <v>50</v>
      </c>
      <c r="K87" s="306"/>
    </row>
    <row r="88" s="1" customFormat="1" ht="15" customHeight="1">
      <c r="B88" s="317"/>
      <c r="C88" s="292" t="s">
        <v>1066</v>
      </c>
      <c r="D88" s="292"/>
      <c r="E88" s="292"/>
      <c r="F88" s="315" t="s">
        <v>1051</v>
      </c>
      <c r="G88" s="316"/>
      <c r="H88" s="292" t="s">
        <v>1067</v>
      </c>
      <c r="I88" s="292" t="s">
        <v>1047</v>
      </c>
      <c r="J88" s="292">
        <v>20</v>
      </c>
      <c r="K88" s="306"/>
    </row>
    <row r="89" s="1" customFormat="1" ht="15" customHeight="1">
      <c r="B89" s="317"/>
      <c r="C89" s="292" t="s">
        <v>1068</v>
      </c>
      <c r="D89" s="292"/>
      <c r="E89" s="292"/>
      <c r="F89" s="315" t="s">
        <v>1051</v>
      </c>
      <c r="G89" s="316"/>
      <c r="H89" s="292" t="s">
        <v>1069</v>
      </c>
      <c r="I89" s="292" t="s">
        <v>1047</v>
      </c>
      <c r="J89" s="292">
        <v>20</v>
      </c>
      <c r="K89" s="306"/>
    </row>
    <row r="90" s="1" customFormat="1" ht="15" customHeight="1">
      <c r="B90" s="317"/>
      <c r="C90" s="292" t="s">
        <v>1070</v>
      </c>
      <c r="D90" s="292"/>
      <c r="E90" s="292"/>
      <c r="F90" s="315" t="s">
        <v>1051</v>
      </c>
      <c r="G90" s="316"/>
      <c r="H90" s="292" t="s">
        <v>1071</v>
      </c>
      <c r="I90" s="292" t="s">
        <v>1047</v>
      </c>
      <c r="J90" s="292">
        <v>50</v>
      </c>
      <c r="K90" s="306"/>
    </row>
    <row r="91" s="1" customFormat="1" ht="15" customHeight="1">
      <c r="B91" s="317"/>
      <c r="C91" s="292" t="s">
        <v>1072</v>
      </c>
      <c r="D91" s="292"/>
      <c r="E91" s="292"/>
      <c r="F91" s="315" t="s">
        <v>1051</v>
      </c>
      <c r="G91" s="316"/>
      <c r="H91" s="292" t="s">
        <v>1072</v>
      </c>
      <c r="I91" s="292" t="s">
        <v>1047</v>
      </c>
      <c r="J91" s="292">
        <v>50</v>
      </c>
      <c r="K91" s="306"/>
    </row>
    <row r="92" s="1" customFormat="1" ht="15" customHeight="1">
      <c r="B92" s="317"/>
      <c r="C92" s="292" t="s">
        <v>1073</v>
      </c>
      <c r="D92" s="292"/>
      <c r="E92" s="292"/>
      <c r="F92" s="315" t="s">
        <v>1051</v>
      </c>
      <c r="G92" s="316"/>
      <c r="H92" s="292" t="s">
        <v>1074</v>
      </c>
      <c r="I92" s="292" t="s">
        <v>1047</v>
      </c>
      <c r="J92" s="292">
        <v>255</v>
      </c>
      <c r="K92" s="306"/>
    </row>
    <row r="93" s="1" customFormat="1" ht="15" customHeight="1">
      <c r="B93" s="317"/>
      <c r="C93" s="292" t="s">
        <v>1075</v>
      </c>
      <c r="D93" s="292"/>
      <c r="E93" s="292"/>
      <c r="F93" s="315" t="s">
        <v>1045</v>
      </c>
      <c r="G93" s="316"/>
      <c r="H93" s="292" t="s">
        <v>1076</v>
      </c>
      <c r="I93" s="292" t="s">
        <v>1077</v>
      </c>
      <c r="J93" s="292"/>
      <c r="K93" s="306"/>
    </row>
    <row r="94" s="1" customFormat="1" ht="15" customHeight="1">
      <c r="B94" s="317"/>
      <c r="C94" s="292" t="s">
        <v>1078</v>
      </c>
      <c r="D94" s="292"/>
      <c r="E94" s="292"/>
      <c r="F94" s="315" t="s">
        <v>1045</v>
      </c>
      <c r="G94" s="316"/>
      <c r="H94" s="292" t="s">
        <v>1079</v>
      </c>
      <c r="I94" s="292" t="s">
        <v>1080</v>
      </c>
      <c r="J94" s="292"/>
      <c r="K94" s="306"/>
    </row>
    <row r="95" s="1" customFormat="1" ht="15" customHeight="1">
      <c r="B95" s="317"/>
      <c r="C95" s="292" t="s">
        <v>1081</v>
      </c>
      <c r="D95" s="292"/>
      <c r="E95" s="292"/>
      <c r="F95" s="315" t="s">
        <v>1045</v>
      </c>
      <c r="G95" s="316"/>
      <c r="H95" s="292" t="s">
        <v>1081</v>
      </c>
      <c r="I95" s="292" t="s">
        <v>1080</v>
      </c>
      <c r="J95" s="292"/>
      <c r="K95" s="306"/>
    </row>
    <row r="96" s="1" customFormat="1" ht="15" customHeight="1">
      <c r="B96" s="317"/>
      <c r="C96" s="292" t="s">
        <v>38</v>
      </c>
      <c r="D96" s="292"/>
      <c r="E96" s="292"/>
      <c r="F96" s="315" t="s">
        <v>1045</v>
      </c>
      <c r="G96" s="316"/>
      <c r="H96" s="292" t="s">
        <v>1082</v>
      </c>
      <c r="I96" s="292" t="s">
        <v>1080</v>
      </c>
      <c r="J96" s="292"/>
      <c r="K96" s="306"/>
    </row>
    <row r="97" s="1" customFormat="1" ht="15" customHeight="1">
      <c r="B97" s="317"/>
      <c r="C97" s="292" t="s">
        <v>48</v>
      </c>
      <c r="D97" s="292"/>
      <c r="E97" s="292"/>
      <c r="F97" s="315" t="s">
        <v>1045</v>
      </c>
      <c r="G97" s="316"/>
      <c r="H97" s="292" t="s">
        <v>1083</v>
      </c>
      <c r="I97" s="292" t="s">
        <v>1080</v>
      </c>
      <c r="J97" s="292"/>
      <c r="K97" s="306"/>
    </row>
    <row r="98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="1" customFormat="1" ht="18.75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</row>
    <row r="101" s="1" customFormat="1" ht="7.5" customHeight="1">
      <c r="B101" s="301"/>
      <c r="C101" s="302"/>
      <c r="D101" s="302"/>
      <c r="E101" s="302"/>
      <c r="F101" s="302"/>
      <c r="G101" s="302"/>
      <c r="H101" s="302"/>
      <c r="I101" s="302"/>
      <c r="J101" s="302"/>
      <c r="K101" s="303"/>
    </row>
    <row r="102" s="1" customFormat="1" ht="45" customHeight="1">
      <c r="B102" s="304"/>
      <c r="C102" s="305" t="s">
        <v>1084</v>
      </c>
      <c r="D102" s="305"/>
      <c r="E102" s="305"/>
      <c r="F102" s="305"/>
      <c r="G102" s="305"/>
      <c r="H102" s="305"/>
      <c r="I102" s="305"/>
      <c r="J102" s="305"/>
      <c r="K102" s="306"/>
    </row>
    <row r="103" s="1" customFormat="1" ht="17.25" customHeight="1">
      <c r="B103" s="304"/>
      <c r="C103" s="307" t="s">
        <v>1039</v>
      </c>
      <c r="D103" s="307"/>
      <c r="E103" s="307"/>
      <c r="F103" s="307" t="s">
        <v>1040</v>
      </c>
      <c r="G103" s="308"/>
      <c r="H103" s="307" t="s">
        <v>54</v>
      </c>
      <c r="I103" s="307" t="s">
        <v>57</v>
      </c>
      <c r="J103" s="307" t="s">
        <v>1041</v>
      </c>
      <c r="K103" s="306"/>
    </row>
    <row r="104" s="1" customFormat="1" ht="17.25" customHeight="1">
      <c r="B104" s="304"/>
      <c r="C104" s="309" t="s">
        <v>1042</v>
      </c>
      <c r="D104" s="309"/>
      <c r="E104" s="309"/>
      <c r="F104" s="310" t="s">
        <v>1043</v>
      </c>
      <c r="G104" s="311"/>
      <c r="H104" s="309"/>
      <c r="I104" s="309"/>
      <c r="J104" s="309" t="s">
        <v>1044</v>
      </c>
      <c r="K104" s="306"/>
    </row>
    <row r="105" s="1" customFormat="1" ht="5.25" customHeight="1">
      <c r="B105" s="304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="1" customFormat="1" ht="15" customHeight="1">
      <c r="B106" s="304"/>
      <c r="C106" s="292" t="s">
        <v>53</v>
      </c>
      <c r="D106" s="314"/>
      <c r="E106" s="314"/>
      <c r="F106" s="315" t="s">
        <v>1045</v>
      </c>
      <c r="G106" s="292"/>
      <c r="H106" s="292" t="s">
        <v>1085</v>
      </c>
      <c r="I106" s="292" t="s">
        <v>1047</v>
      </c>
      <c r="J106" s="292">
        <v>20</v>
      </c>
      <c r="K106" s="306"/>
    </row>
    <row r="107" s="1" customFormat="1" ht="15" customHeight="1">
      <c r="B107" s="304"/>
      <c r="C107" s="292" t="s">
        <v>1048</v>
      </c>
      <c r="D107" s="292"/>
      <c r="E107" s="292"/>
      <c r="F107" s="315" t="s">
        <v>1045</v>
      </c>
      <c r="G107" s="292"/>
      <c r="H107" s="292" t="s">
        <v>1085</v>
      </c>
      <c r="I107" s="292" t="s">
        <v>1047</v>
      </c>
      <c r="J107" s="292">
        <v>120</v>
      </c>
      <c r="K107" s="306"/>
    </row>
    <row r="108" s="1" customFormat="1" ht="15" customHeight="1">
      <c r="B108" s="317"/>
      <c r="C108" s="292" t="s">
        <v>1050</v>
      </c>
      <c r="D108" s="292"/>
      <c r="E108" s="292"/>
      <c r="F108" s="315" t="s">
        <v>1051</v>
      </c>
      <c r="G108" s="292"/>
      <c r="H108" s="292" t="s">
        <v>1085</v>
      </c>
      <c r="I108" s="292" t="s">
        <v>1047</v>
      </c>
      <c r="J108" s="292">
        <v>50</v>
      </c>
      <c r="K108" s="306"/>
    </row>
    <row r="109" s="1" customFormat="1" ht="15" customHeight="1">
      <c r="B109" s="317"/>
      <c r="C109" s="292" t="s">
        <v>1053</v>
      </c>
      <c r="D109" s="292"/>
      <c r="E109" s="292"/>
      <c r="F109" s="315" t="s">
        <v>1045</v>
      </c>
      <c r="G109" s="292"/>
      <c r="H109" s="292" t="s">
        <v>1085</v>
      </c>
      <c r="I109" s="292" t="s">
        <v>1055</v>
      </c>
      <c r="J109" s="292"/>
      <c r="K109" s="306"/>
    </row>
    <row r="110" s="1" customFormat="1" ht="15" customHeight="1">
      <c r="B110" s="317"/>
      <c r="C110" s="292" t="s">
        <v>1064</v>
      </c>
      <c r="D110" s="292"/>
      <c r="E110" s="292"/>
      <c r="F110" s="315" t="s">
        <v>1051</v>
      </c>
      <c r="G110" s="292"/>
      <c r="H110" s="292" t="s">
        <v>1085</v>
      </c>
      <c r="I110" s="292" t="s">
        <v>1047</v>
      </c>
      <c r="J110" s="292">
        <v>50</v>
      </c>
      <c r="K110" s="306"/>
    </row>
    <row r="111" s="1" customFormat="1" ht="15" customHeight="1">
      <c r="B111" s="317"/>
      <c r="C111" s="292" t="s">
        <v>1072</v>
      </c>
      <c r="D111" s="292"/>
      <c r="E111" s="292"/>
      <c r="F111" s="315" t="s">
        <v>1051</v>
      </c>
      <c r="G111" s="292"/>
      <c r="H111" s="292" t="s">
        <v>1085</v>
      </c>
      <c r="I111" s="292" t="s">
        <v>1047</v>
      </c>
      <c r="J111" s="292">
        <v>50</v>
      </c>
      <c r="K111" s="306"/>
    </row>
    <row r="112" s="1" customFormat="1" ht="15" customHeight="1">
      <c r="B112" s="317"/>
      <c r="C112" s="292" t="s">
        <v>1070</v>
      </c>
      <c r="D112" s="292"/>
      <c r="E112" s="292"/>
      <c r="F112" s="315" t="s">
        <v>1051</v>
      </c>
      <c r="G112" s="292"/>
      <c r="H112" s="292" t="s">
        <v>1085</v>
      </c>
      <c r="I112" s="292" t="s">
        <v>1047</v>
      </c>
      <c r="J112" s="292">
        <v>50</v>
      </c>
      <c r="K112" s="306"/>
    </row>
    <row r="113" s="1" customFormat="1" ht="15" customHeight="1">
      <c r="B113" s="317"/>
      <c r="C113" s="292" t="s">
        <v>53</v>
      </c>
      <c r="D113" s="292"/>
      <c r="E113" s="292"/>
      <c r="F113" s="315" t="s">
        <v>1045</v>
      </c>
      <c r="G113" s="292"/>
      <c r="H113" s="292" t="s">
        <v>1086</v>
      </c>
      <c r="I113" s="292" t="s">
        <v>1047</v>
      </c>
      <c r="J113" s="292">
        <v>20</v>
      </c>
      <c r="K113" s="306"/>
    </row>
    <row r="114" s="1" customFormat="1" ht="15" customHeight="1">
      <c r="B114" s="317"/>
      <c r="C114" s="292" t="s">
        <v>1087</v>
      </c>
      <c r="D114" s="292"/>
      <c r="E114" s="292"/>
      <c r="F114" s="315" t="s">
        <v>1045</v>
      </c>
      <c r="G114" s="292"/>
      <c r="H114" s="292" t="s">
        <v>1088</v>
      </c>
      <c r="I114" s="292" t="s">
        <v>1047</v>
      </c>
      <c r="J114" s="292">
        <v>120</v>
      </c>
      <c r="K114" s="306"/>
    </row>
    <row r="115" s="1" customFormat="1" ht="15" customHeight="1">
      <c r="B115" s="317"/>
      <c r="C115" s="292" t="s">
        <v>38</v>
      </c>
      <c r="D115" s="292"/>
      <c r="E115" s="292"/>
      <c r="F115" s="315" t="s">
        <v>1045</v>
      </c>
      <c r="G115" s="292"/>
      <c r="H115" s="292" t="s">
        <v>1089</v>
      </c>
      <c r="I115" s="292" t="s">
        <v>1080</v>
      </c>
      <c r="J115" s="292"/>
      <c r="K115" s="306"/>
    </row>
    <row r="116" s="1" customFormat="1" ht="15" customHeight="1">
      <c r="B116" s="317"/>
      <c r="C116" s="292" t="s">
        <v>48</v>
      </c>
      <c r="D116" s="292"/>
      <c r="E116" s="292"/>
      <c r="F116" s="315" t="s">
        <v>1045</v>
      </c>
      <c r="G116" s="292"/>
      <c r="H116" s="292" t="s">
        <v>1090</v>
      </c>
      <c r="I116" s="292" t="s">
        <v>1080</v>
      </c>
      <c r="J116" s="292"/>
      <c r="K116" s="306"/>
    </row>
    <row r="117" s="1" customFormat="1" ht="15" customHeight="1">
      <c r="B117" s="317"/>
      <c r="C117" s="292" t="s">
        <v>57</v>
      </c>
      <c r="D117" s="292"/>
      <c r="E117" s="292"/>
      <c r="F117" s="315" t="s">
        <v>1045</v>
      </c>
      <c r="G117" s="292"/>
      <c r="H117" s="292" t="s">
        <v>1091</v>
      </c>
      <c r="I117" s="292" t="s">
        <v>1092</v>
      </c>
      <c r="J117" s="292"/>
      <c r="K117" s="306"/>
    </row>
    <row r="118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="1" customFormat="1" ht="18.75" customHeight="1"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</row>
    <row r="12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="1" customFormat="1" ht="45" customHeight="1">
      <c r="B122" s="333"/>
      <c r="C122" s="283" t="s">
        <v>1093</v>
      </c>
      <c r="D122" s="283"/>
      <c r="E122" s="283"/>
      <c r="F122" s="283"/>
      <c r="G122" s="283"/>
      <c r="H122" s="283"/>
      <c r="I122" s="283"/>
      <c r="J122" s="283"/>
      <c r="K122" s="334"/>
    </row>
    <row r="123" s="1" customFormat="1" ht="17.25" customHeight="1">
      <c r="B123" s="335"/>
      <c r="C123" s="307" t="s">
        <v>1039</v>
      </c>
      <c r="D123" s="307"/>
      <c r="E123" s="307"/>
      <c r="F123" s="307" t="s">
        <v>1040</v>
      </c>
      <c r="G123" s="308"/>
      <c r="H123" s="307" t="s">
        <v>54</v>
      </c>
      <c r="I123" s="307" t="s">
        <v>57</v>
      </c>
      <c r="J123" s="307" t="s">
        <v>1041</v>
      </c>
      <c r="K123" s="336"/>
    </row>
    <row r="124" s="1" customFormat="1" ht="17.25" customHeight="1">
      <c r="B124" s="335"/>
      <c r="C124" s="309" t="s">
        <v>1042</v>
      </c>
      <c r="D124" s="309"/>
      <c r="E124" s="309"/>
      <c r="F124" s="310" t="s">
        <v>1043</v>
      </c>
      <c r="G124" s="311"/>
      <c r="H124" s="309"/>
      <c r="I124" s="309"/>
      <c r="J124" s="309" t="s">
        <v>1044</v>
      </c>
      <c r="K124" s="336"/>
    </row>
    <row r="125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="1" customFormat="1" ht="15" customHeight="1">
      <c r="B126" s="337"/>
      <c r="C126" s="292" t="s">
        <v>1048</v>
      </c>
      <c r="D126" s="314"/>
      <c r="E126" s="314"/>
      <c r="F126" s="315" t="s">
        <v>1045</v>
      </c>
      <c r="G126" s="292"/>
      <c r="H126" s="292" t="s">
        <v>1085</v>
      </c>
      <c r="I126" s="292" t="s">
        <v>1047</v>
      </c>
      <c r="J126" s="292">
        <v>120</v>
      </c>
      <c r="K126" s="340"/>
    </row>
    <row r="127" s="1" customFormat="1" ht="15" customHeight="1">
      <c r="B127" s="337"/>
      <c r="C127" s="292" t="s">
        <v>1094</v>
      </c>
      <c r="D127" s="292"/>
      <c r="E127" s="292"/>
      <c r="F127" s="315" t="s">
        <v>1045</v>
      </c>
      <c r="G127" s="292"/>
      <c r="H127" s="292" t="s">
        <v>1095</v>
      </c>
      <c r="I127" s="292" t="s">
        <v>1047</v>
      </c>
      <c r="J127" s="292" t="s">
        <v>1096</v>
      </c>
      <c r="K127" s="340"/>
    </row>
    <row r="128" s="1" customFormat="1" ht="15" customHeight="1">
      <c r="B128" s="337"/>
      <c r="C128" s="292" t="s">
        <v>993</v>
      </c>
      <c r="D128" s="292"/>
      <c r="E128" s="292"/>
      <c r="F128" s="315" t="s">
        <v>1045</v>
      </c>
      <c r="G128" s="292"/>
      <c r="H128" s="292" t="s">
        <v>1097</v>
      </c>
      <c r="I128" s="292" t="s">
        <v>1047</v>
      </c>
      <c r="J128" s="292" t="s">
        <v>1096</v>
      </c>
      <c r="K128" s="340"/>
    </row>
    <row r="129" s="1" customFormat="1" ht="15" customHeight="1">
      <c r="B129" s="337"/>
      <c r="C129" s="292" t="s">
        <v>1056</v>
      </c>
      <c r="D129" s="292"/>
      <c r="E129" s="292"/>
      <c r="F129" s="315" t="s">
        <v>1051</v>
      </c>
      <c r="G129" s="292"/>
      <c r="H129" s="292" t="s">
        <v>1057</v>
      </c>
      <c r="I129" s="292" t="s">
        <v>1047</v>
      </c>
      <c r="J129" s="292">
        <v>15</v>
      </c>
      <c r="K129" s="340"/>
    </row>
    <row r="130" s="1" customFormat="1" ht="15" customHeight="1">
      <c r="B130" s="337"/>
      <c r="C130" s="318" t="s">
        <v>1058</v>
      </c>
      <c r="D130" s="318"/>
      <c r="E130" s="318"/>
      <c r="F130" s="319" t="s">
        <v>1051</v>
      </c>
      <c r="G130" s="318"/>
      <c r="H130" s="318" t="s">
        <v>1059</v>
      </c>
      <c r="I130" s="318" t="s">
        <v>1047</v>
      </c>
      <c r="J130" s="318">
        <v>15</v>
      </c>
      <c r="K130" s="340"/>
    </row>
    <row r="131" s="1" customFormat="1" ht="15" customHeight="1">
      <c r="B131" s="337"/>
      <c r="C131" s="318" t="s">
        <v>1060</v>
      </c>
      <c r="D131" s="318"/>
      <c r="E131" s="318"/>
      <c r="F131" s="319" t="s">
        <v>1051</v>
      </c>
      <c r="G131" s="318"/>
      <c r="H131" s="318" t="s">
        <v>1061</v>
      </c>
      <c r="I131" s="318" t="s">
        <v>1047</v>
      </c>
      <c r="J131" s="318">
        <v>20</v>
      </c>
      <c r="K131" s="340"/>
    </row>
    <row r="132" s="1" customFormat="1" ht="15" customHeight="1">
      <c r="B132" s="337"/>
      <c r="C132" s="318" t="s">
        <v>1062</v>
      </c>
      <c r="D132" s="318"/>
      <c r="E132" s="318"/>
      <c r="F132" s="319" t="s">
        <v>1051</v>
      </c>
      <c r="G132" s="318"/>
      <c r="H132" s="318" t="s">
        <v>1063</v>
      </c>
      <c r="I132" s="318" t="s">
        <v>1047</v>
      </c>
      <c r="J132" s="318">
        <v>20</v>
      </c>
      <c r="K132" s="340"/>
    </row>
    <row r="133" s="1" customFormat="1" ht="15" customHeight="1">
      <c r="B133" s="337"/>
      <c r="C133" s="292" t="s">
        <v>1050</v>
      </c>
      <c r="D133" s="292"/>
      <c r="E133" s="292"/>
      <c r="F133" s="315" t="s">
        <v>1051</v>
      </c>
      <c r="G133" s="292"/>
      <c r="H133" s="292" t="s">
        <v>1085</v>
      </c>
      <c r="I133" s="292" t="s">
        <v>1047</v>
      </c>
      <c r="J133" s="292">
        <v>50</v>
      </c>
      <c r="K133" s="340"/>
    </row>
    <row r="134" s="1" customFormat="1" ht="15" customHeight="1">
      <c r="B134" s="337"/>
      <c r="C134" s="292" t="s">
        <v>1064</v>
      </c>
      <c r="D134" s="292"/>
      <c r="E134" s="292"/>
      <c r="F134" s="315" t="s">
        <v>1051</v>
      </c>
      <c r="G134" s="292"/>
      <c r="H134" s="292" t="s">
        <v>1085</v>
      </c>
      <c r="I134" s="292" t="s">
        <v>1047</v>
      </c>
      <c r="J134" s="292">
        <v>50</v>
      </c>
      <c r="K134" s="340"/>
    </row>
    <row r="135" s="1" customFormat="1" ht="15" customHeight="1">
      <c r="B135" s="337"/>
      <c r="C135" s="292" t="s">
        <v>1070</v>
      </c>
      <c r="D135" s="292"/>
      <c r="E135" s="292"/>
      <c r="F135" s="315" t="s">
        <v>1051</v>
      </c>
      <c r="G135" s="292"/>
      <c r="H135" s="292" t="s">
        <v>1085</v>
      </c>
      <c r="I135" s="292" t="s">
        <v>1047</v>
      </c>
      <c r="J135" s="292">
        <v>50</v>
      </c>
      <c r="K135" s="340"/>
    </row>
    <row r="136" s="1" customFormat="1" ht="15" customHeight="1">
      <c r="B136" s="337"/>
      <c r="C136" s="292" t="s">
        <v>1072</v>
      </c>
      <c r="D136" s="292"/>
      <c r="E136" s="292"/>
      <c r="F136" s="315" t="s">
        <v>1051</v>
      </c>
      <c r="G136" s="292"/>
      <c r="H136" s="292" t="s">
        <v>1085</v>
      </c>
      <c r="I136" s="292" t="s">
        <v>1047</v>
      </c>
      <c r="J136" s="292">
        <v>50</v>
      </c>
      <c r="K136" s="340"/>
    </row>
    <row r="137" s="1" customFormat="1" ht="15" customHeight="1">
      <c r="B137" s="337"/>
      <c r="C137" s="292" t="s">
        <v>1073</v>
      </c>
      <c r="D137" s="292"/>
      <c r="E137" s="292"/>
      <c r="F137" s="315" t="s">
        <v>1051</v>
      </c>
      <c r="G137" s="292"/>
      <c r="H137" s="292" t="s">
        <v>1098</v>
      </c>
      <c r="I137" s="292" t="s">
        <v>1047</v>
      </c>
      <c r="J137" s="292">
        <v>255</v>
      </c>
      <c r="K137" s="340"/>
    </row>
    <row r="138" s="1" customFormat="1" ht="15" customHeight="1">
      <c r="B138" s="337"/>
      <c r="C138" s="292" t="s">
        <v>1075</v>
      </c>
      <c r="D138" s="292"/>
      <c r="E138" s="292"/>
      <c r="F138" s="315" t="s">
        <v>1045</v>
      </c>
      <c r="G138" s="292"/>
      <c r="H138" s="292" t="s">
        <v>1099</v>
      </c>
      <c r="I138" s="292" t="s">
        <v>1077</v>
      </c>
      <c r="J138" s="292"/>
      <c r="K138" s="340"/>
    </row>
    <row r="139" s="1" customFormat="1" ht="15" customHeight="1">
      <c r="B139" s="337"/>
      <c r="C139" s="292" t="s">
        <v>1078</v>
      </c>
      <c r="D139" s="292"/>
      <c r="E139" s="292"/>
      <c r="F139" s="315" t="s">
        <v>1045</v>
      </c>
      <c r="G139" s="292"/>
      <c r="H139" s="292" t="s">
        <v>1100</v>
      </c>
      <c r="I139" s="292" t="s">
        <v>1080</v>
      </c>
      <c r="J139" s="292"/>
      <c r="K139" s="340"/>
    </row>
    <row r="140" s="1" customFormat="1" ht="15" customHeight="1">
      <c r="B140" s="337"/>
      <c r="C140" s="292" t="s">
        <v>1081</v>
      </c>
      <c r="D140" s="292"/>
      <c r="E140" s="292"/>
      <c r="F140" s="315" t="s">
        <v>1045</v>
      </c>
      <c r="G140" s="292"/>
      <c r="H140" s="292" t="s">
        <v>1081</v>
      </c>
      <c r="I140" s="292" t="s">
        <v>1080</v>
      </c>
      <c r="J140" s="292"/>
      <c r="K140" s="340"/>
    </row>
    <row r="141" s="1" customFormat="1" ht="15" customHeight="1">
      <c r="B141" s="337"/>
      <c r="C141" s="292" t="s">
        <v>38</v>
      </c>
      <c r="D141" s="292"/>
      <c r="E141" s="292"/>
      <c r="F141" s="315" t="s">
        <v>1045</v>
      </c>
      <c r="G141" s="292"/>
      <c r="H141" s="292" t="s">
        <v>1101</v>
      </c>
      <c r="I141" s="292" t="s">
        <v>1080</v>
      </c>
      <c r="J141" s="292"/>
      <c r="K141" s="340"/>
    </row>
    <row r="142" s="1" customFormat="1" ht="15" customHeight="1">
      <c r="B142" s="337"/>
      <c r="C142" s="292" t="s">
        <v>1102</v>
      </c>
      <c r="D142" s="292"/>
      <c r="E142" s="292"/>
      <c r="F142" s="315" t="s">
        <v>1045</v>
      </c>
      <c r="G142" s="292"/>
      <c r="H142" s="292" t="s">
        <v>1103</v>
      </c>
      <c r="I142" s="292" t="s">
        <v>1080</v>
      </c>
      <c r="J142" s="292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="1" customFormat="1" ht="18.75" customHeight="1"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</row>
    <row r="146" s="1" customFormat="1" ht="7.5" customHeight="1">
      <c r="B146" s="301"/>
      <c r="C146" s="302"/>
      <c r="D146" s="302"/>
      <c r="E146" s="302"/>
      <c r="F146" s="302"/>
      <c r="G146" s="302"/>
      <c r="H146" s="302"/>
      <c r="I146" s="302"/>
      <c r="J146" s="302"/>
      <c r="K146" s="303"/>
    </row>
    <row r="147" s="1" customFormat="1" ht="45" customHeight="1">
      <c r="B147" s="304"/>
      <c r="C147" s="305" t="s">
        <v>1104</v>
      </c>
      <c r="D147" s="305"/>
      <c r="E147" s="305"/>
      <c r="F147" s="305"/>
      <c r="G147" s="305"/>
      <c r="H147" s="305"/>
      <c r="I147" s="305"/>
      <c r="J147" s="305"/>
      <c r="K147" s="306"/>
    </row>
    <row r="148" s="1" customFormat="1" ht="17.25" customHeight="1">
      <c r="B148" s="304"/>
      <c r="C148" s="307" t="s">
        <v>1039</v>
      </c>
      <c r="D148" s="307"/>
      <c r="E148" s="307"/>
      <c r="F148" s="307" t="s">
        <v>1040</v>
      </c>
      <c r="G148" s="308"/>
      <c r="H148" s="307" t="s">
        <v>54</v>
      </c>
      <c r="I148" s="307" t="s">
        <v>57</v>
      </c>
      <c r="J148" s="307" t="s">
        <v>1041</v>
      </c>
      <c r="K148" s="306"/>
    </row>
    <row r="149" s="1" customFormat="1" ht="17.25" customHeight="1">
      <c r="B149" s="304"/>
      <c r="C149" s="309" t="s">
        <v>1042</v>
      </c>
      <c r="D149" s="309"/>
      <c r="E149" s="309"/>
      <c r="F149" s="310" t="s">
        <v>1043</v>
      </c>
      <c r="G149" s="311"/>
      <c r="H149" s="309"/>
      <c r="I149" s="309"/>
      <c r="J149" s="309" t="s">
        <v>1044</v>
      </c>
      <c r="K149" s="306"/>
    </row>
    <row r="150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="1" customFormat="1" ht="15" customHeight="1">
      <c r="B151" s="317"/>
      <c r="C151" s="344" t="s">
        <v>1048</v>
      </c>
      <c r="D151" s="292"/>
      <c r="E151" s="292"/>
      <c r="F151" s="345" t="s">
        <v>1045</v>
      </c>
      <c r="G151" s="292"/>
      <c r="H151" s="344" t="s">
        <v>1085</v>
      </c>
      <c r="I151" s="344" t="s">
        <v>1047</v>
      </c>
      <c r="J151" s="344">
        <v>120</v>
      </c>
      <c r="K151" s="340"/>
    </row>
    <row r="152" s="1" customFormat="1" ht="15" customHeight="1">
      <c r="B152" s="317"/>
      <c r="C152" s="344" t="s">
        <v>1094</v>
      </c>
      <c r="D152" s="292"/>
      <c r="E152" s="292"/>
      <c r="F152" s="345" t="s">
        <v>1045</v>
      </c>
      <c r="G152" s="292"/>
      <c r="H152" s="344" t="s">
        <v>1105</v>
      </c>
      <c r="I152" s="344" t="s">
        <v>1047</v>
      </c>
      <c r="J152" s="344" t="s">
        <v>1096</v>
      </c>
      <c r="K152" s="340"/>
    </row>
    <row r="153" s="1" customFormat="1" ht="15" customHeight="1">
      <c r="B153" s="317"/>
      <c r="C153" s="344" t="s">
        <v>993</v>
      </c>
      <c r="D153" s="292"/>
      <c r="E153" s="292"/>
      <c r="F153" s="345" t="s">
        <v>1045</v>
      </c>
      <c r="G153" s="292"/>
      <c r="H153" s="344" t="s">
        <v>1106</v>
      </c>
      <c r="I153" s="344" t="s">
        <v>1047</v>
      </c>
      <c r="J153" s="344" t="s">
        <v>1096</v>
      </c>
      <c r="K153" s="340"/>
    </row>
    <row r="154" s="1" customFormat="1" ht="15" customHeight="1">
      <c r="B154" s="317"/>
      <c r="C154" s="344" t="s">
        <v>1050</v>
      </c>
      <c r="D154" s="292"/>
      <c r="E154" s="292"/>
      <c r="F154" s="345" t="s">
        <v>1051</v>
      </c>
      <c r="G154" s="292"/>
      <c r="H154" s="344" t="s">
        <v>1085</v>
      </c>
      <c r="I154" s="344" t="s">
        <v>1047</v>
      </c>
      <c r="J154" s="344">
        <v>50</v>
      </c>
      <c r="K154" s="340"/>
    </row>
    <row r="155" s="1" customFormat="1" ht="15" customHeight="1">
      <c r="B155" s="317"/>
      <c r="C155" s="344" t="s">
        <v>1053</v>
      </c>
      <c r="D155" s="292"/>
      <c r="E155" s="292"/>
      <c r="F155" s="345" t="s">
        <v>1045</v>
      </c>
      <c r="G155" s="292"/>
      <c r="H155" s="344" t="s">
        <v>1085</v>
      </c>
      <c r="I155" s="344" t="s">
        <v>1055</v>
      </c>
      <c r="J155" s="344"/>
      <c r="K155" s="340"/>
    </row>
    <row r="156" s="1" customFormat="1" ht="15" customHeight="1">
      <c r="B156" s="317"/>
      <c r="C156" s="344" t="s">
        <v>1064</v>
      </c>
      <c r="D156" s="292"/>
      <c r="E156" s="292"/>
      <c r="F156" s="345" t="s">
        <v>1051</v>
      </c>
      <c r="G156" s="292"/>
      <c r="H156" s="344" t="s">
        <v>1085</v>
      </c>
      <c r="I156" s="344" t="s">
        <v>1047</v>
      </c>
      <c r="J156" s="344">
        <v>50</v>
      </c>
      <c r="K156" s="340"/>
    </row>
    <row r="157" s="1" customFormat="1" ht="15" customHeight="1">
      <c r="B157" s="317"/>
      <c r="C157" s="344" t="s">
        <v>1072</v>
      </c>
      <c r="D157" s="292"/>
      <c r="E157" s="292"/>
      <c r="F157" s="345" t="s">
        <v>1051</v>
      </c>
      <c r="G157" s="292"/>
      <c r="H157" s="344" t="s">
        <v>1085</v>
      </c>
      <c r="I157" s="344" t="s">
        <v>1047</v>
      </c>
      <c r="J157" s="344">
        <v>50</v>
      </c>
      <c r="K157" s="340"/>
    </row>
    <row r="158" s="1" customFormat="1" ht="15" customHeight="1">
      <c r="B158" s="317"/>
      <c r="C158" s="344" t="s">
        <v>1070</v>
      </c>
      <c r="D158" s="292"/>
      <c r="E158" s="292"/>
      <c r="F158" s="345" t="s">
        <v>1051</v>
      </c>
      <c r="G158" s="292"/>
      <c r="H158" s="344" t="s">
        <v>1085</v>
      </c>
      <c r="I158" s="344" t="s">
        <v>1047</v>
      </c>
      <c r="J158" s="344">
        <v>50</v>
      </c>
      <c r="K158" s="340"/>
    </row>
    <row r="159" s="1" customFormat="1" ht="15" customHeight="1">
      <c r="B159" s="317"/>
      <c r="C159" s="344" t="s">
        <v>82</v>
      </c>
      <c r="D159" s="292"/>
      <c r="E159" s="292"/>
      <c r="F159" s="345" t="s">
        <v>1045</v>
      </c>
      <c r="G159" s="292"/>
      <c r="H159" s="344" t="s">
        <v>1107</v>
      </c>
      <c r="I159" s="344" t="s">
        <v>1047</v>
      </c>
      <c r="J159" s="344" t="s">
        <v>1108</v>
      </c>
      <c r="K159" s="340"/>
    </row>
    <row r="160" s="1" customFormat="1" ht="15" customHeight="1">
      <c r="B160" s="317"/>
      <c r="C160" s="344" t="s">
        <v>1109</v>
      </c>
      <c r="D160" s="292"/>
      <c r="E160" s="292"/>
      <c r="F160" s="345" t="s">
        <v>1045</v>
      </c>
      <c r="G160" s="292"/>
      <c r="H160" s="344" t="s">
        <v>1110</v>
      </c>
      <c r="I160" s="344" t="s">
        <v>1080</v>
      </c>
      <c r="J160" s="344"/>
      <c r="K160" s="340"/>
    </row>
    <row r="16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="1" customFormat="1" ht="18.75" customHeight="1"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</row>
    <row r="164" s="1" customFormat="1" ht="7.5" customHeight="1">
      <c r="B164" s="279"/>
      <c r="C164" s="280"/>
      <c r="D164" s="280"/>
      <c r="E164" s="280"/>
      <c r="F164" s="280"/>
      <c r="G164" s="280"/>
      <c r="H164" s="280"/>
      <c r="I164" s="280"/>
      <c r="J164" s="280"/>
      <c r="K164" s="281"/>
    </row>
    <row r="165" s="1" customFormat="1" ht="45" customHeight="1">
      <c r="B165" s="282"/>
      <c r="C165" s="283" t="s">
        <v>1111</v>
      </c>
      <c r="D165" s="283"/>
      <c r="E165" s="283"/>
      <c r="F165" s="283"/>
      <c r="G165" s="283"/>
      <c r="H165" s="283"/>
      <c r="I165" s="283"/>
      <c r="J165" s="283"/>
      <c r="K165" s="284"/>
    </row>
    <row r="166" s="1" customFormat="1" ht="17.25" customHeight="1">
      <c r="B166" s="282"/>
      <c r="C166" s="307" t="s">
        <v>1039</v>
      </c>
      <c r="D166" s="307"/>
      <c r="E166" s="307"/>
      <c r="F166" s="307" t="s">
        <v>1040</v>
      </c>
      <c r="G166" s="349"/>
      <c r="H166" s="350" t="s">
        <v>54</v>
      </c>
      <c r="I166" s="350" t="s">
        <v>57</v>
      </c>
      <c r="J166" s="307" t="s">
        <v>1041</v>
      </c>
      <c r="K166" s="284"/>
    </row>
    <row r="167" s="1" customFormat="1" ht="17.25" customHeight="1">
      <c r="B167" s="285"/>
      <c r="C167" s="309" t="s">
        <v>1042</v>
      </c>
      <c r="D167" s="309"/>
      <c r="E167" s="309"/>
      <c r="F167" s="310" t="s">
        <v>1043</v>
      </c>
      <c r="G167" s="351"/>
      <c r="H167" s="352"/>
      <c r="I167" s="352"/>
      <c r="J167" s="309" t="s">
        <v>1044</v>
      </c>
      <c r="K167" s="287"/>
    </row>
    <row r="168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="1" customFormat="1" ht="15" customHeight="1">
      <c r="B169" s="317"/>
      <c r="C169" s="292" t="s">
        <v>1048</v>
      </c>
      <c r="D169" s="292"/>
      <c r="E169" s="292"/>
      <c r="F169" s="315" t="s">
        <v>1045</v>
      </c>
      <c r="G169" s="292"/>
      <c r="H169" s="292" t="s">
        <v>1085</v>
      </c>
      <c r="I169" s="292" t="s">
        <v>1047</v>
      </c>
      <c r="J169" s="292">
        <v>120</v>
      </c>
      <c r="K169" s="340"/>
    </row>
    <row r="170" s="1" customFormat="1" ht="15" customHeight="1">
      <c r="B170" s="317"/>
      <c r="C170" s="292" t="s">
        <v>1094</v>
      </c>
      <c r="D170" s="292"/>
      <c r="E170" s="292"/>
      <c r="F170" s="315" t="s">
        <v>1045</v>
      </c>
      <c r="G170" s="292"/>
      <c r="H170" s="292" t="s">
        <v>1095</v>
      </c>
      <c r="I170" s="292" t="s">
        <v>1047</v>
      </c>
      <c r="J170" s="292" t="s">
        <v>1096</v>
      </c>
      <c r="K170" s="340"/>
    </row>
    <row r="171" s="1" customFormat="1" ht="15" customHeight="1">
      <c r="B171" s="317"/>
      <c r="C171" s="292" t="s">
        <v>993</v>
      </c>
      <c r="D171" s="292"/>
      <c r="E171" s="292"/>
      <c r="F171" s="315" t="s">
        <v>1045</v>
      </c>
      <c r="G171" s="292"/>
      <c r="H171" s="292" t="s">
        <v>1112</v>
      </c>
      <c r="I171" s="292" t="s">
        <v>1047</v>
      </c>
      <c r="J171" s="292" t="s">
        <v>1096</v>
      </c>
      <c r="K171" s="340"/>
    </row>
    <row r="172" s="1" customFormat="1" ht="15" customHeight="1">
      <c r="B172" s="317"/>
      <c r="C172" s="292" t="s">
        <v>1050</v>
      </c>
      <c r="D172" s="292"/>
      <c r="E172" s="292"/>
      <c r="F172" s="315" t="s">
        <v>1051</v>
      </c>
      <c r="G172" s="292"/>
      <c r="H172" s="292" t="s">
        <v>1112</v>
      </c>
      <c r="I172" s="292" t="s">
        <v>1047</v>
      </c>
      <c r="J172" s="292">
        <v>50</v>
      </c>
      <c r="K172" s="340"/>
    </row>
    <row r="173" s="1" customFormat="1" ht="15" customHeight="1">
      <c r="B173" s="317"/>
      <c r="C173" s="292" t="s">
        <v>1053</v>
      </c>
      <c r="D173" s="292"/>
      <c r="E173" s="292"/>
      <c r="F173" s="315" t="s">
        <v>1045</v>
      </c>
      <c r="G173" s="292"/>
      <c r="H173" s="292" t="s">
        <v>1112</v>
      </c>
      <c r="I173" s="292" t="s">
        <v>1055</v>
      </c>
      <c r="J173" s="292"/>
      <c r="K173" s="340"/>
    </row>
    <row r="174" s="1" customFormat="1" ht="15" customHeight="1">
      <c r="B174" s="317"/>
      <c r="C174" s="292" t="s">
        <v>1064</v>
      </c>
      <c r="D174" s="292"/>
      <c r="E174" s="292"/>
      <c r="F174" s="315" t="s">
        <v>1051</v>
      </c>
      <c r="G174" s="292"/>
      <c r="H174" s="292" t="s">
        <v>1112</v>
      </c>
      <c r="I174" s="292" t="s">
        <v>1047</v>
      </c>
      <c r="J174" s="292">
        <v>50</v>
      </c>
      <c r="K174" s="340"/>
    </row>
    <row r="175" s="1" customFormat="1" ht="15" customHeight="1">
      <c r="B175" s="317"/>
      <c r="C175" s="292" t="s">
        <v>1072</v>
      </c>
      <c r="D175" s="292"/>
      <c r="E175" s="292"/>
      <c r="F175" s="315" t="s">
        <v>1051</v>
      </c>
      <c r="G175" s="292"/>
      <c r="H175" s="292" t="s">
        <v>1112</v>
      </c>
      <c r="I175" s="292" t="s">
        <v>1047</v>
      </c>
      <c r="J175" s="292">
        <v>50</v>
      </c>
      <c r="K175" s="340"/>
    </row>
    <row r="176" s="1" customFormat="1" ht="15" customHeight="1">
      <c r="B176" s="317"/>
      <c r="C176" s="292" t="s">
        <v>1070</v>
      </c>
      <c r="D176" s="292"/>
      <c r="E176" s="292"/>
      <c r="F176" s="315" t="s">
        <v>1051</v>
      </c>
      <c r="G176" s="292"/>
      <c r="H176" s="292" t="s">
        <v>1112</v>
      </c>
      <c r="I176" s="292" t="s">
        <v>1047</v>
      </c>
      <c r="J176" s="292">
        <v>50</v>
      </c>
      <c r="K176" s="340"/>
    </row>
    <row r="177" s="1" customFormat="1" ht="15" customHeight="1">
      <c r="B177" s="317"/>
      <c r="C177" s="292" t="s">
        <v>106</v>
      </c>
      <c r="D177" s="292"/>
      <c r="E177" s="292"/>
      <c r="F177" s="315" t="s">
        <v>1045</v>
      </c>
      <c r="G177" s="292"/>
      <c r="H177" s="292" t="s">
        <v>1113</v>
      </c>
      <c r="I177" s="292" t="s">
        <v>1114</v>
      </c>
      <c r="J177" s="292"/>
      <c r="K177" s="340"/>
    </row>
    <row r="178" s="1" customFormat="1" ht="15" customHeight="1">
      <c r="B178" s="317"/>
      <c r="C178" s="292" t="s">
        <v>57</v>
      </c>
      <c r="D178" s="292"/>
      <c r="E178" s="292"/>
      <c r="F178" s="315" t="s">
        <v>1045</v>
      </c>
      <c r="G178" s="292"/>
      <c r="H178" s="292" t="s">
        <v>1115</v>
      </c>
      <c r="I178" s="292" t="s">
        <v>1116</v>
      </c>
      <c r="J178" s="292">
        <v>1</v>
      </c>
      <c r="K178" s="340"/>
    </row>
    <row r="179" s="1" customFormat="1" ht="15" customHeight="1">
      <c r="B179" s="317"/>
      <c r="C179" s="292" t="s">
        <v>53</v>
      </c>
      <c r="D179" s="292"/>
      <c r="E179" s="292"/>
      <c r="F179" s="315" t="s">
        <v>1045</v>
      </c>
      <c r="G179" s="292"/>
      <c r="H179" s="292" t="s">
        <v>1117</v>
      </c>
      <c r="I179" s="292" t="s">
        <v>1047</v>
      </c>
      <c r="J179" s="292">
        <v>20</v>
      </c>
      <c r="K179" s="340"/>
    </row>
    <row r="180" s="1" customFormat="1" ht="15" customHeight="1">
      <c r="B180" s="317"/>
      <c r="C180" s="292" t="s">
        <v>54</v>
      </c>
      <c r="D180" s="292"/>
      <c r="E180" s="292"/>
      <c r="F180" s="315" t="s">
        <v>1045</v>
      </c>
      <c r="G180" s="292"/>
      <c r="H180" s="292" t="s">
        <v>1118</v>
      </c>
      <c r="I180" s="292" t="s">
        <v>1047</v>
      </c>
      <c r="J180" s="292">
        <v>255</v>
      </c>
      <c r="K180" s="340"/>
    </row>
    <row r="181" s="1" customFormat="1" ht="15" customHeight="1">
      <c r="B181" s="317"/>
      <c r="C181" s="292" t="s">
        <v>107</v>
      </c>
      <c r="D181" s="292"/>
      <c r="E181" s="292"/>
      <c r="F181" s="315" t="s">
        <v>1045</v>
      </c>
      <c r="G181" s="292"/>
      <c r="H181" s="292" t="s">
        <v>1009</v>
      </c>
      <c r="I181" s="292" t="s">
        <v>1047</v>
      </c>
      <c r="J181" s="292">
        <v>10</v>
      </c>
      <c r="K181" s="340"/>
    </row>
    <row r="182" s="1" customFormat="1" ht="15" customHeight="1">
      <c r="B182" s="317"/>
      <c r="C182" s="292" t="s">
        <v>108</v>
      </c>
      <c r="D182" s="292"/>
      <c r="E182" s="292"/>
      <c r="F182" s="315" t="s">
        <v>1045</v>
      </c>
      <c r="G182" s="292"/>
      <c r="H182" s="292" t="s">
        <v>1119</v>
      </c>
      <c r="I182" s="292" t="s">
        <v>1080</v>
      </c>
      <c r="J182" s="292"/>
      <c r="K182" s="340"/>
    </row>
    <row r="183" s="1" customFormat="1" ht="15" customHeight="1">
      <c r="B183" s="317"/>
      <c r="C183" s="292" t="s">
        <v>1120</v>
      </c>
      <c r="D183" s="292"/>
      <c r="E183" s="292"/>
      <c r="F183" s="315" t="s">
        <v>1045</v>
      </c>
      <c r="G183" s="292"/>
      <c r="H183" s="292" t="s">
        <v>1121</v>
      </c>
      <c r="I183" s="292" t="s">
        <v>1080</v>
      </c>
      <c r="J183" s="292"/>
      <c r="K183" s="340"/>
    </row>
    <row r="184" s="1" customFormat="1" ht="15" customHeight="1">
      <c r="B184" s="317"/>
      <c r="C184" s="292" t="s">
        <v>1109</v>
      </c>
      <c r="D184" s="292"/>
      <c r="E184" s="292"/>
      <c r="F184" s="315" t="s">
        <v>1045</v>
      </c>
      <c r="G184" s="292"/>
      <c r="H184" s="292" t="s">
        <v>1122</v>
      </c>
      <c r="I184" s="292" t="s">
        <v>1080</v>
      </c>
      <c r="J184" s="292"/>
      <c r="K184" s="340"/>
    </row>
    <row r="185" s="1" customFormat="1" ht="15" customHeight="1">
      <c r="B185" s="317"/>
      <c r="C185" s="292" t="s">
        <v>110</v>
      </c>
      <c r="D185" s="292"/>
      <c r="E185" s="292"/>
      <c r="F185" s="315" t="s">
        <v>1051</v>
      </c>
      <c r="G185" s="292"/>
      <c r="H185" s="292" t="s">
        <v>1123</v>
      </c>
      <c r="I185" s="292" t="s">
        <v>1047</v>
      </c>
      <c r="J185" s="292">
        <v>50</v>
      </c>
      <c r="K185" s="340"/>
    </row>
    <row r="186" s="1" customFormat="1" ht="15" customHeight="1">
      <c r="B186" s="317"/>
      <c r="C186" s="292" t="s">
        <v>1124</v>
      </c>
      <c r="D186" s="292"/>
      <c r="E186" s="292"/>
      <c r="F186" s="315" t="s">
        <v>1051</v>
      </c>
      <c r="G186" s="292"/>
      <c r="H186" s="292" t="s">
        <v>1125</v>
      </c>
      <c r="I186" s="292" t="s">
        <v>1126</v>
      </c>
      <c r="J186" s="292"/>
      <c r="K186" s="340"/>
    </row>
    <row r="187" s="1" customFormat="1" ht="15" customHeight="1">
      <c r="B187" s="317"/>
      <c r="C187" s="292" t="s">
        <v>1127</v>
      </c>
      <c r="D187" s="292"/>
      <c r="E187" s="292"/>
      <c r="F187" s="315" t="s">
        <v>1051</v>
      </c>
      <c r="G187" s="292"/>
      <c r="H187" s="292" t="s">
        <v>1128</v>
      </c>
      <c r="I187" s="292" t="s">
        <v>1126</v>
      </c>
      <c r="J187" s="292"/>
      <c r="K187" s="340"/>
    </row>
    <row r="188" s="1" customFormat="1" ht="15" customHeight="1">
      <c r="B188" s="317"/>
      <c r="C188" s="292" t="s">
        <v>1129</v>
      </c>
      <c r="D188" s="292"/>
      <c r="E188" s="292"/>
      <c r="F188" s="315" t="s">
        <v>1051</v>
      </c>
      <c r="G188" s="292"/>
      <c r="H188" s="292" t="s">
        <v>1130</v>
      </c>
      <c r="I188" s="292" t="s">
        <v>1126</v>
      </c>
      <c r="J188" s="292"/>
      <c r="K188" s="340"/>
    </row>
    <row r="189" s="1" customFormat="1" ht="15" customHeight="1">
      <c r="B189" s="317"/>
      <c r="C189" s="353" t="s">
        <v>1131</v>
      </c>
      <c r="D189" s="292"/>
      <c r="E189" s="292"/>
      <c r="F189" s="315" t="s">
        <v>1051</v>
      </c>
      <c r="G189" s="292"/>
      <c r="H189" s="292" t="s">
        <v>1132</v>
      </c>
      <c r="I189" s="292" t="s">
        <v>1133</v>
      </c>
      <c r="J189" s="354" t="s">
        <v>1134</v>
      </c>
      <c r="K189" s="340"/>
    </row>
    <row r="190" s="1" customFormat="1" ht="15" customHeight="1">
      <c r="B190" s="317"/>
      <c r="C190" s="353" t="s">
        <v>42</v>
      </c>
      <c r="D190" s="292"/>
      <c r="E190" s="292"/>
      <c r="F190" s="315" t="s">
        <v>1045</v>
      </c>
      <c r="G190" s="292"/>
      <c r="H190" s="289" t="s">
        <v>1135</v>
      </c>
      <c r="I190" s="292" t="s">
        <v>1136</v>
      </c>
      <c r="J190" s="292"/>
      <c r="K190" s="340"/>
    </row>
    <row r="191" s="1" customFormat="1" ht="15" customHeight="1">
      <c r="B191" s="317"/>
      <c r="C191" s="353" t="s">
        <v>1137</v>
      </c>
      <c r="D191" s="292"/>
      <c r="E191" s="292"/>
      <c r="F191" s="315" t="s">
        <v>1045</v>
      </c>
      <c r="G191" s="292"/>
      <c r="H191" s="292" t="s">
        <v>1138</v>
      </c>
      <c r="I191" s="292" t="s">
        <v>1080</v>
      </c>
      <c r="J191" s="292"/>
      <c r="K191" s="340"/>
    </row>
    <row r="192" s="1" customFormat="1" ht="15" customHeight="1">
      <c r="B192" s="317"/>
      <c r="C192" s="353" t="s">
        <v>1139</v>
      </c>
      <c r="D192" s="292"/>
      <c r="E192" s="292"/>
      <c r="F192" s="315" t="s">
        <v>1045</v>
      </c>
      <c r="G192" s="292"/>
      <c r="H192" s="292" t="s">
        <v>1140</v>
      </c>
      <c r="I192" s="292" t="s">
        <v>1080</v>
      </c>
      <c r="J192" s="292"/>
      <c r="K192" s="340"/>
    </row>
    <row r="193" s="1" customFormat="1" ht="15" customHeight="1">
      <c r="B193" s="317"/>
      <c r="C193" s="353" t="s">
        <v>1141</v>
      </c>
      <c r="D193" s="292"/>
      <c r="E193" s="292"/>
      <c r="F193" s="315" t="s">
        <v>1051</v>
      </c>
      <c r="G193" s="292"/>
      <c r="H193" s="292" t="s">
        <v>1142</v>
      </c>
      <c r="I193" s="292" t="s">
        <v>1080</v>
      </c>
      <c r="J193" s="292"/>
      <c r="K193" s="340"/>
    </row>
    <row r="194" s="1" customFormat="1" ht="15" customHeight="1">
      <c r="B194" s="346"/>
      <c r="C194" s="355"/>
      <c r="D194" s="326"/>
      <c r="E194" s="326"/>
      <c r="F194" s="326"/>
      <c r="G194" s="326"/>
      <c r="H194" s="326"/>
      <c r="I194" s="326"/>
      <c r="J194" s="326"/>
      <c r="K194" s="347"/>
    </row>
    <row r="195" s="1" customFormat="1" ht="18.75" customHeight="1">
      <c r="B195" s="328"/>
      <c r="C195" s="338"/>
      <c r="D195" s="338"/>
      <c r="E195" s="338"/>
      <c r="F195" s="348"/>
      <c r="G195" s="338"/>
      <c r="H195" s="338"/>
      <c r="I195" s="338"/>
      <c r="J195" s="338"/>
      <c r="K195" s="328"/>
    </row>
    <row r="196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="1" customFormat="1" ht="18.75" customHeight="1">
      <c r="B197" s="300"/>
      <c r="C197" s="300"/>
      <c r="D197" s="300"/>
      <c r="E197" s="300"/>
      <c r="F197" s="300"/>
      <c r="G197" s="300"/>
      <c r="H197" s="300"/>
      <c r="I197" s="300"/>
      <c r="J197" s="300"/>
      <c r="K197" s="300"/>
    </row>
    <row r="198" s="1" customFormat="1" ht="13.5">
      <c r="B198" s="279"/>
      <c r="C198" s="280"/>
      <c r="D198" s="280"/>
      <c r="E198" s="280"/>
      <c r="F198" s="280"/>
      <c r="G198" s="280"/>
      <c r="H198" s="280"/>
      <c r="I198" s="280"/>
      <c r="J198" s="280"/>
      <c r="K198" s="281"/>
    </row>
    <row r="199" s="1" customFormat="1" ht="21">
      <c r="B199" s="282"/>
      <c r="C199" s="283" t="s">
        <v>1143</v>
      </c>
      <c r="D199" s="283"/>
      <c r="E199" s="283"/>
      <c r="F199" s="283"/>
      <c r="G199" s="283"/>
      <c r="H199" s="283"/>
      <c r="I199" s="283"/>
      <c r="J199" s="283"/>
      <c r="K199" s="284"/>
    </row>
    <row r="200" s="1" customFormat="1" ht="25.5" customHeight="1">
      <c r="B200" s="282"/>
      <c r="C200" s="356" t="s">
        <v>1144</v>
      </c>
      <c r="D200" s="356"/>
      <c r="E200" s="356"/>
      <c r="F200" s="356" t="s">
        <v>1145</v>
      </c>
      <c r="G200" s="357"/>
      <c r="H200" s="356" t="s">
        <v>1146</v>
      </c>
      <c r="I200" s="356"/>
      <c r="J200" s="356"/>
      <c r="K200" s="284"/>
    </row>
    <row r="201" s="1" customFormat="1" ht="5.25" customHeight="1">
      <c r="B201" s="317"/>
      <c r="C201" s="312"/>
      <c r="D201" s="312"/>
      <c r="E201" s="312"/>
      <c r="F201" s="312"/>
      <c r="G201" s="338"/>
      <c r="H201" s="312"/>
      <c r="I201" s="312"/>
      <c r="J201" s="312"/>
      <c r="K201" s="340"/>
    </row>
    <row r="202" s="1" customFormat="1" ht="15" customHeight="1">
      <c r="B202" s="317"/>
      <c r="C202" s="292" t="s">
        <v>1136</v>
      </c>
      <c r="D202" s="292"/>
      <c r="E202" s="292"/>
      <c r="F202" s="315" t="s">
        <v>43</v>
      </c>
      <c r="G202" s="292"/>
      <c r="H202" s="292" t="s">
        <v>1147</v>
      </c>
      <c r="I202" s="292"/>
      <c r="J202" s="292"/>
      <c r="K202" s="340"/>
    </row>
    <row r="203" s="1" customFormat="1" ht="15" customHeight="1">
      <c r="B203" s="317"/>
      <c r="C203" s="292"/>
      <c r="D203" s="292"/>
      <c r="E203" s="292"/>
      <c r="F203" s="315" t="s">
        <v>44</v>
      </c>
      <c r="G203" s="292"/>
      <c r="H203" s="292" t="s">
        <v>1148</v>
      </c>
      <c r="I203" s="292"/>
      <c r="J203" s="292"/>
      <c r="K203" s="340"/>
    </row>
    <row r="204" s="1" customFormat="1" ht="15" customHeight="1">
      <c r="B204" s="317"/>
      <c r="C204" s="292"/>
      <c r="D204" s="292"/>
      <c r="E204" s="292"/>
      <c r="F204" s="315" t="s">
        <v>47</v>
      </c>
      <c r="G204" s="292"/>
      <c r="H204" s="292" t="s">
        <v>1149</v>
      </c>
      <c r="I204" s="292"/>
      <c r="J204" s="292"/>
      <c r="K204" s="340"/>
    </row>
    <row r="205" s="1" customFormat="1" ht="15" customHeight="1">
      <c r="B205" s="317"/>
      <c r="C205" s="292"/>
      <c r="D205" s="292"/>
      <c r="E205" s="292"/>
      <c r="F205" s="315" t="s">
        <v>45</v>
      </c>
      <c r="G205" s="292"/>
      <c r="H205" s="292" t="s">
        <v>1150</v>
      </c>
      <c r="I205" s="292"/>
      <c r="J205" s="292"/>
      <c r="K205" s="340"/>
    </row>
    <row r="206" s="1" customFormat="1" ht="15" customHeight="1">
      <c r="B206" s="317"/>
      <c r="C206" s="292"/>
      <c r="D206" s="292"/>
      <c r="E206" s="292"/>
      <c r="F206" s="315" t="s">
        <v>46</v>
      </c>
      <c r="G206" s="292"/>
      <c r="H206" s="292" t="s">
        <v>1151</v>
      </c>
      <c r="I206" s="292"/>
      <c r="J206" s="292"/>
      <c r="K206" s="340"/>
    </row>
    <row r="207" s="1" customFormat="1" ht="15" customHeight="1">
      <c r="B207" s="317"/>
      <c r="C207" s="292"/>
      <c r="D207" s="292"/>
      <c r="E207" s="292"/>
      <c r="F207" s="315"/>
      <c r="G207" s="292"/>
      <c r="H207" s="292"/>
      <c r="I207" s="292"/>
      <c r="J207" s="292"/>
      <c r="K207" s="340"/>
    </row>
    <row r="208" s="1" customFormat="1" ht="15" customHeight="1">
      <c r="B208" s="317"/>
      <c r="C208" s="292" t="s">
        <v>1092</v>
      </c>
      <c r="D208" s="292"/>
      <c r="E208" s="292"/>
      <c r="F208" s="315" t="s">
        <v>76</v>
      </c>
      <c r="G208" s="292"/>
      <c r="H208" s="292" t="s">
        <v>1152</v>
      </c>
      <c r="I208" s="292"/>
      <c r="J208" s="292"/>
      <c r="K208" s="340"/>
    </row>
    <row r="209" s="1" customFormat="1" ht="15" customHeight="1">
      <c r="B209" s="317"/>
      <c r="C209" s="292"/>
      <c r="D209" s="292"/>
      <c r="E209" s="292"/>
      <c r="F209" s="315" t="s">
        <v>987</v>
      </c>
      <c r="G209" s="292"/>
      <c r="H209" s="292" t="s">
        <v>988</v>
      </c>
      <c r="I209" s="292"/>
      <c r="J209" s="292"/>
      <c r="K209" s="340"/>
    </row>
    <row r="210" s="1" customFormat="1" ht="15" customHeight="1">
      <c r="B210" s="317"/>
      <c r="C210" s="292"/>
      <c r="D210" s="292"/>
      <c r="E210" s="292"/>
      <c r="F210" s="315" t="s">
        <v>985</v>
      </c>
      <c r="G210" s="292"/>
      <c r="H210" s="292" t="s">
        <v>1153</v>
      </c>
      <c r="I210" s="292"/>
      <c r="J210" s="292"/>
      <c r="K210" s="340"/>
    </row>
    <row r="211" s="1" customFormat="1" ht="15" customHeight="1">
      <c r="B211" s="358"/>
      <c r="C211" s="292"/>
      <c r="D211" s="292"/>
      <c r="E211" s="292"/>
      <c r="F211" s="315" t="s">
        <v>989</v>
      </c>
      <c r="G211" s="353"/>
      <c r="H211" s="344" t="s">
        <v>990</v>
      </c>
      <c r="I211" s="344"/>
      <c r="J211" s="344"/>
      <c r="K211" s="359"/>
    </row>
    <row r="212" s="1" customFormat="1" ht="15" customHeight="1">
      <c r="B212" s="358"/>
      <c r="C212" s="292"/>
      <c r="D212" s="292"/>
      <c r="E212" s="292"/>
      <c r="F212" s="315" t="s">
        <v>991</v>
      </c>
      <c r="G212" s="353"/>
      <c r="H212" s="344" t="s">
        <v>1154</v>
      </c>
      <c r="I212" s="344"/>
      <c r="J212" s="344"/>
      <c r="K212" s="359"/>
    </row>
    <row r="213" s="1" customFormat="1" ht="15" customHeight="1">
      <c r="B213" s="358"/>
      <c r="C213" s="292"/>
      <c r="D213" s="292"/>
      <c r="E213" s="292"/>
      <c r="F213" s="315"/>
      <c r="G213" s="353"/>
      <c r="H213" s="344"/>
      <c r="I213" s="344"/>
      <c r="J213" s="344"/>
      <c r="K213" s="359"/>
    </row>
    <row r="214" s="1" customFormat="1" ht="15" customHeight="1">
      <c r="B214" s="358"/>
      <c r="C214" s="292" t="s">
        <v>1116</v>
      </c>
      <c r="D214" s="292"/>
      <c r="E214" s="292"/>
      <c r="F214" s="315">
        <v>1</v>
      </c>
      <c r="G214" s="353"/>
      <c r="H214" s="344" t="s">
        <v>1155</v>
      </c>
      <c r="I214" s="344"/>
      <c r="J214" s="344"/>
      <c r="K214" s="359"/>
    </row>
    <row r="215" s="1" customFormat="1" ht="15" customHeight="1">
      <c r="B215" s="358"/>
      <c r="C215" s="292"/>
      <c r="D215" s="292"/>
      <c r="E215" s="292"/>
      <c r="F215" s="315">
        <v>2</v>
      </c>
      <c r="G215" s="353"/>
      <c r="H215" s="344" t="s">
        <v>1156</v>
      </c>
      <c r="I215" s="344"/>
      <c r="J215" s="344"/>
      <c r="K215" s="359"/>
    </row>
    <row r="216" s="1" customFormat="1" ht="15" customHeight="1">
      <c r="B216" s="358"/>
      <c r="C216" s="292"/>
      <c r="D216" s="292"/>
      <c r="E216" s="292"/>
      <c r="F216" s="315">
        <v>3</v>
      </c>
      <c r="G216" s="353"/>
      <c r="H216" s="344" t="s">
        <v>1157</v>
      </c>
      <c r="I216" s="344"/>
      <c r="J216" s="344"/>
      <c r="K216" s="359"/>
    </row>
    <row r="217" s="1" customFormat="1" ht="15" customHeight="1">
      <c r="B217" s="358"/>
      <c r="C217" s="292"/>
      <c r="D217" s="292"/>
      <c r="E217" s="292"/>
      <c r="F217" s="315">
        <v>4</v>
      </c>
      <c r="G217" s="353"/>
      <c r="H217" s="344" t="s">
        <v>1158</v>
      </c>
      <c r="I217" s="344"/>
      <c r="J217" s="344"/>
      <c r="K217" s="359"/>
    </row>
    <row r="218" s="1" customFormat="1" ht="12.75" customHeight="1">
      <c r="B218" s="360"/>
      <c r="C218" s="361"/>
      <c r="D218" s="361"/>
      <c r="E218" s="361"/>
      <c r="F218" s="361"/>
      <c r="G218" s="361"/>
      <c r="H218" s="361"/>
      <c r="I218" s="361"/>
      <c r="J218" s="361"/>
      <c r="K218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2023-12-13T16:08:32Z</dcterms:created>
  <dcterms:modified xsi:type="dcterms:W3CDTF">2023-12-13T16:08:37Z</dcterms:modified>
</cp:coreProperties>
</file>