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96\Documents\RETENCE\slepý rozpočet\"/>
    </mc:Choice>
  </mc:AlternateContent>
  <bookViews>
    <workbookView xWindow="0" yWindow="0" windowWidth="0" windowHeight="0"/>
  </bookViews>
  <sheets>
    <sheet name="Rekapitulace stavby" sheetId="1" r:id="rId1"/>
    <sheet name="00 - VRN" sheetId="2" r:id="rId2"/>
    <sheet name="01 - Retence dešťových vod" sheetId="3" r:id="rId3"/>
    <sheet name="02 - Ubytovna s kanceláře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'00 - VRN'!$C$119:$K$140</definedName>
    <definedName name="_xlnm.Print_Area" localSheetId="1">'00 - VRN'!$C$4:$J$76,'00 - VRN'!$C$82:$J$101,'00 - VRN'!$C$107:$J$140</definedName>
    <definedName name="_xlnm.Print_Titles" localSheetId="1">'00 - VRN'!$119:$119</definedName>
    <definedName name="_xlnm._FilterDatabase" localSheetId="2" hidden="1">'01 - Retence dešťových vod'!$C$130:$K$684</definedName>
    <definedName name="_xlnm.Print_Area" localSheetId="2">'01 - Retence dešťových vod'!$C$4:$J$76,'01 - Retence dešťových vod'!$C$82:$J$112,'01 - Retence dešťových vod'!$C$118:$J$684</definedName>
    <definedName name="_xlnm.Print_Titles" localSheetId="2">'01 - Retence dešťových vod'!$130:$130</definedName>
    <definedName name="_xlnm._FilterDatabase" localSheetId="3" hidden="1">'02 - Ubytovna s kanceláře...'!$C$128:$K$467</definedName>
    <definedName name="_xlnm.Print_Area" localSheetId="3">'02 - Ubytovna s kanceláře...'!$C$4:$J$76,'02 - Ubytovna s kanceláře...'!$C$82:$J$110,'02 - Ubytovna s kanceláře...'!$C$116:$J$467</definedName>
    <definedName name="_xlnm.Print_Titles" localSheetId="3">'02 - Ubytovna s kanceláře...'!$128:$128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463"/>
  <c r="BH463"/>
  <c r="BG463"/>
  <c r="BF463"/>
  <c r="T463"/>
  <c r="T462"/>
  <c r="R463"/>
  <c r="R462"/>
  <c r="P463"/>
  <c r="P462"/>
  <c r="BI460"/>
  <c r="BH460"/>
  <c r="BG460"/>
  <c r="BF460"/>
  <c r="T460"/>
  <c r="R460"/>
  <c r="P460"/>
  <c r="BI455"/>
  <c r="BH455"/>
  <c r="BG455"/>
  <c r="BF455"/>
  <c r="T455"/>
  <c r="R455"/>
  <c r="P455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4"/>
  <c r="BH434"/>
  <c r="BG434"/>
  <c r="BF434"/>
  <c r="T434"/>
  <c r="R434"/>
  <c r="P434"/>
  <c r="BI432"/>
  <c r="BH432"/>
  <c r="BG432"/>
  <c r="BF432"/>
  <c r="T432"/>
  <c r="R432"/>
  <c r="P432"/>
  <c r="BI428"/>
  <c r="BH428"/>
  <c r="BG428"/>
  <c r="BF428"/>
  <c r="T428"/>
  <c r="R428"/>
  <c r="P428"/>
  <c r="BI425"/>
  <c r="BH425"/>
  <c r="BG425"/>
  <c r="BF425"/>
  <c r="T425"/>
  <c r="R425"/>
  <c r="P425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T404"/>
  <c r="R405"/>
  <c r="R404"/>
  <c r="P405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79"/>
  <c r="BH379"/>
  <c r="BG379"/>
  <c r="BF379"/>
  <c r="T379"/>
  <c r="R379"/>
  <c r="P379"/>
  <c r="BI375"/>
  <c r="BH375"/>
  <c r="BG375"/>
  <c r="BF375"/>
  <c r="T375"/>
  <c r="R375"/>
  <c r="P375"/>
  <c r="BI371"/>
  <c r="BH371"/>
  <c r="BG371"/>
  <c r="BF371"/>
  <c r="T371"/>
  <c r="R371"/>
  <c r="P371"/>
  <c r="BI366"/>
  <c r="BH366"/>
  <c r="BG366"/>
  <c r="BF366"/>
  <c r="T366"/>
  <c r="R366"/>
  <c r="P366"/>
  <c r="BI362"/>
  <c r="BH362"/>
  <c r="BG362"/>
  <c r="BF362"/>
  <c r="T362"/>
  <c r="R362"/>
  <c r="P362"/>
  <c r="BI357"/>
  <c r="BH357"/>
  <c r="BG357"/>
  <c r="BF357"/>
  <c r="T357"/>
  <c r="R357"/>
  <c r="P357"/>
  <c r="BI355"/>
  <c r="BH355"/>
  <c r="BG355"/>
  <c r="BF355"/>
  <c r="T355"/>
  <c r="R355"/>
  <c r="P355"/>
  <c r="BI348"/>
  <c r="BH348"/>
  <c r="BG348"/>
  <c r="BF348"/>
  <c r="T348"/>
  <c r="R348"/>
  <c r="P348"/>
  <c r="BI342"/>
  <c r="BH342"/>
  <c r="BG342"/>
  <c r="BF342"/>
  <c r="T342"/>
  <c r="R342"/>
  <c r="P342"/>
  <c r="BI337"/>
  <c r="BH337"/>
  <c r="BG337"/>
  <c r="BF337"/>
  <c r="T337"/>
  <c r="R337"/>
  <c r="P337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0"/>
  <c r="BH320"/>
  <c r="BG320"/>
  <c r="BF320"/>
  <c r="T320"/>
  <c r="R320"/>
  <c r="P320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97"/>
  <c r="BH297"/>
  <c r="BG297"/>
  <c r="BF297"/>
  <c r="T297"/>
  <c r="R297"/>
  <c r="P297"/>
  <c r="BI293"/>
  <c r="BH293"/>
  <c r="BG293"/>
  <c r="BF293"/>
  <c r="T293"/>
  <c r="R293"/>
  <c r="P293"/>
  <c r="BI287"/>
  <c r="BH287"/>
  <c r="BG287"/>
  <c r="BF287"/>
  <c r="T287"/>
  <c r="R287"/>
  <c r="P287"/>
  <c r="BI285"/>
  <c r="BH285"/>
  <c r="BG285"/>
  <c r="BF285"/>
  <c r="T285"/>
  <c r="R285"/>
  <c r="P285"/>
  <c r="BI279"/>
  <c r="BH279"/>
  <c r="BG279"/>
  <c r="BF279"/>
  <c r="T279"/>
  <c r="R279"/>
  <c r="P279"/>
  <c r="BI273"/>
  <c r="BH273"/>
  <c r="BG273"/>
  <c r="BF273"/>
  <c r="T273"/>
  <c r="R273"/>
  <c r="P273"/>
  <c r="BI267"/>
  <c r="BH267"/>
  <c r="BG267"/>
  <c r="BF267"/>
  <c r="T267"/>
  <c r="R267"/>
  <c r="P267"/>
  <c r="BI262"/>
  <c r="BH262"/>
  <c r="BG262"/>
  <c r="BF262"/>
  <c r="T262"/>
  <c r="R262"/>
  <c r="P262"/>
  <c r="BI247"/>
  <c r="BH247"/>
  <c r="BG247"/>
  <c r="BF247"/>
  <c r="T247"/>
  <c r="R247"/>
  <c r="P247"/>
  <c r="BI234"/>
  <c r="BH234"/>
  <c r="BG234"/>
  <c r="BF234"/>
  <c r="T234"/>
  <c r="R234"/>
  <c r="P234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3"/>
  <c r="BH143"/>
  <c r="BG143"/>
  <c r="BF143"/>
  <c r="T143"/>
  <c r="R143"/>
  <c r="P143"/>
  <c r="BI137"/>
  <c r="BH137"/>
  <c r="BG137"/>
  <c r="BF137"/>
  <c r="T137"/>
  <c r="R137"/>
  <c r="P137"/>
  <c r="BI132"/>
  <c r="BH132"/>
  <c r="BG132"/>
  <c r="BF132"/>
  <c r="T132"/>
  <c r="R132"/>
  <c r="P132"/>
  <c r="F123"/>
  <c r="E121"/>
  <c r="F89"/>
  <c r="E87"/>
  <c r="J24"/>
  <c r="E24"/>
  <c r="J92"/>
  <c r="J23"/>
  <c r="J21"/>
  <c r="E21"/>
  <c r="J91"/>
  <c r="J20"/>
  <c r="J18"/>
  <c r="E18"/>
  <c r="F126"/>
  <c r="J17"/>
  <c r="J15"/>
  <c r="E15"/>
  <c r="F91"/>
  <c r="J14"/>
  <c r="J12"/>
  <c r="J123"/>
  <c r="E7"/>
  <c r="E119"/>
  <c i="3" r="J37"/>
  <c r="J36"/>
  <c i="1" r="AY96"/>
  <c i="3" r="J35"/>
  <c i="1" r="AX96"/>
  <c i="3" r="BI683"/>
  <c r="BH683"/>
  <c r="BG683"/>
  <c r="BF683"/>
  <c r="T683"/>
  <c r="R683"/>
  <c r="P683"/>
  <c r="BI681"/>
  <c r="BH681"/>
  <c r="BG681"/>
  <c r="BF681"/>
  <c r="T681"/>
  <c r="R681"/>
  <c r="P681"/>
  <c r="BI679"/>
  <c r="BH679"/>
  <c r="BG679"/>
  <c r="BF679"/>
  <c r="T679"/>
  <c r="R679"/>
  <c r="P679"/>
  <c r="BI677"/>
  <c r="BH677"/>
  <c r="BG677"/>
  <c r="BF677"/>
  <c r="T677"/>
  <c r="R677"/>
  <c r="P677"/>
  <c r="BI675"/>
  <c r="BH675"/>
  <c r="BG675"/>
  <c r="BF675"/>
  <c r="T675"/>
  <c r="R675"/>
  <c r="P675"/>
  <c r="BI673"/>
  <c r="BH673"/>
  <c r="BG673"/>
  <c r="BF673"/>
  <c r="T673"/>
  <c r="R673"/>
  <c r="P673"/>
  <c r="BI671"/>
  <c r="BH671"/>
  <c r="BG671"/>
  <c r="BF671"/>
  <c r="T671"/>
  <c r="R671"/>
  <c r="P671"/>
  <c r="BI666"/>
  <c r="BH666"/>
  <c r="BG666"/>
  <c r="BF666"/>
  <c r="T666"/>
  <c r="R666"/>
  <c r="P666"/>
  <c r="BI661"/>
  <c r="BH661"/>
  <c r="BG661"/>
  <c r="BF661"/>
  <c r="T661"/>
  <c r="R661"/>
  <c r="P661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47"/>
  <c r="BH647"/>
  <c r="BG647"/>
  <c r="BF647"/>
  <c r="T647"/>
  <c r="R647"/>
  <c r="P647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2"/>
  <c r="BH612"/>
  <c r="BG612"/>
  <c r="BF612"/>
  <c r="T612"/>
  <c r="R612"/>
  <c r="P612"/>
  <c r="BI610"/>
  <c r="BH610"/>
  <c r="BG610"/>
  <c r="BF610"/>
  <c r="T610"/>
  <c r="R610"/>
  <c r="P610"/>
  <c r="BI606"/>
  <c r="BH606"/>
  <c r="BG606"/>
  <c r="BF606"/>
  <c r="T606"/>
  <c r="R606"/>
  <c r="P606"/>
  <c r="BI604"/>
  <c r="BH604"/>
  <c r="BG604"/>
  <c r="BF604"/>
  <c r="T604"/>
  <c r="R604"/>
  <c r="P604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3"/>
  <c r="BH593"/>
  <c r="BG593"/>
  <c r="BF593"/>
  <c r="T593"/>
  <c r="R593"/>
  <c r="P593"/>
  <c r="BI591"/>
  <c r="BH591"/>
  <c r="BG591"/>
  <c r="BF591"/>
  <c r="T591"/>
  <c r="R591"/>
  <c r="P591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0"/>
  <c r="BH580"/>
  <c r="BG580"/>
  <c r="BF580"/>
  <c r="T580"/>
  <c r="R580"/>
  <c r="P580"/>
  <c r="BI578"/>
  <c r="BH578"/>
  <c r="BG578"/>
  <c r="BF578"/>
  <c r="T578"/>
  <c r="R578"/>
  <c r="P578"/>
  <c r="BI572"/>
  <c r="BH572"/>
  <c r="BG572"/>
  <c r="BF572"/>
  <c r="T572"/>
  <c r="R572"/>
  <c r="P572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0"/>
  <c r="BH550"/>
  <c r="BG550"/>
  <c r="BF550"/>
  <c r="T550"/>
  <c r="R550"/>
  <c r="P550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1"/>
  <c r="BH481"/>
  <c r="BG481"/>
  <c r="BF481"/>
  <c r="T481"/>
  <c r="R481"/>
  <c r="P481"/>
  <c r="BI471"/>
  <c r="BH471"/>
  <c r="BG471"/>
  <c r="BF471"/>
  <c r="T471"/>
  <c r="R471"/>
  <c r="P471"/>
  <c r="BI469"/>
  <c r="BH469"/>
  <c r="BG469"/>
  <c r="BF469"/>
  <c r="T469"/>
  <c r="R469"/>
  <c r="P469"/>
  <c r="BI464"/>
  <c r="BH464"/>
  <c r="BG464"/>
  <c r="BF464"/>
  <c r="T464"/>
  <c r="R464"/>
  <c r="P464"/>
  <c r="BI462"/>
  <c r="BH462"/>
  <c r="BG462"/>
  <c r="BF462"/>
  <c r="T462"/>
  <c r="R462"/>
  <c r="P462"/>
  <c r="BI457"/>
  <c r="BH457"/>
  <c r="BG457"/>
  <c r="BF457"/>
  <c r="T457"/>
  <c r="R457"/>
  <c r="P457"/>
  <c r="BI455"/>
  <c r="BH455"/>
  <c r="BG455"/>
  <c r="BF455"/>
  <c r="T455"/>
  <c r="R455"/>
  <c r="P455"/>
  <c r="BI451"/>
  <c r="BH451"/>
  <c r="BG451"/>
  <c r="BF451"/>
  <c r="T451"/>
  <c r="R451"/>
  <c r="P451"/>
  <c r="BI449"/>
  <c r="BH449"/>
  <c r="BG449"/>
  <c r="BF449"/>
  <c r="T449"/>
  <c r="R449"/>
  <c r="P449"/>
  <c r="BI445"/>
  <c r="BH445"/>
  <c r="BG445"/>
  <c r="BF445"/>
  <c r="T445"/>
  <c r="R445"/>
  <c r="P445"/>
  <c r="BI443"/>
  <c r="BH443"/>
  <c r="BG443"/>
  <c r="BF443"/>
  <c r="T443"/>
  <c r="R443"/>
  <c r="P443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5"/>
  <c r="BH425"/>
  <c r="BG425"/>
  <c r="BF425"/>
  <c r="T425"/>
  <c r="R425"/>
  <c r="P425"/>
  <c r="BI423"/>
  <c r="BH423"/>
  <c r="BG423"/>
  <c r="BF423"/>
  <c r="T423"/>
  <c r="R423"/>
  <c r="P423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5"/>
  <c r="BH275"/>
  <c r="BG275"/>
  <c r="BF275"/>
  <c r="T275"/>
  <c r="R275"/>
  <c r="P275"/>
  <c r="BI270"/>
  <c r="BH270"/>
  <c r="BG270"/>
  <c r="BF270"/>
  <c r="T270"/>
  <c r="R270"/>
  <c r="P270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48"/>
  <c r="BH248"/>
  <c r="BG248"/>
  <c r="BF248"/>
  <c r="T248"/>
  <c r="R248"/>
  <c r="P248"/>
  <c r="BI243"/>
  <c r="BH243"/>
  <c r="BG243"/>
  <c r="BF243"/>
  <c r="T243"/>
  <c r="R243"/>
  <c r="P243"/>
  <c r="BI238"/>
  <c r="BH238"/>
  <c r="BG238"/>
  <c r="BF238"/>
  <c r="T238"/>
  <c r="T237"/>
  <c r="R238"/>
  <c r="R237"/>
  <c r="P238"/>
  <c r="P237"/>
  <c r="BI233"/>
  <c r="BH233"/>
  <c r="BG233"/>
  <c r="BF233"/>
  <c r="T233"/>
  <c r="T232"/>
  <c r="R233"/>
  <c r="R232"/>
  <c r="P233"/>
  <c r="P232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F125"/>
  <c r="E123"/>
  <c r="F89"/>
  <c r="E87"/>
  <c r="J24"/>
  <c r="E24"/>
  <c r="J128"/>
  <c r="J23"/>
  <c r="J21"/>
  <c r="E21"/>
  <c r="J127"/>
  <c r="J20"/>
  <c r="J18"/>
  <c r="E18"/>
  <c r="F92"/>
  <c r="J17"/>
  <c r="J15"/>
  <c r="E15"/>
  <c r="F127"/>
  <c r="J14"/>
  <c r="J12"/>
  <c r="J89"/>
  <c r="E7"/>
  <c r="E121"/>
  <c i="2" r="J37"/>
  <c r="J36"/>
  <c i="1" r="AY95"/>
  <c i="2" r="J35"/>
  <c i="1" r="AX95"/>
  <c i="2" r="BI139"/>
  <c r="BH139"/>
  <c r="BG139"/>
  <c r="BF139"/>
  <c r="T139"/>
  <c r="T138"/>
  <c r="R139"/>
  <c r="R138"/>
  <c r="P139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116"/>
  <c r="J20"/>
  <c r="J18"/>
  <c r="E18"/>
  <c r="F117"/>
  <c r="J17"/>
  <c r="J15"/>
  <c r="E15"/>
  <c r="F116"/>
  <c r="J14"/>
  <c r="J12"/>
  <c r="J114"/>
  <c r="E7"/>
  <c r="E110"/>
  <c i="1" r="L90"/>
  <c r="AM90"/>
  <c r="AM89"/>
  <c r="L89"/>
  <c r="AM87"/>
  <c r="L87"/>
  <c r="L85"/>
  <c r="L84"/>
  <c i="2" r="F37"/>
  <c i="3" r="BK642"/>
  <c r="BK524"/>
  <c r="J488"/>
  <c r="J361"/>
  <c r="J284"/>
  <c r="BK169"/>
  <c r="BK606"/>
  <c r="J537"/>
  <c r="J374"/>
  <c r="J313"/>
  <c r="J169"/>
  <c r="J632"/>
  <c r="BK411"/>
  <c r="J357"/>
  <c r="J325"/>
  <c r="J238"/>
  <c r="J173"/>
  <c r="J578"/>
  <c r="BK510"/>
  <c r="J419"/>
  <c r="BK357"/>
  <c r="BK313"/>
  <c r="BK150"/>
  <c r="BK618"/>
  <c r="J543"/>
  <c r="BK435"/>
  <c r="BK368"/>
  <c r="BK300"/>
  <c r="BK675"/>
  <c r="J618"/>
  <c r="BK528"/>
  <c r="BK455"/>
  <c r="BK386"/>
  <c r="J347"/>
  <c r="BK188"/>
  <c r="BK634"/>
  <c r="BK564"/>
  <c r="J508"/>
  <c r="J386"/>
  <c r="BK258"/>
  <c r="J683"/>
  <c r="J623"/>
  <c r="BK518"/>
  <c r="J437"/>
  <c r="BK407"/>
  <c r="BK333"/>
  <c r="J158"/>
  <c i="4" r="BK384"/>
  <c r="J327"/>
  <c r="BK169"/>
  <c r="BK440"/>
  <c r="J306"/>
  <c r="J221"/>
  <c r="J169"/>
  <c r="J402"/>
  <c r="J329"/>
  <c r="BK208"/>
  <c r="J165"/>
  <c r="J446"/>
  <c r="J413"/>
  <c r="J398"/>
  <c r="J390"/>
  <c r="J386"/>
  <c r="BK355"/>
  <c r="BK310"/>
  <c r="J247"/>
  <c r="BK398"/>
  <c r="J302"/>
  <c r="BK151"/>
  <c r="J460"/>
  <c r="BK394"/>
  <c r="J285"/>
  <c r="J177"/>
  <c i="2" r="J139"/>
  <c r="BK132"/>
  <c r="J127"/>
  <c r="BK123"/>
  <c i="3" r="BK673"/>
  <c r="J530"/>
  <c r="BK494"/>
  <c r="BK419"/>
  <c r="J341"/>
  <c r="J204"/>
  <c r="J681"/>
  <c r="J612"/>
  <c r="BK550"/>
  <c r="J510"/>
  <c r="J403"/>
  <c r="BK343"/>
  <c r="J296"/>
  <c r="J146"/>
  <c r="BK554"/>
  <c r="BK415"/>
  <c r="J333"/>
  <c r="J248"/>
  <c r="BK190"/>
  <c r="J666"/>
  <c r="J539"/>
  <c r="BK443"/>
  <c r="BK384"/>
  <c r="BK341"/>
  <c r="J311"/>
  <c r="BK146"/>
  <c r="BK616"/>
  <c r="J524"/>
  <c r="J504"/>
  <c r="BK409"/>
  <c r="BK296"/>
  <c r="BK233"/>
  <c r="J640"/>
  <c r="BK560"/>
  <c r="J445"/>
  <c r="BK376"/>
  <c r="J319"/>
  <c r="BK679"/>
  <c r="J610"/>
  <c r="J560"/>
  <c r="BK490"/>
  <c r="BK378"/>
  <c r="BK309"/>
  <c r="BK142"/>
  <c r="J627"/>
  <c r="J564"/>
  <c r="BK512"/>
  <c r="J449"/>
  <c r="BK413"/>
  <c r="J327"/>
  <c r="J233"/>
  <c r="BK134"/>
  <c i="4" r="J348"/>
  <c r="J179"/>
  <c r="J384"/>
  <c r="J267"/>
  <c r="BK198"/>
  <c r="J143"/>
  <c r="J394"/>
  <c r="J202"/>
  <c r="BK302"/>
  <c r="J234"/>
  <c r="BK386"/>
  <c r="BK285"/>
  <c r="BK463"/>
  <c r="J452"/>
  <c r="J337"/>
  <c r="BK267"/>
  <c i="2" r="F36"/>
  <c i="3" r="J671"/>
  <c r="J630"/>
  <c r="BK502"/>
  <c r="J423"/>
  <c r="J349"/>
  <c r="BK238"/>
  <c r="J181"/>
  <c r="J601"/>
  <c r="J547"/>
  <c r="J455"/>
  <c r="BK345"/>
  <c r="BK243"/>
  <c r="J606"/>
  <c r="J518"/>
  <c r="J376"/>
  <c r="J323"/>
  <c r="J188"/>
  <c r="J634"/>
  <c r="J494"/>
  <c r="J415"/>
  <c r="J363"/>
  <c r="BK331"/>
  <c r="J243"/>
  <c r="BK656"/>
  <c r="BK588"/>
  <c r="J516"/>
  <c r="J457"/>
  <c r="BK405"/>
  <c r="J317"/>
  <c r="J198"/>
  <c r="BK623"/>
  <c r="J541"/>
  <c r="J462"/>
  <c r="J388"/>
  <c r="J353"/>
  <c r="J208"/>
  <c r="BK632"/>
  <c r="J568"/>
  <c r="J522"/>
  <c r="BK423"/>
  <c r="J351"/>
  <c r="BK202"/>
  <c r="J638"/>
  <c r="J566"/>
  <c r="J492"/>
  <c r="BK433"/>
  <c r="BK363"/>
  <c r="J270"/>
  <c r="J150"/>
  <c i="4" r="BK379"/>
  <c r="BK279"/>
  <c r="BK177"/>
  <c r="J409"/>
  <c r="BK327"/>
  <c r="J225"/>
  <c r="J183"/>
  <c r="J417"/>
  <c r="J357"/>
  <c r="BK293"/>
  <c r="BK202"/>
  <c r="BK297"/>
  <c r="J463"/>
  <c r="BK450"/>
  <c r="J371"/>
  <c r="BK229"/>
  <c r="BK132"/>
  <c i="2" r="BK136"/>
  <c r="J130"/>
  <c r="J125"/>
  <c r="J34"/>
  <c i="3" r="BK471"/>
  <c r="J384"/>
  <c r="J300"/>
  <c r="BK192"/>
  <c r="BK625"/>
  <c r="J588"/>
  <c r="J520"/>
  <c r="BK417"/>
  <c r="BK321"/>
  <c r="BK224"/>
  <c r="BK647"/>
  <c r="BK591"/>
  <c r="BK481"/>
  <c r="J380"/>
  <c r="BK275"/>
  <c r="BK196"/>
  <c r="BK677"/>
  <c r="J558"/>
  <c r="BK451"/>
  <c r="BK399"/>
  <c r="J337"/>
  <c r="BK204"/>
  <c r="BK612"/>
  <c r="BK522"/>
  <c r="BK486"/>
  <c r="J411"/>
  <c r="J309"/>
  <c r="BK154"/>
  <c r="J584"/>
  <c r="J471"/>
  <c r="BK382"/>
  <c r="J288"/>
  <c r="J154"/>
  <c r="J620"/>
  <c r="BK539"/>
  <c r="J405"/>
  <c r="J355"/>
  <c r="J192"/>
  <c r="J652"/>
  <c r="BK568"/>
  <c r="BK520"/>
  <c r="J451"/>
  <c r="J417"/>
  <c r="J343"/>
  <c i="4" r="J434"/>
  <c r="J325"/>
  <c r="J156"/>
  <c r="BK434"/>
  <c r="BK342"/>
  <c r="J229"/>
  <c r="J194"/>
  <c r="J428"/>
  <c r="J355"/>
  <c r="BK188"/>
  <c r="BK325"/>
  <c r="BK192"/>
  <c r="BK179"/>
  <c r="J161"/>
  <c r="BK143"/>
  <c r="J137"/>
  <c r="J132"/>
  <c r="BK442"/>
  <c r="BK432"/>
  <c r="BK428"/>
  <c r="BK402"/>
  <c r="J379"/>
  <c r="BK165"/>
  <c r="J444"/>
  <c r="J438"/>
  <c r="BK421"/>
  <c r="BK371"/>
  <c r="BK262"/>
  <c r="BK455"/>
  <c r="BK446"/>
  <c r="BK320"/>
  <c r="BK161"/>
  <c i="2" r="BK139"/>
  <c r="J134"/>
  <c r="BK127"/>
  <c r="F35"/>
  <c i="3" r="BK469"/>
  <c r="BK351"/>
  <c r="BK253"/>
  <c r="J647"/>
  <c r="J580"/>
  <c r="BK526"/>
  <c r="BK425"/>
  <c r="BK337"/>
  <c r="BK270"/>
  <c r="BK636"/>
  <c r="BK556"/>
  <c r="BK403"/>
  <c r="J331"/>
  <c r="BK208"/>
  <c r="J654"/>
  <c r="J545"/>
  <c r="BK464"/>
  <c r="J390"/>
  <c r="J321"/>
  <c r="BK181"/>
  <c r="BK627"/>
  <c r="J572"/>
  <c r="BK506"/>
  <c r="J431"/>
  <c r="J292"/>
  <c r="BK666"/>
  <c r="J593"/>
  <c r="BK504"/>
  <c r="J433"/>
  <c r="BK372"/>
  <c r="J339"/>
  <c r="BK177"/>
  <c r="BK661"/>
  <c r="J599"/>
  <c r="BK547"/>
  <c r="J486"/>
  <c r="J372"/>
  <c r="J212"/>
  <c r="BK683"/>
  <c r="BK610"/>
  <c r="J550"/>
  <c r="BK462"/>
  <c r="BK401"/>
  <c r="J335"/>
  <c r="J253"/>
  <c r="J142"/>
  <c i="4" r="BK417"/>
  <c r="BK337"/>
  <c r="J198"/>
  <c r="BK137"/>
  <c r="J375"/>
  <c r="J206"/>
  <c r="J440"/>
  <c r="BK388"/>
  <c r="BK156"/>
  <c r="J448"/>
  <c r="J425"/>
  <c r="J400"/>
  <c r="BK396"/>
  <c r="J388"/>
  <c r="BK375"/>
  <c r="J320"/>
  <c r="J279"/>
  <c r="J217"/>
  <c r="BK405"/>
  <c r="BK306"/>
  <c r="J200"/>
  <c r="BK448"/>
  <c r="BK329"/>
  <c r="BK206"/>
  <c i="2" r="BK134"/>
  <c r="BK130"/>
  <c r="J123"/>
  <c i="3" r="J677"/>
  <c r="J636"/>
  <c r="J514"/>
  <c r="J490"/>
  <c r="BK380"/>
  <c r="J258"/>
  <c r="J190"/>
  <c r="BK652"/>
  <c r="J586"/>
  <c r="BK543"/>
  <c r="BK500"/>
  <c r="J370"/>
  <c r="BK280"/>
  <c r="J202"/>
  <c r="BK601"/>
  <c r="BK516"/>
  <c r="BK397"/>
  <c r="BK335"/>
  <c r="J315"/>
  <c r="J138"/>
  <c r="BK638"/>
  <c r="J500"/>
  <c r="J407"/>
  <c r="BK347"/>
  <c r="J280"/>
  <c r="J162"/>
  <c r="BK593"/>
  <c r="J512"/>
  <c r="BK437"/>
  <c r="J399"/>
  <c r="BK288"/>
  <c r="J644"/>
  <c r="J591"/>
  <c r="BK530"/>
  <c r="J443"/>
  <c r="J368"/>
  <c r="J304"/>
  <c r="J642"/>
  <c r="BK580"/>
  <c r="BK449"/>
  <c r="BK388"/>
  <c r="BK339"/>
  <c r="BK162"/>
  <c r="BK671"/>
  <c r="BK578"/>
  <c r="BK508"/>
  <c r="J425"/>
  <c r="J392"/>
  <c r="BK323"/>
  <c r="J226"/>
  <c i="4" r="J421"/>
  <c r="BK225"/>
  <c r="J173"/>
  <c r="BK444"/>
  <c r="BK366"/>
  <c r="J273"/>
  <c r="BK173"/>
  <c r="BK409"/>
  <c r="J331"/>
  <c r="J175"/>
  <c r="BK331"/>
  <c r="J262"/>
  <c r="BK413"/>
  <c r="BK287"/>
  <c r="BK460"/>
  <c r="J450"/>
  <c r="J314"/>
  <c r="BK194"/>
  <c i="2" r="J136"/>
  <c r="J132"/>
  <c r="BK125"/>
  <c i="1" r="AS94"/>
  <c i="3" r="J528"/>
  <c r="BK492"/>
  <c r="BK390"/>
  <c r="BK325"/>
  <c r="J134"/>
  <c r="J616"/>
  <c r="BK572"/>
  <c r="J506"/>
  <c r="J397"/>
  <c r="BK304"/>
  <c r="BK173"/>
  <c r="BK597"/>
  <c r="J502"/>
  <c r="J359"/>
  <c r="BK329"/>
  <c r="J222"/>
  <c r="BK640"/>
  <c r="J556"/>
  <c r="BK439"/>
  <c r="BK374"/>
  <c r="BK317"/>
  <c r="BK263"/>
  <c r="J673"/>
  <c r="BK604"/>
  <c r="J496"/>
  <c r="J345"/>
  <c r="J275"/>
  <c r="J656"/>
  <c r="J597"/>
  <c r="J481"/>
  <c r="BK431"/>
  <c r="BK349"/>
  <c r="J196"/>
  <c r="J675"/>
  <c r="BK586"/>
  <c r="BK496"/>
  <c r="J439"/>
  <c r="BK359"/>
  <c r="J228"/>
  <c r="BK138"/>
  <c r="BK599"/>
  <c r="BK541"/>
  <c r="J469"/>
  <c r="J429"/>
  <c r="J378"/>
  <c r="BK292"/>
  <c r="BK198"/>
  <c i="4" r="BK425"/>
  <c r="BK357"/>
  <c r="J188"/>
  <c r="J396"/>
  <c r="BK314"/>
  <c r="BK247"/>
  <c r="J192"/>
  <c r="BK400"/>
  <c r="BK234"/>
  <c r="J342"/>
  <c r="BK213"/>
  <c r="J362"/>
  <c r="BK273"/>
  <c r="J455"/>
  <c r="BK438"/>
  <c r="J287"/>
  <c r="BK175"/>
  <c i="2" r="F34"/>
  <c i="3" r="BK654"/>
  <c r="BK537"/>
  <c r="J498"/>
  <c r="BK445"/>
  <c r="BK353"/>
  <c r="J224"/>
  <c r="J177"/>
  <c r="BK620"/>
  <c r="BK514"/>
  <c r="J382"/>
  <c r="BK311"/>
  <c r="BK228"/>
  <c r="BK644"/>
  <c r="BK584"/>
  <c r="BK457"/>
  <c r="BK370"/>
  <c r="BK327"/>
  <c r="BK212"/>
  <c r="J679"/>
  <c r="J526"/>
  <c r="BK429"/>
  <c r="BK392"/>
  <c r="J329"/>
  <c r="BK226"/>
  <c r="J625"/>
  <c r="BK545"/>
  <c r="J464"/>
  <c r="J401"/>
  <c r="BK319"/>
  <c r="BK248"/>
  <c r="J661"/>
  <c r="BK566"/>
  <c r="J413"/>
  <c r="BK355"/>
  <c r="J263"/>
  <c r="BK681"/>
  <c r="J604"/>
  <c r="BK558"/>
  <c r="BK488"/>
  <c r="BK361"/>
  <c r="BK284"/>
  <c r="BK158"/>
  <c r="BK630"/>
  <c r="J554"/>
  <c r="BK498"/>
  <c r="J435"/>
  <c r="J409"/>
  <c r="BK315"/>
  <c r="BK222"/>
  <c i="4" r="J442"/>
  <c r="J366"/>
  <c r="BK221"/>
  <c r="J151"/>
  <c r="BK390"/>
  <c r="J293"/>
  <c r="BK200"/>
  <c r="J432"/>
  <c r="BK362"/>
  <c r="BK217"/>
  <c r="J297"/>
  <c r="J208"/>
  <c r="BK348"/>
  <c r="J213"/>
  <c r="BK452"/>
  <c r="J405"/>
  <c r="J310"/>
  <c r="BK183"/>
  <c i="2" l="1" r="P129"/>
  <c i="3" r="BK308"/>
  <c r="J308"/>
  <c r="J102"/>
  <c r="P577"/>
  <c r="BK596"/>
  <c r="J596"/>
  <c r="J107"/>
  <c i="2" r="BK122"/>
  <c r="J122"/>
  <c r="J98"/>
  <c i="3" r="T133"/>
  <c r="R242"/>
  <c r="P549"/>
  <c r="T590"/>
  <c r="T596"/>
  <c i="4" r="R212"/>
  <c r="T266"/>
  <c r="T383"/>
  <c i="2" r="T129"/>
  <c i="3" r="BK133"/>
  <c r="J133"/>
  <c r="J98"/>
  <c r="P242"/>
  <c r="BK549"/>
  <c r="J549"/>
  <c r="J103"/>
  <c r="BK590"/>
  <c r="J590"/>
  <c r="J105"/>
  <c r="R603"/>
  <c r="T622"/>
  <c i="4" r="R131"/>
  <c r="BK266"/>
  <c r="J266"/>
  <c r="J101"/>
  <c r="R336"/>
  <c r="T427"/>
  <c i="2" r="BK129"/>
  <c r="J129"/>
  <c r="J99"/>
  <c i="3" r="T308"/>
  <c r="T577"/>
  <c r="T603"/>
  <c i="4" r="P131"/>
  <c r="BK233"/>
  <c r="J233"/>
  <c r="J100"/>
  <c r="R233"/>
  <c r="T336"/>
  <c r="P408"/>
  <c r="R408"/>
  <c r="T454"/>
  <c i="2" r="T122"/>
  <c r="T121"/>
  <c r="T120"/>
  <c i="3" r="P133"/>
  <c r="BK242"/>
  <c r="J242"/>
  <c r="J101"/>
  <c r="T549"/>
  <c r="R590"/>
  <c r="R596"/>
  <c r="P622"/>
  <c r="BK629"/>
  <c r="J629"/>
  <c r="J110"/>
  <c r="P629"/>
  <c r="T629"/>
  <c r="P646"/>
  <c r="R646"/>
  <c i="4" r="T131"/>
  <c r="P233"/>
  <c r="BK336"/>
  <c r="J336"/>
  <c r="J102"/>
  <c r="R383"/>
  <c r="T408"/>
  <c r="T407"/>
  <c r="BK454"/>
  <c r="J454"/>
  <c r="J108"/>
  <c i="2" r="R122"/>
  <c i="3" r="R308"/>
  <c r="R577"/>
  <c r="P596"/>
  <c r="BK622"/>
  <c r="J622"/>
  <c r="J109"/>
  <c r="R622"/>
  <c r="R629"/>
  <c r="BK646"/>
  <c r="J646"/>
  <c r="J111"/>
  <c r="T646"/>
  <c i="4" r="BK131"/>
  <c r="J131"/>
  <c r="J98"/>
  <c r="P212"/>
  <c r="P266"/>
  <c r="P383"/>
  <c r="BK427"/>
  <c r="J427"/>
  <c r="J107"/>
  <c r="P454"/>
  <c i="2" r="P122"/>
  <c r="P121"/>
  <c r="P120"/>
  <c i="1" r="AU95"/>
  <c i="3" r="P308"/>
  <c r="P132"/>
  <c r="BK577"/>
  <c r="J577"/>
  <c r="J104"/>
  <c r="BK603"/>
  <c r="J603"/>
  <c r="J108"/>
  <c i="4" r="BK212"/>
  <c r="J212"/>
  <c r="J99"/>
  <c r="T233"/>
  <c r="P336"/>
  <c r="BK408"/>
  <c r="J408"/>
  <c r="J106"/>
  <c r="R427"/>
  <c i="2" r="R129"/>
  <c i="3" r="R133"/>
  <c r="T242"/>
  <c r="R549"/>
  <c r="P590"/>
  <c r="P603"/>
  <c i="4" r="T212"/>
  <c r="R266"/>
  <c r="BK383"/>
  <c r="J383"/>
  <c r="J103"/>
  <c r="P427"/>
  <c r="R454"/>
  <c i="3" r="BK232"/>
  <c r="J232"/>
  <c r="J99"/>
  <c r="BK237"/>
  <c r="J237"/>
  <c r="J100"/>
  <c i="4" r="BK404"/>
  <c r="J404"/>
  <c r="J104"/>
  <c r="BK462"/>
  <c r="J462"/>
  <c r="J109"/>
  <c i="2" r="BK138"/>
  <c r="J138"/>
  <c r="J100"/>
  <c i="4" r="E85"/>
  <c r="F125"/>
  <c r="BE173"/>
  <c r="BE202"/>
  <c r="BE217"/>
  <c r="BE221"/>
  <c r="BE225"/>
  <c r="BE302"/>
  <c r="BE306"/>
  <c r="BE325"/>
  <c r="BE366"/>
  <c r="BE432"/>
  <c r="BE434"/>
  <c r="BE450"/>
  <c r="BE452"/>
  <c r="BE455"/>
  <c r="BE460"/>
  <c r="BE463"/>
  <c i="3" r="BK132"/>
  <c i="4" r="F92"/>
  <c r="J125"/>
  <c r="BE161"/>
  <c r="BE192"/>
  <c r="BE198"/>
  <c r="BE327"/>
  <c r="BE342"/>
  <c r="BE396"/>
  <c r="BE409"/>
  <c r="BE417"/>
  <c r="BE428"/>
  <c r="BE442"/>
  <c r="BE169"/>
  <c r="BE177"/>
  <c r="BE188"/>
  <c r="BE194"/>
  <c r="BE200"/>
  <c r="BE208"/>
  <c r="BE247"/>
  <c r="BE293"/>
  <c r="BE357"/>
  <c r="BE388"/>
  <c r="BE405"/>
  <c r="BE151"/>
  <c r="BE156"/>
  <c r="BE229"/>
  <c r="BE285"/>
  <c r="BE287"/>
  <c r="BE314"/>
  <c r="BE329"/>
  <c r="BE348"/>
  <c r="BE362"/>
  <c r="BE379"/>
  <c r="BE384"/>
  <c r="BE438"/>
  <c i="3" r="BK595"/>
  <c r="J595"/>
  <c r="J106"/>
  <c i="4" r="J89"/>
  <c r="BE137"/>
  <c r="BE143"/>
  <c r="BE183"/>
  <c r="BE206"/>
  <c r="BE213"/>
  <c r="BE262"/>
  <c r="BE279"/>
  <c r="BE320"/>
  <c r="BE371"/>
  <c r="BE375"/>
  <c r="BE386"/>
  <c r="BE398"/>
  <c r="BE421"/>
  <c r="BE448"/>
  <c r="J126"/>
  <c r="BE165"/>
  <c r="BE179"/>
  <c r="BE234"/>
  <c r="BE297"/>
  <c r="BE310"/>
  <c r="BE337"/>
  <c r="BE400"/>
  <c r="BE402"/>
  <c r="BE425"/>
  <c r="BE132"/>
  <c r="BE175"/>
  <c r="BE267"/>
  <c r="BE273"/>
  <c r="BE331"/>
  <c r="BE355"/>
  <c r="BE390"/>
  <c r="BE394"/>
  <c r="BE413"/>
  <c r="BE440"/>
  <c r="BE444"/>
  <c r="BE446"/>
  <c i="3" r="J91"/>
  <c r="J92"/>
  <c r="J125"/>
  <c r="BE196"/>
  <c r="BE284"/>
  <c r="BE337"/>
  <c r="BE370"/>
  <c r="BE374"/>
  <c r="BE382"/>
  <c r="BE403"/>
  <c r="BE419"/>
  <c r="BE423"/>
  <c r="BE431"/>
  <c r="BE443"/>
  <c r="BE481"/>
  <c r="BE524"/>
  <c r="BE537"/>
  <c r="BE539"/>
  <c r="BE545"/>
  <c r="BE547"/>
  <c r="BE572"/>
  <c r="BE597"/>
  <c r="BE634"/>
  <c r="BE644"/>
  <c r="BE647"/>
  <c r="BE677"/>
  <c r="BE683"/>
  <c r="BE204"/>
  <c r="BE208"/>
  <c r="BE233"/>
  <c r="BE248"/>
  <c r="BE280"/>
  <c r="BE292"/>
  <c r="BE296"/>
  <c r="BE304"/>
  <c r="BE313"/>
  <c r="BE315"/>
  <c r="BE376"/>
  <c r="BE413"/>
  <c r="BE429"/>
  <c r="BE455"/>
  <c r="BE502"/>
  <c r="BE510"/>
  <c r="BE518"/>
  <c r="BE560"/>
  <c r="BE616"/>
  <c r="BE618"/>
  <c r="BE666"/>
  <c r="BE671"/>
  <c r="BE146"/>
  <c r="BE226"/>
  <c r="BE228"/>
  <c r="BE243"/>
  <c r="BE270"/>
  <c r="BE311"/>
  <c r="BE325"/>
  <c r="BE327"/>
  <c r="BE361"/>
  <c r="BE397"/>
  <c r="BE399"/>
  <c r="BE401"/>
  <c r="BE405"/>
  <c r="BE425"/>
  <c r="BE435"/>
  <c r="BE498"/>
  <c r="BE500"/>
  <c r="BE508"/>
  <c r="BE512"/>
  <c r="BE514"/>
  <c r="BE516"/>
  <c r="BE550"/>
  <c r="BE558"/>
  <c r="BE564"/>
  <c r="BE586"/>
  <c r="BE588"/>
  <c r="BE604"/>
  <c r="BE620"/>
  <c r="BE630"/>
  <c r="BE632"/>
  <c r="BE636"/>
  <c r="BE652"/>
  <c r="BE679"/>
  <c r="BE681"/>
  <c r="F91"/>
  <c r="BE142"/>
  <c r="BE169"/>
  <c r="BE177"/>
  <c r="BE181"/>
  <c r="BE323"/>
  <c r="BE329"/>
  <c r="BE335"/>
  <c r="BE339"/>
  <c r="BE372"/>
  <c r="BE380"/>
  <c r="BE388"/>
  <c r="BE392"/>
  <c r="BE417"/>
  <c r="BE469"/>
  <c r="BE471"/>
  <c r="BE526"/>
  <c r="BE566"/>
  <c r="BE591"/>
  <c r="BE606"/>
  <c r="BE610"/>
  <c r="BE623"/>
  <c r="BE642"/>
  <c r="BE654"/>
  <c r="BE661"/>
  <c r="BE188"/>
  <c r="BE190"/>
  <c r="BE212"/>
  <c r="BE222"/>
  <c r="BE238"/>
  <c r="BE300"/>
  <c r="BE351"/>
  <c r="BE353"/>
  <c r="BE355"/>
  <c r="BE378"/>
  <c r="BE411"/>
  <c r="BE486"/>
  <c r="BE530"/>
  <c r="BE543"/>
  <c r="BE599"/>
  <c r="BE601"/>
  <c r="BE656"/>
  <c r="F128"/>
  <c r="BE162"/>
  <c r="BE224"/>
  <c r="BE258"/>
  <c r="BE288"/>
  <c r="BE309"/>
  <c r="BE341"/>
  <c r="BE390"/>
  <c r="BE449"/>
  <c r="BE464"/>
  <c r="BE488"/>
  <c r="BE490"/>
  <c r="BE492"/>
  <c r="BE496"/>
  <c r="BE504"/>
  <c r="BE506"/>
  <c r="BE522"/>
  <c r="BE528"/>
  <c r="BE578"/>
  <c r="BE580"/>
  <c r="BE612"/>
  <c r="BE625"/>
  <c r="BE627"/>
  <c r="BE675"/>
  <c r="E85"/>
  <c r="BE134"/>
  <c r="BE138"/>
  <c r="BE150"/>
  <c r="BE154"/>
  <c r="BE158"/>
  <c r="BE192"/>
  <c r="BE253"/>
  <c r="BE275"/>
  <c r="BE331"/>
  <c r="BE333"/>
  <c r="BE347"/>
  <c r="BE349"/>
  <c r="BE357"/>
  <c r="BE359"/>
  <c r="BE363"/>
  <c r="BE384"/>
  <c r="BE407"/>
  <c r="BE415"/>
  <c r="BE445"/>
  <c r="BE541"/>
  <c r="BE554"/>
  <c r="BE556"/>
  <c r="BE568"/>
  <c r="BE584"/>
  <c r="BE593"/>
  <c r="BE638"/>
  <c r="BE640"/>
  <c r="BE673"/>
  <c r="BE173"/>
  <c r="BE198"/>
  <c r="BE202"/>
  <c r="BE263"/>
  <c r="BE317"/>
  <c r="BE319"/>
  <c r="BE321"/>
  <c r="BE343"/>
  <c r="BE345"/>
  <c r="BE368"/>
  <c r="BE386"/>
  <c r="BE409"/>
  <c r="BE433"/>
  <c r="BE437"/>
  <c r="BE439"/>
  <c r="BE451"/>
  <c r="BE457"/>
  <c r="BE462"/>
  <c r="BE494"/>
  <c r="BE520"/>
  <c i="1" r="BC95"/>
  <c r="BB95"/>
  <c i="2" r="E85"/>
  <c r="J89"/>
  <c r="F91"/>
  <c r="J91"/>
  <c r="F92"/>
  <c r="J92"/>
  <c r="BE123"/>
  <c r="BE125"/>
  <c r="BE127"/>
  <c r="BE130"/>
  <c r="BE132"/>
  <c r="BE134"/>
  <c r="BE136"/>
  <c r="BE139"/>
  <c i="1" r="BA95"/>
  <c r="AW95"/>
  <c r="BD95"/>
  <c i="3" r="J34"/>
  <c i="1" r="AW96"/>
  <c i="4" r="F37"/>
  <c i="1" r="BD97"/>
  <c i="4" r="J34"/>
  <c i="1" r="AW97"/>
  <c i="4" r="F35"/>
  <c i="1" r="BB97"/>
  <c i="3" r="F37"/>
  <c i="1" r="BD96"/>
  <c i="3" r="F35"/>
  <c i="1" r="BB96"/>
  <c i="3" r="F36"/>
  <c i="1" r="BC96"/>
  <c i="3" r="F34"/>
  <c i="1" r="BA96"/>
  <c i="4" r="F36"/>
  <c i="1" r="BC97"/>
  <c i="4" r="F34"/>
  <c i="1" r="BA97"/>
  <c i="3" l="1" r="R132"/>
  <c i="4" r="R130"/>
  <c r="T130"/>
  <c r="T129"/>
  <c r="P130"/>
  <c r="P129"/>
  <c i="1" r="AU97"/>
  <c i="3" r="P595"/>
  <c r="P131"/>
  <c i="1" r="AU96"/>
  <c i="3" r="T595"/>
  <c i="4" r="P407"/>
  <c i="3" r="T132"/>
  <c r="T131"/>
  <c r="R595"/>
  <c i="4" r="R407"/>
  <c i="2" r="R121"/>
  <c r="R120"/>
  <c i="4" r="BK130"/>
  <c r="J130"/>
  <c r="J97"/>
  <c r="BK407"/>
  <c r="J407"/>
  <c r="J105"/>
  <c i="2" r="BK121"/>
  <c r="J121"/>
  <c r="J97"/>
  <c i="3" r="BK131"/>
  <c r="J131"/>
  <c r="J96"/>
  <c r="J132"/>
  <c r="J97"/>
  <c r="J33"/>
  <c i="1" r="AV96"/>
  <c r="AT96"/>
  <c i="2" r="J33"/>
  <c i="1" r="AV95"/>
  <c r="AT95"/>
  <c i="2" r="F33"/>
  <c i="1" r="AZ95"/>
  <c i="4" r="F33"/>
  <c i="1" r="AZ97"/>
  <c r="BD94"/>
  <c r="W33"/>
  <c r="BA94"/>
  <c r="W30"/>
  <c i="4" r="J33"/>
  <c i="1" r="AV97"/>
  <c r="AT97"/>
  <c i="3" r="F33"/>
  <c i="1" r="AZ96"/>
  <c r="BB94"/>
  <c r="W31"/>
  <c r="BC94"/>
  <c r="W32"/>
  <c i="4" l="1" r="R129"/>
  <c i="3" r="R131"/>
  <c i="2" r="BK120"/>
  <c r="J120"/>
  <c r="J96"/>
  <c i="4" r="BK129"/>
  <c r="J129"/>
  <c r="J96"/>
  <c i="1" r="AU94"/>
  <c r="AW94"/>
  <c r="AK30"/>
  <c i="3" r="J30"/>
  <c i="1" r="AG96"/>
  <c r="AN96"/>
  <c r="AZ94"/>
  <c r="W29"/>
  <c r="AX94"/>
  <c r="AY94"/>
  <c i="3" l="1" r="J39"/>
  <c i="2" r="J30"/>
  <c i="1" r="AG95"/>
  <c r="AN95"/>
  <c i="4" r="J30"/>
  <c i="1" r="AG97"/>
  <c r="AV94"/>
  <c r="AK29"/>
  <c i="2" l="1" r="J39"/>
  <c i="4" r="J39"/>
  <c i="1" r="AN97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<sst xmlns="http://schemas.openxmlformats.org/spreadsheetml/2006/main">
  <si>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</si>
  <si>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</si>
  <si>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</si>
  <si>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</si>
  <si>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</si>
  <si>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{9038401f-cfb8-4a16-8ee1-0cbacc64240c}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</si>
  <si>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</si>
  <si>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</si>
  <si>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</si>
  <si>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</si>
  <si>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</si>
  <si>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</si>
  <si>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</si>
  <si>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</si>
  <si>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</si>
  <si>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</si>
  <si>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</si>
  <si>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VV 1 Areál Baník - retence dešťových vod</t>
  </si>
  <si>
    <t>KSO:</t>
  </si>
  <si>
    <t>CC-CZ:</t>
  </si>
  <si>
    <t>Místo:</t>
  </si>
  <si>
    <t xml:space="preserve"> </t>
  </si>
  <si>
    <t>Datum:</t>
  </si>
  <si>
    <t>6. 9. 2023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</si>
  <si>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</si>
  <si>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</si>
  <si>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</si>
  <si>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</si>
  <si>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</si>
  <si>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</si>
  <si>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</si>
  <si>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</si>
  <si>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</si>
  <si>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</si>
  <si>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</si>
  <si>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</si>
  <si>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</si>
  <si>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</si>
  <si>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</si>
  <si>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</si>
  <si>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</si>
  <si>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</si>
  <si>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</si>
  <si>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</si>
  <si>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</si>
  <si>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</si>
  <si>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</si>
  <si>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</si>
  <si>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</si>
  <si>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</si>
  <si>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</si>
  <si>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</si>
  <si>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</si>
  <si>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</si>
  <si>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</si>
  <si>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</si>
  <si>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</si>
  <si>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</si>
  <si>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</si>
  <si>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</si>
  <si>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</si>
  <si>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</si>
  <si>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</si>
  <si>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</si>
  <si>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</si>
  <si>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</si>
  <si>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</si>
  <si>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</si>
  <si>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</si>
  <si>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</si>
  <si>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</si>
  <si>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</si>
  <si>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</si>
  <si>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</si>
  <si>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</si>
  <si>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</si>
  <si>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</si>
  <si>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00</t>
  </si>
  <si>
    <t>VRN</t>
  </si>
  <si>
    <t>STA</t>
  </si>
  <si>
    <t>1</t>
  </si>
  <si>
    <t>{dbad7bf2-f187-44e9-b485-6e420d95b2a2}</t>
  </si>
  <si>
    <t>2</t>
  </si>
  <si>
    <t>01</t>
  </si>
  <si>
    <t>Retence dešťových vod</t>
  </si>
  <si>
    <t>{bc5a1be7-8be0-4d42-ab32-04e23818bb0e}</t>
  </si>
  <si>
    <t>02</t>
  </si>
  <si>
    <t>Ubytovna s kanceláře...</t>
  </si>
  <si>
    <t>{ca79cfba-3f52-4dd7-824d-5dadb2c3cdbb}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</si>
  <si>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</si>
  <si>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</si>
  <si>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</si>
  <si>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</si>
  <si>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</si>
  <si>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</si>
  <si>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</si>
  <si>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</si>
  <si>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</si>
  <si>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</si>
  <si>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</si>
  <si>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</si>
  <si>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</si>
  <si>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</si>
  <si>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</si>
  <si>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</si>
  <si>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</si>
  <si>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</si>
  <si>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</si>
  <si>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</si>
  <si>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</si>
  <si>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</si>
  <si>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</si>
  <si>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</si>
  <si>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</si>
  <si>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</si>
  <si>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</si>
  <si>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</si>
  <si>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</si>
  <si>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</si>
  <si>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</si>
  <si>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011134000</t>
  </si>
  <si>
    <t>Hydrogeologický průzkum</t>
  </si>
  <si>
    <t>soubor</t>
  </si>
  <si>
    <t>4</t>
  </si>
  <si>
    <t>PP</t>
  </si>
  <si>
    <t>012002000</t>
  </si>
  <si>
    <t>Geodetické práce</t>
  </si>
  <si>
    <t>3</t>
  </si>
  <si>
    <t>013254000</t>
  </si>
  <si>
    <t>Dokumentace skutečného provedení stavby</t>
  </si>
  <si>
    <t>6</t>
  </si>
  <si>
    <t>VRN3</t>
  </si>
  <si>
    <t>Zařízení staveniště</t>
  </si>
  <si>
    <t>030001000</t>
  </si>
  <si>
    <t>Zařízení staveniště - stavební buňka, skladový kontejner, mobilní WC, kontejner na komunální odpad, kontejner na směsný odpad, apod...</t>
  </si>
  <si>
    <t>8</t>
  </si>
  <si>
    <t>033002000</t>
  </si>
  <si>
    <t>Připojení staveniště na inženýrské sítě - cena vč. staveništního rozvaděče a vodoměru</t>
  </si>
  <si>
    <t>10</t>
  </si>
  <si>
    <t>034002000</t>
  </si>
  <si>
    <t>Zabezpečení staveniště - mobilní oplocení, lávky přes výkopy, apod....</t>
  </si>
  <si>
    <t>12</t>
  </si>
  <si>
    <t>7</t>
  </si>
  <si>
    <t>034303000</t>
  </si>
  <si>
    <t>Dopravní značení na staveništi</t>
  </si>
  <si>
    <t>14</t>
  </si>
  <si>
    <t>VRN9</t>
  </si>
  <si>
    <t>Ostatní náklady</t>
  </si>
  <si>
    <t>094002000</t>
  </si>
  <si>
    <t>Ostatní náklady související s výstavbou - náklady dle uvážení zhotovitele - např. čištění komunikací, apod...</t>
  </si>
  <si>
    <t>16</t>
  </si>
  <si>
    <t>01 - Retence dešťových vod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</si>
  <si>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</si>
  <si>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</si>
  <si>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</si>
  <si>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</si>
  <si>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</si>
  <si>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</si>
  <si>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</si>
  <si>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</si>
  <si>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</si>
  <si>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</si>
  <si>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</si>
  <si>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741 - Elektroinstalace - silnoproud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</si>
  <si>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</si>
  <si>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</si>
  <si>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</si>
  <si>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HSV</t>
  </si>
  <si>
    <t>Práce a dodávky HSV</t>
  </si>
  <si>
    <t>Zemní práce</t>
  </si>
  <si>
    <t>113106423</t>
  </si>
  <si>
    <t>Rozebrání dlažeb a dílců při překopech inženýrských sítí s přemístěním hmot na skládku na vzdálenost do 3 m nebo s naložením na dopravní prostředek strojně plochy jednotlivě přes 15 m2 komunikací pro pěší s ložem z kameniva nebo živice a s výplní spár ze</t>
  </si>
  <si>
    <t>m2</t>
  </si>
  <si>
    <t>Rozebrání dlažeb a dílců při překopech inženýrských sítí s přemístěním hmot na skládku na vzdálenost do 3 m nebo s naložením na dopravní prostředek strojně plochy jednotlivě přes 15 m2 komunikací pro pěší s ložem z kameniva nebo živice a s výplní spár ze zámkové dlažby</t>
  </si>
  <si>
    <t>VV</t>
  </si>
  <si>
    <t>43,93+17,35</t>
  </si>
  <si>
    <t>Součet</t>
  </si>
  <si>
    <t>113107521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</si>
  <si>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do 100 mm</t>
  </si>
  <si>
    <t>2,57+81,16+31,27</t>
  </si>
  <si>
    <t>113107522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</si>
  <si>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100 do 200 mm</t>
  </si>
  <si>
    <t>46,4+85,5+43,93+17,35</t>
  </si>
  <si>
    <t>113107524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</si>
  <si>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300 do 400 mm</t>
  </si>
  <si>
    <t>113107532</t>
  </si>
  <si>
    <t>Odstranění podkladů nebo krytů při překopech inženýrských sítí s přemístěním hmot na skládku ve vzdálenosti do 3 m nebo s naložením na dopravní prostředek strojně plochy jednotlivě přes 15 m2 z betonu prostého, o tl. vrstvy přes 150 do 300 mm</t>
  </si>
  <si>
    <t>46,4+85,5</t>
  </si>
  <si>
    <t>113107542</t>
  </si>
  <si>
    <t>Odstranění podkladů nebo krytů při překopech inženýrských sítí s přemístěním hmot na skládku ve vzdálenosti do 3 m nebo s naložením na dopravní prostředek strojně plochy jednotlivě přes 15 m2 živičných, o tl. vrstvy přes 50 do 100 mm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</si>
  <si>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</si>
  <si>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</si>
  <si>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</si>
  <si>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2+16</t>
  </si>
  <si>
    <t>131151206</t>
  </si>
  <si>
    <t>Hloubení zapažených jam a zářezů strojně s urovnáním dna do předepsaného profilu a spádu v hornině třídy těžitelnosti I skupiny 1 a 2 přes 1 000 do 5 000 m3</t>
  </si>
  <si>
    <t>m3</t>
  </si>
  <si>
    <t>Plastová nádrž</t>
  </si>
  <si>
    <t>221</t>
  </si>
  <si>
    <t>Betonová nádrž</t>
  </si>
  <si>
    <t>1015</t>
  </si>
  <si>
    <t>9</t>
  </si>
  <si>
    <t>132151104</t>
  </si>
  <si>
    <t>Hloubení nezapažených rýh šířky do 800 mm strojně s urovnáním dna do předepsaného profilu a spádu v hornině třídy těžitelnosti I skupiny 1 a 2 přes 100 m3</t>
  </si>
  <si>
    <t>18</t>
  </si>
  <si>
    <t>213,53*1+20,88+36,02+1,16</t>
  </si>
  <si>
    <t>132154104</t>
  </si>
  <si>
    <t>Hloubení zapažených rýh šířky do 800 mm strojně s urovnáním dna do předepsaného profilu a spádu v hornině třídy těžitelnosti I skupiny 1 a 2 přes 100 m3</t>
  </si>
  <si>
    <t>20</t>
  </si>
  <si>
    <t>262,35*1,5+81,225+22,9+77,1</t>
  </si>
  <si>
    <t>11</t>
  </si>
  <si>
    <t>132154204</t>
  </si>
  <si>
    <t>Hloubení zapažených rýh šířky přes 800 do 2 000 mm strojně s urovnáním dna do předepsaného profilu a spádu v hornině třídy těžitelnosti I skupiny 1 a 2 přes 100 do 500 m3</t>
  </si>
  <si>
    <t>22</t>
  </si>
  <si>
    <t>58,66*2+45,34-30*1,2</t>
  </si>
  <si>
    <t>151101101</t>
  </si>
  <si>
    <t>Zřízení pažení a rozepření stěn rýh pro podzemní vedení příložné pro jakoukoliv mezerovitost, hloubky do 2 m</t>
  </si>
  <si>
    <t>24</t>
  </si>
  <si>
    <t>Výkopy pro potrubí</t>
  </si>
  <si>
    <t>((218,63+71,25+14,46+67,64)*2)*1,5</t>
  </si>
  <si>
    <t>((19,56+10,43)*2)*2</t>
  </si>
  <si>
    <t>-10*1,4</t>
  </si>
  <si>
    <t>13</t>
  </si>
  <si>
    <t>151101111</t>
  </si>
  <si>
    <t>Odstranění pažení a rozepření stěn rýh pro podzemní vedení s uložením materiálu na vzdálenost do 3 m od kraje výkopu příložné, hloubky do 2 m</t>
  </si>
  <si>
    <t>26</t>
  </si>
  <si>
    <t>001-x2</t>
  </si>
  <si>
    <t>D+M+PH Dodávka, montáž a demontáž kompletního pažícího systému - Box s válečkovým vozíkem - délka desky (L) 3,15 m, výška desky (H) 4,00 m, délka vkládané desky (Lc) 2,70 m, výška vkládané desky (hc) 2,78 m - komplet pro celé jámy plastové a betonové jímk</t>
  </si>
  <si>
    <t>28</t>
  </si>
  <si>
    <t>D+M+PH Dodávka, montáž a demontáž kompletního pažícího systému - Box s válečkovým vozíkem - délka desky (L) 3,15 m, výška desky (H) 4,00 m, délka vkládané desky (Lc) 2,70 m, výška vkládané desky (hc) 2,78 m - komplet pro celé jámy plastové a betonové jímky - spec. dle PD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</si>
  <si>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</si>
  <si>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</si>
  <si>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30</t>
  </si>
  <si>
    <t>1236+271,59+574,75+162,66-1311,75-14,4</t>
  </si>
  <si>
    <t>171251201</t>
  </si>
  <si>
    <t>Uložení sypaniny na skládky nebo meziskládky bez hutnění s upravením uložené sypaniny do předepsaného tvaru</t>
  </si>
  <si>
    <t>32</t>
  </si>
  <si>
    <t>17</t>
  </si>
  <si>
    <t>171201221</t>
  </si>
  <si>
    <t>Poplatek za uložení stavebního odpadu na skládce (skládkovné) zeminy a kamení zatříděného do Katalogu odpadů pod kódem 17 05 04</t>
  </si>
  <si>
    <t>t</t>
  </si>
  <si>
    <t>34</t>
  </si>
  <si>
    <t>918,85*1,8</t>
  </si>
  <si>
    <t>001-x1</t>
  </si>
  <si>
    <t>D+M+PH Lože a obsyp plastové akumulační nádrže z kameniva fr. 8/16mm - kulaté zrno</t>
  </si>
  <si>
    <t>36</t>
  </si>
  <si>
    <t>19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</si>
  <si>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</si>
  <si>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</si>
  <si>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38</t>
  </si>
  <si>
    <t>85,41+131,17+29,33+18,56+34,2+17,57+6,94+1+32,46+12,5-(30*0,8*0,5)</t>
  </si>
  <si>
    <t>M</t>
  </si>
  <si>
    <t>58341341</t>
  </si>
  <si>
    <t>kamenivo drcené drobné frakce 0/4</t>
  </si>
  <si>
    <t>40</t>
  </si>
  <si>
    <t>357,14*2 "Přepočtené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</si>
  <si>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</si>
  <si>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</si>
  <si>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42</t>
  </si>
  <si>
    <t>Zeminou</t>
  </si>
  <si>
    <t>Rýhy potrubí</t>
  </si>
  <si>
    <t>96,09+223+79,19+11,86+13,36-21,6</t>
  </si>
  <si>
    <t>Obsyp a zásyp betonové nádrže</t>
  </si>
  <si>
    <t>807</t>
  </si>
  <si>
    <t>Zásyp plastové nádrže</t>
  </si>
  <si>
    <t>81,25</t>
  </si>
  <si>
    <t>181351113</t>
  </si>
  <si>
    <t>Rozprostření a urovnání ornice v rovině nebo ve svahu sklonu do 1:5 strojně při souvislé ploše přes 500 m2, tl. vrstvy do 200 mm</t>
  </si>
  <si>
    <t>44</t>
  </si>
  <si>
    <t>23</t>
  </si>
  <si>
    <t>10364101</t>
  </si>
  <si>
    <t xml:space="preserve">zemina pro terénní úpravy -  ornice</t>
  </si>
  <si>
    <t>46</t>
  </si>
  <si>
    <t>181411131</t>
  </si>
  <si>
    <t>Založení trávníku na půdě předem připravené plochy do 1000 m2 výsevem včetně utažení parkového v rovině nebo na svahu do 1:5</t>
  </si>
  <si>
    <t>48</t>
  </si>
  <si>
    <t>25</t>
  </si>
  <si>
    <t>00572410</t>
  </si>
  <si>
    <t>osivo směs travní parková</t>
  </si>
  <si>
    <t>kg</t>
  </si>
  <si>
    <t>50</t>
  </si>
  <si>
    <t>970*0,02 "Přepočtené koeficientem množství</t>
  </si>
  <si>
    <t>Svislé a kompletní konstrukce</t>
  </si>
  <si>
    <t>359901211</t>
  </si>
  <si>
    <t>Monitoring stok (kamerový systém) jakékoli výšky nová kanalizace</t>
  </si>
  <si>
    <t>52</t>
  </si>
  <si>
    <t>213+241+36+97+171-30</t>
  </si>
  <si>
    <t>Vodorovné konstrukce</t>
  </si>
  <si>
    <t>27</t>
  </si>
  <si>
    <t>451572111</t>
  </si>
  <si>
    <t>Lože pod potrubí, stoky a drobné objekty v otevřeném výkopu z kameniva drobného těženého 0 až 4 mm</t>
  </si>
  <si>
    <t>54</t>
  </si>
  <si>
    <t>32,03+39,35+8,8+6,96+12,83+6,59+2,6+0,39+12,17+4,69-2,4</t>
  </si>
  <si>
    <t>Komunikace pozemní</t>
  </si>
  <si>
    <t>564730011</t>
  </si>
  <si>
    <t>Podklad nebo kryt z kameniva hrubého drceného vel. 8-16 mm s rozprostřením a zhutněním, po zhutnění tl. 100 mm</t>
  </si>
  <si>
    <t>56</t>
  </si>
  <si>
    <t>Pod CB kryt</t>
  </si>
  <si>
    <t>29</t>
  </si>
  <si>
    <t>564750011</t>
  </si>
  <si>
    <t>Podklad nebo kryt z kameniva hrubého drceného vel. 8-16 mm s rozprostřením a zhutněním, po zhutnění tl. 150 mm</t>
  </si>
  <si>
    <t>58</t>
  </si>
  <si>
    <t>Pod zámkovou dlažbu</t>
  </si>
  <si>
    <t>564751111</t>
  </si>
  <si>
    <t>Podklad nebo kryt z kameniva hrubého drceného vel. 32-63 mm s rozprostřením a zhutněním, po zhutnění tl. 150 mm</t>
  </si>
  <si>
    <t>60</t>
  </si>
  <si>
    <t>Pod asfalt</t>
  </si>
  <si>
    <t>2,57</t>
  </si>
  <si>
    <t>31</t>
  </si>
  <si>
    <t>564761111</t>
  </si>
  <si>
    <t>Podklad nebo kryt z kameniva hrubého drceného vel. 32-63 mm s rozprostřením a zhutněním, po zhutnění tl. 200 mm</t>
  </si>
  <si>
    <t>62</t>
  </si>
  <si>
    <t>81,16+31,27</t>
  </si>
  <si>
    <t>564851111</t>
  </si>
  <si>
    <t>Podklad ze štěrkodrti ŠD s rozprostřením a zhutněním, po zhutnění tl. 150 mm</t>
  </si>
  <si>
    <t>64</t>
  </si>
  <si>
    <t>46,4</t>
  </si>
  <si>
    <t>33</t>
  </si>
  <si>
    <t>564861111</t>
  </si>
  <si>
    <t>Podklad ze štěrkodrti ŠD s rozprostřením a zhutněním, po zhutnění tl. 200 mm</t>
  </si>
  <si>
    <t>66</t>
  </si>
  <si>
    <t>564871116/R</t>
  </si>
  <si>
    <t>Podklad ze štěrkodrti ŠD s rozprostřením a zhutněním, po zhutnění tl. 550 mm</t>
  </si>
  <si>
    <t>68</t>
  </si>
  <si>
    <t>85,5</t>
  </si>
  <si>
    <t>35</t>
  </si>
  <si>
    <t>565135101</t>
  </si>
  <si>
    <t>Asfaltový beton vrstva podkladní ACP 16 (obalované kamenivo střednězrnné - OKS) s rozprostřením a zhutněním v pruhu šířky do 1,5 m, po zhutnění tl. 50 mm</t>
  </si>
  <si>
    <t>70</t>
  </si>
  <si>
    <t>573191111</t>
  </si>
  <si>
    <t>Postřik infiltrační kationaktivní emulzí v množství 1,00 kg/m2</t>
  </si>
  <si>
    <t>72</t>
  </si>
  <si>
    <t>37</t>
  </si>
  <si>
    <t>573231112</t>
  </si>
  <si>
    <t>Postřik spojovací PS bez posypu kamenivem ze silniční emulze, v množství 0,80 kg/m2</t>
  </si>
  <si>
    <t>74</t>
  </si>
  <si>
    <t>577144211</t>
  </si>
  <si>
    <t>Asfaltový beton vrstva obrusná ACO 11 (ABS) s rozprostřením a se zhutněním z nemodifikovaného asfaltu v pruhu šířky do 3 m tř. II, po zhutnění tl. 50 mm</t>
  </si>
  <si>
    <t>76</t>
  </si>
  <si>
    <t>39</t>
  </si>
  <si>
    <t>577145112</t>
  </si>
  <si>
    <t>Asfaltový beton vrstva ložní ACL 16 (ABH) s rozprostřením a zhutněním z nemodifikovaného asfaltu v pruhu šířky do 3 m, po zhutnění tl. 50 mm</t>
  </si>
  <si>
    <t>78</t>
  </si>
  <si>
    <t>581131115</t>
  </si>
  <si>
    <t>Kryt cementobetonový silničních komunikací skupiny CB I tl. 200 mm</t>
  </si>
  <si>
    <t>80</t>
  </si>
  <si>
    <t>41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</si>
  <si>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</si>
  <si>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</si>
  <si>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82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</si>
  <si>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m2 - ZPĚTNÁ MONTÁŽ (bez dodávky dlažby)</t>
  </si>
  <si>
    <t>Trubní vedení</t>
  </si>
  <si>
    <t>871275211</t>
  </si>
  <si>
    <t>Kanalizační potrubí z tvrdého PVC v otevřeném výkopu ve sklonu do 20 %, hladkého plnostěnného jednovrstvého, tuhost třídy SN 4 DN 125</t>
  </si>
  <si>
    <t>84</t>
  </si>
  <si>
    <t>43</t>
  </si>
  <si>
    <t>871315211</t>
  </si>
  <si>
    <t>Kanalizační potrubí z tvrdého PVC v otevřeném výkopu ve sklonu do 20 %, hladkého plnostěnného jednovrstvého, tuhost třídy SN 4 DN 160</t>
  </si>
  <si>
    <t>86</t>
  </si>
  <si>
    <t>871355211</t>
  </si>
  <si>
    <t>Kanalizační potrubí z tvrdého PVC v otevřeném výkopu ve sklonu do 20 %, hladkého plnostěnného jednovrstvého, tuhost třídy SN 4 DN 200</t>
  </si>
  <si>
    <t>88</t>
  </si>
  <si>
    <t>45</t>
  </si>
  <si>
    <t>871365211</t>
  </si>
  <si>
    <t>Kanalizační potrubí z tvrdého PVC v otevřeném výkopu ve sklonu do 20 %, hladkého plnostěnného jednovrstvého, tuhost třídy SN 4 DN 250</t>
  </si>
  <si>
    <t>90</t>
  </si>
  <si>
    <t>871375211</t>
  </si>
  <si>
    <t>Kanalizační potrubí z tvrdého PVC v otevřeném výkopu ve sklonu do 20 %, hladkého plnostěnného jednovrstvého, tuhost třídy SN 4 DN 315</t>
  </si>
  <si>
    <t>92</t>
  </si>
  <si>
    <t>47</t>
  </si>
  <si>
    <t>877171101/R</t>
  </si>
  <si>
    <t>Montáž tvarovek na vodovodním plastovém potrubí z LDPE elektrotvarovek spojek, oblouků nebo redukcí d 40</t>
  </si>
  <si>
    <t>kus</t>
  </si>
  <si>
    <t>94</t>
  </si>
  <si>
    <t>008-x6</t>
  </si>
  <si>
    <t>redukce MR d40/30</t>
  </si>
  <si>
    <t>96</t>
  </si>
  <si>
    <t>49</t>
  </si>
  <si>
    <t>877211101/R</t>
  </si>
  <si>
    <t>Montáž tvarovek na vodovodním plastovém potrubí z LDPE elektrotvarovek spojek, oblouků nebo redukcí d 60</t>
  </si>
  <si>
    <t>98</t>
  </si>
  <si>
    <t>008-x9</t>
  </si>
  <si>
    <t>redukce MR d60/40</t>
  </si>
  <si>
    <t>100</t>
  </si>
  <si>
    <t>51</t>
  </si>
  <si>
    <t>008-x7</t>
  </si>
  <si>
    <t>D+M+PH Přechodový kus MUN d32x1´´</t>
  </si>
  <si>
    <t>102</t>
  </si>
  <si>
    <t>008-x8</t>
  </si>
  <si>
    <t>D+M+PH Přechodový kus MUN d40/2´´</t>
  </si>
  <si>
    <t>104</t>
  </si>
  <si>
    <t>53</t>
  </si>
  <si>
    <t>D+M+PH Vodárenské šoupě se zemním teleskopem</t>
  </si>
  <si>
    <t>106</t>
  </si>
  <si>
    <t>008-x10</t>
  </si>
  <si>
    <t>D+M+PH Automatické ponorné čerpadlo s tlakovým spínačem, výtlak 25 000 l/h, kombinované výtlačné hrdlo pro hadici 1" 2" se zpětnou klapkou</t>
  </si>
  <si>
    <t>108</t>
  </si>
  <si>
    <t>55</t>
  </si>
  <si>
    <t>877275211</t>
  </si>
  <si>
    <t>Montáž tvarovek na kanalizačním potrubí z trub z plastu z tvrdého PVC nebo z polypropylenu v otevřeném výkopu jednoosých DN 125</t>
  </si>
  <si>
    <t>110</t>
  </si>
  <si>
    <t>28611355</t>
  </si>
  <si>
    <t>koleno kanalizace PVC KG 125x30°</t>
  </si>
  <si>
    <t>112</t>
  </si>
  <si>
    <t>57</t>
  </si>
  <si>
    <t>OSM.221220</t>
  </si>
  <si>
    <t>KGB koleno DN 125/45st SN8</t>
  </si>
  <si>
    <t>114</t>
  </si>
  <si>
    <t>28611358</t>
  </si>
  <si>
    <t>koleno kanalizace PVC KG 125x87°</t>
  </si>
  <si>
    <t>116</t>
  </si>
  <si>
    <t>59</t>
  </si>
  <si>
    <t>877275221</t>
  </si>
  <si>
    <t>Montáž tvarovek na kanalizačním potrubí z trub z plastu z tvrdého PVC nebo z polypropylenu v otevřeném výkopu dvouosých DN 125</t>
  </si>
  <si>
    <t>118</t>
  </si>
  <si>
    <t>OSM.221300</t>
  </si>
  <si>
    <t>KGEA 45st odbočka DN 125/125 SN8</t>
  </si>
  <si>
    <t>120</t>
  </si>
  <si>
    <t>61</t>
  </si>
  <si>
    <t>877315211</t>
  </si>
  <si>
    <t>Montáž tvarovek na kanalizačním potrubí z trub z plastu z tvrdého PVC nebo z polypropylenu v otevřeném výkopu jednoosých DN 160</t>
  </si>
  <si>
    <t>122</t>
  </si>
  <si>
    <t>28611359</t>
  </si>
  <si>
    <t>koleno kanalizace PVC KG 160x15°</t>
  </si>
  <si>
    <t>124</t>
  </si>
  <si>
    <t>63</t>
  </si>
  <si>
    <t>OSM.222220</t>
  </si>
  <si>
    <t>KGB koleno DN 160/45st SN8</t>
  </si>
  <si>
    <t>126</t>
  </si>
  <si>
    <t>28611363</t>
  </si>
  <si>
    <t>koleno kanalizační PVC KG 160x87°</t>
  </si>
  <si>
    <t>128</t>
  </si>
  <si>
    <t>65</t>
  </si>
  <si>
    <t>OSM.222710</t>
  </si>
  <si>
    <t>KGR redukce dlouhá DN 160/125 SN8</t>
  </si>
  <si>
    <t>130</t>
  </si>
  <si>
    <t>877315221</t>
  </si>
  <si>
    <t>Montáž tvarovek na kanalizačním potrubí z trub z plastu z tvrdého PVC nebo z polypropylenu v otevřeném výkopu dvouosých DN 160</t>
  </si>
  <si>
    <t>132</t>
  </si>
  <si>
    <t>67</t>
  </si>
  <si>
    <t>28611914</t>
  </si>
  <si>
    <t>odbočka kanalizační plastová s hrdlem KG 160/125/45°</t>
  </si>
  <si>
    <t>134</t>
  </si>
  <si>
    <t>OSM.222400</t>
  </si>
  <si>
    <t>KGEA 87st odbočka DN 160/160 SN8</t>
  </si>
  <si>
    <t>136</t>
  </si>
  <si>
    <t>69</t>
  </si>
  <si>
    <t>877315231</t>
  </si>
  <si>
    <t>Montáž tvarovek na kanalizačním potrubí z trub z plastu z tvrdého PVC nebo z polypropylenu v otevřeném výkopu víček DN 160</t>
  </si>
  <si>
    <t>138</t>
  </si>
  <si>
    <t>Záslepka RŠ</t>
  </si>
  <si>
    <t>OSM.222630</t>
  </si>
  <si>
    <t>KGK víčko DN 160 SN8</t>
  </si>
  <si>
    <t>140</t>
  </si>
  <si>
    <t>71</t>
  </si>
  <si>
    <t>877355211</t>
  </si>
  <si>
    <t>Montáž tvarovek na kanalizačním potrubí z trub z plastu z tvrdého PVC nebo z polypropylenu v otevřeném výkopu jednoosých DN 200</t>
  </si>
  <si>
    <t>142</t>
  </si>
  <si>
    <t>OSM.223220</t>
  </si>
  <si>
    <t>KGB koleno DN 200/45st SN8</t>
  </si>
  <si>
    <t>144</t>
  </si>
  <si>
    <t>73</t>
  </si>
  <si>
    <t>28611368</t>
  </si>
  <si>
    <t>koleno kanalizace PVC KG 200x87°</t>
  </si>
  <si>
    <t>146</t>
  </si>
  <si>
    <t>OSM.223820</t>
  </si>
  <si>
    <t>KGUG přech.litina/PVC DN 200 SN8</t>
  </si>
  <si>
    <t>148</t>
  </si>
  <si>
    <t>75</t>
  </si>
  <si>
    <t>008-x1</t>
  </si>
  <si>
    <t xml:space="preserve">kulový kloub 200  0-,7,5°</t>
  </si>
  <si>
    <t>150</t>
  </si>
  <si>
    <t>877365211</t>
  </si>
  <si>
    <t>Montáž tvarovek na kanalizačním potrubí z trub z plastu z tvrdého PVC nebo z polypropylenu v otevřeném výkopu jednoosých DN 250</t>
  </si>
  <si>
    <t>152</t>
  </si>
  <si>
    <t>77</t>
  </si>
  <si>
    <t>28611369</t>
  </si>
  <si>
    <t>koleno kanalizace PVC KG 250x15°</t>
  </si>
  <si>
    <t>154</t>
  </si>
  <si>
    <t>OSM.224220</t>
  </si>
  <si>
    <t>KGB koleno DN 250/45st SN8</t>
  </si>
  <si>
    <t>156</t>
  </si>
  <si>
    <t>79</t>
  </si>
  <si>
    <t>OSM.224700</t>
  </si>
  <si>
    <t>KGR redukce dlouhá DN 250/200 SN8</t>
  </si>
  <si>
    <t>158</t>
  </si>
  <si>
    <t>OSM.224700/R</t>
  </si>
  <si>
    <t>KGR redukce dlouhá DN 250/160 SN8</t>
  </si>
  <si>
    <t>160</t>
  </si>
  <si>
    <t>81</t>
  </si>
  <si>
    <t>008-x2</t>
  </si>
  <si>
    <t xml:space="preserve">kulový kloub 250  0-,7,5°</t>
  </si>
  <si>
    <t>162</t>
  </si>
  <si>
    <t>877365231</t>
  </si>
  <si>
    <t>Montáž tvarovek na kanalizačním potrubí z trub z plastu z tvrdého PVC nebo z polypropylenu v otevřeném výkopu víček DN 250</t>
  </si>
  <si>
    <t>164</t>
  </si>
  <si>
    <t>83</t>
  </si>
  <si>
    <t>OSM.224630</t>
  </si>
  <si>
    <t>KGK víčko DN 250 SN8</t>
  </si>
  <si>
    <t>166</t>
  </si>
  <si>
    <t>877375211</t>
  </si>
  <si>
    <t>Montáž tvarovek na kanalizačním potrubí z trub z plastu z tvrdého PVC nebo z polypropylenu v otevřeném výkopu jednoosých DN 315</t>
  </si>
  <si>
    <t>168</t>
  </si>
  <si>
    <t>85</t>
  </si>
  <si>
    <t>28611373</t>
  </si>
  <si>
    <t>koleno kanalizace PVC KG 300x15°</t>
  </si>
  <si>
    <t>170</t>
  </si>
  <si>
    <t>28611374</t>
  </si>
  <si>
    <t>koleno kanalizace PVC KG 300x30°</t>
  </si>
  <si>
    <t>172</t>
  </si>
  <si>
    <t>87</t>
  </si>
  <si>
    <t>OSM.225220</t>
  </si>
  <si>
    <t>KGB koleno DN 315/45st SN8</t>
  </si>
  <si>
    <t>174</t>
  </si>
  <si>
    <t>OSM.225700</t>
  </si>
  <si>
    <t>KGR redukce dlouhá DN 315/250 SN8</t>
  </si>
  <si>
    <t>176</t>
  </si>
  <si>
    <t>89</t>
  </si>
  <si>
    <t>008-x3</t>
  </si>
  <si>
    <t xml:space="preserve">kulový kloub 315  0-,7,5°</t>
  </si>
  <si>
    <t>178</t>
  </si>
  <si>
    <t>877375221</t>
  </si>
  <si>
    <t>Montáž tvarovek na kanalizačním potrubí z trub z plastu z tvrdého PVC nebo z polypropylenu v otevřeném výkopu dvouosých DN 315</t>
  </si>
  <si>
    <t>180</t>
  </si>
  <si>
    <t>91</t>
  </si>
  <si>
    <t>28611404</t>
  </si>
  <si>
    <t>odbočka kanalizační plastová s hrdlem KG 315/150/45°</t>
  </si>
  <si>
    <t>182</t>
  </si>
  <si>
    <t>008-x4</t>
  </si>
  <si>
    <t>D+M+PH Těsnící pryžová manžeta DN315 - napojení KG DN315 betonovou filtrační šachtu, dále na RN2</t>
  </si>
  <si>
    <t>184</t>
  </si>
  <si>
    <t>93</t>
  </si>
  <si>
    <t>871161211/R</t>
  </si>
  <si>
    <t>Montáž vodovodního potrubí z plastů v otevřeném výkopu z PELD svařovaných elektrotvarovkou D 32 x 4,4 mm</t>
  </si>
  <si>
    <t>186</t>
  </si>
  <si>
    <t>28613752</t>
  </si>
  <si>
    <t>trubka vodovodní LDPE (rPE) D 32x4,4mm</t>
  </si>
  <si>
    <t>188</t>
  </si>
  <si>
    <t>33*1,05 "Přepočtené koeficientem množství</t>
  </si>
  <si>
    <t>95</t>
  </si>
  <si>
    <t>871181211/R</t>
  </si>
  <si>
    <t>Montáž vodovodního potrubí z plastů v otevřeném výkopu z LDPE svařovaných elektrotvarovkou 50 x 6,9 mm</t>
  </si>
  <si>
    <t>190</t>
  </si>
  <si>
    <t>28613754</t>
  </si>
  <si>
    <t>trubka vodovodní LDPE (rPE) D 50x6,9mm</t>
  </si>
  <si>
    <t>192</t>
  </si>
  <si>
    <t>20*1,05 "Přepočtené koeficientem množství</t>
  </si>
  <si>
    <t>97</t>
  </si>
  <si>
    <t>877375231</t>
  </si>
  <si>
    <t>Montáž tvarovek na kanalizačním potrubí z trub z plastu z tvrdého PVC nebo z polypropylenu v otevřeném výkopu víček DN 315</t>
  </si>
  <si>
    <t>194</t>
  </si>
  <si>
    <t>OSM.225630</t>
  </si>
  <si>
    <t>KGK víčko DN 315 SN8</t>
  </si>
  <si>
    <t>196</t>
  </si>
  <si>
    <t>99</t>
  </si>
  <si>
    <t>891269111</t>
  </si>
  <si>
    <t>Montáž vodovodních armatur na potrubí navrtávacích pasů s ventilem Jt 1 MPa, na potrubí z trub litinových, ocelových nebo plastických hmot DN 100</t>
  </si>
  <si>
    <t>198</t>
  </si>
  <si>
    <t>28614012</t>
  </si>
  <si>
    <t>tvarovka T-kus navrtávací s odbočkou 360° D 110-32mm</t>
  </si>
  <si>
    <t>200</t>
  </si>
  <si>
    <t>101</t>
  </si>
  <si>
    <t>28614013/R</t>
  </si>
  <si>
    <t>tvarovka T-kus navrtávací s odbočkou 360° D 110-50mm</t>
  </si>
  <si>
    <t>202</t>
  </si>
  <si>
    <t>892241111</t>
  </si>
  <si>
    <t>Tlakové zkoušky vodou na potrubí DN do 80</t>
  </si>
  <si>
    <t>204</t>
  </si>
  <si>
    <t>33+20</t>
  </si>
  <si>
    <t>103</t>
  </si>
  <si>
    <t>892271111</t>
  </si>
  <si>
    <t>Tlakové zkoušky vodou na potrubí DN 100 nebo 125</t>
  </si>
  <si>
    <t>206</t>
  </si>
  <si>
    <t>892351111</t>
  </si>
  <si>
    <t>Tlakové zkoušky vodou na potrubí DN 150 nebo 200</t>
  </si>
  <si>
    <t>208</t>
  </si>
  <si>
    <t>241+36-30</t>
  </si>
  <si>
    <t>105</t>
  </si>
  <si>
    <t>892372111</t>
  </si>
  <si>
    <t>Tlakové zkoušky vodou zabezpečení konců potrubí při tlakových zkouškách DN do 300</t>
  </si>
  <si>
    <t>210</t>
  </si>
  <si>
    <t>892381111</t>
  </si>
  <si>
    <t>Tlakové zkoušky vodou na potrubí DN 250, 300 nebo 350</t>
  </si>
  <si>
    <t>212</t>
  </si>
  <si>
    <t>97+171</t>
  </si>
  <si>
    <t>107</t>
  </si>
  <si>
    <t>892442111</t>
  </si>
  <si>
    <t>Tlakové zkoušky vodou zabezpečení konců potrubí při tlakových zkouškách DN přes 300 do 600</t>
  </si>
  <si>
    <t>214</t>
  </si>
  <si>
    <t>894201113</t>
  </si>
  <si>
    <t>Ostatní konstrukce na trubním vedení z prostého betonu dno šachet tloušťky přes 200 mm z betonu bez zvýšených nároků na prostředí tř. C 16/20</t>
  </si>
  <si>
    <t>216</t>
  </si>
  <si>
    <t>Podkladní beton</t>
  </si>
  <si>
    <t>11,5</t>
  </si>
  <si>
    <t>109</t>
  </si>
  <si>
    <t>894201193</t>
  </si>
  <si>
    <t>Ostatní konstrukce na trubním vedení z prostého betonu dno šachet tloušťky přes 200 mm Příplatek k ceně za tloušťku dna do 200 mm</t>
  </si>
  <si>
    <t>218</t>
  </si>
  <si>
    <t>894502201</t>
  </si>
  <si>
    <t>Bednění konstrukcí na trubním vedení stěn šachet pravoúhlých nebo čtyř a vícehranných oboustranné</t>
  </si>
  <si>
    <t>220</t>
  </si>
  <si>
    <t>Stěny + sloup</t>
  </si>
  <si>
    <t>253,2+3,84</t>
  </si>
  <si>
    <t>111</t>
  </si>
  <si>
    <t>894503111</t>
  </si>
  <si>
    <t>Bednění konstrukcí na trubním vedení deskových stropů šachet jakýchkoliv rozměrů</t>
  </si>
  <si>
    <t>222</t>
  </si>
  <si>
    <t>894608112</t>
  </si>
  <si>
    <t>Výztuž šachet z betonářské oceli 10 505 (R) nebo BSt 500</t>
  </si>
  <si>
    <t>224</t>
  </si>
  <si>
    <t>ŽB retenční nádrž</t>
  </si>
  <si>
    <t>220*2,46/1000</t>
  </si>
  <si>
    <t>5217*0,89/1000</t>
  </si>
  <si>
    <t>226*1,58/1000</t>
  </si>
  <si>
    <t>848*0,62/1000</t>
  </si>
  <si>
    <t>80*0,89/1000</t>
  </si>
  <si>
    <t>15*0,4/1000</t>
  </si>
  <si>
    <t>113</t>
  </si>
  <si>
    <t>894302153</t>
  </si>
  <si>
    <t>Ostatní konstrukce na trubním vedení ze železobetonu stěny šachet tloušťky přes 200 mm z betonu pro konstrukce bílých van tř. C 25/30</t>
  </si>
  <si>
    <t>226</t>
  </si>
  <si>
    <t>37,08+0,38</t>
  </si>
  <si>
    <t>894302153/R</t>
  </si>
  <si>
    <t>Ostatní konstrukce na trubním vedení ze železobetonu dno šachet tloušťky přes 200 mm z betonu pro konstrukce bílých van tř. C 25/30</t>
  </si>
  <si>
    <t>228</t>
  </si>
  <si>
    <t>115</t>
  </si>
  <si>
    <t>894302253</t>
  </si>
  <si>
    <t>Ostatní konstrukce na trubním vedení ze železobetonu strop šachet vodovodních nebo kanalizačních z betonu pro konstrukce bílých van tř. C 25/30</t>
  </si>
  <si>
    <t>230</t>
  </si>
  <si>
    <t>894414111</t>
  </si>
  <si>
    <t>Osazení betonových nebo železobetonových dílců pro šachty skruží základových (dno)</t>
  </si>
  <si>
    <t>232</t>
  </si>
  <si>
    <t>117</t>
  </si>
  <si>
    <t>59223852/R</t>
  </si>
  <si>
    <t>betonový kalový koš, vnitřní průměr 800mm</t>
  </si>
  <si>
    <t>234</t>
  </si>
  <si>
    <t>894411311</t>
  </si>
  <si>
    <t>Osazení betonových nebo železobetonových dílců pro šachty skruží rovných</t>
  </si>
  <si>
    <t>236</t>
  </si>
  <si>
    <t>119</t>
  </si>
  <si>
    <t>59224068/R</t>
  </si>
  <si>
    <t>skruž betonová výšky 500 mm, vnitřní Ø 800 mm, tl. Stěny 125-150 mm</t>
  </si>
  <si>
    <t>238</t>
  </si>
  <si>
    <t>894412411</t>
  </si>
  <si>
    <t>Osazení betonových nebo železobetonových dílců pro šachty skruží přechodových</t>
  </si>
  <si>
    <t>240</t>
  </si>
  <si>
    <t>121</t>
  </si>
  <si>
    <t>59224167/R</t>
  </si>
  <si>
    <t>skruž betonová přechodová, vnitřní Ø 800 - 600 mm</t>
  </si>
  <si>
    <t>242</t>
  </si>
  <si>
    <t>894414211</t>
  </si>
  <si>
    <t>Osazení betonových nebo železobetonových dílců pro šachty desek zákrytových</t>
  </si>
  <si>
    <t>244</t>
  </si>
  <si>
    <t>123</t>
  </si>
  <si>
    <t>59225720/R</t>
  </si>
  <si>
    <t>deska betonová zákrytová pro studny, šachty a jímky</t>
  </si>
  <si>
    <t>246</t>
  </si>
  <si>
    <t>008-x5</t>
  </si>
  <si>
    <t>D+M+PH Nerezový filtrační koš</t>
  </si>
  <si>
    <t>248</t>
  </si>
  <si>
    <t>125</t>
  </si>
  <si>
    <t>894812201</t>
  </si>
  <si>
    <t>Revizní a čistící šachta z polypropylenu PP pro hladké trouby DN 425 šachtové dno (DN šachty / DN trubního vedení) DN 425/150 průtočné</t>
  </si>
  <si>
    <t>250</t>
  </si>
  <si>
    <t>894812204</t>
  </si>
  <si>
    <t>Revizní a čistící šachta z polypropylenu PP pro hladké trouby DN 425 šachtové dno (DN šachty / DN trubního vedení) DN 425/150 sběrné</t>
  </si>
  <si>
    <t>252</t>
  </si>
  <si>
    <t>127</t>
  </si>
  <si>
    <t>894812232</t>
  </si>
  <si>
    <t>Revizní a čistící šachta z polypropylenu PP pro hladké trouby DN 425 roura šachtová korugovaná bez hrdla, světlé hloubky 2000 mm</t>
  </si>
  <si>
    <t>254</t>
  </si>
  <si>
    <t>894812249</t>
  </si>
  <si>
    <t>Revizní a čistící šachta z polypropylenu PP pro hladké trouby DN 425 roura šachtová korugovaná Příplatek k cenám 2231 - 2242 za uříznutí šachtové roury</t>
  </si>
  <si>
    <t>256</t>
  </si>
  <si>
    <t>129</t>
  </si>
  <si>
    <t>008-x12</t>
  </si>
  <si>
    <t>D+M+PH RVGM manžeta D425</t>
  </si>
  <si>
    <t>258</t>
  </si>
  <si>
    <t>894812257</t>
  </si>
  <si>
    <t>Revizní a čistící šachta z polypropylenu PP pro hladké trouby DN 425 poklop plastový (pro třídu zatížení) pochůzí (A15)</t>
  </si>
  <si>
    <t>260</t>
  </si>
  <si>
    <t>131</t>
  </si>
  <si>
    <t>894812262/R</t>
  </si>
  <si>
    <t>Revizní a čistící šachta z polypropylenu PP pro hladké trouby DN 425 poklop litinový plný (pro třídu zatížení) plný s betonovým prstencem (D400)</t>
  </si>
  <si>
    <t>262</t>
  </si>
  <si>
    <t>894812321</t>
  </si>
  <si>
    <t>Revizní a čistící šachta z polypropylenu PP pro hladké trouby DN 600 šachtové dno (DN šachty / DN trubního vedení) DN 600/250 průtočné</t>
  </si>
  <si>
    <t>264</t>
  </si>
  <si>
    <t>133</t>
  </si>
  <si>
    <t>894812324</t>
  </si>
  <si>
    <t>Revizní a čistící šachta z polypropylenu PP pro hladké trouby DN 600 šachtové dno (DN šachty / DN trubního vedení) DN 600/250 sběrné</t>
  </si>
  <si>
    <t>266</t>
  </si>
  <si>
    <t>894812325</t>
  </si>
  <si>
    <t>Revizní a čistící šachta z polypropylenu PP pro hladké trouby DN 600 šachtové dno (DN šachty / DN trubního vedení) DN 600/315 průtočné</t>
  </si>
  <si>
    <t>268</t>
  </si>
  <si>
    <t>135</t>
  </si>
  <si>
    <t>894812328</t>
  </si>
  <si>
    <t>Revizní a čistící šachta z polypropylenu PP pro hladké trouby DN 600 šachtové dno (DN šachty / DN trubního vedení) DN 600/315</t>
  </si>
  <si>
    <t>270</t>
  </si>
  <si>
    <t>894812331</t>
  </si>
  <si>
    <t>Revizní a čistící šachta z polypropylenu PP pro hladké trouby DN 600 roura šachtová korugovaná, světlé hloubky 1 000 mm</t>
  </si>
  <si>
    <t>272</t>
  </si>
  <si>
    <t>Pro revizní šachty</t>
  </si>
  <si>
    <t>Pro ŽB jímku</t>
  </si>
  <si>
    <t>137</t>
  </si>
  <si>
    <t>894812332</t>
  </si>
  <si>
    <t>Revizní a čistící šachta z polypropylenu PP pro hladké trouby DN 600 roura šachtová korugovaná, světlé hloubky 2 000 mm</t>
  </si>
  <si>
    <t>274</t>
  </si>
  <si>
    <t>894812339</t>
  </si>
  <si>
    <t>Revizní a čistící šachta z polypropylenu PP pro hladké trouby DN 600 Příplatek k cenám 2331 - 2334 za uříznutí šachtové roury</t>
  </si>
  <si>
    <t>276</t>
  </si>
  <si>
    <t>139</t>
  </si>
  <si>
    <t>894812351/R</t>
  </si>
  <si>
    <t>Revizní a čistící šachta z polypropylenu PP pro hladké trouby DN 600 poklop PP plný pro třídu zatížení A15</t>
  </si>
  <si>
    <t>278</t>
  </si>
  <si>
    <t>894812352/R</t>
  </si>
  <si>
    <t>Revizní a čistící šachta z polypropylenu PP pro hladké trouby DN 600 poklop PP s těsněním pro třídu zatížení A15 s teleskopickým adaptérem</t>
  </si>
  <si>
    <t>280</t>
  </si>
  <si>
    <t>141</t>
  </si>
  <si>
    <t>894812376/R</t>
  </si>
  <si>
    <t>Revizní a čistící šachta z polypropylenu PP pro hladké trouby DN 600 poklop plný litinový pro třídu zatížení D400 s betonovým prstencem</t>
  </si>
  <si>
    <t>282</t>
  </si>
  <si>
    <t>D+M+PH Samonosná monolitická PE podzemní nádrž s poklopem</t>
  </si>
  <si>
    <t>284</t>
  </si>
  <si>
    <t>Ostatní konstrukce a práce, bourání</t>
  </si>
  <si>
    <t>143</t>
  </si>
  <si>
    <t>919735112</t>
  </si>
  <si>
    <t>Řezání stávajícího živičného krytu nebo podkladu hloubky přes 50 do 100 mm</t>
  </si>
  <si>
    <t>286</t>
  </si>
  <si>
    <t>8,2+199,26+35</t>
  </si>
  <si>
    <t>009-x1</t>
  </si>
  <si>
    <t>D+M+PH Odvětrávací hlavice ŽB retenční nádrže s PVC potrubím DN160, těsnící manžeta</t>
  </si>
  <si>
    <t>288</t>
  </si>
  <si>
    <t>145</t>
  </si>
  <si>
    <t>009-x2</t>
  </si>
  <si>
    <t>D+M+PH Prostup ŽB retenční nádrže ocelovou chráničkou s těsněním DN 160 vč. základního antikorozního nátěru</t>
  </si>
  <si>
    <t>290</t>
  </si>
  <si>
    <t>009-x3</t>
  </si>
  <si>
    <t>D+M+PH Ošetření prostupu mezi šachtovou rourou a ŽB jímkou tmelem</t>
  </si>
  <si>
    <t>292</t>
  </si>
  <si>
    <t>147</t>
  </si>
  <si>
    <t>919735124</t>
  </si>
  <si>
    <t>Řezání stávajícího betonového krytu nebo podkladu hloubky přes 150 do 200 mm</t>
  </si>
  <si>
    <t>294</t>
  </si>
  <si>
    <t>117,5+171,03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</si>
  <si>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</si>
  <si>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</si>
  <si>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296</t>
  </si>
  <si>
    <t>149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</si>
  <si>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</si>
  <si>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</t>
  </si>
  <si>
    <t>298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</si>
  <si>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</si>
  <si>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916131213</t>
  </si>
  <si>
    <t>Osazení silničního obrubníku betonového se zřízením lože, s vyplněním a zatřením spár cementovou maltou stojatého s boční opěrou z betonu prostého, do lože z betonu prostého - ZPĚTNÁ MONTÁŽ (bez dodávky obrubníku)</t>
  </si>
  <si>
    <t>300</t>
  </si>
  <si>
    <t>151</t>
  </si>
  <si>
    <t>919122112</t>
  </si>
  <si>
    <t>Utěsnění dilatačních spár zálivkou za tepla v cementobetonovém nebo živičném krytu včetně adhezního nátěru s těsnicím profilem pod zálivkou, pro komůrky šířky 10 mm, hloubky 25 mm</t>
  </si>
  <si>
    <t>302</t>
  </si>
  <si>
    <t>Kolem asfaltových ploch</t>
  </si>
  <si>
    <t>997</t>
  </si>
  <si>
    <t>Přesun sutě</t>
  </si>
  <si>
    <t>997221551</t>
  </si>
  <si>
    <t>Vodorovná doprava suti bez naložení, ale se složením a s hrubým urovnáním ze sypkých materiálů, na vzdálenost do 1 km</t>
  </si>
  <si>
    <t>304</t>
  </si>
  <si>
    <t>153</t>
  </si>
  <si>
    <t>997221559</t>
  </si>
  <si>
    <t>Vodorovná doprava suti bez naložení, ale se složením a s hrubým urovnáním Příplatek k ceně za každý další i započatý 1 km přes 1 km</t>
  </si>
  <si>
    <t>306</t>
  </si>
  <si>
    <t>271,933*6</t>
  </si>
  <si>
    <t>997221615</t>
  </si>
  <si>
    <t>Poplatek za uložení stavebního odpadu na skládce (skládkovné) z prostého betonu zatříděného do Katalogu odpadů pod kódem 17 01 01</t>
  </si>
  <si>
    <t>308</t>
  </si>
  <si>
    <t>155</t>
  </si>
  <si>
    <t>997221645</t>
  </si>
  <si>
    <t>Poplatek za uložení stavebního odpadu na skládce (skládkovné) asfaltového bez obsahu dehtu zatříděného do Katalogu odpadů pod kódem 17 03 02</t>
  </si>
  <si>
    <t>310</t>
  </si>
  <si>
    <t>997221655</t>
  </si>
  <si>
    <t>312</t>
  </si>
  <si>
    <t>998</t>
  </si>
  <si>
    <t>Přesun hmot</t>
  </si>
  <si>
    <t>157</t>
  </si>
  <si>
    <t>998276101</t>
  </si>
  <si>
    <t>Přesun hmot pro trubní vedení hloubené z trub z plastických hmot nebo sklolaminátových pro vodovody nebo kanalizace v otevřeném výkopu dopravní vzdálenost do 15 m</t>
  </si>
  <si>
    <t>314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</si>
  <si>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</si>
  <si>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</si>
  <si>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316</t>
  </si>
  <si>
    <t>PSV</t>
  </si>
  <si>
    <t>Práce a dodávky PSV</t>
  </si>
  <si>
    <t>721</t>
  </si>
  <si>
    <t>Zdravotechnika - vnitřní kanalizace</t>
  </si>
  <si>
    <t>159</t>
  </si>
  <si>
    <t>721241104</t>
  </si>
  <si>
    <t>Lapače střešních splavenin litinové DN 200</t>
  </si>
  <si>
    <t>318</t>
  </si>
  <si>
    <t>721242106</t>
  </si>
  <si>
    <t>Lapače střešních splavenin polypropylenové (PP) se svislým odtokem DN 125</t>
  </si>
  <si>
    <t>320</t>
  </si>
  <si>
    <t>161</t>
  </si>
  <si>
    <t>998721201</t>
  </si>
  <si>
    <t>Přesun hmot pro vnitřní kanalizace stanovený procentní sazbou (%) z ceny vodorovná dopravní vzdálenost do 50 m v objektech výšky do 6 m</t>
  </si>
  <si>
    <t>%</t>
  </si>
  <si>
    <t>322</t>
  </si>
  <si>
    <t>741</t>
  </si>
  <si>
    <t>Elektroinstalace - silnoproud</t>
  </si>
  <si>
    <t>741110053</t>
  </si>
  <si>
    <t>Montáž trubek elektroinstalačních s nasunutím nebo našroubováním do krabic plastových ohebných, uložených volně, vnější Ø přes 35 mm</t>
  </si>
  <si>
    <t>324</t>
  </si>
  <si>
    <t>163</t>
  </si>
  <si>
    <t>34571360</t>
  </si>
  <si>
    <t>trubka elektroinstalační HDPE tuhá dvouplášťová korugovaná D 32/40mm</t>
  </si>
  <si>
    <t>326</t>
  </si>
  <si>
    <t>68*1,05 "Přepočtené koeficientem množství</t>
  </si>
  <si>
    <t>741122142</t>
  </si>
  <si>
    <t>Montáž kabelů měděných bez ukončení uložených v trubkách zatažených plných kulatých nebo bezhalogenových (např. CYKY) počtu a průřezu žil 5x1,5 až 2,5 mm2</t>
  </si>
  <si>
    <t>328</t>
  </si>
  <si>
    <t>165</t>
  </si>
  <si>
    <t>34111094</t>
  </si>
  <si>
    <t>kabel instalační jádro Cu plné izolace PVC plášť PVC 450/750V (CYKY) 5x2,5mm2</t>
  </si>
  <si>
    <t>330</t>
  </si>
  <si>
    <t>68*1,15 "Přepočtené koeficientem množství</t>
  </si>
  <si>
    <t>741-x1</t>
  </si>
  <si>
    <t>D+M Vodotěsná skříňka na kabely IP68 - kabelová spojka</t>
  </si>
  <si>
    <t>332</t>
  </si>
  <si>
    <t>167</t>
  </si>
  <si>
    <t>741810001</t>
  </si>
  <si>
    <t>Zkoušky a prohlídky elektrických rozvodů a zařízení celková prohlídka a vyhotovení revizní zprávy pro objem montážních prací do 100 tis. Kč</t>
  </si>
  <si>
    <t>334</t>
  </si>
  <si>
    <t>998741201</t>
  </si>
  <si>
    <t>Přesun hmot pro silnoproud stanovený procentní sazbou (%) z ceny vodorovná dopravní vzdálenost do 50 m v objektech výšky do 6 m</t>
  </si>
  <si>
    <t>336</t>
  </si>
  <si>
    <t>764</t>
  </si>
  <si>
    <t>Konstrukce klempířské</t>
  </si>
  <si>
    <t>169</t>
  </si>
  <si>
    <t>764511444/R</t>
  </si>
  <si>
    <t>Žlab podokapní z pozinkovaného plechu včetně háků a čel kotlík oválný (trychtýřový), rš žlabu/průměr svodu 330/120 mm</t>
  </si>
  <si>
    <t>338</t>
  </si>
  <si>
    <t>764518423</t>
  </si>
  <si>
    <t>Svod z pozinkovaného plechu včetně objímek, kolen a odskoků kruhový, průměru 120 mm</t>
  </si>
  <si>
    <t>340</t>
  </si>
  <si>
    <t>171</t>
  </si>
  <si>
    <t>998764201</t>
  </si>
  <si>
    <t>Přesun hmot pro konstrukce klempířské stanovený procentní sazbou (%) z ceny vodorovná dopravní vzdálenost do 50 m v objektech výšky do 6 m</t>
  </si>
  <si>
    <t>342</t>
  </si>
  <si>
    <t>767</t>
  </si>
  <si>
    <t>Konstrukce zámečnické</t>
  </si>
  <si>
    <t>767-x1</t>
  </si>
  <si>
    <t>D+M Ocelová trubka bezešvá DN200</t>
  </si>
  <si>
    <t>344</t>
  </si>
  <si>
    <t>173</t>
  </si>
  <si>
    <t>767-x2</t>
  </si>
  <si>
    <t>D+M Ocel. koleno 87° DN200</t>
  </si>
  <si>
    <t>346</t>
  </si>
  <si>
    <t>767-x3</t>
  </si>
  <si>
    <t>D+M Ocel. koleno 45° DN200</t>
  </si>
  <si>
    <t>348</t>
  </si>
  <si>
    <t>175</t>
  </si>
  <si>
    <t>767-x4</t>
  </si>
  <si>
    <t>D+M Ocel. redukce osová DN300/200</t>
  </si>
  <si>
    <t>350</t>
  </si>
  <si>
    <t>767-x5</t>
  </si>
  <si>
    <t>D+M Ocelová dvoudílná objímka DN200 vč. šroubu s kombi vrutem 8x120 mm a hmoždinkou (do stěny, á = 2,0 m (40m svodu))</t>
  </si>
  <si>
    <t>352</t>
  </si>
  <si>
    <t>177</t>
  </si>
  <si>
    <t>767-x6</t>
  </si>
  <si>
    <t>D+M Ocelová dvoudílna objímka DN200 vč. kotevní patky do trapézové plechu (do střechy, á = max 1,5m (65,0m svodu)</t>
  </si>
  <si>
    <t>354</t>
  </si>
  <si>
    <t>767-x7</t>
  </si>
  <si>
    <t>D+M Ocel. Jekl čtyřhranný uzavřený profil 40 x 40 x 2 mm (2m)</t>
  </si>
  <si>
    <t>356</t>
  </si>
  <si>
    <t>179</t>
  </si>
  <si>
    <t>998767201</t>
  </si>
  <si>
    <t>Přesun hmot pro zámečnické konstrukce stanovený procentní sazbou (%) z ceny vodorovná dopravní vzdálenost do 50 m v objektech výšky do 6 m</t>
  </si>
  <si>
    <t>358</t>
  </si>
  <si>
    <t>783</t>
  </si>
  <si>
    <t>Dokončovací práce - nátěry</t>
  </si>
  <si>
    <t>783314203</t>
  </si>
  <si>
    <t>Základní antikorozní nátěr zámečnických konstrukcí jednonásobný syntetický samozákladující</t>
  </si>
  <si>
    <t>360</t>
  </si>
  <si>
    <t>Dešťové svody - ocelový jekl</t>
  </si>
  <si>
    <t>(44*2)*(0,04*4)</t>
  </si>
  <si>
    <t>181</t>
  </si>
  <si>
    <t>783315101</t>
  </si>
  <si>
    <t>Mezinátěr zámečnických konstrukcí jednonásobný syntetický standardní</t>
  </si>
  <si>
    <t>362</t>
  </si>
  <si>
    <t>783317101</t>
  </si>
  <si>
    <t>Krycí nátěr (email) zámečnických konstrukcí jednonásobný syntetický standardní</t>
  </si>
  <si>
    <t>364</t>
  </si>
  <si>
    <t>183</t>
  </si>
  <si>
    <t>783614613</t>
  </si>
  <si>
    <t>Základní antikorozní nátěr armatur a kovových potrubí jednonásobný armatur přes DN 100 do DN 200 mm syntetický samozákladující</t>
  </si>
  <si>
    <t>366</t>
  </si>
  <si>
    <t>Dešťové svody - kolena</t>
  </si>
  <si>
    <t>9+2</t>
  </si>
  <si>
    <t>783614623</t>
  </si>
  <si>
    <t>Základní antikorozní nátěr armatur a kovových potrubí jednonásobný armatur přes DN 200 do DN 300 mm syntetický samozákladující</t>
  </si>
  <si>
    <t>368</t>
  </si>
  <si>
    <t>Dešťové svody - redukce</t>
  </si>
  <si>
    <t>185</t>
  </si>
  <si>
    <t>783614683</t>
  </si>
  <si>
    <t>Základní antikorozní nátěr armatur a kovových potrubí jednonásobný potrubí přes DN 150 do DN 200 mm syntetický samozákladující</t>
  </si>
  <si>
    <t>370</t>
  </si>
  <si>
    <t>Dešťové svody - potrubí</t>
  </si>
  <si>
    <t>110,1</t>
  </si>
  <si>
    <t>783615521</t>
  </si>
  <si>
    <t>Mezinátěr armatur a kovových potrubí armatur přes DN 100 do DN 200 mm syntetický standardní</t>
  </si>
  <si>
    <t>372</t>
  </si>
  <si>
    <t>187</t>
  </si>
  <si>
    <t>783615531</t>
  </si>
  <si>
    <t>Mezinátěr armatur a kovových potrubí armatur přes DN 200 do DN 300 mm syntetický standardní</t>
  </si>
  <si>
    <t>374</t>
  </si>
  <si>
    <t>783615581</t>
  </si>
  <si>
    <t>Mezinátěr armatur a kovových potrubí potrubí přes DN 150 do DN 200 mm syntetický standardní</t>
  </si>
  <si>
    <t>376</t>
  </si>
  <si>
    <t>189</t>
  </si>
  <si>
    <t>783617521</t>
  </si>
  <si>
    <t>Krycí nátěr (email) armatur a kovových potrubí armatur přes DN 100 do DN 200 mm jednonásobný syntetický standardní</t>
  </si>
  <si>
    <t>378</t>
  </si>
  <si>
    <t>783617541</t>
  </si>
  <si>
    <t>Krycí nátěr (email) armatur a kovových potrubí armatur přes DN 200 do DN 300 mm jednonásobný syntetický standardní</t>
  </si>
  <si>
    <t>380</t>
  </si>
  <si>
    <t>191</t>
  </si>
  <si>
    <t>783617661</t>
  </si>
  <si>
    <t>Krycí nátěr (email) armatur a kovových potrubí potrubí přes DN 150 do DN 200 mm jednonásobný syntetický standardní</t>
  </si>
  <si>
    <t>382</t>
  </si>
  <si>
    <t>783-x1</t>
  </si>
  <si>
    <t>D+M+PH Nátěr atypické ocelové dvoudílné objímky a kotevní patky - antikorozní nátěr, mezinátěr a krycí nátěr</t>
  </si>
  <si>
    <t>384</t>
  </si>
  <si>
    <t>02 - Ubytovna s kanceláře...</t>
  </si>
  <si>
    <t xml:space="preserve">    2 - Zakládání</t>
  </si>
  <si>
    <t xml:space="preserve">    6 - Úpravy povrchů, podlahy a osazování výplní</t>
  </si>
  <si>
    <t xml:space="preserve">    711 - Izolace proti vodě, vlhkosti a plynům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</si>
  <si>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</si>
  <si>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</si>
  <si>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Pro zpětné použití - levá část budovy pro odkopání soklu</t>
  </si>
  <si>
    <t>(2,9+10,2+13,3-0,9)*1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</si>
  <si>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</si>
  <si>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</si>
  <si>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Pod zámkovou dlažbou - odhad tloušťky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</si>
  <si>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</si>
  <si>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</si>
  <si>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Kolem objektu</t>
  </si>
  <si>
    <t>36,45*2</t>
  </si>
  <si>
    <t>10,8*3,95</t>
  </si>
  <si>
    <t>11,3*0,6</t>
  </si>
  <si>
    <t>57,45*0,6</t>
  </si>
  <si>
    <t>Před ubytovnou</t>
  </si>
  <si>
    <t>10,2+10,2</t>
  </si>
  <si>
    <t>122211101</t>
  </si>
  <si>
    <t>Odkopávky a prokopávky ručně zapažené i nezapažené v hornině třídy těžitelnosti I skupiny 3</t>
  </si>
  <si>
    <t>Kolem domu - vyspádování svahu, pro nové komunikace kolem domu, apod... - odhad</t>
  </si>
  <si>
    <t>132212331</t>
  </si>
  <si>
    <t>Hloubení nezapažených rýh šířky přes 800 do 2 000 mm ručně s urovnáním dna do předepsaného profilu a spádu v hornině třídy těžitelnosti I skupiny 3 soudržných</t>
  </si>
  <si>
    <t>(0,6+1,2)/2*(56,85+56,85+1+1+13,3+13,3)*1,0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</si>
  <si>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</si>
  <si>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</si>
  <si>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50+128,07-69,667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</si>
  <si>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</si>
  <si>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</si>
  <si>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108,403*4</t>
  </si>
  <si>
    <t>167111101</t>
  </si>
  <si>
    <t>Nakládání, skládání a překládání neulehlého výkopku nebo sypaniny ručně nakládání, z hornin třídy těžitelnosti I, skupiny 1 až 3</t>
  </si>
  <si>
    <t>108,403*1,8</t>
  </si>
  <si>
    <t>((56,85+56,85+1+1+13,3+13,3)*0,85)*0,8</t>
  </si>
  <si>
    <t>-22,768-4,329</t>
  </si>
  <si>
    <t>181311103</t>
  </si>
  <si>
    <t>Rozprostření a urovnání ornice v rovině nebo ve svahu sklonu do 1:5 ručně při souvislé ploše, tl. vrstvy do 200 mm</t>
  </si>
  <si>
    <t>(17,5+48,5)*1</t>
  </si>
  <si>
    <t>182311123</t>
  </si>
  <si>
    <t>Rozprostření a urovnání ornice ve svahu sklonu přes 1:5 ručně při souvislé ploše, tl. vrstvy do 200 mm</t>
  </si>
  <si>
    <t>61*2</t>
  </si>
  <si>
    <t>66*0,02 "Přepočtené koeficientem množství</t>
  </si>
  <si>
    <t>181411133</t>
  </si>
  <si>
    <t>Založení trávníku na půdě předem připravené plochy do 1000 m2 výsevem včetně utažení parkového na svahu přes 1:2 do 1:1</t>
  </si>
  <si>
    <t>122*0,02 "Přepočtené koeficientem množství</t>
  </si>
  <si>
    <t>Zakládání</t>
  </si>
  <si>
    <t>212532111</t>
  </si>
  <si>
    <t>Lože pro trativody z kameniva hrubého drceného</t>
  </si>
  <si>
    <t>144,3*0,3*0,1</t>
  </si>
  <si>
    <t>211971110</t>
  </si>
  <si>
    <t>Zřízení opláštění výplně z geotextilie odvodňovacích žeber nebo trativodů v rýze nebo zářezu se stěnami šikmými o sklonu do 1:2</t>
  </si>
  <si>
    <t>144,3*2</t>
  </si>
  <si>
    <t>69311068</t>
  </si>
  <si>
    <t>geotextilie netkaná separační, ochranná, filtrační, drenážní PP 300g/m2</t>
  </si>
  <si>
    <t>288,6*1,15 "Přepočtené koeficientem množství</t>
  </si>
  <si>
    <t>212755213</t>
  </si>
  <si>
    <t>Trativody bez lože z drenážních trubek plastových flexibilních D 80 mm</t>
  </si>
  <si>
    <t>57,85*2+14,3*2</t>
  </si>
  <si>
    <t>211531111</t>
  </si>
  <si>
    <t>Výplň kamenivem do rýh odvodňovacích žeber nebo trativodů bez zhutnění, s úpravou povrchu výplně kamenivem hrubým drceným frakce 16 až 63 mm</t>
  </si>
  <si>
    <t>(56,85+56,85+1+1+13,3+13,3)*0,4*0,4</t>
  </si>
  <si>
    <t>564651111</t>
  </si>
  <si>
    <t>Podklad z kameniva hrubého drceného vel. 63-125 mm, s rozprostřením a zhutněním plochy přes 100 m2, po zhutnění tl. 150 mm</t>
  </si>
  <si>
    <t>Kolem domu pod novou dlažbu</t>
  </si>
  <si>
    <t>53,7*0,6</t>
  </si>
  <si>
    <t>54,725*0,6</t>
  </si>
  <si>
    <t>11,71*0,6</t>
  </si>
  <si>
    <t>15,425*0,6</t>
  </si>
  <si>
    <t>7,54*0,6</t>
  </si>
  <si>
    <t>3,3*3,9</t>
  </si>
  <si>
    <t>36,81*1,7</t>
  </si>
  <si>
    <t>Pod zpětné položení dlažby</t>
  </si>
  <si>
    <t>(2,08+10,2+11,76)*0,88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</si>
  <si>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</si>
  <si>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</si>
  <si>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</si>
  <si>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Nová dlažba kolem domu</t>
  </si>
  <si>
    <t>Mezisoučet</t>
  </si>
  <si>
    <t>Zpětné položení dlažby</t>
  </si>
  <si>
    <t>59245018</t>
  </si>
  <si>
    <t>dlažba tvar obdélník betonová 200x100x60mm přírodní</t>
  </si>
  <si>
    <t>161,307*1,02 "Přepočtené koeficientem množství</t>
  </si>
  <si>
    <t>Úpravy povrchů, podlahy a osazování výplní</t>
  </si>
  <si>
    <t>629995101</t>
  </si>
  <si>
    <t>Očištění vnějších ploch tlakovou vodou omytím</t>
  </si>
  <si>
    <t>sokl -1,1 - +0,2m</t>
  </si>
  <si>
    <t>(56,85+56,85+13,3+13,3)*1,3</t>
  </si>
  <si>
    <t>-0,2*(1,2+1,65+1,0+1,59+0,9)</t>
  </si>
  <si>
    <t>622131101</t>
  </si>
  <si>
    <t>Podkladní a spojovací vrstva vnějších omítaných ploch cementový postřik nanášený ručně celoplošně stěn</t>
  </si>
  <si>
    <t>622131121</t>
  </si>
  <si>
    <t>Podkladní a spojovací vrstva vnějších omítaných ploch penetrace nanášená ručně stěn</t>
  </si>
  <si>
    <t>622321111</t>
  </si>
  <si>
    <t>Omítka vápenocementová vnějších ploch nanášená ručně jednovrstvá, tloušťky do 15 mm hrubá zatřená stěn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</si>
  <si>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</si>
  <si>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</si>
  <si>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(56,85+56,85+13,3+13,3+0,24+0,24)*1,3</t>
  </si>
  <si>
    <t>28376018</t>
  </si>
  <si>
    <t>deska perimetrická fasádní soklová 150kPa λ=0,035 tl 120mm</t>
  </si>
  <si>
    <t>181,746*1,05 "Přepočtené koeficientem množství</t>
  </si>
  <si>
    <t>622143003</t>
  </si>
  <si>
    <t>Montáž omítkových profilů plastových, pozinkovaných nebo dřevěných upevněných vtlačením do podkladní vrstvy nebo přibitím rohových s tkaninou</t>
  </si>
  <si>
    <t>0,2*10</t>
  </si>
  <si>
    <t>0,5*6</t>
  </si>
  <si>
    <t>59051486</t>
  </si>
  <si>
    <t>profil rohový PVC 15x15mm s výztužnou tkaninou š 100mm pro ETICS</t>
  </si>
  <si>
    <t>5*1,15 "Přepočtené koeficientem množství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</si>
  <si>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</si>
  <si>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</si>
  <si>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28342205</t>
  </si>
  <si>
    <t>profil začišťovací PVC 6mm s výztužnou tkaninou pro ostění ETICS</t>
  </si>
  <si>
    <t>2*1,15 "Přepočtené koeficientem množství</t>
  </si>
  <si>
    <t>622511112</t>
  </si>
  <si>
    <t>Omítka tenkovrstvá akrylátová vnějších ploch probarvená bez penetrace mozaiková střednězrnná stěn</t>
  </si>
  <si>
    <t>(56,85+56,85+13,3+13,3+0,24+0,24)*0,5</t>
  </si>
  <si>
    <t>(0,2*0,12)*10</t>
  </si>
  <si>
    <t>631311136</t>
  </si>
  <si>
    <t>Mazanina z betonu prostého bez zvýšených nároků na prostředí tl. přes 120 do 240 mm tř. C 25/30</t>
  </si>
  <si>
    <t>Spádovaná mazanina ke vpustiza domem (za m.č. 1.02, 1.03 a 1.04)</t>
  </si>
  <si>
    <t>(8,6*1,6)*0,15</t>
  </si>
  <si>
    <t>631319013</t>
  </si>
  <si>
    <t>Příplatek k cenám mazanin za úpravu povrchu mazaniny přehlazením, mazanina tl. přes 120 do 240 mm</t>
  </si>
  <si>
    <t>631319023</t>
  </si>
  <si>
    <t>Příplatek k cenám mazanin za úpravu povrchu mazaniny přehlazením s poprášením cementem pro konečnou úpravu, mazanina tl. přes 120 do 240 mm (10 kg/m3)</t>
  </si>
  <si>
    <t>631319175</t>
  </si>
  <si>
    <t>Příplatek k cenám mazanin za stržení povrchu spodní vrstvy mazaniny latí před vložením výztuže nebo pletiva pro tl. obou vrstev mazaniny přes 120 do 240 mm</t>
  </si>
  <si>
    <t>631362021</t>
  </si>
  <si>
    <t>Výztuž mazanin ze svařovaných sítí z drátů typu KARI</t>
  </si>
  <si>
    <t>(((8,6*1,6)*7,9)*1,3)/1000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</si>
  <si>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</si>
  <si>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</si>
  <si>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2+1,95+13,3+1,2+56,85+1,2</t>
  </si>
  <si>
    <t>978015391</t>
  </si>
  <si>
    <t>Otlučení vápenných nebo vápenocementových omítek vnějších ploch s vyškrabáním spar a s očištěním zdiva stupně členitosti 1 a 2, v rozsahu přes 80 do 100 %</t>
  </si>
  <si>
    <t>978059641</t>
  </si>
  <si>
    <t>Odsekání obkladů stěn včetně otlučení podkladní omítky až na zdivo z obkládaček vnějších, z jakýchkoliv materiálů, plochy přes 1 m2</t>
  </si>
  <si>
    <t>Kabřincový sokl od země až na kótu +0,200 - odhad</t>
  </si>
  <si>
    <t>(56,85+56,85+13,3+13,3)*0,3</t>
  </si>
  <si>
    <t>-(0,1*0,2)*10</t>
  </si>
  <si>
    <t>Osazení silničního obrubníku betonového se zřízením lože, s vyplněním a zatřením spár cementovou maltou stojatého s boční opěrou z betonu prostého, do lože z betonu prostého</t>
  </si>
  <si>
    <t>Zadní a pravá strana objektu</t>
  </si>
  <si>
    <t>63,37+15,58</t>
  </si>
  <si>
    <t>59217034</t>
  </si>
  <si>
    <t>obrubník betonový silniční 1000x150x300mm</t>
  </si>
  <si>
    <t>78,95*1,05 "Přepočtené koeficientem množství</t>
  </si>
  <si>
    <t>916331112</t>
  </si>
  <si>
    <t>Osazení zahradního obrubníku betonového s ložem tl. od 50 do 100 mm z betonu prostého tř. C 12/15 s boční opěrou z betonu prostého tř. C 12/15</t>
  </si>
  <si>
    <t>Přední strana</t>
  </si>
  <si>
    <t>48,52-2</t>
  </si>
  <si>
    <t>59217001</t>
  </si>
  <si>
    <t>obrubník betonový zahradní 1000x50x250mm</t>
  </si>
  <si>
    <t>46,52*1,05 "Přepočtené koeficientem množství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</si>
  <si>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</si>
  <si>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</si>
  <si>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54,15+14,8</t>
  </si>
  <si>
    <t>59227051/R</t>
  </si>
  <si>
    <t>žlabovka příkopová betonová šxdxv 570x33x140mm</t>
  </si>
  <si>
    <t>68,95*1,05 "Přepočtené koeficientem množství</t>
  </si>
  <si>
    <t>997013211</t>
  </si>
  <si>
    <t>Vnitrostaveništní doprava suti a vybouraných hmot vodorovně do 50 m svisle ručně pro budovy a haly výšky do 6 m</t>
  </si>
  <si>
    <t>997002611</t>
  </si>
  <si>
    <t>Nakládání suti a vybouraných hmot na dopravní prostředek pro vodorovné přemístění</t>
  </si>
  <si>
    <t>997013501</t>
  </si>
  <si>
    <t>Odvoz suti a vybouraných hmot na skládku nebo meziskládku se složením, na vzdálenost do 1 km</t>
  </si>
  <si>
    <t>997013509</t>
  </si>
  <si>
    <t>Odvoz suti a vybouraných hmot na skládku nebo meziskládku se složením, na vzdálenost Příplatek k ceně za každý další i započatý 1 km přes 1 km</t>
  </si>
  <si>
    <t>103,906*6</t>
  </si>
  <si>
    <t>997013601</t>
  </si>
  <si>
    <t>997013603</t>
  </si>
  <si>
    <t>Poplatek za uložení stavebního odpadu na skládce (skládkovné) cihelného zatříděného do Katalogu odpadů pod kódem 17 01 02</t>
  </si>
  <si>
    <t>997013607</t>
  </si>
  <si>
    <t>Poplatek za uložení stavebního odpadu na skládce (skládkovné) z tašek a keramických výrobků zatříděného do Katalogu odpadů pod kódem 17 01 03</t>
  </si>
  <si>
    <t>997013631</t>
  </si>
  <si>
    <t>Poplatek za uložení stavebního odpadu na skládce (skládkovné) směsného stavebního a demoličního zatříděného do Katalogu odpadů pod kódem 17 09 04</t>
  </si>
  <si>
    <t>997013655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</si>
  <si>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</si>
  <si>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</si>
  <si>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711</t>
  </si>
  <si>
    <t>Izolace proti vodě, vlhkosti a plynům</t>
  </si>
  <si>
    <t>711161217</t>
  </si>
  <si>
    <t>Izolace proti zemní vlhkosti a beztlakové vodě nopovými fóliemi na ploše svislé S vrstva ochranná, odvětrávací a drenážní výška nopku 40,0 mm, tl. fólie do 2,0 mm</t>
  </si>
  <si>
    <t>(56,85+56,85+0,12+0,12+0,12+0,12+13,3+13,3+0,12+0,12+0,12+0,12)*0,9</t>
  </si>
  <si>
    <t>711161383</t>
  </si>
  <si>
    <t>Izolace proti zemní vlhkosti a beztlakové vodě nopovými fóliemi ostatní ukončení izolace lištou</t>
  </si>
  <si>
    <t>56,85+56,85+0,12+0,12+0,12+0,12+13,3+13,3+0,12+0,12+0,12+0,12</t>
  </si>
  <si>
    <t>711491272</t>
  </si>
  <si>
    <t>Provedení doplňků izolace proti vodě textilií na ploše svislé S vrstva ochranná</t>
  </si>
  <si>
    <t>69311082</t>
  </si>
  <si>
    <t>geotextilie netkaná separační, ochranná, filtrační, drenážní PP 500g/m2</t>
  </si>
  <si>
    <t>127,134*1,15 "Přepočtené koeficientem množství</t>
  </si>
  <si>
    <t>998711201</t>
  </si>
  <si>
    <t>Přesun hmot pro izolace proti vodě, vlhkosti a plynům stanovený procentní sazbou (%) z ceny vodorovná dopravní vzdálenost do 50 m v objektech výšky do 6 m</t>
  </si>
  <si>
    <t>741410021</t>
  </si>
  <si>
    <t>Montáž uzemňovacího vedení s upevněním, propojením a připojením pomocí svorek v zemi s izolací spojů pásku průřezu do 120 mm2 v městské zástavbě</t>
  </si>
  <si>
    <t>56,85+2+56,85+2+13,3+2+13,3+2</t>
  </si>
  <si>
    <t>35442062</t>
  </si>
  <si>
    <t>pás zemnící 30x4mm FeZn</t>
  </si>
  <si>
    <t>741410041</t>
  </si>
  <si>
    <t>Montáž uzemňovacího vedení s upevněním, propojením a připojením pomocí svorek v zemi s izolací spojů drátu nebo lana Ø do 10 mm v městské zástavbě</t>
  </si>
  <si>
    <t>11*3</t>
  </si>
  <si>
    <t>35441073</t>
  </si>
  <si>
    <t>drát D 10mm FeZn</t>
  </si>
  <si>
    <t>741420022</t>
  </si>
  <si>
    <t>Montáž hromosvodného vedení svorek se 3 a více šrouby</t>
  </si>
  <si>
    <t>8500180620</t>
  </si>
  <si>
    <t>Svorka odbočovací/připojovací , SR 02</t>
  </si>
  <si>
    <t>8500180640</t>
  </si>
  <si>
    <t>Svorka zemnicí , SR 03 K</t>
  </si>
  <si>
    <t>741820012</t>
  </si>
  <si>
    <t>Měření zemních odporů zemnicí sítě délky pásku přes 100 do 200 m</t>
  </si>
  <si>
    <t>D+M+PH Zatření svorek a vývodů nad terén asfaltem</t>
  </si>
  <si>
    <t>741-x2</t>
  </si>
  <si>
    <t>D+M+PH Napojení stávajících svodů a rozvaděče na nový zemnící pásek</t>
  </si>
  <si>
    <t>764218424/R</t>
  </si>
  <si>
    <t>Oplechování říms a ozdobných prvků z pozinkovaného plechu rovných, bez rohů celoplošně lepené rš 200 mm</t>
  </si>
  <si>
    <t>Oplechování horní strany soklu</t>
  </si>
  <si>
    <t>767161811</t>
  </si>
  <si>
    <t>Demontáž zábradlí do suti rovného rozebíratelný spoj hmotnosti 1 m zábradlí do 20 kg</t>
  </si>
  <si>
    <t>10,2+3,95+3,95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</si>
</sst>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IMPORT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VV 1 Areál Baník - retence dešťových vod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6. 9. 2023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ROUND(SUM(AS95:AS97),2)</f>
        <v>0</v>
      </c>
      <c r="AT94" s="115">
        <f>ROUND(SUM(AV94:AW94),2)</f>
        <v>0</v>
      </c>
      <c r="AU94" s="116">
        <f>ROUND(SUM(AU95:AU97),5)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ROUND(SUM(AZ95:AZ97),2)</f>
        <v>0</v>
      </c>
      <c r="BA94" s="115">
        <f>ROUND(SUM(BA95:BA97),2)</f>
        <v>0</v>
      </c>
      <c r="BB94" s="115">
        <f>ROUND(SUM(BB95:BB97),2)</f>
        <v>0</v>
      </c>
      <c r="BC94" s="115">
        <f>ROUND(SUM(BC95:BC97),2)</f>
        <v>0</v>
      </c>
      <c r="BD94" s="117">
        <f>ROUND(SUM(BD95:BD97),2)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14</v>
      </c>
      <c r="BW94" s="118" t="s">
        <v>5</v>
      </c>
      <c r="BX94" s="118" t="s">
        <v>75</v>
      </c>
      <c r="CL94" s="118" t="s">
        <v>1</v>
      </c>
    </row>
    <row r="95" s="7" customFormat="1" ht="16.5" customHeight="1">
      <c r="A95" s="120" t="s">
        <v>76</v>
      </c>
      <c r="B95" s="121"/>
      <c r="C95" s="122"/>
      <c r="D95" s="123" t="s">
        <v>77</v>
      </c>
      <c r="E95" s="123"/>
      <c r="F95" s="123"/>
      <c r="G95" s="123"/>
      <c r="H95" s="123"/>
      <c r="I95" s="124"/>
      <c r="J95" s="123" t="s">
        <v>78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'00 - VRN'!J30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79</v>
      </c>
      <c r="AR95" s="127"/>
      <c r="AS95" s="128">
        <v>0</v>
      </c>
      <c r="AT95" s="129">
        <f>ROUND(SUM(AV95:AW95),2)</f>
        <v>0</v>
      </c>
      <c r="AU95" s="130">
        <f>'00 - VRN'!P120</f>
        <v>0</v>
      </c>
      <c r="AV95" s="129">
        <f>'00 - VRN'!J33</f>
        <v>0</v>
      </c>
      <c r="AW95" s="129">
        <f>'00 - VRN'!J34</f>
        <v>0</v>
      </c>
      <c r="AX95" s="129">
        <f>'00 - VRN'!J35</f>
        <v>0</v>
      </c>
      <c r="AY95" s="129">
        <f>'00 - VRN'!J36</f>
        <v>0</v>
      </c>
      <c r="AZ95" s="129">
        <f>'00 - VRN'!F33</f>
        <v>0</v>
      </c>
      <c r="BA95" s="129">
        <f>'00 - VRN'!F34</f>
        <v>0</v>
      </c>
      <c r="BB95" s="129">
        <f>'00 - VRN'!F35</f>
        <v>0</v>
      </c>
      <c r="BC95" s="129">
        <f>'00 - VRN'!F36</f>
        <v>0</v>
      </c>
      <c r="BD95" s="131">
        <f>'00 - VRN'!F37</f>
        <v>0</v>
      </c>
      <c r="BE95" s="7"/>
      <c r="BT95" s="132" t="s">
        <v>80</v>
      </c>
      <c r="BV95" s="132" t="s">
        <v>14</v>
      </c>
      <c r="BW95" s="132" t="s">
        <v>81</v>
      </c>
      <c r="BX95" s="132" t="s">
        <v>5</v>
      </c>
      <c r="CL95" s="132" t="s">
        <v>1</v>
      </c>
      <c r="CM95" s="132" t="s">
        <v>82</v>
      </c>
    </row>
    <row r="96" s="7" customFormat="1" ht="16.5" customHeight="1">
      <c r="A96" s="120" t="s">
        <v>76</v>
      </c>
      <c r="B96" s="121"/>
      <c r="C96" s="122"/>
      <c r="D96" s="123" t="s">
        <v>83</v>
      </c>
      <c r="E96" s="123"/>
      <c r="F96" s="123"/>
      <c r="G96" s="123"/>
      <c r="H96" s="123"/>
      <c r="I96" s="124"/>
      <c r="J96" s="123" t="s">
        <v>84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'01 - Retence dešťových vod'!J30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79</v>
      </c>
      <c r="AR96" s="127"/>
      <c r="AS96" s="128">
        <v>0</v>
      </c>
      <c r="AT96" s="129">
        <f>ROUND(SUM(AV96:AW96),2)</f>
        <v>0</v>
      </c>
      <c r="AU96" s="130">
        <f>'01 - Retence dešťových vod'!P131</f>
        <v>0</v>
      </c>
      <c r="AV96" s="129">
        <f>'01 - Retence dešťových vod'!J33</f>
        <v>0</v>
      </c>
      <c r="AW96" s="129">
        <f>'01 - Retence dešťových vod'!J34</f>
        <v>0</v>
      </c>
      <c r="AX96" s="129">
        <f>'01 - Retence dešťových vod'!J35</f>
        <v>0</v>
      </c>
      <c r="AY96" s="129">
        <f>'01 - Retence dešťových vod'!J36</f>
        <v>0</v>
      </c>
      <c r="AZ96" s="129">
        <f>'01 - Retence dešťových vod'!F33</f>
        <v>0</v>
      </c>
      <c r="BA96" s="129">
        <f>'01 - Retence dešťových vod'!F34</f>
        <v>0</v>
      </c>
      <c r="BB96" s="129">
        <f>'01 - Retence dešťových vod'!F35</f>
        <v>0</v>
      </c>
      <c r="BC96" s="129">
        <f>'01 - Retence dešťových vod'!F36</f>
        <v>0</v>
      </c>
      <c r="BD96" s="131">
        <f>'01 - Retence dešťových vod'!F37</f>
        <v>0</v>
      </c>
      <c r="BE96" s="7"/>
      <c r="BT96" s="132" t="s">
        <v>80</v>
      </c>
      <c r="BV96" s="132" t="s">
        <v>14</v>
      </c>
      <c r="BW96" s="132" t="s">
        <v>85</v>
      </c>
      <c r="BX96" s="132" t="s">
        <v>5</v>
      </c>
      <c r="CL96" s="132" t="s">
        <v>1</v>
      </c>
      <c r="CM96" s="132" t="s">
        <v>82</v>
      </c>
    </row>
    <row r="97" s="7" customFormat="1" ht="16.5" customHeight="1">
      <c r="A97" s="120" t="s">
        <v>76</v>
      </c>
      <c r="B97" s="121"/>
      <c r="C97" s="122"/>
      <c r="D97" s="123" t="s">
        <v>86</v>
      </c>
      <c r="E97" s="123"/>
      <c r="F97" s="123"/>
      <c r="G97" s="123"/>
      <c r="H97" s="123"/>
      <c r="I97" s="124"/>
      <c r="J97" s="123" t="s">
        <v>87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'02 - Ubytovna s kanceláře...'!J30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79</v>
      </c>
      <c r="AR97" s="127"/>
      <c r="AS97" s="133">
        <v>0</v>
      </c>
      <c r="AT97" s="134">
        <f>ROUND(SUM(AV97:AW97),2)</f>
        <v>0</v>
      </c>
      <c r="AU97" s="135">
        <f>'02 - Ubytovna s kanceláře...'!P129</f>
        <v>0</v>
      </c>
      <c r="AV97" s="134">
        <f>'02 - Ubytovna s kanceláře...'!J33</f>
        <v>0</v>
      </c>
      <c r="AW97" s="134">
        <f>'02 - Ubytovna s kanceláře...'!J34</f>
        <v>0</v>
      </c>
      <c r="AX97" s="134">
        <f>'02 - Ubytovna s kanceláře...'!J35</f>
        <v>0</v>
      </c>
      <c r="AY97" s="134">
        <f>'02 - Ubytovna s kanceláře...'!J36</f>
        <v>0</v>
      </c>
      <c r="AZ97" s="134">
        <f>'02 - Ubytovna s kanceláře...'!F33</f>
        <v>0</v>
      </c>
      <c r="BA97" s="134">
        <f>'02 - Ubytovna s kanceláře...'!F34</f>
        <v>0</v>
      </c>
      <c r="BB97" s="134">
        <f>'02 - Ubytovna s kanceláře...'!F35</f>
        <v>0</v>
      </c>
      <c r="BC97" s="134">
        <f>'02 - Ubytovna s kanceláře...'!F36</f>
        <v>0</v>
      </c>
      <c r="BD97" s="136">
        <f>'02 - Ubytovna s kanceláře...'!F37</f>
        <v>0</v>
      </c>
      <c r="BE97" s="7"/>
      <c r="BT97" s="132" t="s">
        <v>80</v>
      </c>
      <c r="BV97" s="132" t="s">
        <v>14</v>
      </c>
      <c r="BW97" s="132" t="s">
        <v>88</v>
      </c>
      <c r="BX97" s="132" t="s">
        <v>5</v>
      </c>
      <c r="CL97" s="132" t="s">
        <v>1</v>
      </c>
      <c r="CM97" s="132" t="s">
        <v>82</v>
      </c>
    </row>
    <row r="98" s="2" customFormat="1" ht="30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</sheetData>
  <sheetProtection sheet="1" formatColumns="0" formatRows="0" objects="1" scenarios="1" spinCount="100000" saltValue="5kU5FV/yi0xz/xnNw18XxPLbfbk3pc8UgC7d/FgXP3FOH574XkFhgA5Gc17c8d7V9U1k1I2+pVyHuy4HzZC2iA==" hashValue="0mdirBHJmlwRx4NU9BMlxIJiO4VFnT2EekBTjf77WC3h1WjU+d3XuVTYhKzMRVu1ZEFNYRtSyJOSjBh1Zbww4w==" algorithmName="SHA-512" password="CC64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0 - VRN'!C2" display="/"/>
    <hyperlink ref="A96" location="'01 - Retence dešťových vod'!C2" display="/"/>
    <hyperlink ref="A97" location="'02 - Ubytovna s kancelář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89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VV 1 Areál Baník - retence dešťových vod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6. 9. 2023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ROUND((SUM(BE120:BE140)),  2)</f>
        <v>0</v>
      </c>
      <c r="G33" s="39"/>
      <c r="H33" s="39"/>
      <c r="I33" s="156">
        <v>0.20999999999999999</v>
      </c>
      <c r="J33" s="155">
        <f>ROUND(((SUM(BE120:BE140))*I33),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ROUND((SUM(BF120:BF140)),  2)</f>
        <v>0</v>
      </c>
      <c r="G34" s="39"/>
      <c r="H34" s="39"/>
      <c r="I34" s="156">
        <v>0.14999999999999999</v>
      </c>
      <c r="J34" s="155">
        <f>ROUND(((SUM(BF120:BF140))*I34),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ROUND((SUM(BG120:BG140)),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ROUND((SUM(BH120:BH140)),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ROUND((SUM(BI120:BI140)),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VV 1 Areál Baník - retence dešťových 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00 - VRN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6. 9. 2023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93</v>
      </c>
      <c r="D94" s="177"/>
      <c r="E94" s="177"/>
      <c r="F94" s="177"/>
      <c r="G94" s="177"/>
      <c r="H94" s="177"/>
      <c r="I94" s="177"/>
      <c r="J94" s="178" t="s">
        <v>94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95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96</v>
      </c>
    </row>
    <row r="97" s="9" customFormat="1" ht="24.96" customHeight="1">
      <c r="A97" s="9"/>
      <c r="B97" s="180"/>
      <c r="C97" s="181"/>
      <c r="D97" s="182" t="s">
        <v>97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98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99</v>
      </c>
      <c r="E99" s="189"/>
      <c r="F99" s="189"/>
      <c r="G99" s="189"/>
      <c r="H99" s="189"/>
      <c r="I99" s="189"/>
      <c r="J99" s="190">
        <f>J129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100</v>
      </c>
      <c r="E100" s="189"/>
      <c r="F100" s="189"/>
      <c r="G100" s="189"/>
      <c r="H100" s="189"/>
      <c r="I100" s="189"/>
      <c r="J100" s="190">
        <f>J138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101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VV 1 Areál Baník - retence dešťových vod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90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00 - VRN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 xml:space="preserve"> </v>
      </c>
      <c r="G114" s="41"/>
      <c r="H114" s="41"/>
      <c r="I114" s="33" t="s">
        <v>22</v>
      </c>
      <c r="J114" s="80" t="str">
        <f>IF(J12="","",J12)</f>
        <v>6. 9. 2023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 xml:space="preserve"> </v>
      </c>
      <c r="G116" s="41"/>
      <c r="H116" s="41"/>
      <c r="I116" s="33" t="s">
        <v>29</v>
      </c>
      <c r="J116" s="37" t="str">
        <f>E21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27</v>
      </c>
      <c r="D117" s="41"/>
      <c r="E117" s="41"/>
      <c r="F117" s="28" t="str">
        <f>IF(E18="","",E18)</f>
        <v>Vyplň údaj</v>
      </c>
      <c r="G117" s="41"/>
      <c r="H117" s="41"/>
      <c r="I117" s="33" t="s">
        <v>31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102</v>
      </c>
      <c r="D119" s="195" t="s">
        <v>58</v>
      </c>
      <c r="E119" s="195" t="s">
        <v>54</v>
      </c>
      <c r="F119" s="195" t="s">
        <v>55</v>
      </c>
      <c r="G119" s="195" t="s">
        <v>103</v>
      </c>
      <c r="H119" s="195" t="s">
        <v>104</v>
      </c>
      <c r="I119" s="195" t="s">
        <v>105</v>
      </c>
      <c r="J119" s="196" t="s">
        <v>94</v>
      </c>
      <c r="K119" s="197" t="s">
        <v>106</v>
      </c>
      <c r="L119" s="198"/>
      <c r="M119" s="101" t="s">
        <v>1</v>
      </c>
      <c r="N119" s="102" t="s">
        <v>37</v>
      </c>
      <c r="O119" s="102" t="s">
        <v>107</v>
      </c>
      <c r="P119" s="102" t="s">
        <v>108</v>
      </c>
      <c r="Q119" s="102" t="s">
        <v>109</v>
      </c>
      <c r="R119" s="102" t="s">
        <v>110</v>
      </c>
      <c r="S119" s="102" t="s">
        <v>111</v>
      </c>
      <c r="T119" s="103" t="s">
        <v>112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113</v>
      </c>
      <c r="D120" s="41"/>
      <c r="E120" s="41"/>
      <c r="F120" s="41"/>
      <c r="G120" s="41"/>
      <c r="H120" s="41"/>
      <c r="I120" s="41"/>
      <c r="J120" s="199">
        <f>BK120</f>
        <v>0</v>
      </c>
      <c r="K120" s="41"/>
      <c r="L120" s="45"/>
      <c r="M120" s="104"/>
      <c r="N120" s="200"/>
      <c r="O120" s="105"/>
      <c r="P120" s="201">
        <f>P121</f>
        <v>0</v>
      </c>
      <c r="Q120" s="105"/>
      <c r="R120" s="201">
        <f>R121</f>
        <v>0</v>
      </c>
      <c r="S120" s="105"/>
      <c r="T120" s="202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72</v>
      </c>
      <c r="AU120" s="18" t="s">
        <v>96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72</v>
      </c>
      <c r="E121" s="207" t="s">
        <v>78</v>
      </c>
      <c r="F121" s="207" t="s">
        <v>114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P122+P129+P138</f>
        <v>0</v>
      </c>
      <c r="Q121" s="212"/>
      <c r="R121" s="213">
        <f>R122+R129+R138</f>
        <v>0</v>
      </c>
      <c r="S121" s="212"/>
      <c r="T121" s="214">
        <f>T122+T129+T138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115</v>
      </c>
      <c r="AT121" s="216" t="s">
        <v>72</v>
      </c>
      <c r="AU121" s="216" t="s">
        <v>73</v>
      </c>
      <c r="AY121" s="215" t="s">
        <v>116</v>
      </c>
      <c r="BK121" s="217">
        <f>BK122+BK129+BK138</f>
        <v>0</v>
      </c>
    </row>
    <row r="122" s="12" customFormat="1" ht="22.8" customHeight="1">
      <c r="A122" s="12"/>
      <c r="B122" s="204"/>
      <c r="C122" s="205"/>
      <c r="D122" s="206" t="s">
        <v>72</v>
      </c>
      <c r="E122" s="218" t="s">
        <v>117</v>
      </c>
      <c r="F122" s="218" t="s">
        <v>118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SUM(P123:P128)</f>
        <v>0</v>
      </c>
      <c r="Q122" s="212"/>
      <c r="R122" s="213">
        <f>SUM(R123:R128)</f>
        <v>0</v>
      </c>
      <c r="S122" s="212"/>
      <c r="T122" s="214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115</v>
      </c>
      <c r="AT122" s="216" t="s">
        <v>72</v>
      </c>
      <c r="AU122" s="216" t="s">
        <v>80</v>
      </c>
      <c r="AY122" s="215" t="s">
        <v>116</v>
      </c>
      <c r="BK122" s="217">
        <f>SUM(BK123:BK128)</f>
        <v>0</v>
      </c>
    </row>
    <row r="123" s="2" customFormat="1" ht="16.5" customHeight="1">
      <c r="A123" s="39"/>
      <c r="B123" s="40"/>
      <c r="C123" s="220" t="s">
        <v>80</v>
      </c>
      <c r="D123" s="220" t="s">
        <v>119</v>
      </c>
      <c r="E123" s="221" t="s">
        <v>120</v>
      </c>
      <c r="F123" s="222" t="s">
        <v>121</v>
      </c>
      <c r="G123" s="223" t="s">
        <v>122</v>
      </c>
      <c r="H123" s="224">
        <v>1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38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123</v>
      </c>
      <c r="AT123" s="232" t="s">
        <v>119</v>
      </c>
      <c r="AU123" s="232" t="s">
        <v>82</v>
      </c>
      <c r="AY123" s="18" t="s">
        <v>116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80</v>
      </c>
      <c r="BK123" s="233">
        <f>ROUND(I123*H123,2)</f>
        <v>0</v>
      </c>
      <c r="BL123" s="18" t="s">
        <v>123</v>
      </c>
      <c r="BM123" s="232" t="s">
        <v>82</v>
      </c>
    </row>
    <row r="124" s="2" customFormat="1">
      <c r="A124" s="39"/>
      <c r="B124" s="40"/>
      <c r="C124" s="41"/>
      <c r="D124" s="234" t="s">
        <v>124</v>
      </c>
      <c r="E124" s="41"/>
      <c r="F124" s="235" t="s">
        <v>121</v>
      </c>
      <c r="G124" s="41"/>
      <c r="H124" s="41"/>
      <c r="I124" s="236"/>
      <c r="J124" s="41"/>
      <c r="K124" s="41"/>
      <c r="L124" s="45"/>
      <c r="M124" s="237"/>
      <c r="N124" s="238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124</v>
      </c>
      <c r="AU124" s="18" t="s">
        <v>82</v>
      </c>
    </row>
    <row r="125" s="2" customFormat="1" ht="16.5" customHeight="1">
      <c r="A125" s="39"/>
      <c r="B125" s="40"/>
      <c r="C125" s="220" t="s">
        <v>82</v>
      </c>
      <c r="D125" s="220" t="s">
        <v>119</v>
      </c>
      <c r="E125" s="221" t="s">
        <v>125</v>
      </c>
      <c r="F125" s="222" t="s">
        <v>126</v>
      </c>
      <c r="G125" s="223" t="s">
        <v>122</v>
      </c>
      <c r="H125" s="224">
        <v>1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38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123</v>
      </c>
      <c r="AT125" s="232" t="s">
        <v>119</v>
      </c>
      <c r="AU125" s="232" t="s">
        <v>82</v>
      </c>
      <c r="AY125" s="18" t="s">
        <v>116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80</v>
      </c>
      <c r="BK125" s="233">
        <f>ROUND(I125*H125,2)</f>
        <v>0</v>
      </c>
      <c r="BL125" s="18" t="s">
        <v>123</v>
      </c>
      <c r="BM125" s="232" t="s">
        <v>123</v>
      </c>
    </row>
    <row r="126" s="2" customFormat="1">
      <c r="A126" s="39"/>
      <c r="B126" s="40"/>
      <c r="C126" s="41"/>
      <c r="D126" s="234" t="s">
        <v>124</v>
      </c>
      <c r="E126" s="41"/>
      <c r="F126" s="235" t="s">
        <v>126</v>
      </c>
      <c r="G126" s="41"/>
      <c r="H126" s="41"/>
      <c r="I126" s="236"/>
      <c r="J126" s="41"/>
      <c r="K126" s="41"/>
      <c r="L126" s="45"/>
      <c r="M126" s="237"/>
      <c r="N126" s="238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124</v>
      </c>
      <c r="AU126" s="18" t="s">
        <v>82</v>
      </c>
    </row>
    <row r="127" s="2" customFormat="1" ht="16.5" customHeight="1">
      <c r="A127" s="39"/>
      <c r="B127" s="40"/>
      <c r="C127" s="220" t="s">
        <v>127</v>
      </c>
      <c r="D127" s="220" t="s">
        <v>119</v>
      </c>
      <c r="E127" s="221" t="s">
        <v>128</v>
      </c>
      <c r="F127" s="222" t="s">
        <v>129</v>
      </c>
      <c r="G127" s="223" t="s">
        <v>122</v>
      </c>
      <c r="H127" s="224">
        <v>1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38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123</v>
      </c>
      <c r="AT127" s="232" t="s">
        <v>119</v>
      </c>
      <c r="AU127" s="232" t="s">
        <v>82</v>
      </c>
      <c r="AY127" s="18" t="s">
        <v>116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80</v>
      </c>
      <c r="BK127" s="233">
        <f>ROUND(I127*H127,2)</f>
        <v>0</v>
      </c>
      <c r="BL127" s="18" t="s">
        <v>123</v>
      </c>
      <c r="BM127" s="232" t="s">
        <v>130</v>
      </c>
    </row>
    <row r="128" s="2" customFormat="1">
      <c r="A128" s="39"/>
      <c r="B128" s="40"/>
      <c r="C128" s="41"/>
      <c r="D128" s="234" t="s">
        <v>124</v>
      </c>
      <c r="E128" s="41"/>
      <c r="F128" s="235" t="s">
        <v>129</v>
      </c>
      <c r="G128" s="41"/>
      <c r="H128" s="41"/>
      <c r="I128" s="236"/>
      <c r="J128" s="41"/>
      <c r="K128" s="41"/>
      <c r="L128" s="45"/>
      <c r="M128" s="237"/>
      <c r="N128" s="23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124</v>
      </c>
      <c r="AU128" s="18" t="s">
        <v>82</v>
      </c>
    </row>
    <row r="129" s="12" customFormat="1" ht="22.8" customHeight="1">
      <c r="A129" s="12"/>
      <c r="B129" s="204"/>
      <c r="C129" s="205"/>
      <c r="D129" s="206" t="s">
        <v>72</v>
      </c>
      <c r="E129" s="218" t="s">
        <v>131</v>
      </c>
      <c r="F129" s="218" t="s">
        <v>132</v>
      </c>
      <c r="G129" s="205"/>
      <c r="H129" s="205"/>
      <c r="I129" s="208"/>
      <c r="J129" s="219">
        <f>BK129</f>
        <v>0</v>
      </c>
      <c r="K129" s="205"/>
      <c r="L129" s="210"/>
      <c r="M129" s="211"/>
      <c r="N129" s="212"/>
      <c r="O129" s="212"/>
      <c r="P129" s="213">
        <f>SUM(P130:P137)</f>
        <v>0</v>
      </c>
      <c r="Q129" s="212"/>
      <c r="R129" s="213">
        <f>SUM(R130:R137)</f>
        <v>0</v>
      </c>
      <c r="S129" s="212"/>
      <c r="T129" s="214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115</v>
      </c>
      <c r="AT129" s="216" t="s">
        <v>72</v>
      </c>
      <c r="AU129" s="216" t="s">
        <v>80</v>
      </c>
      <c r="AY129" s="215" t="s">
        <v>116</v>
      </c>
      <c r="BK129" s="217">
        <f>SUM(BK130:BK137)</f>
        <v>0</v>
      </c>
    </row>
    <row r="130" s="2" customFormat="1" ht="37.8" customHeight="1">
      <c r="A130" s="39"/>
      <c r="B130" s="40"/>
      <c r="C130" s="220" t="s">
        <v>123</v>
      </c>
      <c r="D130" s="220" t="s">
        <v>119</v>
      </c>
      <c r="E130" s="221" t="s">
        <v>133</v>
      </c>
      <c r="F130" s="222" t="s">
        <v>134</v>
      </c>
      <c r="G130" s="223" t="s">
        <v>122</v>
      </c>
      <c r="H130" s="224">
        <v>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123</v>
      </c>
      <c r="AT130" s="232" t="s">
        <v>119</v>
      </c>
      <c r="AU130" s="232" t="s">
        <v>82</v>
      </c>
      <c r="AY130" s="18" t="s">
        <v>116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80</v>
      </c>
      <c r="BK130" s="233">
        <f>ROUND(I130*H130,2)</f>
        <v>0</v>
      </c>
      <c r="BL130" s="18" t="s">
        <v>123</v>
      </c>
      <c r="BM130" s="232" t="s">
        <v>135</v>
      </c>
    </row>
    <row r="131" s="2" customFormat="1">
      <c r="A131" s="39"/>
      <c r="B131" s="40"/>
      <c r="C131" s="41"/>
      <c r="D131" s="234" t="s">
        <v>124</v>
      </c>
      <c r="E131" s="41"/>
      <c r="F131" s="235" t="s">
        <v>134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124</v>
      </c>
      <c r="AU131" s="18" t="s">
        <v>82</v>
      </c>
    </row>
    <row r="132" s="2" customFormat="1" ht="24.15" customHeight="1">
      <c r="A132" s="39"/>
      <c r="B132" s="40"/>
      <c r="C132" s="220" t="s">
        <v>115</v>
      </c>
      <c r="D132" s="220" t="s">
        <v>119</v>
      </c>
      <c r="E132" s="221" t="s">
        <v>136</v>
      </c>
      <c r="F132" s="222" t="s">
        <v>137</v>
      </c>
      <c r="G132" s="223" t="s">
        <v>122</v>
      </c>
      <c r="H132" s="224">
        <v>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123</v>
      </c>
      <c r="AT132" s="232" t="s">
        <v>119</v>
      </c>
      <c r="AU132" s="232" t="s">
        <v>82</v>
      </c>
      <c r="AY132" s="18" t="s">
        <v>116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80</v>
      </c>
      <c r="BK132" s="233">
        <f>ROUND(I132*H132,2)</f>
        <v>0</v>
      </c>
      <c r="BL132" s="18" t="s">
        <v>123</v>
      </c>
      <c r="BM132" s="232" t="s">
        <v>138</v>
      </c>
    </row>
    <row r="133" s="2" customFormat="1">
      <c r="A133" s="39"/>
      <c r="B133" s="40"/>
      <c r="C133" s="41"/>
      <c r="D133" s="234" t="s">
        <v>124</v>
      </c>
      <c r="E133" s="41"/>
      <c r="F133" s="235" t="s">
        <v>137</v>
      </c>
      <c r="G133" s="41"/>
      <c r="H133" s="41"/>
      <c r="I133" s="236"/>
      <c r="J133" s="41"/>
      <c r="K133" s="41"/>
      <c r="L133" s="45"/>
      <c r="M133" s="237"/>
      <c r="N133" s="23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124</v>
      </c>
      <c r="AU133" s="18" t="s">
        <v>82</v>
      </c>
    </row>
    <row r="134" s="2" customFormat="1" ht="24.15" customHeight="1">
      <c r="A134" s="39"/>
      <c r="B134" s="40"/>
      <c r="C134" s="220" t="s">
        <v>130</v>
      </c>
      <c r="D134" s="220" t="s">
        <v>119</v>
      </c>
      <c r="E134" s="221" t="s">
        <v>139</v>
      </c>
      <c r="F134" s="222" t="s">
        <v>140</v>
      </c>
      <c r="G134" s="223" t="s">
        <v>122</v>
      </c>
      <c r="H134" s="224">
        <v>1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123</v>
      </c>
      <c r="AT134" s="232" t="s">
        <v>119</v>
      </c>
      <c r="AU134" s="232" t="s">
        <v>82</v>
      </c>
      <c r="AY134" s="18" t="s">
        <v>116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80</v>
      </c>
      <c r="BK134" s="233">
        <f>ROUND(I134*H134,2)</f>
        <v>0</v>
      </c>
      <c r="BL134" s="18" t="s">
        <v>123</v>
      </c>
      <c r="BM134" s="232" t="s">
        <v>141</v>
      </c>
    </row>
    <row r="135" s="2" customFormat="1">
      <c r="A135" s="39"/>
      <c r="B135" s="40"/>
      <c r="C135" s="41"/>
      <c r="D135" s="234" t="s">
        <v>124</v>
      </c>
      <c r="E135" s="41"/>
      <c r="F135" s="235" t="s">
        <v>140</v>
      </c>
      <c r="G135" s="41"/>
      <c r="H135" s="41"/>
      <c r="I135" s="236"/>
      <c r="J135" s="41"/>
      <c r="K135" s="41"/>
      <c r="L135" s="45"/>
      <c r="M135" s="237"/>
      <c r="N135" s="238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124</v>
      </c>
      <c r="AU135" s="18" t="s">
        <v>82</v>
      </c>
    </row>
    <row r="136" s="2" customFormat="1" ht="16.5" customHeight="1">
      <c r="A136" s="39"/>
      <c r="B136" s="40"/>
      <c r="C136" s="220" t="s">
        <v>142</v>
      </c>
      <c r="D136" s="220" t="s">
        <v>119</v>
      </c>
      <c r="E136" s="221" t="s">
        <v>143</v>
      </c>
      <c r="F136" s="222" t="s">
        <v>144</v>
      </c>
      <c r="G136" s="223" t="s">
        <v>122</v>
      </c>
      <c r="H136" s="224">
        <v>1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123</v>
      </c>
      <c r="AT136" s="232" t="s">
        <v>119</v>
      </c>
      <c r="AU136" s="232" t="s">
        <v>82</v>
      </c>
      <c r="AY136" s="18" t="s">
        <v>116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80</v>
      </c>
      <c r="BK136" s="233">
        <f>ROUND(I136*H136,2)</f>
        <v>0</v>
      </c>
      <c r="BL136" s="18" t="s">
        <v>123</v>
      </c>
      <c r="BM136" s="232" t="s">
        <v>145</v>
      </c>
    </row>
    <row r="137" s="2" customFormat="1">
      <c r="A137" s="39"/>
      <c r="B137" s="40"/>
      <c r="C137" s="41"/>
      <c r="D137" s="234" t="s">
        <v>124</v>
      </c>
      <c r="E137" s="41"/>
      <c r="F137" s="235" t="s">
        <v>144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124</v>
      </c>
      <c r="AU137" s="18" t="s">
        <v>82</v>
      </c>
    </row>
    <row r="138" s="12" customFormat="1" ht="22.8" customHeight="1">
      <c r="A138" s="12"/>
      <c r="B138" s="204"/>
      <c r="C138" s="205"/>
      <c r="D138" s="206" t="s">
        <v>72</v>
      </c>
      <c r="E138" s="218" t="s">
        <v>146</v>
      </c>
      <c r="F138" s="218" t="s">
        <v>147</v>
      </c>
      <c r="G138" s="205"/>
      <c r="H138" s="205"/>
      <c r="I138" s="208"/>
      <c r="J138" s="219">
        <f>BK138</f>
        <v>0</v>
      </c>
      <c r="K138" s="205"/>
      <c r="L138" s="210"/>
      <c r="M138" s="211"/>
      <c r="N138" s="212"/>
      <c r="O138" s="212"/>
      <c r="P138" s="213">
        <f>SUM(P139:P140)</f>
        <v>0</v>
      </c>
      <c r="Q138" s="212"/>
      <c r="R138" s="213">
        <f>SUM(R139:R140)</f>
        <v>0</v>
      </c>
      <c r="S138" s="212"/>
      <c r="T138" s="214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5" t="s">
        <v>115</v>
      </c>
      <c r="AT138" s="216" t="s">
        <v>72</v>
      </c>
      <c r="AU138" s="216" t="s">
        <v>80</v>
      </c>
      <c r="AY138" s="215" t="s">
        <v>116</v>
      </c>
      <c r="BK138" s="217">
        <f>SUM(BK139:BK140)</f>
        <v>0</v>
      </c>
    </row>
    <row r="139" s="2" customFormat="1" ht="33" customHeight="1">
      <c r="A139" s="39"/>
      <c r="B139" s="40"/>
      <c r="C139" s="220" t="s">
        <v>135</v>
      </c>
      <c r="D139" s="220" t="s">
        <v>119</v>
      </c>
      <c r="E139" s="221" t="s">
        <v>148</v>
      </c>
      <c r="F139" s="222" t="s">
        <v>149</v>
      </c>
      <c r="G139" s="223" t="s">
        <v>122</v>
      </c>
      <c r="H139" s="224">
        <v>1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123</v>
      </c>
      <c r="AT139" s="232" t="s">
        <v>119</v>
      </c>
      <c r="AU139" s="232" t="s">
        <v>82</v>
      </c>
      <c r="AY139" s="18" t="s">
        <v>116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80</v>
      </c>
      <c r="BK139" s="233">
        <f>ROUND(I139*H139,2)</f>
        <v>0</v>
      </c>
      <c r="BL139" s="18" t="s">
        <v>123</v>
      </c>
      <c r="BM139" s="232" t="s">
        <v>150</v>
      </c>
    </row>
    <row r="140" s="2" customFormat="1">
      <c r="A140" s="39"/>
      <c r="B140" s="40"/>
      <c r="C140" s="41"/>
      <c r="D140" s="234" t="s">
        <v>124</v>
      </c>
      <c r="E140" s="41"/>
      <c r="F140" s="235" t="s">
        <v>149</v>
      </c>
      <c r="G140" s="41"/>
      <c r="H140" s="41"/>
      <c r="I140" s="236"/>
      <c r="J140" s="41"/>
      <c r="K140" s="41"/>
      <c r="L140" s="45"/>
      <c r="M140" s="239"/>
      <c r="N140" s="240"/>
      <c r="O140" s="241"/>
      <c r="P140" s="241"/>
      <c r="Q140" s="241"/>
      <c r="R140" s="241"/>
      <c r="S140" s="241"/>
      <c r="T140" s="242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124</v>
      </c>
      <c r="AU140" s="18" t="s">
        <v>82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wGZ6jZMBpc9kWiNKofJNQYsviy4qWN/XsAQ3e1sPb2+MAjsx/hhEQQcLWkpH8xdQXux38wZ6npKd6SQ0Q4532w==" hashValue="YyWOPKosJyMSs7ZnJl9qAkc0dOt2x4YUcTcOUUrcID1xhIPoSy8KSZuj5ffP7W0fSZWht3jaOb4ct1wxeRecTw==" algorithmName="SHA-512" password="CC64"/>
  <autoFilter ref="C119:K14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89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VV 1 Areál Baník - retence dešťových vod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151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6. 9. 2023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ROUND(J131,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ROUND((SUM(BE131:BE684)),  2)</f>
        <v>0</v>
      </c>
      <c r="G33" s="39"/>
      <c r="H33" s="39"/>
      <c r="I33" s="156">
        <v>0.20999999999999999</v>
      </c>
      <c r="J33" s="155">
        <f>ROUND(((SUM(BE131:BE684))*I33),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ROUND((SUM(BF131:BF684)),  2)</f>
        <v>0</v>
      </c>
      <c r="G34" s="39"/>
      <c r="H34" s="39"/>
      <c r="I34" s="156">
        <v>0.14999999999999999</v>
      </c>
      <c r="J34" s="155">
        <f>ROUND(((SUM(BF131:BF684))*I34),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ROUND((SUM(BG131:BG684)),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ROUND((SUM(BH131:BH684)),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ROUND((SUM(BI131:BI684)),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VV 1 Areál Baník - retence dešťových 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Retence dešťových vod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6. 9. 2023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93</v>
      </c>
      <c r="D94" s="177"/>
      <c r="E94" s="177"/>
      <c r="F94" s="177"/>
      <c r="G94" s="177"/>
      <c r="H94" s="177"/>
      <c r="I94" s="177"/>
      <c r="J94" s="178" t="s">
        <v>94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95</v>
      </c>
      <c r="D96" s="41"/>
      <c r="E96" s="41"/>
      <c r="F96" s="41"/>
      <c r="G96" s="41"/>
      <c r="H96" s="41"/>
      <c r="I96" s="41"/>
      <c r="J96" s="111">
        <f>J131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96</v>
      </c>
    </row>
    <row r="97" s="9" customFormat="1" ht="24.96" customHeight="1">
      <c r="A97" s="9"/>
      <c r="B97" s="180"/>
      <c r="C97" s="181"/>
      <c r="D97" s="182" t="s">
        <v>152</v>
      </c>
      <c r="E97" s="183"/>
      <c r="F97" s="183"/>
      <c r="G97" s="183"/>
      <c r="H97" s="183"/>
      <c r="I97" s="183"/>
      <c r="J97" s="184">
        <f>J132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153</v>
      </c>
      <c r="E98" s="189"/>
      <c r="F98" s="189"/>
      <c r="G98" s="189"/>
      <c r="H98" s="189"/>
      <c r="I98" s="189"/>
      <c r="J98" s="190">
        <f>J133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154</v>
      </c>
      <c r="E99" s="189"/>
      <c r="F99" s="189"/>
      <c r="G99" s="189"/>
      <c r="H99" s="189"/>
      <c r="I99" s="189"/>
      <c r="J99" s="190">
        <f>J232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155</v>
      </c>
      <c r="E100" s="189"/>
      <c r="F100" s="189"/>
      <c r="G100" s="189"/>
      <c r="H100" s="189"/>
      <c r="I100" s="189"/>
      <c r="J100" s="190">
        <f>J237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156</v>
      </c>
      <c r="E101" s="189"/>
      <c r="F101" s="189"/>
      <c r="G101" s="189"/>
      <c r="H101" s="189"/>
      <c r="I101" s="189"/>
      <c r="J101" s="190">
        <f>J242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157</v>
      </c>
      <c r="E102" s="189"/>
      <c r="F102" s="189"/>
      <c r="G102" s="189"/>
      <c r="H102" s="189"/>
      <c r="I102" s="189"/>
      <c r="J102" s="190">
        <f>J308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158</v>
      </c>
      <c r="E103" s="189"/>
      <c r="F103" s="189"/>
      <c r="G103" s="189"/>
      <c r="H103" s="189"/>
      <c r="I103" s="189"/>
      <c r="J103" s="190">
        <f>J549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159</v>
      </c>
      <c r="E104" s="189"/>
      <c r="F104" s="189"/>
      <c r="G104" s="189"/>
      <c r="H104" s="189"/>
      <c r="I104" s="189"/>
      <c r="J104" s="190">
        <f>J577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160</v>
      </c>
      <c r="E105" s="189"/>
      <c r="F105" s="189"/>
      <c r="G105" s="189"/>
      <c r="H105" s="189"/>
      <c r="I105" s="189"/>
      <c r="J105" s="190">
        <f>J590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161</v>
      </c>
      <c r="E106" s="183"/>
      <c r="F106" s="183"/>
      <c r="G106" s="183"/>
      <c r="H106" s="183"/>
      <c r="I106" s="183"/>
      <c r="J106" s="184">
        <f>J595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162</v>
      </c>
      <c r="E107" s="189"/>
      <c r="F107" s="189"/>
      <c r="G107" s="189"/>
      <c r="H107" s="189"/>
      <c r="I107" s="189"/>
      <c r="J107" s="190">
        <f>J596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163</v>
      </c>
      <c r="E108" s="189"/>
      <c r="F108" s="189"/>
      <c r="G108" s="189"/>
      <c r="H108" s="189"/>
      <c r="I108" s="189"/>
      <c r="J108" s="190">
        <f>J603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164</v>
      </c>
      <c r="E109" s="189"/>
      <c r="F109" s="189"/>
      <c r="G109" s="189"/>
      <c r="H109" s="189"/>
      <c r="I109" s="189"/>
      <c r="J109" s="190">
        <f>J622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165</v>
      </c>
      <c r="E110" s="189"/>
      <c r="F110" s="189"/>
      <c r="G110" s="189"/>
      <c r="H110" s="189"/>
      <c r="I110" s="189"/>
      <c r="J110" s="190">
        <f>J629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166</v>
      </c>
      <c r="E111" s="189"/>
      <c r="F111" s="189"/>
      <c r="G111" s="189"/>
      <c r="H111" s="189"/>
      <c r="I111" s="189"/>
      <c r="J111" s="190">
        <f>J646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101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75" t="str">
        <f>E7</f>
        <v>VV 1 Areál Baník - retence dešťových vod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90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E9</f>
        <v>01 - Retence dešťových vod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F12</f>
        <v xml:space="preserve"> </v>
      </c>
      <c r="G125" s="41"/>
      <c r="H125" s="41"/>
      <c r="I125" s="33" t="s">
        <v>22</v>
      </c>
      <c r="J125" s="80" t="str">
        <f>IF(J12="","",J12)</f>
        <v>6. 9. 2023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E15</f>
        <v xml:space="preserve"> </v>
      </c>
      <c r="G127" s="41"/>
      <c r="H127" s="41"/>
      <c r="I127" s="33" t="s">
        <v>29</v>
      </c>
      <c r="J127" s="37" t="str">
        <f>E21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27</v>
      </c>
      <c r="D128" s="41"/>
      <c r="E128" s="41"/>
      <c r="F128" s="28" t="str">
        <f>IF(E18="","",E18)</f>
        <v>Vyplň údaj</v>
      </c>
      <c r="G128" s="41"/>
      <c r="H128" s="41"/>
      <c r="I128" s="33" t="s">
        <v>31</v>
      </c>
      <c r="J128" s="37" t="str">
        <f>E24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192"/>
      <c r="B130" s="193"/>
      <c r="C130" s="194" t="s">
        <v>102</v>
      </c>
      <c r="D130" s="195" t="s">
        <v>58</v>
      </c>
      <c r="E130" s="195" t="s">
        <v>54</v>
      </c>
      <c r="F130" s="195" t="s">
        <v>55</v>
      </c>
      <c r="G130" s="195" t="s">
        <v>103</v>
      </c>
      <c r="H130" s="195" t="s">
        <v>104</v>
      </c>
      <c r="I130" s="195" t="s">
        <v>105</v>
      </c>
      <c r="J130" s="196" t="s">
        <v>94</v>
      </c>
      <c r="K130" s="197" t="s">
        <v>106</v>
      </c>
      <c r="L130" s="198"/>
      <c r="M130" s="101" t="s">
        <v>1</v>
      </c>
      <c r="N130" s="102" t="s">
        <v>37</v>
      </c>
      <c r="O130" s="102" t="s">
        <v>107</v>
      </c>
      <c r="P130" s="102" t="s">
        <v>108</v>
      </c>
      <c r="Q130" s="102" t="s">
        <v>109</v>
      </c>
      <c r="R130" s="102" t="s">
        <v>110</v>
      </c>
      <c r="S130" s="102" t="s">
        <v>111</v>
      </c>
      <c r="T130" s="103" t="s">
        <v>112</v>
      </c>
      <c r="U130" s="192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2"/>
    </row>
    <row r="131" s="2" customFormat="1" ht="22.8" customHeight="1">
      <c r="A131" s="39"/>
      <c r="B131" s="40"/>
      <c r="C131" s="108" t="s">
        <v>113</v>
      </c>
      <c r="D131" s="41"/>
      <c r="E131" s="41"/>
      <c r="F131" s="41"/>
      <c r="G131" s="41"/>
      <c r="H131" s="41"/>
      <c r="I131" s="41"/>
      <c r="J131" s="199">
        <f>BK131</f>
        <v>0</v>
      </c>
      <c r="K131" s="41"/>
      <c r="L131" s="45"/>
      <c r="M131" s="104"/>
      <c r="N131" s="200"/>
      <c r="O131" s="105"/>
      <c r="P131" s="201">
        <f>P132+P595</f>
        <v>0</v>
      </c>
      <c r="Q131" s="105"/>
      <c r="R131" s="201">
        <f>R132+R595</f>
        <v>0</v>
      </c>
      <c r="S131" s="105"/>
      <c r="T131" s="202">
        <f>T132+T595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72</v>
      </c>
      <c r="AU131" s="18" t="s">
        <v>96</v>
      </c>
      <c r="BK131" s="203">
        <f>BK132+BK595</f>
        <v>0</v>
      </c>
    </row>
    <row r="132" s="12" customFormat="1" ht="25.92" customHeight="1">
      <c r="A132" s="12"/>
      <c r="B132" s="204"/>
      <c r="C132" s="205"/>
      <c r="D132" s="206" t="s">
        <v>72</v>
      </c>
      <c r="E132" s="207" t="s">
        <v>167</v>
      </c>
      <c r="F132" s="207" t="s">
        <v>168</v>
      </c>
      <c r="G132" s="205"/>
      <c r="H132" s="205"/>
      <c r="I132" s="208"/>
      <c r="J132" s="209">
        <f>BK132</f>
        <v>0</v>
      </c>
      <c r="K132" s="205"/>
      <c r="L132" s="210"/>
      <c r="M132" s="211"/>
      <c r="N132" s="212"/>
      <c r="O132" s="212"/>
      <c r="P132" s="213">
        <f>P133+P232+P237+P242+P308+P549+P577+P590</f>
        <v>0</v>
      </c>
      <c r="Q132" s="212"/>
      <c r="R132" s="213">
        <f>R133+R232+R237+R242+R308+R549+R577+R590</f>
        <v>0</v>
      </c>
      <c r="S132" s="212"/>
      <c r="T132" s="214">
        <f>T133+T232+T237+T242+T308+T549+T577+T590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80</v>
      </c>
      <c r="AT132" s="216" t="s">
        <v>72</v>
      </c>
      <c r="AU132" s="216" t="s">
        <v>73</v>
      </c>
      <c r="AY132" s="215" t="s">
        <v>116</v>
      </c>
      <c r="BK132" s="217">
        <f>BK133+BK232+BK237+BK242+BK308+BK549+BK577+BK590</f>
        <v>0</v>
      </c>
    </row>
    <row r="133" s="12" customFormat="1" ht="22.8" customHeight="1">
      <c r="A133" s="12"/>
      <c r="B133" s="204"/>
      <c r="C133" s="205"/>
      <c r="D133" s="206" t="s">
        <v>72</v>
      </c>
      <c r="E133" s="218" t="s">
        <v>80</v>
      </c>
      <c r="F133" s="218" t="s">
        <v>169</v>
      </c>
      <c r="G133" s="205"/>
      <c r="H133" s="205"/>
      <c r="I133" s="208"/>
      <c r="J133" s="219">
        <f>BK133</f>
        <v>0</v>
      </c>
      <c r="K133" s="205"/>
      <c r="L133" s="210"/>
      <c r="M133" s="211"/>
      <c r="N133" s="212"/>
      <c r="O133" s="212"/>
      <c r="P133" s="213">
        <f>SUM(P134:P231)</f>
        <v>0</v>
      </c>
      <c r="Q133" s="212"/>
      <c r="R133" s="213">
        <f>SUM(R134:R231)</f>
        <v>0</v>
      </c>
      <c r="S133" s="212"/>
      <c r="T133" s="214">
        <f>SUM(T134:T231)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80</v>
      </c>
      <c r="AT133" s="216" t="s">
        <v>72</v>
      </c>
      <c r="AU133" s="216" t="s">
        <v>80</v>
      </c>
      <c r="AY133" s="215" t="s">
        <v>116</v>
      </c>
      <c r="BK133" s="217">
        <f>SUM(BK134:BK231)</f>
        <v>0</v>
      </c>
    </row>
    <row r="134" s="2" customFormat="1" ht="66.75" customHeight="1">
      <c r="A134" s="39"/>
      <c r="B134" s="40"/>
      <c r="C134" s="220" t="s">
        <v>80</v>
      </c>
      <c r="D134" s="220" t="s">
        <v>119</v>
      </c>
      <c r="E134" s="221" t="s">
        <v>170</v>
      </c>
      <c r="F134" s="222" t="s">
        <v>171</v>
      </c>
      <c r="G134" s="223" t="s">
        <v>172</v>
      </c>
      <c r="H134" s="224">
        <v>61.280000000000001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123</v>
      </c>
      <c r="AT134" s="232" t="s">
        <v>119</v>
      </c>
      <c r="AU134" s="232" t="s">
        <v>82</v>
      </c>
      <c r="AY134" s="18" t="s">
        <v>116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80</v>
      </c>
      <c r="BK134" s="233">
        <f>ROUND(I134*H134,2)</f>
        <v>0</v>
      </c>
      <c r="BL134" s="18" t="s">
        <v>123</v>
      </c>
      <c r="BM134" s="232" t="s">
        <v>82</v>
      </c>
    </row>
    <row r="135" s="2" customFormat="1">
      <c r="A135" s="39"/>
      <c r="B135" s="40"/>
      <c r="C135" s="41"/>
      <c r="D135" s="234" t="s">
        <v>124</v>
      </c>
      <c r="E135" s="41"/>
      <c r="F135" s="235" t="s">
        <v>173</v>
      </c>
      <c r="G135" s="41"/>
      <c r="H135" s="41"/>
      <c r="I135" s="236"/>
      <c r="J135" s="41"/>
      <c r="K135" s="41"/>
      <c r="L135" s="45"/>
      <c r="M135" s="237"/>
      <c r="N135" s="238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124</v>
      </c>
      <c r="AU135" s="18" t="s">
        <v>82</v>
      </c>
    </row>
    <row r="136" s="13" customFormat="1">
      <c r="A136" s="13"/>
      <c r="B136" s="243"/>
      <c r="C136" s="244"/>
      <c r="D136" s="234" t="s">
        <v>174</v>
      </c>
      <c r="E136" s="245" t="s">
        <v>1</v>
      </c>
      <c r="F136" s="246" t="s">
        <v>175</v>
      </c>
      <c r="G136" s="244"/>
      <c r="H136" s="247">
        <v>61.280000000000001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174</v>
      </c>
      <c r="AU136" s="253" t="s">
        <v>82</v>
      </c>
      <c r="AV136" s="13" t="s">
        <v>82</v>
      </c>
      <c r="AW136" s="13" t="s">
        <v>30</v>
      </c>
      <c r="AX136" s="13" t="s">
        <v>73</v>
      </c>
      <c r="AY136" s="253" t="s">
        <v>116</v>
      </c>
    </row>
    <row r="137" s="14" customFormat="1">
      <c r="A137" s="14"/>
      <c r="B137" s="254"/>
      <c r="C137" s="255"/>
      <c r="D137" s="234" t="s">
        <v>174</v>
      </c>
      <c r="E137" s="256" t="s">
        <v>1</v>
      </c>
      <c r="F137" s="257" t="s">
        <v>176</v>
      </c>
      <c r="G137" s="255"/>
      <c r="H137" s="258">
        <v>61.280000000000001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4" t="s">
        <v>174</v>
      </c>
      <c r="AU137" s="264" t="s">
        <v>82</v>
      </c>
      <c r="AV137" s="14" t="s">
        <v>123</v>
      </c>
      <c r="AW137" s="14" t="s">
        <v>30</v>
      </c>
      <c r="AX137" s="14" t="s">
        <v>80</v>
      </c>
      <c r="AY137" s="264" t="s">
        <v>116</v>
      </c>
    </row>
    <row r="138" s="2" customFormat="1" ht="66.75" customHeight="1">
      <c r="A138" s="39"/>
      <c r="B138" s="40"/>
      <c r="C138" s="220" t="s">
        <v>82</v>
      </c>
      <c r="D138" s="220" t="s">
        <v>119</v>
      </c>
      <c r="E138" s="221" t="s">
        <v>177</v>
      </c>
      <c r="F138" s="222" t="s">
        <v>178</v>
      </c>
      <c r="G138" s="223" t="s">
        <v>172</v>
      </c>
      <c r="H138" s="224">
        <v>115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123</v>
      </c>
      <c r="AT138" s="232" t="s">
        <v>119</v>
      </c>
      <c r="AU138" s="232" t="s">
        <v>82</v>
      </c>
      <c r="AY138" s="18" t="s">
        <v>116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123</v>
      </c>
      <c r="BM138" s="232" t="s">
        <v>123</v>
      </c>
    </row>
    <row r="139" s="2" customFormat="1">
      <c r="A139" s="39"/>
      <c r="B139" s="40"/>
      <c r="C139" s="41"/>
      <c r="D139" s="234" t="s">
        <v>124</v>
      </c>
      <c r="E139" s="41"/>
      <c r="F139" s="235" t="s">
        <v>178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124</v>
      </c>
      <c r="AU139" s="18" t="s">
        <v>82</v>
      </c>
    </row>
    <row r="140" s="13" customFormat="1">
      <c r="A140" s="13"/>
      <c r="B140" s="243"/>
      <c r="C140" s="244"/>
      <c r="D140" s="234" t="s">
        <v>174</v>
      </c>
      <c r="E140" s="245" t="s">
        <v>1</v>
      </c>
      <c r="F140" s="246" t="s">
        <v>179</v>
      </c>
      <c r="G140" s="244"/>
      <c r="H140" s="247">
        <v>115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174</v>
      </c>
      <c r="AU140" s="253" t="s">
        <v>82</v>
      </c>
      <c r="AV140" s="13" t="s">
        <v>82</v>
      </c>
      <c r="AW140" s="13" t="s">
        <v>30</v>
      </c>
      <c r="AX140" s="13" t="s">
        <v>73</v>
      </c>
      <c r="AY140" s="253" t="s">
        <v>116</v>
      </c>
    </row>
    <row r="141" s="14" customFormat="1">
      <c r="A141" s="14"/>
      <c r="B141" s="254"/>
      <c r="C141" s="255"/>
      <c r="D141" s="234" t="s">
        <v>174</v>
      </c>
      <c r="E141" s="256" t="s">
        <v>1</v>
      </c>
      <c r="F141" s="257" t="s">
        <v>176</v>
      </c>
      <c r="G141" s="255"/>
      <c r="H141" s="258">
        <v>115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4" t="s">
        <v>174</v>
      </c>
      <c r="AU141" s="264" t="s">
        <v>82</v>
      </c>
      <c r="AV141" s="14" t="s">
        <v>123</v>
      </c>
      <c r="AW141" s="14" t="s">
        <v>30</v>
      </c>
      <c r="AX141" s="14" t="s">
        <v>80</v>
      </c>
      <c r="AY141" s="264" t="s">
        <v>116</v>
      </c>
    </row>
    <row r="142" s="2" customFormat="1" ht="76.35" customHeight="1">
      <c r="A142" s="39"/>
      <c r="B142" s="40"/>
      <c r="C142" s="220" t="s">
        <v>127</v>
      </c>
      <c r="D142" s="220" t="s">
        <v>119</v>
      </c>
      <c r="E142" s="221" t="s">
        <v>180</v>
      </c>
      <c r="F142" s="222" t="s">
        <v>181</v>
      </c>
      <c r="G142" s="223" t="s">
        <v>172</v>
      </c>
      <c r="H142" s="224">
        <v>193.18000000000001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123</v>
      </c>
      <c r="AT142" s="232" t="s">
        <v>119</v>
      </c>
      <c r="AU142" s="232" t="s">
        <v>82</v>
      </c>
      <c r="AY142" s="18" t="s">
        <v>116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80</v>
      </c>
      <c r="BK142" s="233">
        <f>ROUND(I142*H142,2)</f>
        <v>0</v>
      </c>
      <c r="BL142" s="18" t="s">
        <v>123</v>
      </c>
      <c r="BM142" s="232" t="s">
        <v>130</v>
      </c>
    </row>
    <row r="143" s="2" customFormat="1">
      <c r="A143" s="39"/>
      <c r="B143" s="40"/>
      <c r="C143" s="41"/>
      <c r="D143" s="234" t="s">
        <v>124</v>
      </c>
      <c r="E143" s="41"/>
      <c r="F143" s="235" t="s">
        <v>181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124</v>
      </c>
      <c r="AU143" s="18" t="s">
        <v>82</v>
      </c>
    </row>
    <row r="144" s="13" customFormat="1">
      <c r="A144" s="13"/>
      <c r="B144" s="243"/>
      <c r="C144" s="244"/>
      <c r="D144" s="234" t="s">
        <v>174</v>
      </c>
      <c r="E144" s="245" t="s">
        <v>1</v>
      </c>
      <c r="F144" s="246" t="s">
        <v>182</v>
      </c>
      <c r="G144" s="244"/>
      <c r="H144" s="247">
        <v>193.18000000000001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174</v>
      </c>
      <c r="AU144" s="253" t="s">
        <v>82</v>
      </c>
      <c r="AV144" s="13" t="s">
        <v>82</v>
      </c>
      <c r="AW144" s="13" t="s">
        <v>30</v>
      </c>
      <c r="AX144" s="13" t="s">
        <v>73</v>
      </c>
      <c r="AY144" s="253" t="s">
        <v>116</v>
      </c>
    </row>
    <row r="145" s="14" customFormat="1">
      <c r="A145" s="14"/>
      <c r="B145" s="254"/>
      <c r="C145" s="255"/>
      <c r="D145" s="234" t="s">
        <v>174</v>
      </c>
      <c r="E145" s="256" t="s">
        <v>1</v>
      </c>
      <c r="F145" s="257" t="s">
        <v>176</v>
      </c>
      <c r="G145" s="255"/>
      <c r="H145" s="258">
        <v>193.18000000000001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4" t="s">
        <v>174</v>
      </c>
      <c r="AU145" s="264" t="s">
        <v>82</v>
      </c>
      <c r="AV145" s="14" t="s">
        <v>123</v>
      </c>
      <c r="AW145" s="14" t="s">
        <v>30</v>
      </c>
      <c r="AX145" s="14" t="s">
        <v>80</v>
      </c>
      <c r="AY145" s="264" t="s">
        <v>116</v>
      </c>
    </row>
    <row r="146" s="2" customFormat="1" ht="76.35" customHeight="1">
      <c r="A146" s="39"/>
      <c r="B146" s="40"/>
      <c r="C146" s="220" t="s">
        <v>123</v>
      </c>
      <c r="D146" s="220" t="s">
        <v>119</v>
      </c>
      <c r="E146" s="221" t="s">
        <v>183</v>
      </c>
      <c r="F146" s="222" t="s">
        <v>184</v>
      </c>
      <c r="G146" s="223" t="s">
        <v>172</v>
      </c>
      <c r="H146" s="224">
        <v>115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123</v>
      </c>
      <c r="AT146" s="232" t="s">
        <v>119</v>
      </c>
      <c r="AU146" s="232" t="s">
        <v>82</v>
      </c>
      <c r="AY146" s="18" t="s">
        <v>116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80</v>
      </c>
      <c r="BK146" s="233">
        <f>ROUND(I146*H146,2)</f>
        <v>0</v>
      </c>
      <c r="BL146" s="18" t="s">
        <v>123</v>
      </c>
      <c r="BM146" s="232" t="s">
        <v>135</v>
      </c>
    </row>
    <row r="147" s="2" customFormat="1">
      <c r="A147" s="39"/>
      <c r="B147" s="40"/>
      <c r="C147" s="41"/>
      <c r="D147" s="234" t="s">
        <v>124</v>
      </c>
      <c r="E147" s="41"/>
      <c r="F147" s="235" t="s">
        <v>184</v>
      </c>
      <c r="G147" s="41"/>
      <c r="H147" s="41"/>
      <c r="I147" s="236"/>
      <c r="J147" s="41"/>
      <c r="K147" s="41"/>
      <c r="L147" s="45"/>
      <c r="M147" s="237"/>
      <c r="N147" s="23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124</v>
      </c>
      <c r="AU147" s="18" t="s">
        <v>82</v>
      </c>
    </row>
    <row r="148" s="13" customFormat="1">
      <c r="A148" s="13"/>
      <c r="B148" s="243"/>
      <c r="C148" s="244"/>
      <c r="D148" s="234" t="s">
        <v>174</v>
      </c>
      <c r="E148" s="245" t="s">
        <v>1</v>
      </c>
      <c r="F148" s="246" t="s">
        <v>179</v>
      </c>
      <c r="G148" s="244"/>
      <c r="H148" s="247">
        <v>115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174</v>
      </c>
      <c r="AU148" s="253" t="s">
        <v>82</v>
      </c>
      <c r="AV148" s="13" t="s">
        <v>82</v>
      </c>
      <c r="AW148" s="13" t="s">
        <v>30</v>
      </c>
      <c r="AX148" s="13" t="s">
        <v>73</v>
      </c>
      <c r="AY148" s="253" t="s">
        <v>116</v>
      </c>
    </row>
    <row r="149" s="14" customFormat="1">
      <c r="A149" s="14"/>
      <c r="B149" s="254"/>
      <c r="C149" s="255"/>
      <c r="D149" s="234" t="s">
        <v>174</v>
      </c>
      <c r="E149" s="256" t="s">
        <v>1</v>
      </c>
      <c r="F149" s="257" t="s">
        <v>176</v>
      </c>
      <c r="G149" s="255"/>
      <c r="H149" s="258">
        <v>115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4" t="s">
        <v>174</v>
      </c>
      <c r="AU149" s="264" t="s">
        <v>82</v>
      </c>
      <c r="AV149" s="14" t="s">
        <v>123</v>
      </c>
      <c r="AW149" s="14" t="s">
        <v>30</v>
      </c>
      <c r="AX149" s="14" t="s">
        <v>80</v>
      </c>
      <c r="AY149" s="264" t="s">
        <v>116</v>
      </c>
    </row>
    <row r="150" s="2" customFormat="1" ht="66.75" customHeight="1">
      <c r="A150" s="39"/>
      <c r="B150" s="40"/>
      <c r="C150" s="220" t="s">
        <v>115</v>
      </c>
      <c r="D150" s="220" t="s">
        <v>119</v>
      </c>
      <c r="E150" s="221" t="s">
        <v>185</v>
      </c>
      <c r="F150" s="222" t="s">
        <v>186</v>
      </c>
      <c r="G150" s="223" t="s">
        <v>172</v>
      </c>
      <c r="H150" s="224">
        <v>131.90000000000001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123</v>
      </c>
      <c r="AT150" s="232" t="s">
        <v>119</v>
      </c>
      <c r="AU150" s="232" t="s">
        <v>82</v>
      </c>
      <c r="AY150" s="18" t="s">
        <v>116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80</v>
      </c>
      <c r="BK150" s="233">
        <f>ROUND(I150*H150,2)</f>
        <v>0</v>
      </c>
      <c r="BL150" s="18" t="s">
        <v>123</v>
      </c>
      <c r="BM150" s="232" t="s">
        <v>138</v>
      </c>
    </row>
    <row r="151" s="2" customFormat="1">
      <c r="A151" s="39"/>
      <c r="B151" s="40"/>
      <c r="C151" s="41"/>
      <c r="D151" s="234" t="s">
        <v>124</v>
      </c>
      <c r="E151" s="41"/>
      <c r="F151" s="235" t="s">
        <v>186</v>
      </c>
      <c r="G151" s="41"/>
      <c r="H151" s="41"/>
      <c r="I151" s="236"/>
      <c r="J151" s="41"/>
      <c r="K151" s="41"/>
      <c r="L151" s="45"/>
      <c r="M151" s="237"/>
      <c r="N151" s="23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124</v>
      </c>
      <c r="AU151" s="18" t="s">
        <v>82</v>
      </c>
    </row>
    <row r="152" s="13" customFormat="1">
      <c r="A152" s="13"/>
      <c r="B152" s="243"/>
      <c r="C152" s="244"/>
      <c r="D152" s="234" t="s">
        <v>174</v>
      </c>
      <c r="E152" s="245" t="s">
        <v>1</v>
      </c>
      <c r="F152" s="246" t="s">
        <v>187</v>
      </c>
      <c r="G152" s="244"/>
      <c r="H152" s="247">
        <v>131.90000000000001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174</v>
      </c>
      <c r="AU152" s="253" t="s">
        <v>82</v>
      </c>
      <c r="AV152" s="13" t="s">
        <v>82</v>
      </c>
      <c r="AW152" s="13" t="s">
        <v>30</v>
      </c>
      <c r="AX152" s="13" t="s">
        <v>73</v>
      </c>
      <c r="AY152" s="253" t="s">
        <v>116</v>
      </c>
    </row>
    <row r="153" s="14" customFormat="1">
      <c r="A153" s="14"/>
      <c r="B153" s="254"/>
      <c r="C153" s="255"/>
      <c r="D153" s="234" t="s">
        <v>174</v>
      </c>
      <c r="E153" s="256" t="s">
        <v>1</v>
      </c>
      <c r="F153" s="257" t="s">
        <v>176</v>
      </c>
      <c r="G153" s="255"/>
      <c r="H153" s="258">
        <v>131.90000000000001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174</v>
      </c>
      <c r="AU153" s="264" t="s">
        <v>82</v>
      </c>
      <c r="AV153" s="14" t="s">
        <v>123</v>
      </c>
      <c r="AW153" s="14" t="s">
        <v>30</v>
      </c>
      <c r="AX153" s="14" t="s">
        <v>80</v>
      </c>
      <c r="AY153" s="264" t="s">
        <v>116</v>
      </c>
    </row>
    <row r="154" s="2" customFormat="1" ht="66.75" customHeight="1">
      <c r="A154" s="39"/>
      <c r="B154" s="40"/>
      <c r="C154" s="220" t="s">
        <v>130</v>
      </c>
      <c r="D154" s="220" t="s">
        <v>119</v>
      </c>
      <c r="E154" s="221" t="s">
        <v>188</v>
      </c>
      <c r="F154" s="222" t="s">
        <v>189</v>
      </c>
      <c r="G154" s="223" t="s">
        <v>172</v>
      </c>
      <c r="H154" s="224">
        <v>115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123</v>
      </c>
      <c r="AT154" s="232" t="s">
        <v>119</v>
      </c>
      <c r="AU154" s="232" t="s">
        <v>82</v>
      </c>
      <c r="AY154" s="18" t="s">
        <v>116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80</v>
      </c>
      <c r="BK154" s="233">
        <f>ROUND(I154*H154,2)</f>
        <v>0</v>
      </c>
      <c r="BL154" s="18" t="s">
        <v>123</v>
      </c>
      <c r="BM154" s="232" t="s">
        <v>141</v>
      </c>
    </row>
    <row r="155" s="2" customFormat="1">
      <c r="A155" s="39"/>
      <c r="B155" s="40"/>
      <c r="C155" s="41"/>
      <c r="D155" s="234" t="s">
        <v>124</v>
      </c>
      <c r="E155" s="41"/>
      <c r="F155" s="235" t="s">
        <v>189</v>
      </c>
      <c r="G155" s="41"/>
      <c r="H155" s="41"/>
      <c r="I155" s="236"/>
      <c r="J155" s="41"/>
      <c r="K155" s="41"/>
      <c r="L155" s="45"/>
      <c r="M155" s="237"/>
      <c r="N155" s="238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124</v>
      </c>
      <c r="AU155" s="18" t="s">
        <v>82</v>
      </c>
    </row>
    <row r="156" s="13" customFormat="1">
      <c r="A156" s="13"/>
      <c r="B156" s="243"/>
      <c r="C156" s="244"/>
      <c r="D156" s="234" t="s">
        <v>174</v>
      </c>
      <c r="E156" s="245" t="s">
        <v>1</v>
      </c>
      <c r="F156" s="246" t="s">
        <v>179</v>
      </c>
      <c r="G156" s="244"/>
      <c r="H156" s="247">
        <v>115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174</v>
      </c>
      <c r="AU156" s="253" t="s">
        <v>82</v>
      </c>
      <c r="AV156" s="13" t="s">
        <v>82</v>
      </c>
      <c r="AW156" s="13" t="s">
        <v>30</v>
      </c>
      <c r="AX156" s="13" t="s">
        <v>73</v>
      </c>
      <c r="AY156" s="253" t="s">
        <v>116</v>
      </c>
    </row>
    <row r="157" s="14" customFormat="1">
      <c r="A157" s="14"/>
      <c r="B157" s="254"/>
      <c r="C157" s="255"/>
      <c r="D157" s="234" t="s">
        <v>174</v>
      </c>
      <c r="E157" s="256" t="s">
        <v>1</v>
      </c>
      <c r="F157" s="257" t="s">
        <v>176</v>
      </c>
      <c r="G157" s="255"/>
      <c r="H157" s="258">
        <v>115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174</v>
      </c>
      <c r="AU157" s="264" t="s">
        <v>82</v>
      </c>
      <c r="AV157" s="14" t="s">
        <v>123</v>
      </c>
      <c r="AW157" s="14" t="s">
        <v>30</v>
      </c>
      <c r="AX157" s="14" t="s">
        <v>80</v>
      </c>
      <c r="AY157" s="264" t="s">
        <v>116</v>
      </c>
    </row>
    <row r="158" s="2" customFormat="1" ht="49.05" customHeight="1">
      <c r="A158" s="39"/>
      <c r="B158" s="40"/>
      <c r="C158" s="220" t="s">
        <v>142</v>
      </c>
      <c r="D158" s="220" t="s">
        <v>119</v>
      </c>
      <c r="E158" s="221" t="s">
        <v>190</v>
      </c>
      <c r="F158" s="222" t="s">
        <v>191</v>
      </c>
      <c r="G158" s="223" t="s">
        <v>192</v>
      </c>
      <c r="H158" s="224">
        <v>18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123</v>
      </c>
      <c r="AT158" s="232" t="s">
        <v>119</v>
      </c>
      <c r="AU158" s="232" t="s">
        <v>82</v>
      </c>
      <c r="AY158" s="18" t="s">
        <v>116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80</v>
      </c>
      <c r="BK158" s="233">
        <f>ROUND(I158*H158,2)</f>
        <v>0</v>
      </c>
      <c r="BL158" s="18" t="s">
        <v>123</v>
      </c>
      <c r="BM158" s="232" t="s">
        <v>145</v>
      </c>
    </row>
    <row r="159" s="2" customFormat="1">
      <c r="A159" s="39"/>
      <c r="B159" s="40"/>
      <c r="C159" s="41"/>
      <c r="D159" s="234" t="s">
        <v>124</v>
      </c>
      <c r="E159" s="41"/>
      <c r="F159" s="235" t="s">
        <v>191</v>
      </c>
      <c r="G159" s="41"/>
      <c r="H159" s="41"/>
      <c r="I159" s="236"/>
      <c r="J159" s="41"/>
      <c r="K159" s="41"/>
      <c r="L159" s="45"/>
      <c r="M159" s="237"/>
      <c r="N159" s="238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124</v>
      </c>
      <c r="AU159" s="18" t="s">
        <v>82</v>
      </c>
    </row>
    <row r="160" s="13" customFormat="1">
      <c r="A160" s="13"/>
      <c r="B160" s="243"/>
      <c r="C160" s="244"/>
      <c r="D160" s="234" t="s">
        <v>174</v>
      </c>
      <c r="E160" s="245" t="s">
        <v>1</v>
      </c>
      <c r="F160" s="246" t="s">
        <v>193</v>
      </c>
      <c r="G160" s="244"/>
      <c r="H160" s="247">
        <v>18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174</v>
      </c>
      <c r="AU160" s="253" t="s">
        <v>82</v>
      </c>
      <c r="AV160" s="13" t="s">
        <v>82</v>
      </c>
      <c r="AW160" s="13" t="s">
        <v>30</v>
      </c>
      <c r="AX160" s="13" t="s">
        <v>73</v>
      </c>
      <c r="AY160" s="253" t="s">
        <v>116</v>
      </c>
    </row>
    <row r="161" s="14" customFormat="1">
      <c r="A161" s="14"/>
      <c r="B161" s="254"/>
      <c r="C161" s="255"/>
      <c r="D161" s="234" t="s">
        <v>174</v>
      </c>
      <c r="E161" s="256" t="s">
        <v>1</v>
      </c>
      <c r="F161" s="257" t="s">
        <v>176</v>
      </c>
      <c r="G161" s="255"/>
      <c r="H161" s="258">
        <v>18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174</v>
      </c>
      <c r="AU161" s="264" t="s">
        <v>82</v>
      </c>
      <c r="AV161" s="14" t="s">
        <v>123</v>
      </c>
      <c r="AW161" s="14" t="s">
        <v>30</v>
      </c>
      <c r="AX161" s="14" t="s">
        <v>80</v>
      </c>
      <c r="AY161" s="264" t="s">
        <v>116</v>
      </c>
    </row>
    <row r="162" s="2" customFormat="1" ht="44.25" customHeight="1">
      <c r="A162" s="39"/>
      <c r="B162" s="40"/>
      <c r="C162" s="220" t="s">
        <v>135</v>
      </c>
      <c r="D162" s="220" t="s">
        <v>119</v>
      </c>
      <c r="E162" s="221" t="s">
        <v>194</v>
      </c>
      <c r="F162" s="222" t="s">
        <v>195</v>
      </c>
      <c r="G162" s="223" t="s">
        <v>196</v>
      </c>
      <c r="H162" s="224">
        <v>1236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123</v>
      </c>
      <c r="AT162" s="232" t="s">
        <v>119</v>
      </c>
      <c r="AU162" s="232" t="s">
        <v>82</v>
      </c>
      <c r="AY162" s="18" t="s">
        <v>116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80</v>
      </c>
      <c r="BK162" s="233">
        <f>ROUND(I162*H162,2)</f>
        <v>0</v>
      </c>
      <c r="BL162" s="18" t="s">
        <v>123</v>
      </c>
      <c r="BM162" s="232" t="s">
        <v>150</v>
      </c>
    </row>
    <row r="163" s="2" customFormat="1">
      <c r="A163" s="39"/>
      <c r="B163" s="40"/>
      <c r="C163" s="41"/>
      <c r="D163" s="234" t="s">
        <v>124</v>
      </c>
      <c r="E163" s="41"/>
      <c r="F163" s="235" t="s">
        <v>195</v>
      </c>
      <c r="G163" s="41"/>
      <c r="H163" s="41"/>
      <c r="I163" s="236"/>
      <c r="J163" s="41"/>
      <c r="K163" s="41"/>
      <c r="L163" s="45"/>
      <c r="M163" s="237"/>
      <c r="N163" s="23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124</v>
      </c>
      <c r="AU163" s="18" t="s">
        <v>82</v>
      </c>
    </row>
    <row r="164" s="15" customFormat="1">
      <c r="A164" s="15"/>
      <c r="B164" s="265"/>
      <c r="C164" s="266"/>
      <c r="D164" s="234" t="s">
        <v>174</v>
      </c>
      <c r="E164" s="267" t="s">
        <v>1</v>
      </c>
      <c r="F164" s="268" t="s">
        <v>197</v>
      </c>
      <c r="G164" s="266"/>
      <c r="H164" s="267" t="s">
        <v>1</v>
      </c>
      <c r="I164" s="269"/>
      <c r="J164" s="266"/>
      <c r="K164" s="266"/>
      <c r="L164" s="270"/>
      <c r="M164" s="271"/>
      <c r="N164" s="272"/>
      <c r="O164" s="272"/>
      <c r="P164" s="272"/>
      <c r="Q164" s="272"/>
      <c r="R164" s="272"/>
      <c r="S164" s="272"/>
      <c r="T164" s="27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4" t="s">
        <v>174</v>
      </c>
      <c r="AU164" s="274" t="s">
        <v>82</v>
      </c>
      <c r="AV164" s="15" t="s">
        <v>80</v>
      </c>
      <c r="AW164" s="15" t="s">
        <v>30</v>
      </c>
      <c r="AX164" s="15" t="s">
        <v>73</v>
      </c>
      <c r="AY164" s="274" t="s">
        <v>116</v>
      </c>
    </row>
    <row r="165" s="13" customFormat="1">
      <c r="A165" s="13"/>
      <c r="B165" s="243"/>
      <c r="C165" s="244"/>
      <c r="D165" s="234" t="s">
        <v>174</v>
      </c>
      <c r="E165" s="245" t="s">
        <v>1</v>
      </c>
      <c r="F165" s="246" t="s">
        <v>198</v>
      </c>
      <c r="G165" s="244"/>
      <c r="H165" s="247">
        <v>221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174</v>
      </c>
      <c r="AU165" s="253" t="s">
        <v>82</v>
      </c>
      <c r="AV165" s="13" t="s">
        <v>82</v>
      </c>
      <c r="AW165" s="13" t="s">
        <v>30</v>
      </c>
      <c r="AX165" s="13" t="s">
        <v>73</v>
      </c>
      <c r="AY165" s="253" t="s">
        <v>116</v>
      </c>
    </row>
    <row r="166" s="15" customFormat="1">
      <c r="A166" s="15"/>
      <c r="B166" s="265"/>
      <c r="C166" s="266"/>
      <c r="D166" s="234" t="s">
        <v>174</v>
      </c>
      <c r="E166" s="267" t="s">
        <v>1</v>
      </c>
      <c r="F166" s="268" t="s">
        <v>199</v>
      </c>
      <c r="G166" s="266"/>
      <c r="H166" s="267" t="s">
        <v>1</v>
      </c>
      <c r="I166" s="269"/>
      <c r="J166" s="266"/>
      <c r="K166" s="266"/>
      <c r="L166" s="270"/>
      <c r="M166" s="271"/>
      <c r="N166" s="272"/>
      <c r="O166" s="272"/>
      <c r="P166" s="272"/>
      <c r="Q166" s="272"/>
      <c r="R166" s="272"/>
      <c r="S166" s="272"/>
      <c r="T166" s="27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4" t="s">
        <v>174</v>
      </c>
      <c r="AU166" s="274" t="s">
        <v>82</v>
      </c>
      <c r="AV166" s="15" t="s">
        <v>80</v>
      </c>
      <c r="AW166" s="15" t="s">
        <v>30</v>
      </c>
      <c r="AX166" s="15" t="s">
        <v>73</v>
      </c>
      <c r="AY166" s="274" t="s">
        <v>116</v>
      </c>
    </row>
    <row r="167" s="13" customFormat="1">
      <c r="A167" s="13"/>
      <c r="B167" s="243"/>
      <c r="C167" s="244"/>
      <c r="D167" s="234" t="s">
        <v>174</v>
      </c>
      <c r="E167" s="245" t="s">
        <v>1</v>
      </c>
      <c r="F167" s="246" t="s">
        <v>200</v>
      </c>
      <c r="G167" s="244"/>
      <c r="H167" s="247">
        <v>1015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174</v>
      </c>
      <c r="AU167" s="253" t="s">
        <v>82</v>
      </c>
      <c r="AV167" s="13" t="s">
        <v>82</v>
      </c>
      <c r="AW167" s="13" t="s">
        <v>30</v>
      </c>
      <c r="AX167" s="13" t="s">
        <v>73</v>
      </c>
      <c r="AY167" s="253" t="s">
        <v>116</v>
      </c>
    </row>
    <row r="168" s="14" customFormat="1">
      <c r="A168" s="14"/>
      <c r="B168" s="254"/>
      <c r="C168" s="255"/>
      <c r="D168" s="234" t="s">
        <v>174</v>
      </c>
      <c r="E168" s="256" t="s">
        <v>1</v>
      </c>
      <c r="F168" s="257" t="s">
        <v>176</v>
      </c>
      <c r="G168" s="255"/>
      <c r="H168" s="258">
        <v>1236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174</v>
      </c>
      <c r="AU168" s="264" t="s">
        <v>82</v>
      </c>
      <c r="AV168" s="14" t="s">
        <v>123</v>
      </c>
      <c r="AW168" s="14" t="s">
        <v>30</v>
      </c>
      <c r="AX168" s="14" t="s">
        <v>80</v>
      </c>
      <c r="AY168" s="264" t="s">
        <v>116</v>
      </c>
    </row>
    <row r="169" s="2" customFormat="1" ht="44.25" customHeight="1">
      <c r="A169" s="39"/>
      <c r="B169" s="40"/>
      <c r="C169" s="220" t="s">
        <v>201</v>
      </c>
      <c r="D169" s="220" t="s">
        <v>119</v>
      </c>
      <c r="E169" s="221" t="s">
        <v>202</v>
      </c>
      <c r="F169" s="222" t="s">
        <v>203</v>
      </c>
      <c r="G169" s="223" t="s">
        <v>196</v>
      </c>
      <c r="H169" s="224">
        <v>271.58999999999997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38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123</v>
      </c>
      <c r="AT169" s="232" t="s">
        <v>119</v>
      </c>
      <c r="AU169" s="232" t="s">
        <v>82</v>
      </c>
      <c r="AY169" s="18" t="s">
        <v>116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80</v>
      </c>
      <c r="BK169" s="233">
        <f>ROUND(I169*H169,2)</f>
        <v>0</v>
      </c>
      <c r="BL169" s="18" t="s">
        <v>123</v>
      </c>
      <c r="BM169" s="232" t="s">
        <v>204</v>
      </c>
    </row>
    <row r="170" s="2" customFormat="1">
      <c r="A170" s="39"/>
      <c r="B170" s="40"/>
      <c r="C170" s="41"/>
      <c r="D170" s="234" t="s">
        <v>124</v>
      </c>
      <c r="E170" s="41"/>
      <c r="F170" s="235" t="s">
        <v>203</v>
      </c>
      <c r="G170" s="41"/>
      <c r="H170" s="41"/>
      <c r="I170" s="236"/>
      <c r="J170" s="41"/>
      <c r="K170" s="41"/>
      <c r="L170" s="45"/>
      <c r="M170" s="237"/>
      <c r="N170" s="23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124</v>
      </c>
      <c r="AU170" s="18" t="s">
        <v>82</v>
      </c>
    </row>
    <row r="171" s="13" customFormat="1">
      <c r="A171" s="13"/>
      <c r="B171" s="243"/>
      <c r="C171" s="244"/>
      <c r="D171" s="234" t="s">
        <v>174</v>
      </c>
      <c r="E171" s="245" t="s">
        <v>1</v>
      </c>
      <c r="F171" s="246" t="s">
        <v>205</v>
      </c>
      <c r="G171" s="244"/>
      <c r="H171" s="247">
        <v>271.58999999999997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174</v>
      </c>
      <c r="AU171" s="253" t="s">
        <v>82</v>
      </c>
      <c r="AV171" s="13" t="s">
        <v>82</v>
      </c>
      <c r="AW171" s="13" t="s">
        <v>30</v>
      </c>
      <c r="AX171" s="13" t="s">
        <v>73</v>
      </c>
      <c r="AY171" s="253" t="s">
        <v>116</v>
      </c>
    </row>
    <row r="172" s="14" customFormat="1">
      <c r="A172" s="14"/>
      <c r="B172" s="254"/>
      <c r="C172" s="255"/>
      <c r="D172" s="234" t="s">
        <v>174</v>
      </c>
      <c r="E172" s="256" t="s">
        <v>1</v>
      </c>
      <c r="F172" s="257" t="s">
        <v>176</v>
      </c>
      <c r="G172" s="255"/>
      <c r="H172" s="258">
        <v>271.58999999999997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174</v>
      </c>
      <c r="AU172" s="264" t="s">
        <v>82</v>
      </c>
      <c r="AV172" s="14" t="s">
        <v>123</v>
      </c>
      <c r="AW172" s="14" t="s">
        <v>30</v>
      </c>
      <c r="AX172" s="14" t="s">
        <v>80</v>
      </c>
      <c r="AY172" s="264" t="s">
        <v>116</v>
      </c>
    </row>
    <row r="173" s="2" customFormat="1" ht="44.25" customHeight="1">
      <c r="A173" s="39"/>
      <c r="B173" s="40"/>
      <c r="C173" s="220" t="s">
        <v>138</v>
      </c>
      <c r="D173" s="220" t="s">
        <v>119</v>
      </c>
      <c r="E173" s="221" t="s">
        <v>206</v>
      </c>
      <c r="F173" s="222" t="s">
        <v>207</v>
      </c>
      <c r="G173" s="223" t="s">
        <v>196</v>
      </c>
      <c r="H173" s="224">
        <v>574.75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38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123</v>
      </c>
      <c r="AT173" s="232" t="s">
        <v>119</v>
      </c>
      <c r="AU173" s="232" t="s">
        <v>82</v>
      </c>
      <c r="AY173" s="18" t="s">
        <v>116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80</v>
      </c>
      <c r="BK173" s="233">
        <f>ROUND(I173*H173,2)</f>
        <v>0</v>
      </c>
      <c r="BL173" s="18" t="s">
        <v>123</v>
      </c>
      <c r="BM173" s="232" t="s">
        <v>208</v>
      </c>
    </row>
    <row r="174" s="2" customFormat="1">
      <c r="A174" s="39"/>
      <c r="B174" s="40"/>
      <c r="C174" s="41"/>
      <c r="D174" s="234" t="s">
        <v>124</v>
      </c>
      <c r="E174" s="41"/>
      <c r="F174" s="235" t="s">
        <v>207</v>
      </c>
      <c r="G174" s="41"/>
      <c r="H174" s="41"/>
      <c r="I174" s="236"/>
      <c r="J174" s="41"/>
      <c r="K174" s="41"/>
      <c r="L174" s="45"/>
      <c r="M174" s="237"/>
      <c r="N174" s="238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124</v>
      </c>
      <c r="AU174" s="18" t="s">
        <v>82</v>
      </c>
    </row>
    <row r="175" s="13" customFormat="1">
      <c r="A175" s="13"/>
      <c r="B175" s="243"/>
      <c r="C175" s="244"/>
      <c r="D175" s="234" t="s">
        <v>174</v>
      </c>
      <c r="E175" s="245" t="s">
        <v>1</v>
      </c>
      <c r="F175" s="246" t="s">
        <v>209</v>
      </c>
      <c r="G175" s="244"/>
      <c r="H175" s="247">
        <v>574.75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174</v>
      </c>
      <c r="AU175" s="253" t="s">
        <v>82</v>
      </c>
      <c r="AV175" s="13" t="s">
        <v>82</v>
      </c>
      <c r="AW175" s="13" t="s">
        <v>30</v>
      </c>
      <c r="AX175" s="13" t="s">
        <v>73</v>
      </c>
      <c r="AY175" s="253" t="s">
        <v>116</v>
      </c>
    </row>
    <row r="176" s="14" customFormat="1">
      <c r="A176" s="14"/>
      <c r="B176" s="254"/>
      <c r="C176" s="255"/>
      <c r="D176" s="234" t="s">
        <v>174</v>
      </c>
      <c r="E176" s="256" t="s">
        <v>1</v>
      </c>
      <c r="F176" s="257" t="s">
        <v>176</v>
      </c>
      <c r="G176" s="255"/>
      <c r="H176" s="258">
        <v>574.75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174</v>
      </c>
      <c r="AU176" s="264" t="s">
        <v>82</v>
      </c>
      <c r="AV176" s="14" t="s">
        <v>123</v>
      </c>
      <c r="AW176" s="14" t="s">
        <v>30</v>
      </c>
      <c r="AX176" s="14" t="s">
        <v>80</v>
      </c>
      <c r="AY176" s="264" t="s">
        <v>116</v>
      </c>
    </row>
    <row r="177" s="2" customFormat="1" ht="55.5" customHeight="1">
      <c r="A177" s="39"/>
      <c r="B177" s="40"/>
      <c r="C177" s="220" t="s">
        <v>210</v>
      </c>
      <c r="D177" s="220" t="s">
        <v>119</v>
      </c>
      <c r="E177" s="221" t="s">
        <v>211</v>
      </c>
      <c r="F177" s="222" t="s">
        <v>212</v>
      </c>
      <c r="G177" s="223" t="s">
        <v>196</v>
      </c>
      <c r="H177" s="224">
        <v>126.66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123</v>
      </c>
      <c r="AT177" s="232" t="s">
        <v>119</v>
      </c>
      <c r="AU177" s="232" t="s">
        <v>82</v>
      </c>
      <c r="AY177" s="18" t="s">
        <v>116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80</v>
      </c>
      <c r="BK177" s="233">
        <f>ROUND(I177*H177,2)</f>
        <v>0</v>
      </c>
      <c r="BL177" s="18" t="s">
        <v>123</v>
      </c>
      <c r="BM177" s="232" t="s">
        <v>213</v>
      </c>
    </row>
    <row r="178" s="2" customFormat="1">
      <c r="A178" s="39"/>
      <c r="B178" s="40"/>
      <c r="C178" s="41"/>
      <c r="D178" s="234" t="s">
        <v>124</v>
      </c>
      <c r="E178" s="41"/>
      <c r="F178" s="235" t="s">
        <v>212</v>
      </c>
      <c r="G178" s="41"/>
      <c r="H178" s="41"/>
      <c r="I178" s="236"/>
      <c r="J178" s="41"/>
      <c r="K178" s="41"/>
      <c r="L178" s="45"/>
      <c r="M178" s="237"/>
      <c r="N178" s="238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124</v>
      </c>
      <c r="AU178" s="18" t="s">
        <v>82</v>
      </c>
    </row>
    <row r="179" s="13" customFormat="1">
      <c r="A179" s="13"/>
      <c r="B179" s="243"/>
      <c r="C179" s="244"/>
      <c r="D179" s="234" t="s">
        <v>174</v>
      </c>
      <c r="E179" s="245" t="s">
        <v>1</v>
      </c>
      <c r="F179" s="246" t="s">
        <v>214</v>
      </c>
      <c r="G179" s="244"/>
      <c r="H179" s="247">
        <v>126.66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174</v>
      </c>
      <c r="AU179" s="253" t="s">
        <v>82</v>
      </c>
      <c r="AV179" s="13" t="s">
        <v>82</v>
      </c>
      <c r="AW179" s="13" t="s">
        <v>30</v>
      </c>
      <c r="AX179" s="13" t="s">
        <v>73</v>
      </c>
      <c r="AY179" s="253" t="s">
        <v>116</v>
      </c>
    </row>
    <row r="180" s="14" customFormat="1">
      <c r="A180" s="14"/>
      <c r="B180" s="254"/>
      <c r="C180" s="255"/>
      <c r="D180" s="234" t="s">
        <v>174</v>
      </c>
      <c r="E180" s="256" t="s">
        <v>1</v>
      </c>
      <c r="F180" s="257" t="s">
        <v>176</v>
      </c>
      <c r="G180" s="255"/>
      <c r="H180" s="258">
        <v>126.66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174</v>
      </c>
      <c r="AU180" s="264" t="s">
        <v>82</v>
      </c>
      <c r="AV180" s="14" t="s">
        <v>123</v>
      </c>
      <c r="AW180" s="14" t="s">
        <v>30</v>
      </c>
      <c r="AX180" s="14" t="s">
        <v>80</v>
      </c>
      <c r="AY180" s="264" t="s">
        <v>116</v>
      </c>
    </row>
    <row r="181" s="2" customFormat="1" ht="37.8" customHeight="1">
      <c r="A181" s="39"/>
      <c r="B181" s="40"/>
      <c r="C181" s="220" t="s">
        <v>141</v>
      </c>
      <c r="D181" s="220" t="s">
        <v>119</v>
      </c>
      <c r="E181" s="221" t="s">
        <v>215</v>
      </c>
      <c r="F181" s="222" t="s">
        <v>216</v>
      </c>
      <c r="G181" s="223" t="s">
        <v>172</v>
      </c>
      <c r="H181" s="224">
        <v>1221.9000000000001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38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123</v>
      </c>
      <c r="AT181" s="232" t="s">
        <v>119</v>
      </c>
      <c r="AU181" s="232" t="s">
        <v>82</v>
      </c>
      <c r="AY181" s="18" t="s">
        <v>116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80</v>
      </c>
      <c r="BK181" s="233">
        <f>ROUND(I181*H181,2)</f>
        <v>0</v>
      </c>
      <c r="BL181" s="18" t="s">
        <v>123</v>
      </c>
      <c r="BM181" s="232" t="s">
        <v>217</v>
      </c>
    </row>
    <row r="182" s="2" customFormat="1">
      <c r="A182" s="39"/>
      <c r="B182" s="40"/>
      <c r="C182" s="41"/>
      <c r="D182" s="234" t="s">
        <v>124</v>
      </c>
      <c r="E182" s="41"/>
      <c r="F182" s="235" t="s">
        <v>216</v>
      </c>
      <c r="G182" s="41"/>
      <c r="H182" s="41"/>
      <c r="I182" s="236"/>
      <c r="J182" s="41"/>
      <c r="K182" s="41"/>
      <c r="L182" s="45"/>
      <c r="M182" s="237"/>
      <c r="N182" s="238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124</v>
      </c>
      <c r="AU182" s="18" t="s">
        <v>82</v>
      </c>
    </row>
    <row r="183" s="15" customFormat="1">
      <c r="A183" s="15"/>
      <c r="B183" s="265"/>
      <c r="C183" s="266"/>
      <c r="D183" s="234" t="s">
        <v>174</v>
      </c>
      <c r="E183" s="267" t="s">
        <v>1</v>
      </c>
      <c r="F183" s="268" t="s">
        <v>218</v>
      </c>
      <c r="G183" s="266"/>
      <c r="H183" s="267" t="s">
        <v>1</v>
      </c>
      <c r="I183" s="269"/>
      <c r="J183" s="266"/>
      <c r="K183" s="266"/>
      <c r="L183" s="270"/>
      <c r="M183" s="271"/>
      <c r="N183" s="272"/>
      <c r="O183" s="272"/>
      <c r="P183" s="272"/>
      <c r="Q183" s="272"/>
      <c r="R183" s="272"/>
      <c r="S183" s="272"/>
      <c r="T183" s="27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4" t="s">
        <v>174</v>
      </c>
      <c r="AU183" s="274" t="s">
        <v>82</v>
      </c>
      <c r="AV183" s="15" t="s">
        <v>80</v>
      </c>
      <c r="AW183" s="15" t="s">
        <v>30</v>
      </c>
      <c r="AX183" s="15" t="s">
        <v>73</v>
      </c>
      <c r="AY183" s="274" t="s">
        <v>116</v>
      </c>
    </row>
    <row r="184" s="13" customFormat="1">
      <c r="A184" s="13"/>
      <c r="B184" s="243"/>
      <c r="C184" s="244"/>
      <c r="D184" s="234" t="s">
        <v>174</v>
      </c>
      <c r="E184" s="245" t="s">
        <v>1</v>
      </c>
      <c r="F184" s="246" t="s">
        <v>219</v>
      </c>
      <c r="G184" s="244"/>
      <c r="H184" s="247">
        <v>1115.9400000000001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174</v>
      </c>
      <c r="AU184" s="253" t="s">
        <v>82</v>
      </c>
      <c r="AV184" s="13" t="s">
        <v>82</v>
      </c>
      <c r="AW184" s="13" t="s">
        <v>30</v>
      </c>
      <c r="AX184" s="13" t="s">
        <v>73</v>
      </c>
      <c r="AY184" s="253" t="s">
        <v>116</v>
      </c>
    </row>
    <row r="185" s="13" customFormat="1">
      <c r="A185" s="13"/>
      <c r="B185" s="243"/>
      <c r="C185" s="244"/>
      <c r="D185" s="234" t="s">
        <v>174</v>
      </c>
      <c r="E185" s="245" t="s">
        <v>1</v>
      </c>
      <c r="F185" s="246" t="s">
        <v>220</v>
      </c>
      <c r="G185" s="244"/>
      <c r="H185" s="247">
        <v>119.95999999999999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174</v>
      </c>
      <c r="AU185" s="253" t="s">
        <v>82</v>
      </c>
      <c r="AV185" s="13" t="s">
        <v>82</v>
      </c>
      <c r="AW185" s="13" t="s">
        <v>30</v>
      </c>
      <c r="AX185" s="13" t="s">
        <v>73</v>
      </c>
      <c r="AY185" s="253" t="s">
        <v>116</v>
      </c>
    </row>
    <row r="186" s="13" customFormat="1">
      <c r="A186" s="13"/>
      <c r="B186" s="243"/>
      <c r="C186" s="244"/>
      <c r="D186" s="234" t="s">
        <v>174</v>
      </c>
      <c r="E186" s="245" t="s">
        <v>1</v>
      </c>
      <c r="F186" s="246" t="s">
        <v>221</v>
      </c>
      <c r="G186" s="244"/>
      <c r="H186" s="247">
        <v>-14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174</v>
      </c>
      <c r="AU186" s="253" t="s">
        <v>82</v>
      </c>
      <c r="AV186" s="13" t="s">
        <v>82</v>
      </c>
      <c r="AW186" s="13" t="s">
        <v>30</v>
      </c>
      <c r="AX186" s="13" t="s">
        <v>73</v>
      </c>
      <c r="AY186" s="253" t="s">
        <v>116</v>
      </c>
    </row>
    <row r="187" s="14" customFormat="1">
      <c r="A187" s="14"/>
      <c r="B187" s="254"/>
      <c r="C187" s="255"/>
      <c r="D187" s="234" t="s">
        <v>174</v>
      </c>
      <c r="E187" s="256" t="s">
        <v>1</v>
      </c>
      <c r="F187" s="257" t="s">
        <v>176</v>
      </c>
      <c r="G187" s="255"/>
      <c r="H187" s="258">
        <v>1221.9000000000001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174</v>
      </c>
      <c r="AU187" s="264" t="s">
        <v>82</v>
      </c>
      <c r="AV187" s="14" t="s">
        <v>123</v>
      </c>
      <c r="AW187" s="14" t="s">
        <v>30</v>
      </c>
      <c r="AX187" s="14" t="s">
        <v>80</v>
      </c>
      <c r="AY187" s="264" t="s">
        <v>116</v>
      </c>
    </row>
    <row r="188" s="2" customFormat="1" ht="44.25" customHeight="1">
      <c r="A188" s="39"/>
      <c r="B188" s="40"/>
      <c r="C188" s="220" t="s">
        <v>222</v>
      </c>
      <c r="D188" s="220" t="s">
        <v>119</v>
      </c>
      <c r="E188" s="221" t="s">
        <v>223</v>
      </c>
      <c r="F188" s="222" t="s">
        <v>224</v>
      </c>
      <c r="G188" s="223" t="s">
        <v>172</v>
      </c>
      <c r="H188" s="224">
        <v>1221.9000000000001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38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123</v>
      </c>
      <c r="AT188" s="232" t="s">
        <v>119</v>
      </c>
      <c r="AU188" s="232" t="s">
        <v>82</v>
      </c>
      <c r="AY188" s="18" t="s">
        <v>116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80</v>
      </c>
      <c r="BK188" s="233">
        <f>ROUND(I188*H188,2)</f>
        <v>0</v>
      </c>
      <c r="BL188" s="18" t="s">
        <v>123</v>
      </c>
      <c r="BM188" s="232" t="s">
        <v>225</v>
      </c>
    </row>
    <row r="189" s="2" customFormat="1">
      <c r="A189" s="39"/>
      <c r="B189" s="40"/>
      <c r="C189" s="41"/>
      <c r="D189" s="234" t="s">
        <v>124</v>
      </c>
      <c r="E189" s="41"/>
      <c r="F189" s="235" t="s">
        <v>224</v>
      </c>
      <c r="G189" s="41"/>
      <c r="H189" s="41"/>
      <c r="I189" s="236"/>
      <c r="J189" s="41"/>
      <c r="K189" s="41"/>
      <c r="L189" s="45"/>
      <c r="M189" s="237"/>
      <c r="N189" s="238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124</v>
      </c>
      <c r="AU189" s="18" t="s">
        <v>82</v>
      </c>
    </row>
    <row r="190" s="2" customFormat="1" ht="78" customHeight="1">
      <c r="A190" s="39"/>
      <c r="B190" s="40"/>
      <c r="C190" s="220" t="s">
        <v>145</v>
      </c>
      <c r="D190" s="220" t="s">
        <v>119</v>
      </c>
      <c r="E190" s="221" t="s">
        <v>226</v>
      </c>
      <c r="F190" s="222" t="s">
        <v>227</v>
      </c>
      <c r="G190" s="223" t="s">
        <v>122</v>
      </c>
      <c r="H190" s="224">
        <v>1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38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123</v>
      </c>
      <c r="AT190" s="232" t="s">
        <v>119</v>
      </c>
      <c r="AU190" s="232" t="s">
        <v>82</v>
      </c>
      <c r="AY190" s="18" t="s">
        <v>116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80</v>
      </c>
      <c r="BK190" s="233">
        <f>ROUND(I190*H190,2)</f>
        <v>0</v>
      </c>
      <c r="BL190" s="18" t="s">
        <v>123</v>
      </c>
      <c r="BM190" s="232" t="s">
        <v>228</v>
      </c>
    </row>
    <row r="191" s="2" customFormat="1">
      <c r="A191" s="39"/>
      <c r="B191" s="40"/>
      <c r="C191" s="41"/>
      <c r="D191" s="234" t="s">
        <v>124</v>
      </c>
      <c r="E191" s="41"/>
      <c r="F191" s="235" t="s">
        <v>229</v>
      </c>
      <c r="G191" s="41"/>
      <c r="H191" s="41"/>
      <c r="I191" s="236"/>
      <c r="J191" s="41"/>
      <c r="K191" s="41"/>
      <c r="L191" s="45"/>
      <c r="M191" s="237"/>
      <c r="N191" s="238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124</v>
      </c>
      <c r="AU191" s="18" t="s">
        <v>82</v>
      </c>
    </row>
    <row r="192" s="2" customFormat="1" ht="62.7" customHeight="1">
      <c r="A192" s="39"/>
      <c r="B192" s="40"/>
      <c r="C192" s="220" t="s">
        <v>8</v>
      </c>
      <c r="D192" s="220" t="s">
        <v>119</v>
      </c>
      <c r="E192" s="221" t="s">
        <v>230</v>
      </c>
      <c r="F192" s="222" t="s">
        <v>231</v>
      </c>
      <c r="G192" s="223" t="s">
        <v>196</v>
      </c>
      <c r="H192" s="224">
        <v>918.85000000000002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38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123</v>
      </c>
      <c r="AT192" s="232" t="s">
        <v>119</v>
      </c>
      <c r="AU192" s="232" t="s">
        <v>82</v>
      </c>
      <c r="AY192" s="18" t="s">
        <v>116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80</v>
      </c>
      <c r="BK192" s="233">
        <f>ROUND(I192*H192,2)</f>
        <v>0</v>
      </c>
      <c r="BL192" s="18" t="s">
        <v>123</v>
      </c>
      <c r="BM192" s="232" t="s">
        <v>232</v>
      </c>
    </row>
    <row r="193" s="2" customFormat="1">
      <c r="A193" s="39"/>
      <c r="B193" s="40"/>
      <c r="C193" s="41"/>
      <c r="D193" s="234" t="s">
        <v>124</v>
      </c>
      <c r="E193" s="41"/>
      <c r="F193" s="235" t="s">
        <v>231</v>
      </c>
      <c r="G193" s="41"/>
      <c r="H193" s="41"/>
      <c r="I193" s="236"/>
      <c r="J193" s="41"/>
      <c r="K193" s="41"/>
      <c r="L193" s="45"/>
      <c r="M193" s="237"/>
      <c r="N193" s="238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124</v>
      </c>
      <c r="AU193" s="18" t="s">
        <v>82</v>
      </c>
    </row>
    <row r="194" s="13" customFormat="1">
      <c r="A194" s="13"/>
      <c r="B194" s="243"/>
      <c r="C194" s="244"/>
      <c r="D194" s="234" t="s">
        <v>174</v>
      </c>
      <c r="E194" s="245" t="s">
        <v>1</v>
      </c>
      <c r="F194" s="246" t="s">
        <v>233</v>
      </c>
      <c r="G194" s="244"/>
      <c r="H194" s="247">
        <v>918.85000000000002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174</v>
      </c>
      <c r="AU194" s="253" t="s">
        <v>82</v>
      </c>
      <c r="AV194" s="13" t="s">
        <v>82</v>
      </c>
      <c r="AW194" s="13" t="s">
        <v>30</v>
      </c>
      <c r="AX194" s="13" t="s">
        <v>73</v>
      </c>
      <c r="AY194" s="253" t="s">
        <v>116</v>
      </c>
    </row>
    <row r="195" s="14" customFormat="1">
      <c r="A195" s="14"/>
      <c r="B195" s="254"/>
      <c r="C195" s="255"/>
      <c r="D195" s="234" t="s">
        <v>174</v>
      </c>
      <c r="E195" s="256" t="s">
        <v>1</v>
      </c>
      <c r="F195" s="257" t="s">
        <v>176</v>
      </c>
      <c r="G195" s="255"/>
      <c r="H195" s="258">
        <v>918.85000000000002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4" t="s">
        <v>174</v>
      </c>
      <c r="AU195" s="264" t="s">
        <v>82</v>
      </c>
      <c r="AV195" s="14" t="s">
        <v>123</v>
      </c>
      <c r="AW195" s="14" t="s">
        <v>30</v>
      </c>
      <c r="AX195" s="14" t="s">
        <v>80</v>
      </c>
      <c r="AY195" s="264" t="s">
        <v>116</v>
      </c>
    </row>
    <row r="196" s="2" customFormat="1" ht="37.8" customHeight="1">
      <c r="A196" s="39"/>
      <c r="B196" s="40"/>
      <c r="C196" s="220" t="s">
        <v>150</v>
      </c>
      <c r="D196" s="220" t="s">
        <v>119</v>
      </c>
      <c r="E196" s="221" t="s">
        <v>234</v>
      </c>
      <c r="F196" s="222" t="s">
        <v>235</v>
      </c>
      <c r="G196" s="223" t="s">
        <v>196</v>
      </c>
      <c r="H196" s="224">
        <v>918.85000000000002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38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123</v>
      </c>
      <c r="AT196" s="232" t="s">
        <v>119</v>
      </c>
      <c r="AU196" s="232" t="s">
        <v>82</v>
      </c>
      <c r="AY196" s="18" t="s">
        <v>116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80</v>
      </c>
      <c r="BK196" s="233">
        <f>ROUND(I196*H196,2)</f>
        <v>0</v>
      </c>
      <c r="BL196" s="18" t="s">
        <v>123</v>
      </c>
      <c r="BM196" s="232" t="s">
        <v>236</v>
      </c>
    </row>
    <row r="197" s="2" customFormat="1">
      <c r="A197" s="39"/>
      <c r="B197" s="40"/>
      <c r="C197" s="41"/>
      <c r="D197" s="234" t="s">
        <v>124</v>
      </c>
      <c r="E197" s="41"/>
      <c r="F197" s="235" t="s">
        <v>235</v>
      </c>
      <c r="G197" s="41"/>
      <c r="H197" s="41"/>
      <c r="I197" s="236"/>
      <c r="J197" s="41"/>
      <c r="K197" s="41"/>
      <c r="L197" s="45"/>
      <c r="M197" s="237"/>
      <c r="N197" s="238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124</v>
      </c>
      <c r="AU197" s="18" t="s">
        <v>82</v>
      </c>
    </row>
    <row r="198" s="2" customFormat="1" ht="44.25" customHeight="1">
      <c r="A198" s="39"/>
      <c r="B198" s="40"/>
      <c r="C198" s="220" t="s">
        <v>237</v>
      </c>
      <c r="D198" s="220" t="s">
        <v>119</v>
      </c>
      <c r="E198" s="221" t="s">
        <v>238</v>
      </c>
      <c r="F198" s="222" t="s">
        <v>239</v>
      </c>
      <c r="G198" s="223" t="s">
        <v>240</v>
      </c>
      <c r="H198" s="224">
        <v>1653.9300000000001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38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123</v>
      </c>
      <c r="AT198" s="232" t="s">
        <v>119</v>
      </c>
      <c r="AU198" s="232" t="s">
        <v>82</v>
      </c>
      <c r="AY198" s="18" t="s">
        <v>116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80</v>
      </c>
      <c r="BK198" s="233">
        <f>ROUND(I198*H198,2)</f>
        <v>0</v>
      </c>
      <c r="BL198" s="18" t="s">
        <v>123</v>
      </c>
      <c r="BM198" s="232" t="s">
        <v>241</v>
      </c>
    </row>
    <row r="199" s="2" customFormat="1">
      <c r="A199" s="39"/>
      <c r="B199" s="40"/>
      <c r="C199" s="41"/>
      <c r="D199" s="234" t="s">
        <v>124</v>
      </c>
      <c r="E199" s="41"/>
      <c r="F199" s="235" t="s">
        <v>239</v>
      </c>
      <c r="G199" s="41"/>
      <c r="H199" s="41"/>
      <c r="I199" s="236"/>
      <c r="J199" s="41"/>
      <c r="K199" s="41"/>
      <c r="L199" s="45"/>
      <c r="M199" s="237"/>
      <c r="N199" s="238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124</v>
      </c>
      <c r="AU199" s="18" t="s">
        <v>82</v>
      </c>
    </row>
    <row r="200" s="13" customFormat="1">
      <c r="A200" s="13"/>
      <c r="B200" s="243"/>
      <c r="C200" s="244"/>
      <c r="D200" s="234" t="s">
        <v>174</v>
      </c>
      <c r="E200" s="245" t="s">
        <v>1</v>
      </c>
      <c r="F200" s="246" t="s">
        <v>242</v>
      </c>
      <c r="G200" s="244"/>
      <c r="H200" s="247">
        <v>1653.9300000000001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174</v>
      </c>
      <c r="AU200" s="253" t="s">
        <v>82</v>
      </c>
      <c r="AV200" s="13" t="s">
        <v>82</v>
      </c>
      <c r="AW200" s="13" t="s">
        <v>30</v>
      </c>
      <c r="AX200" s="13" t="s">
        <v>73</v>
      </c>
      <c r="AY200" s="253" t="s">
        <v>116</v>
      </c>
    </row>
    <row r="201" s="14" customFormat="1">
      <c r="A201" s="14"/>
      <c r="B201" s="254"/>
      <c r="C201" s="255"/>
      <c r="D201" s="234" t="s">
        <v>174</v>
      </c>
      <c r="E201" s="256" t="s">
        <v>1</v>
      </c>
      <c r="F201" s="257" t="s">
        <v>176</v>
      </c>
      <c r="G201" s="255"/>
      <c r="H201" s="258">
        <v>1653.9300000000001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174</v>
      </c>
      <c r="AU201" s="264" t="s">
        <v>82</v>
      </c>
      <c r="AV201" s="14" t="s">
        <v>123</v>
      </c>
      <c r="AW201" s="14" t="s">
        <v>30</v>
      </c>
      <c r="AX201" s="14" t="s">
        <v>80</v>
      </c>
      <c r="AY201" s="264" t="s">
        <v>116</v>
      </c>
    </row>
    <row r="202" s="2" customFormat="1" ht="24.15" customHeight="1">
      <c r="A202" s="39"/>
      <c r="B202" s="40"/>
      <c r="C202" s="220" t="s">
        <v>204</v>
      </c>
      <c r="D202" s="220" t="s">
        <v>119</v>
      </c>
      <c r="E202" s="221" t="s">
        <v>243</v>
      </c>
      <c r="F202" s="222" t="s">
        <v>244</v>
      </c>
      <c r="G202" s="223" t="s">
        <v>196</v>
      </c>
      <c r="H202" s="224">
        <v>105.25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38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123</v>
      </c>
      <c r="AT202" s="232" t="s">
        <v>119</v>
      </c>
      <c r="AU202" s="232" t="s">
        <v>82</v>
      </c>
      <c r="AY202" s="18" t="s">
        <v>116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80</v>
      </c>
      <c r="BK202" s="233">
        <f>ROUND(I202*H202,2)</f>
        <v>0</v>
      </c>
      <c r="BL202" s="18" t="s">
        <v>123</v>
      </c>
      <c r="BM202" s="232" t="s">
        <v>245</v>
      </c>
    </row>
    <row r="203" s="2" customFormat="1">
      <c r="A203" s="39"/>
      <c r="B203" s="40"/>
      <c r="C203" s="41"/>
      <c r="D203" s="234" t="s">
        <v>124</v>
      </c>
      <c r="E203" s="41"/>
      <c r="F203" s="235" t="s">
        <v>244</v>
      </c>
      <c r="G203" s="41"/>
      <c r="H203" s="41"/>
      <c r="I203" s="236"/>
      <c r="J203" s="41"/>
      <c r="K203" s="41"/>
      <c r="L203" s="45"/>
      <c r="M203" s="237"/>
      <c r="N203" s="238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124</v>
      </c>
      <c r="AU203" s="18" t="s">
        <v>82</v>
      </c>
    </row>
    <row r="204" s="2" customFormat="1" ht="66.75" customHeight="1">
      <c r="A204" s="39"/>
      <c r="B204" s="40"/>
      <c r="C204" s="220" t="s">
        <v>246</v>
      </c>
      <c r="D204" s="220" t="s">
        <v>119</v>
      </c>
      <c r="E204" s="221" t="s">
        <v>247</v>
      </c>
      <c r="F204" s="222" t="s">
        <v>248</v>
      </c>
      <c r="G204" s="223" t="s">
        <v>196</v>
      </c>
      <c r="H204" s="224">
        <v>357.13999999999999</v>
      </c>
      <c r="I204" s="225"/>
      <c r="J204" s="226">
        <f>ROUND(I204*H204,2)</f>
        <v>0</v>
      </c>
      <c r="K204" s="227"/>
      <c r="L204" s="45"/>
      <c r="M204" s="228" t="s">
        <v>1</v>
      </c>
      <c r="N204" s="229" t="s">
        <v>38</v>
      </c>
      <c r="O204" s="92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123</v>
      </c>
      <c r="AT204" s="232" t="s">
        <v>119</v>
      </c>
      <c r="AU204" s="232" t="s">
        <v>82</v>
      </c>
      <c r="AY204" s="18" t="s">
        <v>116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80</v>
      </c>
      <c r="BK204" s="233">
        <f>ROUND(I204*H204,2)</f>
        <v>0</v>
      </c>
      <c r="BL204" s="18" t="s">
        <v>123</v>
      </c>
      <c r="BM204" s="232" t="s">
        <v>249</v>
      </c>
    </row>
    <row r="205" s="2" customFormat="1">
      <c r="A205" s="39"/>
      <c r="B205" s="40"/>
      <c r="C205" s="41"/>
      <c r="D205" s="234" t="s">
        <v>124</v>
      </c>
      <c r="E205" s="41"/>
      <c r="F205" s="235" t="s">
        <v>248</v>
      </c>
      <c r="G205" s="41"/>
      <c r="H205" s="41"/>
      <c r="I205" s="236"/>
      <c r="J205" s="41"/>
      <c r="K205" s="41"/>
      <c r="L205" s="45"/>
      <c r="M205" s="237"/>
      <c r="N205" s="238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124</v>
      </c>
      <c r="AU205" s="18" t="s">
        <v>82</v>
      </c>
    </row>
    <row r="206" s="13" customFormat="1">
      <c r="A206" s="13"/>
      <c r="B206" s="243"/>
      <c r="C206" s="244"/>
      <c r="D206" s="234" t="s">
        <v>174</v>
      </c>
      <c r="E206" s="245" t="s">
        <v>1</v>
      </c>
      <c r="F206" s="246" t="s">
        <v>250</v>
      </c>
      <c r="G206" s="244"/>
      <c r="H206" s="247">
        <v>357.13999999999999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174</v>
      </c>
      <c r="AU206" s="253" t="s">
        <v>82</v>
      </c>
      <c r="AV206" s="13" t="s">
        <v>82</v>
      </c>
      <c r="AW206" s="13" t="s">
        <v>30</v>
      </c>
      <c r="AX206" s="13" t="s">
        <v>73</v>
      </c>
      <c r="AY206" s="253" t="s">
        <v>116</v>
      </c>
    </row>
    <row r="207" s="14" customFormat="1">
      <c r="A207" s="14"/>
      <c r="B207" s="254"/>
      <c r="C207" s="255"/>
      <c r="D207" s="234" t="s">
        <v>174</v>
      </c>
      <c r="E207" s="256" t="s">
        <v>1</v>
      </c>
      <c r="F207" s="257" t="s">
        <v>176</v>
      </c>
      <c r="G207" s="255"/>
      <c r="H207" s="258">
        <v>357.13999999999999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174</v>
      </c>
      <c r="AU207" s="264" t="s">
        <v>82</v>
      </c>
      <c r="AV207" s="14" t="s">
        <v>123</v>
      </c>
      <c r="AW207" s="14" t="s">
        <v>30</v>
      </c>
      <c r="AX207" s="14" t="s">
        <v>80</v>
      </c>
      <c r="AY207" s="264" t="s">
        <v>116</v>
      </c>
    </row>
    <row r="208" s="2" customFormat="1" ht="16.5" customHeight="1">
      <c r="A208" s="39"/>
      <c r="B208" s="40"/>
      <c r="C208" s="275" t="s">
        <v>208</v>
      </c>
      <c r="D208" s="275" t="s">
        <v>251</v>
      </c>
      <c r="E208" s="276" t="s">
        <v>252</v>
      </c>
      <c r="F208" s="277" t="s">
        <v>253</v>
      </c>
      <c r="G208" s="278" t="s">
        <v>240</v>
      </c>
      <c r="H208" s="279">
        <v>714.27999999999997</v>
      </c>
      <c r="I208" s="280"/>
      <c r="J208" s="281">
        <f>ROUND(I208*H208,2)</f>
        <v>0</v>
      </c>
      <c r="K208" s="282"/>
      <c r="L208" s="283"/>
      <c r="M208" s="284" t="s">
        <v>1</v>
      </c>
      <c r="N208" s="285" t="s">
        <v>38</v>
      </c>
      <c r="O208" s="92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135</v>
      </c>
      <c r="AT208" s="232" t="s">
        <v>251</v>
      </c>
      <c r="AU208" s="232" t="s">
        <v>82</v>
      </c>
      <c r="AY208" s="18" t="s">
        <v>116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80</v>
      </c>
      <c r="BK208" s="233">
        <f>ROUND(I208*H208,2)</f>
        <v>0</v>
      </c>
      <c r="BL208" s="18" t="s">
        <v>123</v>
      </c>
      <c r="BM208" s="232" t="s">
        <v>254</v>
      </c>
    </row>
    <row r="209" s="2" customFormat="1">
      <c r="A209" s="39"/>
      <c r="B209" s="40"/>
      <c r="C209" s="41"/>
      <c r="D209" s="234" t="s">
        <v>124</v>
      </c>
      <c r="E209" s="41"/>
      <c r="F209" s="235" t="s">
        <v>253</v>
      </c>
      <c r="G209" s="41"/>
      <c r="H209" s="41"/>
      <c r="I209" s="236"/>
      <c r="J209" s="41"/>
      <c r="K209" s="41"/>
      <c r="L209" s="45"/>
      <c r="M209" s="237"/>
      <c r="N209" s="238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124</v>
      </c>
      <c r="AU209" s="18" t="s">
        <v>82</v>
      </c>
    </row>
    <row r="210" s="13" customFormat="1">
      <c r="A210" s="13"/>
      <c r="B210" s="243"/>
      <c r="C210" s="244"/>
      <c r="D210" s="234" t="s">
        <v>174</v>
      </c>
      <c r="E210" s="245" t="s">
        <v>1</v>
      </c>
      <c r="F210" s="246" t="s">
        <v>255</v>
      </c>
      <c r="G210" s="244"/>
      <c r="H210" s="247">
        <v>714.27999999999997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174</v>
      </c>
      <c r="AU210" s="253" t="s">
        <v>82</v>
      </c>
      <c r="AV210" s="13" t="s">
        <v>82</v>
      </c>
      <c r="AW210" s="13" t="s">
        <v>30</v>
      </c>
      <c r="AX210" s="13" t="s">
        <v>73</v>
      </c>
      <c r="AY210" s="253" t="s">
        <v>116</v>
      </c>
    </row>
    <row r="211" s="14" customFormat="1">
      <c r="A211" s="14"/>
      <c r="B211" s="254"/>
      <c r="C211" s="255"/>
      <c r="D211" s="234" t="s">
        <v>174</v>
      </c>
      <c r="E211" s="256" t="s">
        <v>1</v>
      </c>
      <c r="F211" s="257" t="s">
        <v>176</v>
      </c>
      <c r="G211" s="255"/>
      <c r="H211" s="258">
        <v>714.27999999999997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174</v>
      </c>
      <c r="AU211" s="264" t="s">
        <v>82</v>
      </c>
      <c r="AV211" s="14" t="s">
        <v>123</v>
      </c>
      <c r="AW211" s="14" t="s">
        <v>30</v>
      </c>
      <c r="AX211" s="14" t="s">
        <v>80</v>
      </c>
      <c r="AY211" s="264" t="s">
        <v>116</v>
      </c>
    </row>
    <row r="212" s="2" customFormat="1" ht="44.25" customHeight="1">
      <c r="A212" s="39"/>
      <c r="B212" s="40"/>
      <c r="C212" s="220" t="s">
        <v>7</v>
      </c>
      <c r="D212" s="220" t="s">
        <v>119</v>
      </c>
      <c r="E212" s="221" t="s">
        <v>256</v>
      </c>
      <c r="F212" s="222" t="s">
        <v>257</v>
      </c>
      <c r="G212" s="223" t="s">
        <v>196</v>
      </c>
      <c r="H212" s="224">
        <v>1290.1500000000001</v>
      </c>
      <c r="I212" s="225"/>
      <c r="J212" s="226">
        <f>ROUND(I212*H212,2)</f>
        <v>0</v>
      </c>
      <c r="K212" s="227"/>
      <c r="L212" s="45"/>
      <c r="M212" s="228" t="s">
        <v>1</v>
      </c>
      <c r="N212" s="229" t="s">
        <v>38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123</v>
      </c>
      <c r="AT212" s="232" t="s">
        <v>119</v>
      </c>
      <c r="AU212" s="232" t="s">
        <v>82</v>
      </c>
      <c r="AY212" s="18" t="s">
        <v>116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80</v>
      </c>
      <c r="BK212" s="233">
        <f>ROUND(I212*H212,2)</f>
        <v>0</v>
      </c>
      <c r="BL212" s="18" t="s">
        <v>123</v>
      </c>
      <c r="BM212" s="232" t="s">
        <v>258</v>
      </c>
    </row>
    <row r="213" s="2" customFormat="1">
      <c r="A213" s="39"/>
      <c r="B213" s="40"/>
      <c r="C213" s="41"/>
      <c r="D213" s="234" t="s">
        <v>124</v>
      </c>
      <c r="E213" s="41"/>
      <c r="F213" s="235" t="s">
        <v>257</v>
      </c>
      <c r="G213" s="41"/>
      <c r="H213" s="41"/>
      <c r="I213" s="236"/>
      <c r="J213" s="41"/>
      <c r="K213" s="41"/>
      <c r="L213" s="45"/>
      <c r="M213" s="237"/>
      <c r="N213" s="238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124</v>
      </c>
      <c r="AU213" s="18" t="s">
        <v>82</v>
      </c>
    </row>
    <row r="214" s="15" customFormat="1">
      <c r="A214" s="15"/>
      <c r="B214" s="265"/>
      <c r="C214" s="266"/>
      <c r="D214" s="234" t="s">
        <v>174</v>
      </c>
      <c r="E214" s="267" t="s">
        <v>1</v>
      </c>
      <c r="F214" s="268" t="s">
        <v>259</v>
      </c>
      <c r="G214" s="266"/>
      <c r="H214" s="267" t="s">
        <v>1</v>
      </c>
      <c r="I214" s="269"/>
      <c r="J214" s="266"/>
      <c r="K214" s="266"/>
      <c r="L214" s="270"/>
      <c r="M214" s="271"/>
      <c r="N214" s="272"/>
      <c r="O214" s="272"/>
      <c r="P214" s="272"/>
      <c r="Q214" s="272"/>
      <c r="R214" s="272"/>
      <c r="S214" s="272"/>
      <c r="T214" s="27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4" t="s">
        <v>174</v>
      </c>
      <c r="AU214" s="274" t="s">
        <v>82</v>
      </c>
      <c r="AV214" s="15" t="s">
        <v>80</v>
      </c>
      <c r="AW214" s="15" t="s">
        <v>30</v>
      </c>
      <c r="AX214" s="15" t="s">
        <v>73</v>
      </c>
      <c r="AY214" s="274" t="s">
        <v>116</v>
      </c>
    </row>
    <row r="215" s="15" customFormat="1">
      <c r="A215" s="15"/>
      <c r="B215" s="265"/>
      <c r="C215" s="266"/>
      <c r="D215" s="234" t="s">
        <v>174</v>
      </c>
      <c r="E215" s="267" t="s">
        <v>1</v>
      </c>
      <c r="F215" s="268" t="s">
        <v>260</v>
      </c>
      <c r="G215" s="266"/>
      <c r="H215" s="267" t="s">
        <v>1</v>
      </c>
      <c r="I215" s="269"/>
      <c r="J215" s="266"/>
      <c r="K215" s="266"/>
      <c r="L215" s="270"/>
      <c r="M215" s="271"/>
      <c r="N215" s="272"/>
      <c r="O215" s="272"/>
      <c r="P215" s="272"/>
      <c r="Q215" s="272"/>
      <c r="R215" s="272"/>
      <c r="S215" s="272"/>
      <c r="T215" s="27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4" t="s">
        <v>174</v>
      </c>
      <c r="AU215" s="274" t="s">
        <v>82</v>
      </c>
      <c r="AV215" s="15" t="s">
        <v>80</v>
      </c>
      <c r="AW215" s="15" t="s">
        <v>30</v>
      </c>
      <c r="AX215" s="15" t="s">
        <v>73</v>
      </c>
      <c r="AY215" s="274" t="s">
        <v>116</v>
      </c>
    </row>
    <row r="216" s="13" customFormat="1">
      <c r="A216" s="13"/>
      <c r="B216" s="243"/>
      <c r="C216" s="244"/>
      <c r="D216" s="234" t="s">
        <v>174</v>
      </c>
      <c r="E216" s="245" t="s">
        <v>1</v>
      </c>
      <c r="F216" s="246" t="s">
        <v>261</v>
      </c>
      <c r="G216" s="244"/>
      <c r="H216" s="247">
        <v>401.89999999999998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3" t="s">
        <v>174</v>
      </c>
      <c r="AU216" s="253" t="s">
        <v>82</v>
      </c>
      <c r="AV216" s="13" t="s">
        <v>82</v>
      </c>
      <c r="AW216" s="13" t="s">
        <v>30</v>
      </c>
      <c r="AX216" s="13" t="s">
        <v>73</v>
      </c>
      <c r="AY216" s="253" t="s">
        <v>116</v>
      </c>
    </row>
    <row r="217" s="15" customFormat="1">
      <c r="A217" s="15"/>
      <c r="B217" s="265"/>
      <c r="C217" s="266"/>
      <c r="D217" s="234" t="s">
        <v>174</v>
      </c>
      <c r="E217" s="267" t="s">
        <v>1</v>
      </c>
      <c r="F217" s="268" t="s">
        <v>262</v>
      </c>
      <c r="G217" s="266"/>
      <c r="H217" s="267" t="s">
        <v>1</v>
      </c>
      <c r="I217" s="269"/>
      <c r="J217" s="266"/>
      <c r="K217" s="266"/>
      <c r="L217" s="270"/>
      <c r="M217" s="271"/>
      <c r="N217" s="272"/>
      <c r="O217" s="272"/>
      <c r="P217" s="272"/>
      <c r="Q217" s="272"/>
      <c r="R217" s="272"/>
      <c r="S217" s="272"/>
      <c r="T217" s="27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4" t="s">
        <v>174</v>
      </c>
      <c r="AU217" s="274" t="s">
        <v>82</v>
      </c>
      <c r="AV217" s="15" t="s">
        <v>80</v>
      </c>
      <c r="AW217" s="15" t="s">
        <v>30</v>
      </c>
      <c r="AX217" s="15" t="s">
        <v>73</v>
      </c>
      <c r="AY217" s="274" t="s">
        <v>116</v>
      </c>
    </row>
    <row r="218" s="13" customFormat="1">
      <c r="A218" s="13"/>
      <c r="B218" s="243"/>
      <c r="C218" s="244"/>
      <c r="D218" s="234" t="s">
        <v>174</v>
      </c>
      <c r="E218" s="245" t="s">
        <v>1</v>
      </c>
      <c r="F218" s="246" t="s">
        <v>263</v>
      </c>
      <c r="G218" s="244"/>
      <c r="H218" s="247">
        <v>807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3" t="s">
        <v>174</v>
      </c>
      <c r="AU218" s="253" t="s">
        <v>82</v>
      </c>
      <c r="AV218" s="13" t="s">
        <v>82</v>
      </c>
      <c r="AW218" s="13" t="s">
        <v>30</v>
      </c>
      <c r="AX218" s="13" t="s">
        <v>73</v>
      </c>
      <c r="AY218" s="253" t="s">
        <v>116</v>
      </c>
    </row>
    <row r="219" s="15" customFormat="1">
      <c r="A219" s="15"/>
      <c r="B219" s="265"/>
      <c r="C219" s="266"/>
      <c r="D219" s="234" t="s">
        <v>174</v>
      </c>
      <c r="E219" s="267" t="s">
        <v>1</v>
      </c>
      <c r="F219" s="268" t="s">
        <v>264</v>
      </c>
      <c r="G219" s="266"/>
      <c r="H219" s="267" t="s">
        <v>1</v>
      </c>
      <c r="I219" s="269"/>
      <c r="J219" s="266"/>
      <c r="K219" s="266"/>
      <c r="L219" s="270"/>
      <c r="M219" s="271"/>
      <c r="N219" s="272"/>
      <c r="O219" s="272"/>
      <c r="P219" s="272"/>
      <c r="Q219" s="272"/>
      <c r="R219" s="272"/>
      <c r="S219" s="272"/>
      <c r="T219" s="27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4" t="s">
        <v>174</v>
      </c>
      <c r="AU219" s="274" t="s">
        <v>82</v>
      </c>
      <c r="AV219" s="15" t="s">
        <v>80</v>
      </c>
      <c r="AW219" s="15" t="s">
        <v>30</v>
      </c>
      <c r="AX219" s="15" t="s">
        <v>73</v>
      </c>
      <c r="AY219" s="274" t="s">
        <v>116</v>
      </c>
    </row>
    <row r="220" s="13" customFormat="1">
      <c r="A220" s="13"/>
      <c r="B220" s="243"/>
      <c r="C220" s="244"/>
      <c r="D220" s="234" t="s">
        <v>174</v>
      </c>
      <c r="E220" s="245" t="s">
        <v>1</v>
      </c>
      <c r="F220" s="246" t="s">
        <v>265</v>
      </c>
      <c r="G220" s="244"/>
      <c r="H220" s="247">
        <v>81.25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3" t="s">
        <v>174</v>
      </c>
      <c r="AU220" s="253" t="s">
        <v>82</v>
      </c>
      <c r="AV220" s="13" t="s">
        <v>82</v>
      </c>
      <c r="AW220" s="13" t="s">
        <v>30</v>
      </c>
      <c r="AX220" s="13" t="s">
        <v>73</v>
      </c>
      <c r="AY220" s="253" t="s">
        <v>116</v>
      </c>
    </row>
    <row r="221" s="14" customFormat="1">
      <c r="A221" s="14"/>
      <c r="B221" s="254"/>
      <c r="C221" s="255"/>
      <c r="D221" s="234" t="s">
        <v>174</v>
      </c>
      <c r="E221" s="256" t="s">
        <v>1</v>
      </c>
      <c r="F221" s="257" t="s">
        <v>176</v>
      </c>
      <c r="G221" s="255"/>
      <c r="H221" s="258">
        <v>1290.1500000000001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4" t="s">
        <v>174</v>
      </c>
      <c r="AU221" s="264" t="s">
        <v>82</v>
      </c>
      <c r="AV221" s="14" t="s">
        <v>123</v>
      </c>
      <c r="AW221" s="14" t="s">
        <v>30</v>
      </c>
      <c r="AX221" s="14" t="s">
        <v>80</v>
      </c>
      <c r="AY221" s="264" t="s">
        <v>116</v>
      </c>
    </row>
    <row r="222" s="2" customFormat="1" ht="37.8" customHeight="1">
      <c r="A222" s="39"/>
      <c r="B222" s="40"/>
      <c r="C222" s="220" t="s">
        <v>213</v>
      </c>
      <c r="D222" s="220" t="s">
        <v>119</v>
      </c>
      <c r="E222" s="221" t="s">
        <v>266</v>
      </c>
      <c r="F222" s="222" t="s">
        <v>267</v>
      </c>
      <c r="G222" s="223" t="s">
        <v>172</v>
      </c>
      <c r="H222" s="224">
        <v>970</v>
      </c>
      <c r="I222" s="225"/>
      <c r="J222" s="226">
        <f>ROUND(I222*H222,2)</f>
        <v>0</v>
      </c>
      <c r="K222" s="227"/>
      <c r="L222" s="45"/>
      <c r="M222" s="228" t="s">
        <v>1</v>
      </c>
      <c r="N222" s="229" t="s">
        <v>38</v>
      </c>
      <c r="O222" s="92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123</v>
      </c>
      <c r="AT222" s="232" t="s">
        <v>119</v>
      </c>
      <c r="AU222" s="232" t="s">
        <v>82</v>
      </c>
      <c r="AY222" s="18" t="s">
        <v>116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80</v>
      </c>
      <c r="BK222" s="233">
        <f>ROUND(I222*H222,2)</f>
        <v>0</v>
      </c>
      <c r="BL222" s="18" t="s">
        <v>123</v>
      </c>
      <c r="BM222" s="232" t="s">
        <v>268</v>
      </c>
    </row>
    <row r="223" s="2" customFormat="1">
      <c r="A223" s="39"/>
      <c r="B223" s="40"/>
      <c r="C223" s="41"/>
      <c r="D223" s="234" t="s">
        <v>124</v>
      </c>
      <c r="E223" s="41"/>
      <c r="F223" s="235" t="s">
        <v>267</v>
      </c>
      <c r="G223" s="41"/>
      <c r="H223" s="41"/>
      <c r="I223" s="236"/>
      <c r="J223" s="41"/>
      <c r="K223" s="41"/>
      <c r="L223" s="45"/>
      <c r="M223" s="237"/>
      <c r="N223" s="238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124</v>
      </c>
      <c r="AU223" s="18" t="s">
        <v>82</v>
      </c>
    </row>
    <row r="224" s="2" customFormat="1" ht="16.5" customHeight="1">
      <c r="A224" s="39"/>
      <c r="B224" s="40"/>
      <c r="C224" s="275" t="s">
        <v>269</v>
      </c>
      <c r="D224" s="275" t="s">
        <v>251</v>
      </c>
      <c r="E224" s="276" t="s">
        <v>270</v>
      </c>
      <c r="F224" s="277" t="s">
        <v>271</v>
      </c>
      <c r="G224" s="278" t="s">
        <v>240</v>
      </c>
      <c r="H224" s="279">
        <v>155.19999999999999</v>
      </c>
      <c r="I224" s="280"/>
      <c r="J224" s="281">
        <f>ROUND(I224*H224,2)</f>
        <v>0</v>
      </c>
      <c r="K224" s="282"/>
      <c r="L224" s="283"/>
      <c r="M224" s="284" t="s">
        <v>1</v>
      </c>
      <c r="N224" s="285" t="s">
        <v>38</v>
      </c>
      <c r="O224" s="92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135</v>
      </c>
      <c r="AT224" s="232" t="s">
        <v>251</v>
      </c>
      <c r="AU224" s="232" t="s">
        <v>82</v>
      </c>
      <c r="AY224" s="18" t="s">
        <v>116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80</v>
      </c>
      <c r="BK224" s="233">
        <f>ROUND(I224*H224,2)</f>
        <v>0</v>
      </c>
      <c r="BL224" s="18" t="s">
        <v>123</v>
      </c>
      <c r="BM224" s="232" t="s">
        <v>272</v>
      </c>
    </row>
    <row r="225" s="2" customFormat="1">
      <c r="A225" s="39"/>
      <c r="B225" s="40"/>
      <c r="C225" s="41"/>
      <c r="D225" s="234" t="s">
        <v>124</v>
      </c>
      <c r="E225" s="41"/>
      <c r="F225" s="235" t="s">
        <v>271</v>
      </c>
      <c r="G225" s="41"/>
      <c r="H225" s="41"/>
      <c r="I225" s="236"/>
      <c r="J225" s="41"/>
      <c r="K225" s="41"/>
      <c r="L225" s="45"/>
      <c r="M225" s="237"/>
      <c r="N225" s="238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124</v>
      </c>
      <c r="AU225" s="18" t="s">
        <v>82</v>
      </c>
    </row>
    <row r="226" s="2" customFormat="1" ht="37.8" customHeight="1">
      <c r="A226" s="39"/>
      <c r="B226" s="40"/>
      <c r="C226" s="220" t="s">
        <v>217</v>
      </c>
      <c r="D226" s="220" t="s">
        <v>119</v>
      </c>
      <c r="E226" s="221" t="s">
        <v>273</v>
      </c>
      <c r="F226" s="222" t="s">
        <v>274</v>
      </c>
      <c r="G226" s="223" t="s">
        <v>172</v>
      </c>
      <c r="H226" s="224">
        <v>970</v>
      </c>
      <c r="I226" s="225"/>
      <c r="J226" s="226">
        <f>ROUND(I226*H226,2)</f>
        <v>0</v>
      </c>
      <c r="K226" s="227"/>
      <c r="L226" s="45"/>
      <c r="M226" s="228" t="s">
        <v>1</v>
      </c>
      <c r="N226" s="229" t="s">
        <v>38</v>
      </c>
      <c r="O226" s="92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123</v>
      </c>
      <c r="AT226" s="232" t="s">
        <v>119</v>
      </c>
      <c r="AU226" s="232" t="s">
        <v>82</v>
      </c>
      <c r="AY226" s="18" t="s">
        <v>116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80</v>
      </c>
      <c r="BK226" s="233">
        <f>ROUND(I226*H226,2)</f>
        <v>0</v>
      </c>
      <c r="BL226" s="18" t="s">
        <v>123</v>
      </c>
      <c r="BM226" s="232" t="s">
        <v>275</v>
      </c>
    </row>
    <row r="227" s="2" customFormat="1">
      <c r="A227" s="39"/>
      <c r="B227" s="40"/>
      <c r="C227" s="41"/>
      <c r="D227" s="234" t="s">
        <v>124</v>
      </c>
      <c r="E227" s="41"/>
      <c r="F227" s="235" t="s">
        <v>274</v>
      </c>
      <c r="G227" s="41"/>
      <c r="H227" s="41"/>
      <c r="I227" s="236"/>
      <c r="J227" s="41"/>
      <c r="K227" s="41"/>
      <c r="L227" s="45"/>
      <c r="M227" s="237"/>
      <c r="N227" s="238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124</v>
      </c>
      <c r="AU227" s="18" t="s">
        <v>82</v>
      </c>
    </row>
    <row r="228" s="2" customFormat="1" ht="16.5" customHeight="1">
      <c r="A228" s="39"/>
      <c r="B228" s="40"/>
      <c r="C228" s="275" t="s">
        <v>276</v>
      </c>
      <c r="D228" s="275" t="s">
        <v>251</v>
      </c>
      <c r="E228" s="276" t="s">
        <v>277</v>
      </c>
      <c r="F228" s="277" t="s">
        <v>278</v>
      </c>
      <c r="G228" s="278" t="s">
        <v>279</v>
      </c>
      <c r="H228" s="279">
        <v>19.399999999999999</v>
      </c>
      <c r="I228" s="280"/>
      <c r="J228" s="281">
        <f>ROUND(I228*H228,2)</f>
        <v>0</v>
      </c>
      <c r="K228" s="282"/>
      <c r="L228" s="283"/>
      <c r="M228" s="284" t="s">
        <v>1</v>
      </c>
      <c r="N228" s="285" t="s">
        <v>38</v>
      </c>
      <c r="O228" s="92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135</v>
      </c>
      <c r="AT228" s="232" t="s">
        <v>251</v>
      </c>
      <c r="AU228" s="232" t="s">
        <v>82</v>
      </c>
      <c r="AY228" s="18" t="s">
        <v>116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80</v>
      </c>
      <c r="BK228" s="233">
        <f>ROUND(I228*H228,2)</f>
        <v>0</v>
      </c>
      <c r="BL228" s="18" t="s">
        <v>123</v>
      </c>
      <c r="BM228" s="232" t="s">
        <v>280</v>
      </c>
    </row>
    <row r="229" s="2" customFormat="1">
      <c r="A229" s="39"/>
      <c r="B229" s="40"/>
      <c r="C229" s="41"/>
      <c r="D229" s="234" t="s">
        <v>124</v>
      </c>
      <c r="E229" s="41"/>
      <c r="F229" s="235" t="s">
        <v>278</v>
      </c>
      <c r="G229" s="41"/>
      <c r="H229" s="41"/>
      <c r="I229" s="236"/>
      <c r="J229" s="41"/>
      <c r="K229" s="41"/>
      <c r="L229" s="45"/>
      <c r="M229" s="237"/>
      <c r="N229" s="238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124</v>
      </c>
      <c r="AU229" s="18" t="s">
        <v>82</v>
      </c>
    </row>
    <row r="230" s="13" customFormat="1">
      <c r="A230" s="13"/>
      <c r="B230" s="243"/>
      <c r="C230" s="244"/>
      <c r="D230" s="234" t="s">
        <v>174</v>
      </c>
      <c r="E230" s="245" t="s">
        <v>1</v>
      </c>
      <c r="F230" s="246" t="s">
        <v>281</v>
      </c>
      <c r="G230" s="244"/>
      <c r="H230" s="247">
        <v>19.399999999999999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3" t="s">
        <v>174</v>
      </c>
      <c r="AU230" s="253" t="s">
        <v>82</v>
      </c>
      <c r="AV230" s="13" t="s">
        <v>82</v>
      </c>
      <c r="AW230" s="13" t="s">
        <v>30</v>
      </c>
      <c r="AX230" s="13" t="s">
        <v>73</v>
      </c>
      <c r="AY230" s="253" t="s">
        <v>116</v>
      </c>
    </row>
    <row r="231" s="14" customFormat="1">
      <c r="A231" s="14"/>
      <c r="B231" s="254"/>
      <c r="C231" s="255"/>
      <c r="D231" s="234" t="s">
        <v>174</v>
      </c>
      <c r="E231" s="256" t="s">
        <v>1</v>
      </c>
      <c r="F231" s="257" t="s">
        <v>176</v>
      </c>
      <c r="G231" s="255"/>
      <c r="H231" s="258">
        <v>19.399999999999999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4" t="s">
        <v>174</v>
      </c>
      <c r="AU231" s="264" t="s">
        <v>82</v>
      </c>
      <c r="AV231" s="14" t="s">
        <v>123</v>
      </c>
      <c r="AW231" s="14" t="s">
        <v>30</v>
      </c>
      <c r="AX231" s="14" t="s">
        <v>80</v>
      </c>
      <c r="AY231" s="264" t="s">
        <v>116</v>
      </c>
    </row>
    <row r="232" s="12" customFormat="1" ht="22.8" customHeight="1">
      <c r="A232" s="12"/>
      <c r="B232" s="204"/>
      <c r="C232" s="205"/>
      <c r="D232" s="206" t="s">
        <v>72</v>
      </c>
      <c r="E232" s="218" t="s">
        <v>127</v>
      </c>
      <c r="F232" s="218" t="s">
        <v>282</v>
      </c>
      <c r="G232" s="205"/>
      <c r="H232" s="205"/>
      <c r="I232" s="208"/>
      <c r="J232" s="219">
        <f>BK232</f>
        <v>0</v>
      </c>
      <c r="K232" s="205"/>
      <c r="L232" s="210"/>
      <c r="M232" s="211"/>
      <c r="N232" s="212"/>
      <c r="O232" s="212"/>
      <c r="P232" s="213">
        <f>SUM(P233:P236)</f>
        <v>0</v>
      </c>
      <c r="Q232" s="212"/>
      <c r="R232" s="213">
        <f>SUM(R233:R236)</f>
        <v>0</v>
      </c>
      <c r="S232" s="212"/>
      <c r="T232" s="214">
        <f>SUM(T233:T236)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5" t="s">
        <v>80</v>
      </c>
      <c r="AT232" s="216" t="s">
        <v>72</v>
      </c>
      <c r="AU232" s="216" t="s">
        <v>80</v>
      </c>
      <c r="AY232" s="215" t="s">
        <v>116</v>
      </c>
      <c r="BK232" s="217">
        <f>SUM(BK233:BK236)</f>
        <v>0</v>
      </c>
    </row>
    <row r="233" s="2" customFormat="1" ht="24.15" customHeight="1">
      <c r="A233" s="39"/>
      <c r="B233" s="40"/>
      <c r="C233" s="220" t="s">
        <v>225</v>
      </c>
      <c r="D233" s="220" t="s">
        <v>119</v>
      </c>
      <c r="E233" s="221" t="s">
        <v>283</v>
      </c>
      <c r="F233" s="222" t="s">
        <v>284</v>
      </c>
      <c r="G233" s="223" t="s">
        <v>192</v>
      </c>
      <c r="H233" s="224">
        <v>728</v>
      </c>
      <c r="I233" s="225"/>
      <c r="J233" s="226">
        <f>ROUND(I233*H233,2)</f>
        <v>0</v>
      </c>
      <c r="K233" s="227"/>
      <c r="L233" s="45"/>
      <c r="M233" s="228" t="s">
        <v>1</v>
      </c>
      <c r="N233" s="229" t="s">
        <v>38</v>
      </c>
      <c r="O233" s="92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123</v>
      </c>
      <c r="AT233" s="232" t="s">
        <v>119</v>
      </c>
      <c r="AU233" s="232" t="s">
        <v>82</v>
      </c>
      <c r="AY233" s="18" t="s">
        <v>116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80</v>
      </c>
      <c r="BK233" s="233">
        <f>ROUND(I233*H233,2)</f>
        <v>0</v>
      </c>
      <c r="BL233" s="18" t="s">
        <v>123</v>
      </c>
      <c r="BM233" s="232" t="s">
        <v>285</v>
      </c>
    </row>
    <row r="234" s="2" customFormat="1">
      <c r="A234" s="39"/>
      <c r="B234" s="40"/>
      <c r="C234" s="41"/>
      <c r="D234" s="234" t="s">
        <v>124</v>
      </c>
      <c r="E234" s="41"/>
      <c r="F234" s="235" t="s">
        <v>284</v>
      </c>
      <c r="G234" s="41"/>
      <c r="H234" s="41"/>
      <c r="I234" s="236"/>
      <c r="J234" s="41"/>
      <c r="K234" s="41"/>
      <c r="L234" s="45"/>
      <c r="M234" s="237"/>
      <c r="N234" s="238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124</v>
      </c>
      <c r="AU234" s="18" t="s">
        <v>82</v>
      </c>
    </row>
    <row r="235" s="13" customFormat="1">
      <c r="A235" s="13"/>
      <c r="B235" s="243"/>
      <c r="C235" s="244"/>
      <c r="D235" s="234" t="s">
        <v>174</v>
      </c>
      <c r="E235" s="245" t="s">
        <v>1</v>
      </c>
      <c r="F235" s="246" t="s">
        <v>286</v>
      </c>
      <c r="G235" s="244"/>
      <c r="H235" s="247">
        <v>728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3" t="s">
        <v>174</v>
      </c>
      <c r="AU235" s="253" t="s">
        <v>82</v>
      </c>
      <c r="AV235" s="13" t="s">
        <v>82</v>
      </c>
      <c r="AW235" s="13" t="s">
        <v>30</v>
      </c>
      <c r="AX235" s="13" t="s">
        <v>73</v>
      </c>
      <c r="AY235" s="253" t="s">
        <v>116</v>
      </c>
    </row>
    <row r="236" s="14" customFormat="1">
      <c r="A236" s="14"/>
      <c r="B236" s="254"/>
      <c r="C236" s="255"/>
      <c r="D236" s="234" t="s">
        <v>174</v>
      </c>
      <c r="E236" s="256" t="s">
        <v>1</v>
      </c>
      <c r="F236" s="257" t="s">
        <v>176</v>
      </c>
      <c r="G236" s="255"/>
      <c r="H236" s="258">
        <v>728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4" t="s">
        <v>174</v>
      </c>
      <c r="AU236" s="264" t="s">
        <v>82</v>
      </c>
      <c r="AV236" s="14" t="s">
        <v>123</v>
      </c>
      <c r="AW236" s="14" t="s">
        <v>30</v>
      </c>
      <c r="AX236" s="14" t="s">
        <v>80</v>
      </c>
      <c r="AY236" s="264" t="s">
        <v>116</v>
      </c>
    </row>
    <row r="237" s="12" customFormat="1" ht="22.8" customHeight="1">
      <c r="A237" s="12"/>
      <c r="B237" s="204"/>
      <c r="C237" s="205"/>
      <c r="D237" s="206" t="s">
        <v>72</v>
      </c>
      <c r="E237" s="218" t="s">
        <v>123</v>
      </c>
      <c r="F237" s="218" t="s">
        <v>287</v>
      </c>
      <c r="G237" s="205"/>
      <c r="H237" s="205"/>
      <c r="I237" s="208"/>
      <c r="J237" s="219">
        <f>BK237</f>
        <v>0</v>
      </c>
      <c r="K237" s="205"/>
      <c r="L237" s="210"/>
      <c r="M237" s="211"/>
      <c r="N237" s="212"/>
      <c r="O237" s="212"/>
      <c r="P237" s="213">
        <f>SUM(P238:P241)</f>
        <v>0</v>
      </c>
      <c r="Q237" s="212"/>
      <c r="R237" s="213">
        <f>SUM(R238:R241)</f>
        <v>0</v>
      </c>
      <c r="S237" s="212"/>
      <c r="T237" s="214">
        <f>SUM(T238:T241)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5" t="s">
        <v>80</v>
      </c>
      <c r="AT237" s="216" t="s">
        <v>72</v>
      </c>
      <c r="AU237" s="216" t="s">
        <v>80</v>
      </c>
      <c r="AY237" s="215" t="s">
        <v>116</v>
      </c>
      <c r="BK237" s="217">
        <f>SUM(BK238:BK241)</f>
        <v>0</v>
      </c>
    </row>
    <row r="238" s="2" customFormat="1" ht="33" customHeight="1">
      <c r="A238" s="39"/>
      <c r="B238" s="40"/>
      <c r="C238" s="220" t="s">
        <v>288</v>
      </c>
      <c r="D238" s="220" t="s">
        <v>119</v>
      </c>
      <c r="E238" s="221" t="s">
        <v>289</v>
      </c>
      <c r="F238" s="222" t="s">
        <v>290</v>
      </c>
      <c r="G238" s="223" t="s">
        <v>196</v>
      </c>
      <c r="H238" s="224">
        <v>124.01000000000001</v>
      </c>
      <c r="I238" s="225"/>
      <c r="J238" s="226">
        <f>ROUND(I238*H238,2)</f>
        <v>0</v>
      </c>
      <c r="K238" s="227"/>
      <c r="L238" s="45"/>
      <c r="M238" s="228" t="s">
        <v>1</v>
      </c>
      <c r="N238" s="229" t="s">
        <v>38</v>
      </c>
      <c r="O238" s="92"/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2" t="s">
        <v>123</v>
      </c>
      <c r="AT238" s="232" t="s">
        <v>119</v>
      </c>
      <c r="AU238" s="232" t="s">
        <v>82</v>
      </c>
      <c r="AY238" s="18" t="s">
        <v>116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8" t="s">
        <v>80</v>
      </c>
      <c r="BK238" s="233">
        <f>ROUND(I238*H238,2)</f>
        <v>0</v>
      </c>
      <c r="BL238" s="18" t="s">
        <v>123</v>
      </c>
      <c r="BM238" s="232" t="s">
        <v>291</v>
      </c>
    </row>
    <row r="239" s="2" customFormat="1">
      <c r="A239" s="39"/>
      <c r="B239" s="40"/>
      <c r="C239" s="41"/>
      <c r="D239" s="234" t="s">
        <v>124</v>
      </c>
      <c r="E239" s="41"/>
      <c r="F239" s="235" t="s">
        <v>290</v>
      </c>
      <c r="G239" s="41"/>
      <c r="H239" s="41"/>
      <c r="I239" s="236"/>
      <c r="J239" s="41"/>
      <c r="K239" s="41"/>
      <c r="L239" s="45"/>
      <c r="M239" s="237"/>
      <c r="N239" s="238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124</v>
      </c>
      <c r="AU239" s="18" t="s">
        <v>82</v>
      </c>
    </row>
    <row r="240" s="13" customFormat="1">
      <c r="A240" s="13"/>
      <c r="B240" s="243"/>
      <c r="C240" s="244"/>
      <c r="D240" s="234" t="s">
        <v>174</v>
      </c>
      <c r="E240" s="245" t="s">
        <v>1</v>
      </c>
      <c r="F240" s="246" t="s">
        <v>292</v>
      </c>
      <c r="G240" s="244"/>
      <c r="H240" s="247">
        <v>124.01000000000001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3" t="s">
        <v>174</v>
      </c>
      <c r="AU240" s="253" t="s">
        <v>82</v>
      </c>
      <c r="AV240" s="13" t="s">
        <v>82</v>
      </c>
      <c r="AW240" s="13" t="s">
        <v>30</v>
      </c>
      <c r="AX240" s="13" t="s">
        <v>73</v>
      </c>
      <c r="AY240" s="253" t="s">
        <v>116</v>
      </c>
    </row>
    <row r="241" s="14" customFormat="1">
      <c r="A241" s="14"/>
      <c r="B241" s="254"/>
      <c r="C241" s="255"/>
      <c r="D241" s="234" t="s">
        <v>174</v>
      </c>
      <c r="E241" s="256" t="s">
        <v>1</v>
      </c>
      <c r="F241" s="257" t="s">
        <v>176</v>
      </c>
      <c r="G241" s="255"/>
      <c r="H241" s="258">
        <v>124.01000000000001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4" t="s">
        <v>174</v>
      </c>
      <c r="AU241" s="264" t="s">
        <v>82</v>
      </c>
      <c r="AV241" s="14" t="s">
        <v>123</v>
      </c>
      <c r="AW241" s="14" t="s">
        <v>30</v>
      </c>
      <c r="AX241" s="14" t="s">
        <v>80</v>
      </c>
      <c r="AY241" s="264" t="s">
        <v>116</v>
      </c>
    </row>
    <row r="242" s="12" customFormat="1" ht="22.8" customHeight="1">
      <c r="A242" s="12"/>
      <c r="B242" s="204"/>
      <c r="C242" s="205"/>
      <c r="D242" s="206" t="s">
        <v>72</v>
      </c>
      <c r="E242" s="218" t="s">
        <v>115</v>
      </c>
      <c r="F242" s="218" t="s">
        <v>293</v>
      </c>
      <c r="G242" s="205"/>
      <c r="H242" s="205"/>
      <c r="I242" s="208"/>
      <c r="J242" s="219">
        <f>BK242</f>
        <v>0</v>
      </c>
      <c r="K242" s="205"/>
      <c r="L242" s="210"/>
      <c r="M242" s="211"/>
      <c r="N242" s="212"/>
      <c r="O242" s="212"/>
      <c r="P242" s="213">
        <f>SUM(P243:P307)</f>
        <v>0</v>
      </c>
      <c r="Q242" s="212"/>
      <c r="R242" s="213">
        <f>SUM(R243:R307)</f>
        <v>0</v>
      </c>
      <c r="S242" s="212"/>
      <c r="T242" s="214">
        <f>SUM(T243:T307)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5" t="s">
        <v>80</v>
      </c>
      <c r="AT242" s="216" t="s">
        <v>72</v>
      </c>
      <c r="AU242" s="216" t="s">
        <v>80</v>
      </c>
      <c r="AY242" s="215" t="s">
        <v>116</v>
      </c>
      <c r="BK242" s="217">
        <f>SUM(BK243:BK307)</f>
        <v>0</v>
      </c>
    </row>
    <row r="243" s="2" customFormat="1" ht="37.8" customHeight="1">
      <c r="A243" s="39"/>
      <c r="B243" s="40"/>
      <c r="C243" s="220" t="s">
        <v>228</v>
      </c>
      <c r="D243" s="220" t="s">
        <v>119</v>
      </c>
      <c r="E243" s="221" t="s">
        <v>294</v>
      </c>
      <c r="F243" s="222" t="s">
        <v>295</v>
      </c>
      <c r="G243" s="223" t="s">
        <v>172</v>
      </c>
      <c r="H243" s="224">
        <v>131.90000000000001</v>
      </c>
      <c r="I243" s="225"/>
      <c r="J243" s="226">
        <f>ROUND(I243*H243,2)</f>
        <v>0</v>
      </c>
      <c r="K243" s="227"/>
      <c r="L243" s="45"/>
      <c r="M243" s="228" t="s">
        <v>1</v>
      </c>
      <c r="N243" s="229" t="s">
        <v>38</v>
      </c>
      <c r="O243" s="92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123</v>
      </c>
      <c r="AT243" s="232" t="s">
        <v>119</v>
      </c>
      <c r="AU243" s="232" t="s">
        <v>82</v>
      </c>
      <c r="AY243" s="18" t="s">
        <v>116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80</v>
      </c>
      <c r="BK243" s="233">
        <f>ROUND(I243*H243,2)</f>
        <v>0</v>
      </c>
      <c r="BL243" s="18" t="s">
        <v>123</v>
      </c>
      <c r="BM243" s="232" t="s">
        <v>296</v>
      </c>
    </row>
    <row r="244" s="2" customFormat="1">
      <c r="A244" s="39"/>
      <c r="B244" s="40"/>
      <c r="C244" s="41"/>
      <c r="D244" s="234" t="s">
        <v>124</v>
      </c>
      <c r="E244" s="41"/>
      <c r="F244" s="235" t="s">
        <v>295</v>
      </c>
      <c r="G244" s="41"/>
      <c r="H244" s="41"/>
      <c r="I244" s="236"/>
      <c r="J244" s="41"/>
      <c r="K244" s="41"/>
      <c r="L244" s="45"/>
      <c r="M244" s="237"/>
      <c r="N244" s="238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124</v>
      </c>
      <c r="AU244" s="18" t="s">
        <v>82</v>
      </c>
    </row>
    <row r="245" s="15" customFormat="1">
      <c r="A245" s="15"/>
      <c r="B245" s="265"/>
      <c r="C245" s="266"/>
      <c r="D245" s="234" t="s">
        <v>174</v>
      </c>
      <c r="E245" s="267" t="s">
        <v>1</v>
      </c>
      <c r="F245" s="268" t="s">
        <v>297</v>
      </c>
      <c r="G245" s="266"/>
      <c r="H245" s="267" t="s">
        <v>1</v>
      </c>
      <c r="I245" s="269"/>
      <c r="J245" s="266"/>
      <c r="K245" s="266"/>
      <c r="L245" s="270"/>
      <c r="M245" s="271"/>
      <c r="N245" s="272"/>
      <c r="O245" s="272"/>
      <c r="P245" s="272"/>
      <c r="Q245" s="272"/>
      <c r="R245" s="272"/>
      <c r="S245" s="272"/>
      <c r="T245" s="27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4" t="s">
        <v>174</v>
      </c>
      <c r="AU245" s="274" t="s">
        <v>82</v>
      </c>
      <c r="AV245" s="15" t="s">
        <v>80</v>
      </c>
      <c r="AW245" s="15" t="s">
        <v>30</v>
      </c>
      <c r="AX245" s="15" t="s">
        <v>73</v>
      </c>
      <c r="AY245" s="274" t="s">
        <v>116</v>
      </c>
    </row>
    <row r="246" s="13" customFormat="1">
      <c r="A246" s="13"/>
      <c r="B246" s="243"/>
      <c r="C246" s="244"/>
      <c r="D246" s="234" t="s">
        <v>174</v>
      </c>
      <c r="E246" s="245" t="s">
        <v>1</v>
      </c>
      <c r="F246" s="246" t="s">
        <v>187</v>
      </c>
      <c r="G246" s="244"/>
      <c r="H246" s="247">
        <v>131.90000000000001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3" t="s">
        <v>174</v>
      </c>
      <c r="AU246" s="253" t="s">
        <v>82</v>
      </c>
      <c r="AV246" s="13" t="s">
        <v>82</v>
      </c>
      <c r="AW246" s="13" t="s">
        <v>30</v>
      </c>
      <c r="AX246" s="13" t="s">
        <v>73</v>
      </c>
      <c r="AY246" s="253" t="s">
        <v>116</v>
      </c>
    </row>
    <row r="247" s="14" customFormat="1">
      <c r="A247" s="14"/>
      <c r="B247" s="254"/>
      <c r="C247" s="255"/>
      <c r="D247" s="234" t="s">
        <v>174</v>
      </c>
      <c r="E247" s="256" t="s">
        <v>1</v>
      </c>
      <c r="F247" s="257" t="s">
        <v>176</v>
      </c>
      <c r="G247" s="255"/>
      <c r="H247" s="258">
        <v>131.90000000000001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4" t="s">
        <v>174</v>
      </c>
      <c r="AU247" s="264" t="s">
        <v>82</v>
      </c>
      <c r="AV247" s="14" t="s">
        <v>123</v>
      </c>
      <c r="AW247" s="14" t="s">
        <v>30</v>
      </c>
      <c r="AX247" s="14" t="s">
        <v>80</v>
      </c>
      <c r="AY247" s="264" t="s">
        <v>116</v>
      </c>
    </row>
    <row r="248" s="2" customFormat="1" ht="37.8" customHeight="1">
      <c r="A248" s="39"/>
      <c r="B248" s="40"/>
      <c r="C248" s="220" t="s">
        <v>298</v>
      </c>
      <c r="D248" s="220" t="s">
        <v>119</v>
      </c>
      <c r="E248" s="221" t="s">
        <v>299</v>
      </c>
      <c r="F248" s="222" t="s">
        <v>300</v>
      </c>
      <c r="G248" s="223" t="s">
        <v>172</v>
      </c>
      <c r="H248" s="224">
        <v>61.280000000000001</v>
      </c>
      <c r="I248" s="225"/>
      <c r="J248" s="226">
        <f>ROUND(I248*H248,2)</f>
        <v>0</v>
      </c>
      <c r="K248" s="227"/>
      <c r="L248" s="45"/>
      <c r="M248" s="228" t="s">
        <v>1</v>
      </c>
      <c r="N248" s="229" t="s">
        <v>38</v>
      </c>
      <c r="O248" s="92"/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2" t="s">
        <v>123</v>
      </c>
      <c r="AT248" s="232" t="s">
        <v>119</v>
      </c>
      <c r="AU248" s="232" t="s">
        <v>82</v>
      </c>
      <c r="AY248" s="18" t="s">
        <v>116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8" t="s">
        <v>80</v>
      </c>
      <c r="BK248" s="233">
        <f>ROUND(I248*H248,2)</f>
        <v>0</v>
      </c>
      <c r="BL248" s="18" t="s">
        <v>123</v>
      </c>
      <c r="BM248" s="232" t="s">
        <v>301</v>
      </c>
    </row>
    <row r="249" s="2" customFormat="1">
      <c r="A249" s="39"/>
      <c r="B249" s="40"/>
      <c r="C249" s="41"/>
      <c r="D249" s="234" t="s">
        <v>124</v>
      </c>
      <c r="E249" s="41"/>
      <c r="F249" s="235" t="s">
        <v>300</v>
      </c>
      <c r="G249" s="41"/>
      <c r="H249" s="41"/>
      <c r="I249" s="236"/>
      <c r="J249" s="41"/>
      <c r="K249" s="41"/>
      <c r="L249" s="45"/>
      <c r="M249" s="237"/>
      <c r="N249" s="238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124</v>
      </c>
      <c r="AU249" s="18" t="s">
        <v>82</v>
      </c>
    </row>
    <row r="250" s="15" customFormat="1">
      <c r="A250" s="15"/>
      <c r="B250" s="265"/>
      <c r="C250" s="266"/>
      <c r="D250" s="234" t="s">
        <v>174</v>
      </c>
      <c r="E250" s="267" t="s">
        <v>1</v>
      </c>
      <c r="F250" s="268" t="s">
        <v>302</v>
      </c>
      <c r="G250" s="266"/>
      <c r="H250" s="267" t="s">
        <v>1</v>
      </c>
      <c r="I250" s="269"/>
      <c r="J250" s="266"/>
      <c r="K250" s="266"/>
      <c r="L250" s="270"/>
      <c r="M250" s="271"/>
      <c r="N250" s="272"/>
      <c r="O250" s="272"/>
      <c r="P250" s="272"/>
      <c r="Q250" s="272"/>
      <c r="R250" s="272"/>
      <c r="S250" s="272"/>
      <c r="T250" s="273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4" t="s">
        <v>174</v>
      </c>
      <c r="AU250" s="274" t="s">
        <v>82</v>
      </c>
      <c r="AV250" s="15" t="s">
        <v>80</v>
      </c>
      <c r="AW250" s="15" t="s">
        <v>30</v>
      </c>
      <c r="AX250" s="15" t="s">
        <v>73</v>
      </c>
      <c r="AY250" s="274" t="s">
        <v>116</v>
      </c>
    </row>
    <row r="251" s="13" customFormat="1">
      <c r="A251" s="13"/>
      <c r="B251" s="243"/>
      <c r="C251" s="244"/>
      <c r="D251" s="234" t="s">
        <v>174</v>
      </c>
      <c r="E251" s="245" t="s">
        <v>1</v>
      </c>
      <c r="F251" s="246" t="s">
        <v>175</v>
      </c>
      <c r="G251" s="244"/>
      <c r="H251" s="247">
        <v>61.280000000000001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3" t="s">
        <v>174</v>
      </c>
      <c r="AU251" s="253" t="s">
        <v>82</v>
      </c>
      <c r="AV251" s="13" t="s">
        <v>82</v>
      </c>
      <c r="AW251" s="13" t="s">
        <v>30</v>
      </c>
      <c r="AX251" s="13" t="s">
        <v>73</v>
      </c>
      <c r="AY251" s="253" t="s">
        <v>116</v>
      </c>
    </row>
    <row r="252" s="14" customFormat="1">
      <c r="A252" s="14"/>
      <c r="B252" s="254"/>
      <c r="C252" s="255"/>
      <c r="D252" s="234" t="s">
        <v>174</v>
      </c>
      <c r="E252" s="256" t="s">
        <v>1</v>
      </c>
      <c r="F252" s="257" t="s">
        <v>176</v>
      </c>
      <c r="G252" s="255"/>
      <c r="H252" s="258">
        <v>61.280000000000001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4" t="s">
        <v>174</v>
      </c>
      <c r="AU252" s="264" t="s">
        <v>82</v>
      </c>
      <c r="AV252" s="14" t="s">
        <v>123</v>
      </c>
      <c r="AW252" s="14" t="s">
        <v>30</v>
      </c>
      <c r="AX252" s="14" t="s">
        <v>80</v>
      </c>
      <c r="AY252" s="264" t="s">
        <v>116</v>
      </c>
    </row>
    <row r="253" s="2" customFormat="1" ht="37.8" customHeight="1">
      <c r="A253" s="39"/>
      <c r="B253" s="40"/>
      <c r="C253" s="220" t="s">
        <v>232</v>
      </c>
      <c r="D253" s="220" t="s">
        <v>119</v>
      </c>
      <c r="E253" s="221" t="s">
        <v>303</v>
      </c>
      <c r="F253" s="222" t="s">
        <v>304</v>
      </c>
      <c r="G253" s="223" t="s">
        <v>172</v>
      </c>
      <c r="H253" s="224">
        <v>2.5699999999999998</v>
      </c>
      <c r="I253" s="225"/>
      <c r="J253" s="226">
        <f>ROUND(I253*H253,2)</f>
        <v>0</v>
      </c>
      <c r="K253" s="227"/>
      <c r="L253" s="45"/>
      <c r="M253" s="228" t="s">
        <v>1</v>
      </c>
      <c r="N253" s="229" t="s">
        <v>38</v>
      </c>
      <c r="O253" s="92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2" t="s">
        <v>123</v>
      </c>
      <c r="AT253" s="232" t="s">
        <v>119</v>
      </c>
      <c r="AU253" s="232" t="s">
        <v>82</v>
      </c>
      <c r="AY253" s="18" t="s">
        <v>116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8" t="s">
        <v>80</v>
      </c>
      <c r="BK253" s="233">
        <f>ROUND(I253*H253,2)</f>
        <v>0</v>
      </c>
      <c r="BL253" s="18" t="s">
        <v>123</v>
      </c>
      <c r="BM253" s="232" t="s">
        <v>305</v>
      </c>
    </row>
    <row r="254" s="2" customFormat="1">
      <c r="A254" s="39"/>
      <c r="B254" s="40"/>
      <c r="C254" s="41"/>
      <c r="D254" s="234" t="s">
        <v>124</v>
      </c>
      <c r="E254" s="41"/>
      <c r="F254" s="235" t="s">
        <v>304</v>
      </c>
      <c r="G254" s="41"/>
      <c r="H254" s="41"/>
      <c r="I254" s="236"/>
      <c r="J254" s="41"/>
      <c r="K254" s="41"/>
      <c r="L254" s="45"/>
      <c r="M254" s="237"/>
      <c r="N254" s="238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124</v>
      </c>
      <c r="AU254" s="18" t="s">
        <v>82</v>
      </c>
    </row>
    <row r="255" s="15" customFormat="1">
      <c r="A255" s="15"/>
      <c r="B255" s="265"/>
      <c r="C255" s="266"/>
      <c r="D255" s="234" t="s">
        <v>174</v>
      </c>
      <c r="E255" s="267" t="s">
        <v>1</v>
      </c>
      <c r="F255" s="268" t="s">
        <v>306</v>
      </c>
      <c r="G255" s="266"/>
      <c r="H255" s="267" t="s">
        <v>1</v>
      </c>
      <c r="I255" s="269"/>
      <c r="J255" s="266"/>
      <c r="K255" s="266"/>
      <c r="L255" s="270"/>
      <c r="M255" s="271"/>
      <c r="N255" s="272"/>
      <c r="O255" s="272"/>
      <c r="P255" s="272"/>
      <c r="Q255" s="272"/>
      <c r="R255" s="272"/>
      <c r="S255" s="272"/>
      <c r="T255" s="27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4" t="s">
        <v>174</v>
      </c>
      <c r="AU255" s="274" t="s">
        <v>82</v>
      </c>
      <c r="AV255" s="15" t="s">
        <v>80</v>
      </c>
      <c r="AW255" s="15" t="s">
        <v>30</v>
      </c>
      <c r="AX255" s="15" t="s">
        <v>73</v>
      </c>
      <c r="AY255" s="274" t="s">
        <v>116</v>
      </c>
    </row>
    <row r="256" s="13" customFormat="1">
      <c r="A256" s="13"/>
      <c r="B256" s="243"/>
      <c r="C256" s="244"/>
      <c r="D256" s="234" t="s">
        <v>174</v>
      </c>
      <c r="E256" s="245" t="s">
        <v>1</v>
      </c>
      <c r="F256" s="246" t="s">
        <v>307</v>
      </c>
      <c r="G256" s="244"/>
      <c r="H256" s="247">
        <v>2.5699999999999998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3" t="s">
        <v>174</v>
      </c>
      <c r="AU256" s="253" t="s">
        <v>82</v>
      </c>
      <c r="AV256" s="13" t="s">
        <v>82</v>
      </c>
      <c r="AW256" s="13" t="s">
        <v>30</v>
      </c>
      <c r="AX256" s="13" t="s">
        <v>73</v>
      </c>
      <c r="AY256" s="253" t="s">
        <v>116</v>
      </c>
    </row>
    <row r="257" s="14" customFormat="1">
      <c r="A257" s="14"/>
      <c r="B257" s="254"/>
      <c r="C257" s="255"/>
      <c r="D257" s="234" t="s">
        <v>174</v>
      </c>
      <c r="E257" s="256" t="s">
        <v>1</v>
      </c>
      <c r="F257" s="257" t="s">
        <v>176</v>
      </c>
      <c r="G257" s="255"/>
      <c r="H257" s="258">
        <v>2.5699999999999998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4" t="s">
        <v>174</v>
      </c>
      <c r="AU257" s="264" t="s">
        <v>82</v>
      </c>
      <c r="AV257" s="14" t="s">
        <v>123</v>
      </c>
      <c r="AW257" s="14" t="s">
        <v>30</v>
      </c>
      <c r="AX257" s="14" t="s">
        <v>80</v>
      </c>
      <c r="AY257" s="264" t="s">
        <v>116</v>
      </c>
    </row>
    <row r="258" s="2" customFormat="1" ht="37.8" customHeight="1">
      <c r="A258" s="39"/>
      <c r="B258" s="40"/>
      <c r="C258" s="220" t="s">
        <v>308</v>
      </c>
      <c r="D258" s="220" t="s">
        <v>119</v>
      </c>
      <c r="E258" s="221" t="s">
        <v>309</v>
      </c>
      <c r="F258" s="222" t="s">
        <v>310</v>
      </c>
      <c r="G258" s="223" t="s">
        <v>172</v>
      </c>
      <c r="H258" s="224">
        <v>112.43000000000001</v>
      </c>
      <c r="I258" s="225"/>
      <c r="J258" s="226">
        <f>ROUND(I258*H258,2)</f>
        <v>0</v>
      </c>
      <c r="K258" s="227"/>
      <c r="L258" s="45"/>
      <c r="M258" s="228" t="s">
        <v>1</v>
      </c>
      <c r="N258" s="229" t="s">
        <v>38</v>
      </c>
      <c r="O258" s="92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2" t="s">
        <v>123</v>
      </c>
      <c r="AT258" s="232" t="s">
        <v>119</v>
      </c>
      <c r="AU258" s="232" t="s">
        <v>82</v>
      </c>
      <c r="AY258" s="18" t="s">
        <v>116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8" t="s">
        <v>80</v>
      </c>
      <c r="BK258" s="233">
        <f>ROUND(I258*H258,2)</f>
        <v>0</v>
      </c>
      <c r="BL258" s="18" t="s">
        <v>123</v>
      </c>
      <c r="BM258" s="232" t="s">
        <v>311</v>
      </c>
    </row>
    <row r="259" s="2" customFormat="1">
      <c r="A259" s="39"/>
      <c r="B259" s="40"/>
      <c r="C259" s="41"/>
      <c r="D259" s="234" t="s">
        <v>124</v>
      </c>
      <c r="E259" s="41"/>
      <c r="F259" s="235" t="s">
        <v>310</v>
      </c>
      <c r="G259" s="41"/>
      <c r="H259" s="41"/>
      <c r="I259" s="236"/>
      <c r="J259" s="41"/>
      <c r="K259" s="41"/>
      <c r="L259" s="45"/>
      <c r="M259" s="237"/>
      <c r="N259" s="238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124</v>
      </c>
      <c r="AU259" s="18" t="s">
        <v>82</v>
      </c>
    </row>
    <row r="260" s="15" customFormat="1">
      <c r="A260" s="15"/>
      <c r="B260" s="265"/>
      <c r="C260" s="266"/>
      <c r="D260" s="234" t="s">
        <v>174</v>
      </c>
      <c r="E260" s="267" t="s">
        <v>1</v>
      </c>
      <c r="F260" s="268" t="s">
        <v>306</v>
      </c>
      <c r="G260" s="266"/>
      <c r="H260" s="267" t="s">
        <v>1</v>
      </c>
      <c r="I260" s="269"/>
      <c r="J260" s="266"/>
      <c r="K260" s="266"/>
      <c r="L260" s="270"/>
      <c r="M260" s="271"/>
      <c r="N260" s="272"/>
      <c r="O260" s="272"/>
      <c r="P260" s="272"/>
      <c r="Q260" s="272"/>
      <c r="R260" s="272"/>
      <c r="S260" s="272"/>
      <c r="T260" s="27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4" t="s">
        <v>174</v>
      </c>
      <c r="AU260" s="274" t="s">
        <v>82</v>
      </c>
      <c r="AV260" s="15" t="s">
        <v>80</v>
      </c>
      <c r="AW260" s="15" t="s">
        <v>30</v>
      </c>
      <c r="AX260" s="15" t="s">
        <v>73</v>
      </c>
      <c r="AY260" s="274" t="s">
        <v>116</v>
      </c>
    </row>
    <row r="261" s="13" customFormat="1">
      <c r="A261" s="13"/>
      <c r="B261" s="243"/>
      <c r="C261" s="244"/>
      <c r="D261" s="234" t="s">
        <v>174</v>
      </c>
      <c r="E261" s="245" t="s">
        <v>1</v>
      </c>
      <c r="F261" s="246" t="s">
        <v>312</v>
      </c>
      <c r="G261" s="244"/>
      <c r="H261" s="247">
        <v>112.43000000000001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3" t="s">
        <v>174</v>
      </c>
      <c r="AU261" s="253" t="s">
        <v>82</v>
      </c>
      <c r="AV261" s="13" t="s">
        <v>82</v>
      </c>
      <c r="AW261" s="13" t="s">
        <v>30</v>
      </c>
      <c r="AX261" s="13" t="s">
        <v>73</v>
      </c>
      <c r="AY261" s="253" t="s">
        <v>116</v>
      </c>
    </row>
    <row r="262" s="14" customFormat="1">
      <c r="A262" s="14"/>
      <c r="B262" s="254"/>
      <c r="C262" s="255"/>
      <c r="D262" s="234" t="s">
        <v>174</v>
      </c>
      <c r="E262" s="256" t="s">
        <v>1</v>
      </c>
      <c r="F262" s="257" t="s">
        <v>176</v>
      </c>
      <c r="G262" s="255"/>
      <c r="H262" s="258">
        <v>112.43000000000001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4" t="s">
        <v>174</v>
      </c>
      <c r="AU262" s="264" t="s">
        <v>82</v>
      </c>
      <c r="AV262" s="14" t="s">
        <v>123</v>
      </c>
      <c r="AW262" s="14" t="s">
        <v>30</v>
      </c>
      <c r="AX262" s="14" t="s">
        <v>80</v>
      </c>
      <c r="AY262" s="264" t="s">
        <v>116</v>
      </c>
    </row>
    <row r="263" s="2" customFormat="1" ht="24.15" customHeight="1">
      <c r="A263" s="39"/>
      <c r="B263" s="40"/>
      <c r="C263" s="220" t="s">
        <v>236</v>
      </c>
      <c r="D263" s="220" t="s">
        <v>119</v>
      </c>
      <c r="E263" s="221" t="s">
        <v>313</v>
      </c>
      <c r="F263" s="222" t="s">
        <v>314</v>
      </c>
      <c r="G263" s="223" t="s">
        <v>172</v>
      </c>
      <c r="H263" s="224">
        <v>48.969999999999999</v>
      </c>
      <c r="I263" s="225"/>
      <c r="J263" s="226">
        <f>ROUND(I263*H263,2)</f>
        <v>0</v>
      </c>
      <c r="K263" s="227"/>
      <c r="L263" s="45"/>
      <c r="M263" s="228" t="s">
        <v>1</v>
      </c>
      <c r="N263" s="229" t="s">
        <v>38</v>
      </c>
      <c r="O263" s="92"/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2" t="s">
        <v>123</v>
      </c>
      <c r="AT263" s="232" t="s">
        <v>119</v>
      </c>
      <c r="AU263" s="232" t="s">
        <v>82</v>
      </c>
      <c r="AY263" s="18" t="s">
        <v>116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8" t="s">
        <v>80</v>
      </c>
      <c r="BK263" s="233">
        <f>ROUND(I263*H263,2)</f>
        <v>0</v>
      </c>
      <c r="BL263" s="18" t="s">
        <v>123</v>
      </c>
      <c r="BM263" s="232" t="s">
        <v>315</v>
      </c>
    </row>
    <row r="264" s="2" customFormat="1">
      <c r="A264" s="39"/>
      <c r="B264" s="40"/>
      <c r="C264" s="41"/>
      <c r="D264" s="234" t="s">
        <v>124</v>
      </c>
      <c r="E264" s="41"/>
      <c r="F264" s="235" t="s">
        <v>314</v>
      </c>
      <c r="G264" s="41"/>
      <c r="H264" s="41"/>
      <c r="I264" s="236"/>
      <c r="J264" s="41"/>
      <c r="K264" s="41"/>
      <c r="L264" s="45"/>
      <c r="M264" s="237"/>
      <c r="N264" s="238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124</v>
      </c>
      <c r="AU264" s="18" t="s">
        <v>82</v>
      </c>
    </row>
    <row r="265" s="15" customFormat="1">
      <c r="A265" s="15"/>
      <c r="B265" s="265"/>
      <c r="C265" s="266"/>
      <c r="D265" s="234" t="s">
        <v>174</v>
      </c>
      <c r="E265" s="267" t="s">
        <v>1</v>
      </c>
      <c r="F265" s="268" t="s">
        <v>297</v>
      </c>
      <c r="G265" s="266"/>
      <c r="H265" s="267" t="s">
        <v>1</v>
      </c>
      <c r="I265" s="269"/>
      <c r="J265" s="266"/>
      <c r="K265" s="266"/>
      <c r="L265" s="270"/>
      <c r="M265" s="271"/>
      <c r="N265" s="272"/>
      <c r="O265" s="272"/>
      <c r="P265" s="272"/>
      <c r="Q265" s="272"/>
      <c r="R265" s="272"/>
      <c r="S265" s="272"/>
      <c r="T265" s="27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4" t="s">
        <v>174</v>
      </c>
      <c r="AU265" s="274" t="s">
        <v>82</v>
      </c>
      <c r="AV265" s="15" t="s">
        <v>80</v>
      </c>
      <c r="AW265" s="15" t="s">
        <v>30</v>
      </c>
      <c r="AX265" s="15" t="s">
        <v>73</v>
      </c>
      <c r="AY265" s="274" t="s">
        <v>116</v>
      </c>
    </row>
    <row r="266" s="13" customFormat="1">
      <c r="A266" s="13"/>
      <c r="B266" s="243"/>
      <c r="C266" s="244"/>
      <c r="D266" s="234" t="s">
        <v>174</v>
      </c>
      <c r="E266" s="245" t="s">
        <v>1</v>
      </c>
      <c r="F266" s="246" t="s">
        <v>316</v>
      </c>
      <c r="G266" s="244"/>
      <c r="H266" s="247">
        <v>46.399999999999999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3" t="s">
        <v>174</v>
      </c>
      <c r="AU266" s="253" t="s">
        <v>82</v>
      </c>
      <c r="AV266" s="13" t="s">
        <v>82</v>
      </c>
      <c r="AW266" s="13" t="s">
        <v>30</v>
      </c>
      <c r="AX266" s="13" t="s">
        <v>73</v>
      </c>
      <c r="AY266" s="253" t="s">
        <v>116</v>
      </c>
    </row>
    <row r="267" s="15" customFormat="1">
      <c r="A267" s="15"/>
      <c r="B267" s="265"/>
      <c r="C267" s="266"/>
      <c r="D267" s="234" t="s">
        <v>174</v>
      </c>
      <c r="E267" s="267" t="s">
        <v>1</v>
      </c>
      <c r="F267" s="268" t="s">
        <v>306</v>
      </c>
      <c r="G267" s="266"/>
      <c r="H267" s="267" t="s">
        <v>1</v>
      </c>
      <c r="I267" s="269"/>
      <c r="J267" s="266"/>
      <c r="K267" s="266"/>
      <c r="L267" s="270"/>
      <c r="M267" s="271"/>
      <c r="N267" s="272"/>
      <c r="O267" s="272"/>
      <c r="P267" s="272"/>
      <c r="Q267" s="272"/>
      <c r="R267" s="272"/>
      <c r="S267" s="272"/>
      <c r="T267" s="27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4" t="s">
        <v>174</v>
      </c>
      <c r="AU267" s="274" t="s">
        <v>82</v>
      </c>
      <c r="AV267" s="15" t="s">
        <v>80</v>
      </c>
      <c r="AW267" s="15" t="s">
        <v>30</v>
      </c>
      <c r="AX267" s="15" t="s">
        <v>73</v>
      </c>
      <c r="AY267" s="274" t="s">
        <v>116</v>
      </c>
    </row>
    <row r="268" s="13" customFormat="1">
      <c r="A268" s="13"/>
      <c r="B268" s="243"/>
      <c r="C268" s="244"/>
      <c r="D268" s="234" t="s">
        <v>174</v>
      </c>
      <c r="E268" s="245" t="s">
        <v>1</v>
      </c>
      <c r="F268" s="246" t="s">
        <v>307</v>
      </c>
      <c r="G268" s="244"/>
      <c r="H268" s="247">
        <v>2.5699999999999998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3" t="s">
        <v>174</v>
      </c>
      <c r="AU268" s="253" t="s">
        <v>82</v>
      </c>
      <c r="AV268" s="13" t="s">
        <v>82</v>
      </c>
      <c r="AW268" s="13" t="s">
        <v>30</v>
      </c>
      <c r="AX268" s="13" t="s">
        <v>73</v>
      </c>
      <c r="AY268" s="253" t="s">
        <v>116</v>
      </c>
    </row>
    <row r="269" s="14" customFormat="1">
      <c r="A269" s="14"/>
      <c r="B269" s="254"/>
      <c r="C269" s="255"/>
      <c r="D269" s="234" t="s">
        <v>174</v>
      </c>
      <c r="E269" s="256" t="s">
        <v>1</v>
      </c>
      <c r="F269" s="257" t="s">
        <v>176</v>
      </c>
      <c r="G269" s="255"/>
      <c r="H269" s="258">
        <v>48.969999999999999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4" t="s">
        <v>174</v>
      </c>
      <c r="AU269" s="264" t="s">
        <v>82</v>
      </c>
      <c r="AV269" s="14" t="s">
        <v>123</v>
      </c>
      <c r="AW269" s="14" t="s">
        <v>30</v>
      </c>
      <c r="AX269" s="14" t="s">
        <v>80</v>
      </c>
      <c r="AY269" s="264" t="s">
        <v>116</v>
      </c>
    </row>
    <row r="270" s="2" customFormat="1" ht="24.15" customHeight="1">
      <c r="A270" s="39"/>
      <c r="B270" s="40"/>
      <c r="C270" s="220" t="s">
        <v>317</v>
      </c>
      <c r="D270" s="220" t="s">
        <v>119</v>
      </c>
      <c r="E270" s="221" t="s">
        <v>318</v>
      </c>
      <c r="F270" s="222" t="s">
        <v>319</v>
      </c>
      <c r="G270" s="223" t="s">
        <v>172</v>
      </c>
      <c r="H270" s="224">
        <v>112.43000000000001</v>
      </c>
      <c r="I270" s="225"/>
      <c r="J270" s="226">
        <f>ROUND(I270*H270,2)</f>
        <v>0</v>
      </c>
      <c r="K270" s="227"/>
      <c r="L270" s="45"/>
      <c r="M270" s="228" t="s">
        <v>1</v>
      </c>
      <c r="N270" s="229" t="s">
        <v>38</v>
      </c>
      <c r="O270" s="92"/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2" t="s">
        <v>123</v>
      </c>
      <c r="AT270" s="232" t="s">
        <v>119</v>
      </c>
      <c r="AU270" s="232" t="s">
        <v>82</v>
      </c>
      <c r="AY270" s="18" t="s">
        <v>116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80</v>
      </c>
      <c r="BK270" s="233">
        <f>ROUND(I270*H270,2)</f>
        <v>0</v>
      </c>
      <c r="BL270" s="18" t="s">
        <v>123</v>
      </c>
      <c r="BM270" s="232" t="s">
        <v>320</v>
      </c>
    </row>
    <row r="271" s="2" customFormat="1">
      <c r="A271" s="39"/>
      <c r="B271" s="40"/>
      <c r="C271" s="41"/>
      <c r="D271" s="234" t="s">
        <v>124</v>
      </c>
      <c r="E271" s="41"/>
      <c r="F271" s="235" t="s">
        <v>319</v>
      </c>
      <c r="G271" s="41"/>
      <c r="H271" s="41"/>
      <c r="I271" s="236"/>
      <c r="J271" s="41"/>
      <c r="K271" s="41"/>
      <c r="L271" s="45"/>
      <c r="M271" s="237"/>
      <c r="N271" s="238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124</v>
      </c>
      <c r="AU271" s="18" t="s">
        <v>82</v>
      </c>
    </row>
    <row r="272" s="15" customFormat="1">
      <c r="A272" s="15"/>
      <c r="B272" s="265"/>
      <c r="C272" s="266"/>
      <c r="D272" s="234" t="s">
        <v>174</v>
      </c>
      <c r="E272" s="267" t="s">
        <v>1</v>
      </c>
      <c r="F272" s="268" t="s">
        <v>306</v>
      </c>
      <c r="G272" s="266"/>
      <c r="H272" s="267" t="s">
        <v>1</v>
      </c>
      <c r="I272" s="269"/>
      <c r="J272" s="266"/>
      <c r="K272" s="266"/>
      <c r="L272" s="270"/>
      <c r="M272" s="271"/>
      <c r="N272" s="272"/>
      <c r="O272" s="272"/>
      <c r="P272" s="272"/>
      <c r="Q272" s="272"/>
      <c r="R272" s="272"/>
      <c r="S272" s="272"/>
      <c r="T272" s="273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4" t="s">
        <v>174</v>
      </c>
      <c r="AU272" s="274" t="s">
        <v>82</v>
      </c>
      <c r="AV272" s="15" t="s">
        <v>80</v>
      </c>
      <c r="AW272" s="15" t="s">
        <v>30</v>
      </c>
      <c r="AX272" s="15" t="s">
        <v>73</v>
      </c>
      <c r="AY272" s="274" t="s">
        <v>116</v>
      </c>
    </row>
    <row r="273" s="13" customFormat="1">
      <c r="A273" s="13"/>
      <c r="B273" s="243"/>
      <c r="C273" s="244"/>
      <c r="D273" s="234" t="s">
        <v>174</v>
      </c>
      <c r="E273" s="245" t="s">
        <v>1</v>
      </c>
      <c r="F273" s="246" t="s">
        <v>312</v>
      </c>
      <c r="G273" s="244"/>
      <c r="H273" s="247">
        <v>112.43000000000001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3" t="s">
        <v>174</v>
      </c>
      <c r="AU273" s="253" t="s">
        <v>82</v>
      </c>
      <c r="AV273" s="13" t="s">
        <v>82</v>
      </c>
      <c r="AW273" s="13" t="s">
        <v>30</v>
      </c>
      <c r="AX273" s="13" t="s">
        <v>73</v>
      </c>
      <c r="AY273" s="253" t="s">
        <v>116</v>
      </c>
    </row>
    <row r="274" s="14" customFormat="1">
      <c r="A274" s="14"/>
      <c r="B274" s="254"/>
      <c r="C274" s="255"/>
      <c r="D274" s="234" t="s">
        <v>174</v>
      </c>
      <c r="E274" s="256" t="s">
        <v>1</v>
      </c>
      <c r="F274" s="257" t="s">
        <v>176</v>
      </c>
      <c r="G274" s="255"/>
      <c r="H274" s="258">
        <v>112.43000000000001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4" t="s">
        <v>174</v>
      </c>
      <c r="AU274" s="264" t="s">
        <v>82</v>
      </c>
      <c r="AV274" s="14" t="s">
        <v>123</v>
      </c>
      <c r="AW274" s="14" t="s">
        <v>30</v>
      </c>
      <c r="AX274" s="14" t="s">
        <v>80</v>
      </c>
      <c r="AY274" s="264" t="s">
        <v>116</v>
      </c>
    </row>
    <row r="275" s="2" customFormat="1" ht="24.15" customHeight="1">
      <c r="A275" s="39"/>
      <c r="B275" s="40"/>
      <c r="C275" s="220" t="s">
        <v>241</v>
      </c>
      <c r="D275" s="220" t="s">
        <v>119</v>
      </c>
      <c r="E275" s="221" t="s">
        <v>321</v>
      </c>
      <c r="F275" s="222" t="s">
        <v>322</v>
      </c>
      <c r="G275" s="223" t="s">
        <v>172</v>
      </c>
      <c r="H275" s="224">
        <v>85.5</v>
      </c>
      <c r="I275" s="225"/>
      <c r="J275" s="226">
        <f>ROUND(I275*H275,2)</f>
        <v>0</v>
      </c>
      <c r="K275" s="227"/>
      <c r="L275" s="45"/>
      <c r="M275" s="228" t="s">
        <v>1</v>
      </c>
      <c r="N275" s="229" t="s">
        <v>38</v>
      </c>
      <c r="O275" s="92"/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2" t="s">
        <v>123</v>
      </c>
      <c r="AT275" s="232" t="s">
        <v>119</v>
      </c>
      <c r="AU275" s="232" t="s">
        <v>82</v>
      </c>
      <c r="AY275" s="18" t="s">
        <v>116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8" t="s">
        <v>80</v>
      </c>
      <c r="BK275" s="233">
        <f>ROUND(I275*H275,2)</f>
        <v>0</v>
      </c>
      <c r="BL275" s="18" t="s">
        <v>123</v>
      </c>
      <c r="BM275" s="232" t="s">
        <v>323</v>
      </c>
    </row>
    <row r="276" s="2" customFormat="1">
      <c r="A276" s="39"/>
      <c r="B276" s="40"/>
      <c r="C276" s="41"/>
      <c r="D276" s="234" t="s">
        <v>124</v>
      </c>
      <c r="E276" s="41"/>
      <c r="F276" s="235" t="s">
        <v>322</v>
      </c>
      <c r="G276" s="41"/>
      <c r="H276" s="41"/>
      <c r="I276" s="236"/>
      <c r="J276" s="41"/>
      <c r="K276" s="41"/>
      <c r="L276" s="45"/>
      <c r="M276" s="237"/>
      <c r="N276" s="238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124</v>
      </c>
      <c r="AU276" s="18" t="s">
        <v>82</v>
      </c>
    </row>
    <row r="277" s="15" customFormat="1">
      <c r="A277" s="15"/>
      <c r="B277" s="265"/>
      <c r="C277" s="266"/>
      <c r="D277" s="234" t="s">
        <v>174</v>
      </c>
      <c r="E277" s="267" t="s">
        <v>1</v>
      </c>
      <c r="F277" s="268" t="s">
        <v>297</v>
      </c>
      <c r="G277" s="266"/>
      <c r="H277" s="267" t="s">
        <v>1</v>
      </c>
      <c r="I277" s="269"/>
      <c r="J277" s="266"/>
      <c r="K277" s="266"/>
      <c r="L277" s="270"/>
      <c r="M277" s="271"/>
      <c r="N277" s="272"/>
      <c r="O277" s="272"/>
      <c r="P277" s="272"/>
      <c r="Q277" s="272"/>
      <c r="R277" s="272"/>
      <c r="S277" s="272"/>
      <c r="T277" s="27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4" t="s">
        <v>174</v>
      </c>
      <c r="AU277" s="274" t="s">
        <v>82</v>
      </c>
      <c r="AV277" s="15" t="s">
        <v>80</v>
      </c>
      <c r="AW277" s="15" t="s">
        <v>30</v>
      </c>
      <c r="AX277" s="15" t="s">
        <v>73</v>
      </c>
      <c r="AY277" s="274" t="s">
        <v>116</v>
      </c>
    </row>
    <row r="278" s="13" customFormat="1">
      <c r="A278" s="13"/>
      <c r="B278" s="243"/>
      <c r="C278" s="244"/>
      <c r="D278" s="234" t="s">
        <v>174</v>
      </c>
      <c r="E278" s="245" t="s">
        <v>1</v>
      </c>
      <c r="F278" s="246" t="s">
        <v>324</v>
      </c>
      <c r="G278" s="244"/>
      <c r="H278" s="247">
        <v>85.5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174</v>
      </c>
      <c r="AU278" s="253" t="s">
        <v>82</v>
      </c>
      <c r="AV278" s="13" t="s">
        <v>82</v>
      </c>
      <c r="AW278" s="13" t="s">
        <v>30</v>
      </c>
      <c r="AX278" s="13" t="s">
        <v>73</v>
      </c>
      <c r="AY278" s="253" t="s">
        <v>116</v>
      </c>
    </row>
    <row r="279" s="14" customFormat="1">
      <c r="A279" s="14"/>
      <c r="B279" s="254"/>
      <c r="C279" s="255"/>
      <c r="D279" s="234" t="s">
        <v>174</v>
      </c>
      <c r="E279" s="256" t="s">
        <v>1</v>
      </c>
      <c r="F279" s="257" t="s">
        <v>176</v>
      </c>
      <c r="G279" s="255"/>
      <c r="H279" s="258">
        <v>85.5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4" t="s">
        <v>174</v>
      </c>
      <c r="AU279" s="264" t="s">
        <v>82</v>
      </c>
      <c r="AV279" s="14" t="s">
        <v>123</v>
      </c>
      <c r="AW279" s="14" t="s">
        <v>30</v>
      </c>
      <c r="AX279" s="14" t="s">
        <v>80</v>
      </c>
      <c r="AY279" s="264" t="s">
        <v>116</v>
      </c>
    </row>
    <row r="280" s="2" customFormat="1" ht="49.05" customHeight="1">
      <c r="A280" s="39"/>
      <c r="B280" s="40"/>
      <c r="C280" s="220" t="s">
        <v>325</v>
      </c>
      <c r="D280" s="220" t="s">
        <v>119</v>
      </c>
      <c r="E280" s="221" t="s">
        <v>326</v>
      </c>
      <c r="F280" s="222" t="s">
        <v>327</v>
      </c>
      <c r="G280" s="223" t="s">
        <v>172</v>
      </c>
      <c r="H280" s="224">
        <v>115</v>
      </c>
      <c r="I280" s="225"/>
      <c r="J280" s="226">
        <f>ROUND(I280*H280,2)</f>
        <v>0</v>
      </c>
      <c r="K280" s="227"/>
      <c r="L280" s="45"/>
      <c r="M280" s="228" t="s">
        <v>1</v>
      </c>
      <c r="N280" s="229" t="s">
        <v>38</v>
      </c>
      <c r="O280" s="92"/>
      <c r="P280" s="230">
        <f>O280*H280</f>
        <v>0</v>
      </c>
      <c r="Q280" s="230">
        <v>0</v>
      </c>
      <c r="R280" s="230">
        <f>Q280*H280</f>
        <v>0</v>
      </c>
      <c r="S280" s="230">
        <v>0</v>
      </c>
      <c r="T280" s="23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2" t="s">
        <v>123</v>
      </c>
      <c r="AT280" s="232" t="s">
        <v>119</v>
      </c>
      <c r="AU280" s="232" t="s">
        <v>82</v>
      </c>
      <c r="AY280" s="18" t="s">
        <v>116</v>
      </c>
      <c r="BE280" s="233">
        <f>IF(N280="základní",J280,0)</f>
        <v>0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8" t="s">
        <v>80</v>
      </c>
      <c r="BK280" s="233">
        <f>ROUND(I280*H280,2)</f>
        <v>0</v>
      </c>
      <c r="BL280" s="18" t="s">
        <v>123</v>
      </c>
      <c r="BM280" s="232" t="s">
        <v>328</v>
      </c>
    </row>
    <row r="281" s="2" customFormat="1">
      <c r="A281" s="39"/>
      <c r="B281" s="40"/>
      <c r="C281" s="41"/>
      <c r="D281" s="234" t="s">
        <v>124</v>
      </c>
      <c r="E281" s="41"/>
      <c r="F281" s="235" t="s">
        <v>327</v>
      </c>
      <c r="G281" s="41"/>
      <c r="H281" s="41"/>
      <c r="I281" s="236"/>
      <c r="J281" s="41"/>
      <c r="K281" s="41"/>
      <c r="L281" s="45"/>
      <c r="M281" s="237"/>
      <c r="N281" s="238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124</v>
      </c>
      <c r="AU281" s="18" t="s">
        <v>82</v>
      </c>
    </row>
    <row r="282" s="13" customFormat="1">
      <c r="A282" s="13"/>
      <c r="B282" s="243"/>
      <c r="C282" s="244"/>
      <c r="D282" s="234" t="s">
        <v>174</v>
      </c>
      <c r="E282" s="245" t="s">
        <v>1</v>
      </c>
      <c r="F282" s="246" t="s">
        <v>179</v>
      </c>
      <c r="G282" s="244"/>
      <c r="H282" s="247">
        <v>115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3" t="s">
        <v>174</v>
      </c>
      <c r="AU282" s="253" t="s">
        <v>82</v>
      </c>
      <c r="AV282" s="13" t="s">
        <v>82</v>
      </c>
      <c r="AW282" s="13" t="s">
        <v>30</v>
      </c>
      <c r="AX282" s="13" t="s">
        <v>73</v>
      </c>
      <c r="AY282" s="253" t="s">
        <v>116</v>
      </c>
    </row>
    <row r="283" s="14" customFormat="1">
      <c r="A283" s="14"/>
      <c r="B283" s="254"/>
      <c r="C283" s="255"/>
      <c r="D283" s="234" t="s">
        <v>174</v>
      </c>
      <c r="E283" s="256" t="s">
        <v>1</v>
      </c>
      <c r="F283" s="257" t="s">
        <v>176</v>
      </c>
      <c r="G283" s="255"/>
      <c r="H283" s="258">
        <v>115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4" t="s">
        <v>174</v>
      </c>
      <c r="AU283" s="264" t="s">
        <v>82</v>
      </c>
      <c r="AV283" s="14" t="s">
        <v>123</v>
      </c>
      <c r="AW283" s="14" t="s">
        <v>30</v>
      </c>
      <c r="AX283" s="14" t="s">
        <v>80</v>
      </c>
      <c r="AY283" s="264" t="s">
        <v>116</v>
      </c>
    </row>
    <row r="284" s="2" customFormat="1" ht="24.15" customHeight="1">
      <c r="A284" s="39"/>
      <c r="B284" s="40"/>
      <c r="C284" s="220" t="s">
        <v>245</v>
      </c>
      <c r="D284" s="220" t="s">
        <v>119</v>
      </c>
      <c r="E284" s="221" t="s">
        <v>329</v>
      </c>
      <c r="F284" s="222" t="s">
        <v>330</v>
      </c>
      <c r="G284" s="223" t="s">
        <v>172</v>
      </c>
      <c r="H284" s="224">
        <v>115</v>
      </c>
      <c r="I284" s="225"/>
      <c r="J284" s="226">
        <f>ROUND(I284*H284,2)</f>
        <v>0</v>
      </c>
      <c r="K284" s="227"/>
      <c r="L284" s="45"/>
      <c r="M284" s="228" t="s">
        <v>1</v>
      </c>
      <c r="N284" s="229" t="s">
        <v>38</v>
      </c>
      <c r="O284" s="92"/>
      <c r="P284" s="230">
        <f>O284*H284</f>
        <v>0</v>
      </c>
      <c r="Q284" s="230">
        <v>0</v>
      </c>
      <c r="R284" s="230">
        <f>Q284*H284</f>
        <v>0</v>
      </c>
      <c r="S284" s="230">
        <v>0</v>
      </c>
      <c r="T284" s="23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2" t="s">
        <v>123</v>
      </c>
      <c r="AT284" s="232" t="s">
        <v>119</v>
      </c>
      <c r="AU284" s="232" t="s">
        <v>82</v>
      </c>
      <c r="AY284" s="18" t="s">
        <v>116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8" t="s">
        <v>80</v>
      </c>
      <c r="BK284" s="233">
        <f>ROUND(I284*H284,2)</f>
        <v>0</v>
      </c>
      <c r="BL284" s="18" t="s">
        <v>123</v>
      </c>
      <c r="BM284" s="232" t="s">
        <v>331</v>
      </c>
    </row>
    <row r="285" s="2" customFormat="1">
      <c r="A285" s="39"/>
      <c r="B285" s="40"/>
      <c r="C285" s="41"/>
      <c r="D285" s="234" t="s">
        <v>124</v>
      </c>
      <c r="E285" s="41"/>
      <c r="F285" s="235" t="s">
        <v>330</v>
      </c>
      <c r="G285" s="41"/>
      <c r="H285" s="41"/>
      <c r="I285" s="236"/>
      <c r="J285" s="41"/>
      <c r="K285" s="41"/>
      <c r="L285" s="45"/>
      <c r="M285" s="237"/>
      <c r="N285" s="238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124</v>
      </c>
      <c r="AU285" s="18" t="s">
        <v>82</v>
      </c>
    </row>
    <row r="286" s="13" customFormat="1">
      <c r="A286" s="13"/>
      <c r="B286" s="243"/>
      <c r="C286" s="244"/>
      <c r="D286" s="234" t="s">
        <v>174</v>
      </c>
      <c r="E286" s="245" t="s">
        <v>1</v>
      </c>
      <c r="F286" s="246" t="s">
        <v>179</v>
      </c>
      <c r="G286" s="244"/>
      <c r="H286" s="247">
        <v>115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3" t="s">
        <v>174</v>
      </c>
      <c r="AU286" s="253" t="s">
        <v>82</v>
      </c>
      <c r="AV286" s="13" t="s">
        <v>82</v>
      </c>
      <c r="AW286" s="13" t="s">
        <v>30</v>
      </c>
      <c r="AX286" s="13" t="s">
        <v>73</v>
      </c>
      <c r="AY286" s="253" t="s">
        <v>116</v>
      </c>
    </row>
    <row r="287" s="14" customFormat="1">
      <c r="A287" s="14"/>
      <c r="B287" s="254"/>
      <c r="C287" s="255"/>
      <c r="D287" s="234" t="s">
        <v>174</v>
      </c>
      <c r="E287" s="256" t="s">
        <v>1</v>
      </c>
      <c r="F287" s="257" t="s">
        <v>176</v>
      </c>
      <c r="G287" s="255"/>
      <c r="H287" s="258">
        <v>115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4" t="s">
        <v>174</v>
      </c>
      <c r="AU287" s="264" t="s">
        <v>82</v>
      </c>
      <c r="AV287" s="14" t="s">
        <v>123</v>
      </c>
      <c r="AW287" s="14" t="s">
        <v>30</v>
      </c>
      <c r="AX287" s="14" t="s">
        <v>80</v>
      </c>
      <c r="AY287" s="264" t="s">
        <v>116</v>
      </c>
    </row>
    <row r="288" s="2" customFormat="1" ht="24.15" customHeight="1">
      <c r="A288" s="39"/>
      <c r="B288" s="40"/>
      <c r="C288" s="220" t="s">
        <v>332</v>
      </c>
      <c r="D288" s="220" t="s">
        <v>119</v>
      </c>
      <c r="E288" s="221" t="s">
        <v>333</v>
      </c>
      <c r="F288" s="222" t="s">
        <v>334</v>
      </c>
      <c r="G288" s="223" t="s">
        <v>172</v>
      </c>
      <c r="H288" s="224">
        <v>115</v>
      </c>
      <c r="I288" s="225"/>
      <c r="J288" s="226">
        <f>ROUND(I288*H288,2)</f>
        <v>0</v>
      </c>
      <c r="K288" s="227"/>
      <c r="L288" s="45"/>
      <c r="M288" s="228" t="s">
        <v>1</v>
      </c>
      <c r="N288" s="229" t="s">
        <v>38</v>
      </c>
      <c r="O288" s="92"/>
      <c r="P288" s="230">
        <f>O288*H288</f>
        <v>0</v>
      </c>
      <c r="Q288" s="230">
        <v>0</v>
      </c>
      <c r="R288" s="230">
        <f>Q288*H288</f>
        <v>0</v>
      </c>
      <c r="S288" s="230">
        <v>0</v>
      </c>
      <c r="T288" s="23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2" t="s">
        <v>123</v>
      </c>
      <c r="AT288" s="232" t="s">
        <v>119</v>
      </c>
      <c r="AU288" s="232" t="s">
        <v>82</v>
      </c>
      <c r="AY288" s="18" t="s">
        <v>116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8" t="s">
        <v>80</v>
      </c>
      <c r="BK288" s="233">
        <f>ROUND(I288*H288,2)</f>
        <v>0</v>
      </c>
      <c r="BL288" s="18" t="s">
        <v>123</v>
      </c>
      <c r="BM288" s="232" t="s">
        <v>335</v>
      </c>
    </row>
    <row r="289" s="2" customFormat="1">
      <c r="A289" s="39"/>
      <c r="B289" s="40"/>
      <c r="C289" s="41"/>
      <c r="D289" s="234" t="s">
        <v>124</v>
      </c>
      <c r="E289" s="41"/>
      <c r="F289" s="235" t="s">
        <v>334</v>
      </c>
      <c r="G289" s="41"/>
      <c r="H289" s="41"/>
      <c r="I289" s="236"/>
      <c r="J289" s="41"/>
      <c r="K289" s="41"/>
      <c r="L289" s="45"/>
      <c r="M289" s="237"/>
      <c r="N289" s="238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124</v>
      </c>
      <c r="AU289" s="18" t="s">
        <v>82</v>
      </c>
    </row>
    <row r="290" s="13" customFormat="1">
      <c r="A290" s="13"/>
      <c r="B290" s="243"/>
      <c r="C290" s="244"/>
      <c r="D290" s="234" t="s">
        <v>174</v>
      </c>
      <c r="E290" s="245" t="s">
        <v>1</v>
      </c>
      <c r="F290" s="246" t="s">
        <v>179</v>
      </c>
      <c r="G290" s="244"/>
      <c r="H290" s="247">
        <v>115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3" t="s">
        <v>174</v>
      </c>
      <c r="AU290" s="253" t="s">
        <v>82</v>
      </c>
      <c r="AV290" s="13" t="s">
        <v>82</v>
      </c>
      <c r="AW290" s="13" t="s">
        <v>30</v>
      </c>
      <c r="AX290" s="13" t="s">
        <v>73</v>
      </c>
      <c r="AY290" s="253" t="s">
        <v>116</v>
      </c>
    </row>
    <row r="291" s="14" customFormat="1">
      <c r="A291" s="14"/>
      <c r="B291" s="254"/>
      <c r="C291" s="255"/>
      <c r="D291" s="234" t="s">
        <v>174</v>
      </c>
      <c r="E291" s="256" t="s">
        <v>1</v>
      </c>
      <c r="F291" s="257" t="s">
        <v>176</v>
      </c>
      <c r="G291" s="255"/>
      <c r="H291" s="258">
        <v>115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4" t="s">
        <v>174</v>
      </c>
      <c r="AU291" s="264" t="s">
        <v>82</v>
      </c>
      <c r="AV291" s="14" t="s">
        <v>123</v>
      </c>
      <c r="AW291" s="14" t="s">
        <v>30</v>
      </c>
      <c r="AX291" s="14" t="s">
        <v>80</v>
      </c>
      <c r="AY291" s="264" t="s">
        <v>116</v>
      </c>
    </row>
    <row r="292" s="2" customFormat="1" ht="44.25" customHeight="1">
      <c r="A292" s="39"/>
      <c r="B292" s="40"/>
      <c r="C292" s="220" t="s">
        <v>249</v>
      </c>
      <c r="D292" s="220" t="s">
        <v>119</v>
      </c>
      <c r="E292" s="221" t="s">
        <v>336</v>
      </c>
      <c r="F292" s="222" t="s">
        <v>337</v>
      </c>
      <c r="G292" s="223" t="s">
        <v>172</v>
      </c>
      <c r="H292" s="224">
        <v>115</v>
      </c>
      <c r="I292" s="225"/>
      <c r="J292" s="226">
        <f>ROUND(I292*H292,2)</f>
        <v>0</v>
      </c>
      <c r="K292" s="227"/>
      <c r="L292" s="45"/>
      <c r="M292" s="228" t="s">
        <v>1</v>
      </c>
      <c r="N292" s="229" t="s">
        <v>38</v>
      </c>
      <c r="O292" s="92"/>
      <c r="P292" s="230">
        <f>O292*H292</f>
        <v>0</v>
      </c>
      <c r="Q292" s="230">
        <v>0</v>
      </c>
      <c r="R292" s="230">
        <f>Q292*H292</f>
        <v>0</v>
      </c>
      <c r="S292" s="230">
        <v>0</v>
      </c>
      <c r="T292" s="23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2" t="s">
        <v>123</v>
      </c>
      <c r="AT292" s="232" t="s">
        <v>119</v>
      </c>
      <c r="AU292" s="232" t="s">
        <v>82</v>
      </c>
      <c r="AY292" s="18" t="s">
        <v>116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8" t="s">
        <v>80</v>
      </c>
      <c r="BK292" s="233">
        <f>ROUND(I292*H292,2)</f>
        <v>0</v>
      </c>
      <c r="BL292" s="18" t="s">
        <v>123</v>
      </c>
      <c r="BM292" s="232" t="s">
        <v>338</v>
      </c>
    </row>
    <row r="293" s="2" customFormat="1">
      <c r="A293" s="39"/>
      <c r="B293" s="40"/>
      <c r="C293" s="41"/>
      <c r="D293" s="234" t="s">
        <v>124</v>
      </c>
      <c r="E293" s="41"/>
      <c r="F293" s="235" t="s">
        <v>337</v>
      </c>
      <c r="G293" s="41"/>
      <c r="H293" s="41"/>
      <c r="I293" s="236"/>
      <c r="J293" s="41"/>
      <c r="K293" s="41"/>
      <c r="L293" s="45"/>
      <c r="M293" s="237"/>
      <c r="N293" s="238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124</v>
      </c>
      <c r="AU293" s="18" t="s">
        <v>82</v>
      </c>
    </row>
    <row r="294" s="13" customFormat="1">
      <c r="A294" s="13"/>
      <c r="B294" s="243"/>
      <c r="C294" s="244"/>
      <c r="D294" s="234" t="s">
        <v>174</v>
      </c>
      <c r="E294" s="245" t="s">
        <v>1</v>
      </c>
      <c r="F294" s="246" t="s">
        <v>179</v>
      </c>
      <c r="G294" s="244"/>
      <c r="H294" s="247">
        <v>115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174</v>
      </c>
      <c r="AU294" s="253" t="s">
        <v>82</v>
      </c>
      <c r="AV294" s="13" t="s">
        <v>82</v>
      </c>
      <c r="AW294" s="13" t="s">
        <v>30</v>
      </c>
      <c r="AX294" s="13" t="s">
        <v>73</v>
      </c>
      <c r="AY294" s="253" t="s">
        <v>116</v>
      </c>
    </row>
    <row r="295" s="14" customFormat="1">
      <c r="A295" s="14"/>
      <c r="B295" s="254"/>
      <c r="C295" s="255"/>
      <c r="D295" s="234" t="s">
        <v>174</v>
      </c>
      <c r="E295" s="256" t="s">
        <v>1</v>
      </c>
      <c r="F295" s="257" t="s">
        <v>176</v>
      </c>
      <c r="G295" s="255"/>
      <c r="H295" s="258">
        <v>115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4" t="s">
        <v>174</v>
      </c>
      <c r="AU295" s="264" t="s">
        <v>82</v>
      </c>
      <c r="AV295" s="14" t="s">
        <v>123</v>
      </c>
      <c r="AW295" s="14" t="s">
        <v>30</v>
      </c>
      <c r="AX295" s="14" t="s">
        <v>80</v>
      </c>
      <c r="AY295" s="264" t="s">
        <v>116</v>
      </c>
    </row>
    <row r="296" s="2" customFormat="1" ht="44.25" customHeight="1">
      <c r="A296" s="39"/>
      <c r="B296" s="40"/>
      <c r="C296" s="220" t="s">
        <v>339</v>
      </c>
      <c r="D296" s="220" t="s">
        <v>119</v>
      </c>
      <c r="E296" s="221" t="s">
        <v>340</v>
      </c>
      <c r="F296" s="222" t="s">
        <v>341</v>
      </c>
      <c r="G296" s="223" t="s">
        <v>172</v>
      </c>
      <c r="H296" s="224">
        <v>115</v>
      </c>
      <c r="I296" s="225"/>
      <c r="J296" s="226">
        <f>ROUND(I296*H296,2)</f>
        <v>0</v>
      </c>
      <c r="K296" s="227"/>
      <c r="L296" s="45"/>
      <c r="M296" s="228" t="s">
        <v>1</v>
      </c>
      <c r="N296" s="229" t="s">
        <v>38</v>
      </c>
      <c r="O296" s="92"/>
      <c r="P296" s="230">
        <f>O296*H296</f>
        <v>0</v>
      </c>
      <c r="Q296" s="230">
        <v>0</v>
      </c>
      <c r="R296" s="230">
        <f>Q296*H296</f>
        <v>0</v>
      </c>
      <c r="S296" s="230">
        <v>0</v>
      </c>
      <c r="T296" s="23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2" t="s">
        <v>123</v>
      </c>
      <c r="AT296" s="232" t="s">
        <v>119</v>
      </c>
      <c r="AU296" s="232" t="s">
        <v>82</v>
      </c>
      <c r="AY296" s="18" t="s">
        <v>116</v>
      </c>
      <c r="BE296" s="233">
        <f>IF(N296="základní",J296,0)</f>
        <v>0</v>
      </c>
      <c r="BF296" s="233">
        <f>IF(N296="snížená",J296,0)</f>
        <v>0</v>
      </c>
      <c r="BG296" s="233">
        <f>IF(N296="zákl. přenesená",J296,0)</f>
        <v>0</v>
      </c>
      <c r="BH296" s="233">
        <f>IF(N296="sníž. přenesená",J296,0)</f>
        <v>0</v>
      </c>
      <c r="BI296" s="233">
        <f>IF(N296="nulová",J296,0)</f>
        <v>0</v>
      </c>
      <c r="BJ296" s="18" t="s">
        <v>80</v>
      </c>
      <c r="BK296" s="233">
        <f>ROUND(I296*H296,2)</f>
        <v>0</v>
      </c>
      <c r="BL296" s="18" t="s">
        <v>123</v>
      </c>
      <c r="BM296" s="232" t="s">
        <v>342</v>
      </c>
    </row>
    <row r="297" s="2" customFormat="1">
      <c r="A297" s="39"/>
      <c r="B297" s="40"/>
      <c r="C297" s="41"/>
      <c r="D297" s="234" t="s">
        <v>124</v>
      </c>
      <c r="E297" s="41"/>
      <c r="F297" s="235" t="s">
        <v>341</v>
      </c>
      <c r="G297" s="41"/>
      <c r="H297" s="41"/>
      <c r="I297" s="236"/>
      <c r="J297" s="41"/>
      <c r="K297" s="41"/>
      <c r="L297" s="45"/>
      <c r="M297" s="237"/>
      <c r="N297" s="238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124</v>
      </c>
      <c r="AU297" s="18" t="s">
        <v>82</v>
      </c>
    </row>
    <row r="298" s="13" customFormat="1">
      <c r="A298" s="13"/>
      <c r="B298" s="243"/>
      <c r="C298" s="244"/>
      <c r="D298" s="234" t="s">
        <v>174</v>
      </c>
      <c r="E298" s="245" t="s">
        <v>1</v>
      </c>
      <c r="F298" s="246" t="s">
        <v>179</v>
      </c>
      <c r="G298" s="244"/>
      <c r="H298" s="247">
        <v>115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3" t="s">
        <v>174</v>
      </c>
      <c r="AU298" s="253" t="s">
        <v>82</v>
      </c>
      <c r="AV298" s="13" t="s">
        <v>82</v>
      </c>
      <c r="AW298" s="13" t="s">
        <v>30</v>
      </c>
      <c r="AX298" s="13" t="s">
        <v>73</v>
      </c>
      <c r="AY298" s="253" t="s">
        <v>116</v>
      </c>
    </row>
    <row r="299" s="14" customFormat="1">
      <c r="A299" s="14"/>
      <c r="B299" s="254"/>
      <c r="C299" s="255"/>
      <c r="D299" s="234" t="s">
        <v>174</v>
      </c>
      <c r="E299" s="256" t="s">
        <v>1</v>
      </c>
      <c r="F299" s="257" t="s">
        <v>176</v>
      </c>
      <c r="G299" s="255"/>
      <c r="H299" s="258">
        <v>115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4" t="s">
        <v>174</v>
      </c>
      <c r="AU299" s="264" t="s">
        <v>82</v>
      </c>
      <c r="AV299" s="14" t="s">
        <v>123</v>
      </c>
      <c r="AW299" s="14" t="s">
        <v>30</v>
      </c>
      <c r="AX299" s="14" t="s">
        <v>80</v>
      </c>
      <c r="AY299" s="264" t="s">
        <v>116</v>
      </c>
    </row>
    <row r="300" s="2" customFormat="1" ht="24.15" customHeight="1">
      <c r="A300" s="39"/>
      <c r="B300" s="40"/>
      <c r="C300" s="220" t="s">
        <v>254</v>
      </c>
      <c r="D300" s="220" t="s">
        <v>119</v>
      </c>
      <c r="E300" s="221" t="s">
        <v>343</v>
      </c>
      <c r="F300" s="222" t="s">
        <v>344</v>
      </c>
      <c r="G300" s="223" t="s">
        <v>172</v>
      </c>
      <c r="H300" s="224">
        <v>131.90000000000001</v>
      </c>
      <c r="I300" s="225"/>
      <c r="J300" s="226">
        <f>ROUND(I300*H300,2)</f>
        <v>0</v>
      </c>
      <c r="K300" s="227"/>
      <c r="L300" s="45"/>
      <c r="M300" s="228" t="s">
        <v>1</v>
      </c>
      <c r="N300" s="229" t="s">
        <v>38</v>
      </c>
      <c r="O300" s="92"/>
      <c r="P300" s="230">
        <f>O300*H300</f>
        <v>0</v>
      </c>
      <c r="Q300" s="230">
        <v>0</v>
      </c>
      <c r="R300" s="230">
        <f>Q300*H300</f>
        <v>0</v>
      </c>
      <c r="S300" s="230">
        <v>0</v>
      </c>
      <c r="T300" s="23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2" t="s">
        <v>123</v>
      </c>
      <c r="AT300" s="232" t="s">
        <v>119</v>
      </c>
      <c r="AU300" s="232" t="s">
        <v>82</v>
      </c>
      <c r="AY300" s="18" t="s">
        <v>116</v>
      </c>
      <c r="BE300" s="233">
        <f>IF(N300="základní",J300,0)</f>
        <v>0</v>
      </c>
      <c r="BF300" s="233">
        <f>IF(N300="snížená",J300,0)</f>
        <v>0</v>
      </c>
      <c r="BG300" s="233">
        <f>IF(N300="zákl. přenesená",J300,0)</f>
        <v>0</v>
      </c>
      <c r="BH300" s="233">
        <f>IF(N300="sníž. přenesená",J300,0)</f>
        <v>0</v>
      </c>
      <c r="BI300" s="233">
        <f>IF(N300="nulová",J300,0)</f>
        <v>0</v>
      </c>
      <c r="BJ300" s="18" t="s">
        <v>80</v>
      </c>
      <c r="BK300" s="233">
        <f>ROUND(I300*H300,2)</f>
        <v>0</v>
      </c>
      <c r="BL300" s="18" t="s">
        <v>123</v>
      </c>
      <c r="BM300" s="232" t="s">
        <v>345</v>
      </c>
    </row>
    <row r="301" s="2" customFormat="1">
      <c r="A301" s="39"/>
      <c r="B301" s="40"/>
      <c r="C301" s="41"/>
      <c r="D301" s="234" t="s">
        <v>124</v>
      </c>
      <c r="E301" s="41"/>
      <c r="F301" s="235" t="s">
        <v>344</v>
      </c>
      <c r="G301" s="41"/>
      <c r="H301" s="41"/>
      <c r="I301" s="236"/>
      <c r="J301" s="41"/>
      <c r="K301" s="41"/>
      <c r="L301" s="45"/>
      <c r="M301" s="237"/>
      <c r="N301" s="238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124</v>
      </c>
      <c r="AU301" s="18" t="s">
        <v>82</v>
      </c>
    </row>
    <row r="302" s="13" customFormat="1">
      <c r="A302" s="13"/>
      <c r="B302" s="243"/>
      <c r="C302" s="244"/>
      <c r="D302" s="234" t="s">
        <v>174</v>
      </c>
      <c r="E302" s="245" t="s">
        <v>1</v>
      </c>
      <c r="F302" s="246" t="s">
        <v>187</v>
      </c>
      <c r="G302" s="244"/>
      <c r="H302" s="247">
        <v>131.90000000000001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3" t="s">
        <v>174</v>
      </c>
      <c r="AU302" s="253" t="s">
        <v>82</v>
      </c>
      <c r="AV302" s="13" t="s">
        <v>82</v>
      </c>
      <c r="AW302" s="13" t="s">
        <v>30</v>
      </c>
      <c r="AX302" s="13" t="s">
        <v>73</v>
      </c>
      <c r="AY302" s="253" t="s">
        <v>116</v>
      </c>
    </row>
    <row r="303" s="14" customFormat="1">
      <c r="A303" s="14"/>
      <c r="B303" s="254"/>
      <c r="C303" s="255"/>
      <c r="D303" s="234" t="s">
        <v>174</v>
      </c>
      <c r="E303" s="256" t="s">
        <v>1</v>
      </c>
      <c r="F303" s="257" t="s">
        <v>176</v>
      </c>
      <c r="G303" s="255"/>
      <c r="H303" s="258">
        <v>131.90000000000001</v>
      </c>
      <c r="I303" s="259"/>
      <c r="J303" s="255"/>
      <c r="K303" s="255"/>
      <c r="L303" s="260"/>
      <c r="M303" s="261"/>
      <c r="N303" s="262"/>
      <c r="O303" s="262"/>
      <c r="P303" s="262"/>
      <c r="Q303" s="262"/>
      <c r="R303" s="262"/>
      <c r="S303" s="262"/>
      <c r="T303" s="26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4" t="s">
        <v>174</v>
      </c>
      <c r="AU303" s="264" t="s">
        <v>82</v>
      </c>
      <c r="AV303" s="14" t="s">
        <v>123</v>
      </c>
      <c r="AW303" s="14" t="s">
        <v>30</v>
      </c>
      <c r="AX303" s="14" t="s">
        <v>80</v>
      </c>
      <c r="AY303" s="264" t="s">
        <v>116</v>
      </c>
    </row>
    <row r="304" s="2" customFormat="1" ht="76.35" customHeight="1">
      <c r="A304" s="39"/>
      <c r="B304" s="40"/>
      <c r="C304" s="220" t="s">
        <v>346</v>
      </c>
      <c r="D304" s="220" t="s">
        <v>119</v>
      </c>
      <c r="E304" s="221" t="s">
        <v>347</v>
      </c>
      <c r="F304" s="222" t="s">
        <v>348</v>
      </c>
      <c r="G304" s="223" t="s">
        <v>172</v>
      </c>
      <c r="H304" s="224">
        <v>61.280000000000001</v>
      </c>
      <c r="I304" s="225"/>
      <c r="J304" s="226">
        <f>ROUND(I304*H304,2)</f>
        <v>0</v>
      </c>
      <c r="K304" s="227"/>
      <c r="L304" s="45"/>
      <c r="M304" s="228" t="s">
        <v>1</v>
      </c>
      <c r="N304" s="229" t="s">
        <v>38</v>
      </c>
      <c r="O304" s="92"/>
      <c r="P304" s="230">
        <f>O304*H304</f>
        <v>0</v>
      </c>
      <c r="Q304" s="230">
        <v>0</v>
      </c>
      <c r="R304" s="230">
        <f>Q304*H304</f>
        <v>0</v>
      </c>
      <c r="S304" s="230">
        <v>0</v>
      </c>
      <c r="T304" s="23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2" t="s">
        <v>123</v>
      </c>
      <c r="AT304" s="232" t="s">
        <v>119</v>
      </c>
      <c r="AU304" s="232" t="s">
        <v>82</v>
      </c>
      <c r="AY304" s="18" t="s">
        <v>116</v>
      </c>
      <c r="BE304" s="233">
        <f>IF(N304="základní",J304,0)</f>
        <v>0</v>
      </c>
      <c r="BF304" s="233">
        <f>IF(N304="snížená",J304,0)</f>
        <v>0</v>
      </c>
      <c r="BG304" s="233">
        <f>IF(N304="zákl. přenesená",J304,0)</f>
        <v>0</v>
      </c>
      <c r="BH304" s="233">
        <f>IF(N304="sníž. přenesená",J304,0)</f>
        <v>0</v>
      </c>
      <c r="BI304" s="233">
        <f>IF(N304="nulová",J304,0)</f>
        <v>0</v>
      </c>
      <c r="BJ304" s="18" t="s">
        <v>80</v>
      </c>
      <c r="BK304" s="233">
        <f>ROUND(I304*H304,2)</f>
        <v>0</v>
      </c>
      <c r="BL304" s="18" t="s">
        <v>123</v>
      </c>
      <c r="BM304" s="232" t="s">
        <v>349</v>
      </c>
    </row>
    <row r="305" s="2" customFormat="1">
      <c r="A305" s="39"/>
      <c r="B305" s="40"/>
      <c r="C305" s="41"/>
      <c r="D305" s="234" t="s">
        <v>124</v>
      </c>
      <c r="E305" s="41"/>
      <c r="F305" s="235" t="s">
        <v>350</v>
      </c>
      <c r="G305" s="41"/>
      <c r="H305" s="41"/>
      <c r="I305" s="236"/>
      <c r="J305" s="41"/>
      <c r="K305" s="41"/>
      <c r="L305" s="45"/>
      <c r="M305" s="237"/>
      <c r="N305" s="238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124</v>
      </c>
      <c r="AU305" s="18" t="s">
        <v>82</v>
      </c>
    </row>
    <row r="306" s="13" customFormat="1">
      <c r="A306" s="13"/>
      <c r="B306" s="243"/>
      <c r="C306" s="244"/>
      <c r="D306" s="234" t="s">
        <v>174</v>
      </c>
      <c r="E306" s="245" t="s">
        <v>1</v>
      </c>
      <c r="F306" s="246" t="s">
        <v>175</v>
      </c>
      <c r="G306" s="244"/>
      <c r="H306" s="247">
        <v>61.280000000000001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3" t="s">
        <v>174</v>
      </c>
      <c r="AU306" s="253" t="s">
        <v>82</v>
      </c>
      <c r="AV306" s="13" t="s">
        <v>82</v>
      </c>
      <c r="AW306" s="13" t="s">
        <v>30</v>
      </c>
      <c r="AX306" s="13" t="s">
        <v>73</v>
      </c>
      <c r="AY306" s="253" t="s">
        <v>116</v>
      </c>
    </row>
    <row r="307" s="14" customFormat="1">
      <c r="A307" s="14"/>
      <c r="B307" s="254"/>
      <c r="C307" s="255"/>
      <c r="D307" s="234" t="s">
        <v>174</v>
      </c>
      <c r="E307" s="256" t="s">
        <v>1</v>
      </c>
      <c r="F307" s="257" t="s">
        <v>176</v>
      </c>
      <c r="G307" s="255"/>
      <c r="H307" s="258">
        <v>61.280000000000001</v>
      </c>
      <c r="I307" s="259"/>
      <c r="J307" s="255"/>
      <c r="K307" s="255"/>
      <c r="L307" s="260"/>
      <c r="M307" s="261"/>
      <c r="N307" s="262"/>
      <c r="O307" s="262"/>
      <c r="P307" s="262"/>
      <c r="Q307" s="262"/>
      <c r="R307" s="262"/>
      <c r="S307" s="262"/>
      <c r="T307" s="26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4" t="s">
        <v>174</v>
      </c>
      <c r="AU307" s="264" t="s">
        <v>82</v>
      </c>
      <c r="AV307" s="14" t="s">
        <v>123</v>
      </c>
      <c r="AW307" s="14" t="s">
        <v>30</v>
      </c>
      <c r="AX307" s="14" t="s">
        <v>80</v>
      </c>
      <c r="AY307" s="264" t="s">
        <v>116</v>
      </c>
    </row>
    <row r="308" s="12" customFormat="1" ht="22.8" customHeight="1">
      <c r="A308" s="12"/>
      <c r="B308" s="204"/>
      <c r="C308" s="205"/>
      <c r="D308" s="206" t="s">
        <v>72</v>
      </c>
      <c r="E308" s="218" t="s">
        <v>135</v>
      </c>
      <c r="F308" s="218" t="s">
        <v>351</v>
      </c>
      <c r="G308" s="205"/>
      <c r="H308" s="205"/>
      <c r="I308" s="208"/>
      <c r="J308" s="219">
        <f>BK308</f>
        <v>0</v>
      </c>
      <c r="K308" s="205"/>
      <c r="L308" s="210"/>
      <c r="M308" s="211"/>
      <c r="N308" s="212"/>
      <c r="O308" s="212"/>
      <c r="P308" s="213">
        <f>SUM(P309:P548)</f>
        <v>0</v>
      </c>
      <c r="Q308" s="212"/>
      <c r="R308" s="213">
        <f>SUM(R309:R548)</f>
        <v>0</v>
      </c>
      <c r="S308" s="212"/>
      <c r="T308" s="214">
        <f>SUM(T309:T548)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5" t="s">
        <v>80</v>
      </c>
      <c r="AT308" s="216" t="s">
        <v>72</v>
      </c>
      <c r="AU308" s="216" t="s">
        <v>80</v>
      </c>
      <c r="AY308" s="215" t="s">
        <v>116</v>
      </c>
      <c r="BK308" s="217">
        <f>SUM(BK309:BK548)</f>
        <v>0</v>
      </c>
    </row>
    <row r="309" s="2" customFormat="1" ht="44.25" customHeight="1">
      <c r="A309" s="39"/>
      <c r="B309" s="40"/>
      <c r="C309" s="220" t="s">
        <v>258</v>
      </c>
      <c r="D309" s="220" t="s">
        <v>119</v>
      </c>
      <c r="E309" s="221" t="s">
        <v>352</v>
      </c>
      <c r="F309" s="222" t="s">
        <v>353</v>
      </c>
      <c r="G309" s="223" t="s">
        <v>192</v>
      </c>
      <c r="H309" s="224">
        <v>213</v>
      </c>
      <c r="I309" s="225"/>
      <c r="J309" s="226">
        <f>ROUND(I309*H309,2)</f>
        <v>0</v>
      </c>
      <c r="K309" s="227"/>
      <c r="L309" s="45"/>
      <c r="M309" s="228" t="s">
        <v>1</v>
      </c>
      <c r="N309" s="229" t="s">
        <v>38</v>
      </c>
      <c r="O309" s="92"/>
      <c r="P309" s="230">
        <f>O309*H309</f>
        <v>0</v>
      </c>
      <c r="Q309" s="230">
        <v>0</v>
      </c>
      <c r="R309" s="230">
        <f>Q309*H309</f>
        <v>0</v>
      </c>
      <c r="S309" s="230">
        <v>0</v>
      </c>
      <c r="T309" s="23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2" t="s">
        <v>123</v>
      </c>
      <c r="AT309" s="232" t="s">
        <v>119</v>
      </c>
      <c r="AU309" s="232" t="s">
        <v>82</v>
      </c>
      <c r="AY309" s="18" t="s">
        <v>116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8" t="s">
        <v>80</v>
      </c>
      <c r="BK309" s="233">
        <f>ROUND(I309*H309,2)</f>
        <v>0</v>
      </c>
      <c r="BL309" s="18" t="s">
        <v>123</v>
      </c>
      <c r="BM309" s="232" t="s">
        <v>354</v>
      </c>
    </row>
    <row r="310" s="2" customFormat="1">
      <c r="A310" s="39"/>
      <c r="B310" s="40"/>
      <c r="C310" s="41"/>
      <c r="D310" s="234" t="s">
        <v>124</v>
      </c>
      <c r="E310" s="41"/>
      <c r="F310" s="235" t="s">
        <v>353</v>
      </c>
      <c r="G310" s="41"/>
      <c r="H310" s="41"/>
      <c r="I310" s="236"/>
      <c r="J310" s="41"/>
      <c r="K310" s="41"/>
      <c r="L310" s="45"/>
      <c r="M310" s="237"/>
      <c r="N310" s="238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124</v>
      </c>
      <c r="AU310" s="18" t="s">
        <v>82</v>
      </c>
    </row>
    <row r="311" s="2" customFormat="1" ht="44.25" customHeight="1">
      <c r="A311" s="39"/>
      <c r="B311" s="40"/>
      <c r="C311" s="220" t="s">
        <v>355</v>
      </c>
      <c r="D311" s="220" t="s">
        <v>119</v>
      </c>
      <c r="E311" s="221" t="s">
        <v>356</v>
      </c>
      <c r="F311" s="222" t="s">
        <v>357</v>
      </c>
      <c r="G311" s="223" t="s">
        <v>192</v>
      </c>
      <c r="H311" s="224">
        <v>241</v>
      </c>
      <c r="I311" s="225"/>
      <c r="J311" s="226">
        <f>ROUND(I311*H311,2)</f>
        <v>0</v>
      </c>
      <c r="K311" s="227"/>
      <c r="L311" s="45"/>
      <c r="M311" s="228" t="s">
        <v>1</v>
      </c>
      <c r="N311" s="229" t="s">
        <v>38</v>
      </c>
      <c r="O311" s="92"/>
      <c r="P311" s="230">
        <f>O311*H311</f>
        <v>0</v>
      </c>
      <c r="Q311" s="230">
        <v>0</v>
      </c>
      <c r="R311" s="230">
        <f>Q311*H311</f>
        <v>0</v>
      </c>
      <c r="S311" s="230">
        <v>0</v>
      </c>
      <c r="T311" s="23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2" t="s">
        <v>123</v>
      </c>
      <c r="AT311" s="232" t="s">
        <v>119</v>
      </c>
      <c r="AU311" s="232" t="s">
        <v>82</v>
      </c>
      <c r="AY311" s="18" t="s">
        <v>116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8" t="s">
        <v>80</v>
      </c>
      <c r="BK311" s="233">
        <f>ROUND(I311*H311,2)</f>
        <v>0</v>
      </c>
      <c r="BL311" s="18" t="s">
        <v>123</v>
      </c>
      <c r="BM311" s="232" t="s">
        <v>358</v>
      </c>
    </row>
    <row r="312" s="2" customFormat="1">
      <c r="A312" s="39"/>
      <c r="B312" s="40"/>
      <c r="C312" s="41"/>
      <c r="D312" s="234" t="s">
        <v>124</v>
      </c>
      <c r="E312" s="41"/>
      <c r="F312" s="235" t="s">
        <v>357</v>
      </c>
      <c r="G312" s="41"/>
      <c r="H312" s="41"/>
      <c r="I312" s="236"/>
      <c r="J312" s="41"/>
      <c r="K312" s="41"/>
      <c r="L312" s="45"/>
      <c r="M312" s="237"/>
      <c r="N312" s="238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124</v>
      </c>
      <c r="AU312" s="18" t="s">
        <v>82</v>
      </c>
    </row>
    <row r="313" s="2" customFormat="1" ht="44.25" customHeight="1">
      <c r="A313" s="39"/>
      <c r="B313" s="40"/>
      <c r="C313" s="220" t="s">
        <v>268</v>
      </c>
      <c r="D313" s="220" t="s">
        <v>119</v>
      </c>
      <c r="E313" s="221" t="s">
        <v>359</v>
      </c>
      <c r="F313" s="222" t="s">
        <v>360</v>
      </c>
      <c r="G313" s="223" t="s">
        <v>192</v>
      </c>
      <c r="H313" s="224">
        <v>6</v>
      </c>
      <c r="I313" s="225"/>
      <c r="J313" s="226">
        <f>ROUND(I313*H313,2)</f>
        <v>0</v>
      </c>
      <c r="K313" s="227"/>
      <c r="L313" s="45"/>
      <c r="M313" s="228" t="s">
        <v>1</v>
      </c>
      <c r="N313" s="229" t="s">
        <v>38</v>
      </c>
      <c r="O313" s="92"/>
      <c r="P313" s="230">
        <f>O313*H313</f>
        <v>0</v>
      </c>
      <c r="Q313" s="230">
        <v>0</v>
      </c>
      <c r="R313" s="230">
        <f>Q313*H313</f>
        <v>0</v>
      </c>
      <c r="S313" s="230">
        <v>0</v>
      </c>
      <c r="T313" s="23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2" t="s">
        <v>123</v>
      </c>
      <c r="AT313" s="232" t="s">
        <v>119</v>
      </c>
      <c r="AU313" s="232" t="s">
        <v>82</v>
      </c>
      <c r="AY313" s="18" t="s">
        <v>116</v>
      </c>
      <c r="BE313" s="233">
        <f>IF(N313="základní",J313,0)</f>
        <v>0</v>
      </c>
      <c r="BF313" s="233">
        <f>IF(N313="snížená",J313,0)</f>
        <v>0</v>
      </c>
      <c r="BG313" s="233">
        <f>IF(N313="zákl. přenesená",J313,0)</f>
        <v>0</v>
      </c>
      <c r="BH313" s="233">
        <f>IF(N313="sníž. přenesená",J313,0)</f>
        <v>0</v>
      </c>
      <c r="BI313" s="233">
        <f>IF(N313="nulová",J313,0)</f>
        <v>0</v>
      </c>
      <c r="BJ313" s="18" t="s">
        <v>80</v>
      </c>
      <c r="BK313" s="233">
        <f>ROUND(I313*H313,2)</f>
        <v>0</v>
      </c>
      <c r="BL313" s="18" t="s">
        <v>123</v>
      </c>
      <c r="BM313" s="232" t="s">
        <v>361</v>
      </c>
    </row>
    <row r="314" s="2" customFormat="1">
      <c r="A314" s="39"/>
      <c r="B314" s="40"/>
      <c r="C314" s="41"/>
      <c r="D314" s="234" t="s">
        <v>124</v>
      </c>
      <c r="E314" s="41"/>
      <c r="F314" s="235" t="s">
        <v>360</v>
      </c>
      <c r="G314" s="41"/>
      <c r="H314" s="41"/>
      <c r="I314" s="236"/>
      <c r="J314" s="41"/>
      <c r="K314" s="41"/>
      <c r="L314" s="45"/>
      <c r="M314" s="237"/>
      <c r="N314" s="238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124</v>
      </c>
      <c r="AU314" s="18" t="s">
        <v>82</v>
      </c>
    </row>
    <row r="315" s="2" customFormat="1" ht="44.25" customHeight="1">
      <c r="A315" s="39"/>
      <c r="B315" s="40"/>
      <c r="C315" s="220" t="s">
        <v>362</v>
      </c>
      <c r="D315" s="220" t="s">
        <v>119</v>
      </c>
      <c r="E315" s="221" t="s">
        <v>363</v>
      </c>
      <c r="F315" s="222" t="s">
        <v>364</v>
      </c>
      <c r="G315" s="223" t="s">
        <v>192</v>
      </c>
      <c r="H315" s="224">
        <v>97</v>
      </c>
      <c r="I315" s="225"/>
      <c r="J315" s="226">
        <f>ROUND(I315*H315,2)</f>
        <v>0</v>
      </c>
      <c r="K315" s="227"/>
      <c r="L315" s="45"/>
      <c r="M315" s="228" t="s">
        <v>1</v>
      </c>
      <c r="N315" s="229" t="s">
        <v>38</v>
      </c>
      <c r="O315" s="92"/>
      <c r="P315" s="230">
        <f>O315*H315</f>
        <v>0</v>
      </c>
      <c r="Q315" s="230">
        <v>0</v>
      </c>
      <c r="R315" s="230">
        <f>Q315*H315</f>
        <v>0</v>
      </c>
      <c r="S315" s="230">
        <v>0</v>
      </c>
      <c r="T315" s="23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2" t="s">
        <v>123</v>
      </c>
      <c r="AT315" s="232" t="s">
        <v>119</v>
      </c>
      <c r="AU315" s="232" t="s">
        <v>82</v>
      </c>
      <c r="AY315" s="18" t="s">
        <v>116</v>
      </c>
      <c r="BE315" s="233">
        <f>IF(N315="základní",J315,0)</f>
        <v>0</v>
      </c>
      <c r="BF315" s="233">
        <f>IF(N315="snížená",J315,0)</f>
        <v>0</v>
      </c>
      <c r="BG315" s="233">
        <f>IF(N315="zákl. přenesená",J315,0)</f>
        <v>0</v>
      </c>
      <c r="BH315" s="233">
        <f>IF(N315="sníž. přenesená",J315,0)</f>
        <v>0</v>
      </c>
      <c r="BI315" s="233">
        <f>IF(N315="nulová",J315,0)</f>
        <v>0</v>
      </c>
      <c r="BJ315" s="18" t="s">
        <v>80</v>
      </c>
      <c r="BK315" s="233">
        <f>ROUND(I315*H315,2)</f>
        <v>0</v>
      </c>
      <c r="BL315" s="18" t="s">
        <v>123</v>
      </c>
      <c r="BM315" s="232" t="s">
        <v>365</v>
      </c>
    </row>
    <row r="316" s="2" customFormat="1">
      <c r="A316" s="39"/>
      <c r="B316" s="40"/>
      <c r="C316" s="41"/>
      <c r="D316" s="234" t="s">
        <v>124</v>
      </c>
      <c r="E316" s="41"/>
      <c r="F316" s="235" t="s">
        <v>364</v>
      </c>
      <c r="G316" s="41"/>
      <c r="H316" s="41"/>
      <c r="I316" s="236"/>
      <c r="J316" s="41"/>
      <c r="K316" s="41"/>
      <c r="L316" s="45"/>
      <c r="M316" s="237"/>
      <c r="N316" s="238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124</v>
      </c>
      <c r="AU316" s="18" t="s">
        <v>82</v>
      </c>
    </row>
    <row r="317" s="2" customFormat="1" ht="44.25" customHeight="1">
      <c r="A317" s="39"/>
      <c r="B317" s="40"/>
      <c r="C317" s="220" t="s">
        <v>272</v>
      </c>
      <c r="D317" s="220" t="s">
        <v>119</v>
      </c>
      <c r="E317" s="221" t="s">
        <v>366</v>
      </c>
      <c r="F317" s="222" t="s">
        <v>367</v>
      </c>
      <c r="G317" s="223" t="s">
        <v>192</v>
      </c>
      <c r="H317" s="224">
        <v>171</v>
      </c>
      <c r="I317" s="225"/>
      <c r="J317" s="226">
        <f>ROUND(I317*H317,2)</f>
        <v>0</v>
      </c>
      <c r="K317" s="227"/>
      <c r="L317" s="45"/>
      <c r="M317" s="228" t="s">
        <v>1</v>
      </c>
      <c r="N317" s="229" t="s">
        <v>38</v>
      </c>
      <c r="O317" s="92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2" t="s">
        <v>123</v>
      </c>
      <c r="AT317" s="232" t="s">
        <v>119</v>
      </c>
      <c r="AU317" s="232" t="s">
        <v>82</v>
      </c>
      <c r="AY317" s="18" t="s">
        <v>116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8" t="s">
        <v>80</v>
      </c>
      <c r="BK317" s="233">
        <f>ROUND(I317*H317,2)</f>
        <v>0</v>
      </c>
      <c r="BL317" s="18" t="s">
        <v>123</v>
      </c>
      <c r="BM317" s="232" t="s">
        <v>368</v>
      </c>
    </row>
    <row r="318" s="2" customFormat="1">
      <c r="A318" s="39"/>
      <c r="B318" s="40"/>
      <c r="C318" s="41"/>
      <c r="D318" s="234" t="s">
        <v>124</v>
      </c>
      <c r="E318" s="41"/>
      <c r="F318" s="235" t="s">
        <v>367</v>
      </c>
      <c r="G318" s="41"/>
      <c r="H318" s="41"/>
      <c r="I318" s="236"/>
      <c r="J318" s="41"/>
      <c r="K318" s="41"/>
      <c r="L318" s="45"/>
      <c r="M318" s="237"/>
      <c r="N318" s="238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124</v>
      </c>
      <c r="AU318" s="18" t="s">
        <v>82</v>
      </c>
    </row>
    <row r="319" s="2" customFormat="1" ht="37.8" customHeight="1">
      <c r="A319" s="39"/>
      <c r="B319" s="40"/>
      <c r="C319" s="220" t="s">
        <v>369</v>
      </c>
      <c r="D319" s="220" t="s">
        <v>119</v>
      </c>
      <c r="E319" s="221" t="s">
        <v>370</v>
      </c>
      <c r="F319" s="222" t="s">
        <v>371</v>
      </c>
      <c r="G319" s="223" t="s">
        <v>372</v>
      </c>
      <c r="H319" s="224">
        <v>1</v>
      </c>
      <c r="I319" s="225"/>
      <c r="J319" s="226">
        <f>ROUND(I319*H319,2)</f>
        <v>0</v>
      </c>
      <c r="K319" s="227"/>
      <c r="L319" s="45"/>
      <c r="M319" s="228" t="s">
        <v>1</v>
      </c>
      <c r="N319" s="229" t="s">
        <v>38</v>
      </c>
      <c r="O319" s="92"/>
      <c r="P319" s="230">
        <f>O319*H319</f>
        <v>0</v>
      </c>
      <c r="Q319" s="230">
        <v>0</v>
      </c>
      <c r="R319" s="230">
        <f>Q319*H319</f>
        <v>0</v>
      </c>
      <c r="S319" s="230">
        <v>0</v>
      </c>
      <c r="T319" s="23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2" t="s">
        <v>123</v>
      </c>
      <c r="AT319" s="232" t="s">
        <v>119</v>
      </c>
      <c r="AU319" s="232" t="s">
        <v>82</v>
      </c>
      <c r="AY319" s="18" t="s">
        <v>116</v>
      </c>
      <c r="BE319" s="233">
        <f>IF(N319="základní",J319,0)</f>
        <v>0</v>
      </c>
      <c r="BF319" s="233">
        <f>IF(N319="snížená",J319,0)</f>
        <v>0</v>
      </c>
      <c r="BG319" s="233">
        <f>IF(N319="zákl. přenesená",J319,0)</f>
        <v>0</v>
      </c>
      <c r="BH319" s="233">
        <f>IF(N319="sníž. přenesená",J319,0)</f>
        <v>0</v>
      </c>
      <c r="BI319" s="233">
        <f>IF(N319="nulová",J319,0)</f>
        <v>0</v>
      </c>
      <c r="BJ319" s="18" t="s">
        <v>80</v>
      </c>
      <c r="BK319" s="233">
        <f>ROUND(I319*H319,2)</f>
        <v>0</v>
      </c>
      <c r="BL319" s="18" t="s">
        <v>123</v>
      </c>
      <c r="BM319" s="232" t="s">
        <v>373</v>
      </c>
    </row>
    <row r="320" s="2" customFormat="1">
      <c r="A320" s="39"/>
      <c r="B320" s="40"/>
      <c r="C320" s="41"/>
      <c r="D320" s="234" t="s">
        <v>124</v>
      </c>
      <c r="E320" s="41"/>
      <c r="F320" s="235" t="s">
        <v>371</v>
      </c>
      <c r="G320" s="41"/>
      <c r="H320" s="41"/>
      <c r="I320" s="236"/>
      <c r="J320" s="41"/>
      <c r="K320" s="41"/>
      <c r="L320" s="45"/>
      <c r="M320" s="237"/>
      <c r="N320" s="238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124</v>
      </c>
      <c r="AU320" s="18" t="s">
        <v>82</v>
      </c>
    </row>
    <row r="321" s="2" customFormat="1" ht="16.5" customHeight="1">
      <c r="A321" s="39"/>
      <c r="B321" s="40"/>
      <c r="C321" s="275" t="s">
        <v>275</v>
      </c>
      <c r="D321" s="275" t="s">
        <v>251</v>
      </c>
      <c r="E321" s="276" t="s">
        <v>374</v>
      </c>
      <c r="F321" s="277" t="s">
        <v>375</v>
      </c>
      <c r="G321" s="278" t="s">
        <v>372</v>
      </c>
      <c r="H321" s="279">
        <v>1</v>
      </c>
      <c r="I321" s="280"/>
      <c r="J321" s="281">
        <f>ROUND(I321*H321,2)</f>
        <v>0</v>
      </c>
      <c r="K321" s="282"/>
      <c r="L321" s="283"/>
      <c r="M321" s="284" t="s">
        <v>1</v>
      </c>
      <c r="N321" s="285" t="s">
        <v>38</v>
      </c>
      <c r="O321" s="92"/>
      <c r="P321" s="230">
        <f>O321*H321</f>
        <v>0</v>
      </c>
      <c r="Q321" s="230">
        <v>0</v>
      </c>
      <c r="R321" s="230">
        <f>Q321*H321</f>
        <v>0</v>
      </c>
      <c r="S321" s="230">
        <v>0</v>
      </c>
      <c r="T321" s="23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2" t="s">
        <v>135</v>
      </c>
      <c r="AT321" s="232" t="s">
        <v>251</v>
      </c>
      <c r="AU321" s="232" t="s">
        <v>82</v>
      </c>
      <c r="AY321" s="18" t="s">
        <v>116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8" t="s">
        <v>80</v>
      </c>
      <c r="BK321" s="233">
        <f>ROUND(I321*H321,2)</f>
        <v>0</v>
      </c>
      <c r="BL321" s="18" t="s">
        <v>123</v>
      </c>
      <c r="BM321" s="232" t="s">
        <v>376</v>
      </c>
    </row>
    <row r="322" s="2" customFormat="1">
      <c r="A322" s="39"/>
      <c r="B322" s="40"/>
      <c r="C322" s="41"/>
      <c r="D322" s="234" t="s">
        <v>124</v>
      </c>
      <c r="E322" s="41"/>
      <c r="F322" s="235" t="s">
        <v>375</v>
      </c>
      <c r="G322" s="41"/>
      <c r="H322" s="41"/>
      <c r="I322" s="236"/>
      <c r="J322" s="41"/>
      <c r="K322" s="41"/>
      <c r="L322" s="45"/>
      <c r="M322" s="237"/>
      <c r="N322" s="238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124</v>
      </c>
      <c r="AU322" s="18" t="s">
        <v>82</v>
      </c>
    </row>
    <row r="323" s="2" customFormat="1" ht="37.8" customHeight="1">
      <c r="A323" s="39"/>
      <c r="B323" s="40"/>
      <c r="C323" s="220" t="s">
        <v>377</v>
      </c>
      <c r="D323" s="220" t="s">
        <v>119</v>
      </c>
      <c r="E323" s="221" t="s">
        <v>378</v>
      </c>
      <c r="F323" s="222" t="s">
        <v>379</v>
      </c>
      <c r="G323" s="223" t="s">
        <v>372</v>
      </c>
      <c r="H323" s="224">
        <v>1</v>
      </c>
      <c r="I323" s="225"/>
      <c r="J323" s="226">
        <f>ROUND(I323*H323,2)</f>
        <v>0</v>
      </c>
      <c r="K323" s="227"/>
      <c r="L323" s="45"/>
      <c r="M323" s="228" t="s">
        <v>1</v>
      </c>
      <c r="N323" s="229" t="s">
        <v>38</v>
      </c>
      <c r="O323" s="92"/>
      <c r="P323" s="230">
        <f>O323*H323</f>
        <v>0</v>
      </c>
      <c r="Q323" s="230">
        <v>0</v>
      </c>
      <c r="R323" s="230">
        <f>Q323*H323</f>
        <v>0</v>
      </c>
      <c r="S323" s="230">
        <v>0</v>
      </c>
      <c r="T323" s="23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2" t="s">
        <v>123</v>
      </c>
      <c r="AT323" s="232" t="s">
        <v>119</v>
      </c>
      <c r="AU323" s="232" t="s">
        <v>82</v>
      </c>
      <c r="AY323" s="18" t="s">
        <v>116</v>
      </c>
      <c r="BE323" s="233">
        <f>IF(N323="základní",J323,0)</f>
        <v>0</v>
      </c>
      <c r="BF323" s="233">
        <f>IF(N323="snížená",J323,0)</f>
        <v>0</v>
      </c>
      <c r="BG323" s="233">
        <f>IF(N323="zákl. přenesená",J323,0)</f>
        <v>0</v>
      </c>
      <c r="BH323" s="233">
        <f>IF(N323="sníž. přenesená",J323,0)</f>
        <v>0</v>
      </c>
      <c r="BI323" s="233">
        <f>IF(N323="nulová",J323,0)</f>
        <v>0</v>
      </c>
      <c r="BJ323" s="18" t="s">
        <v>80</v>
      </c>
      <c r="BK323" s="233">
        <f>ROUND(I323*H323,2)</f>
        <v>0</v>
      </c>
      <c r="BL323" s="18" t="s">
        <v>123</v>
      </c>
      <c r="BM323" s="232" t="s">
        <v>380</v>
      </c>
    </row>
    <row r="324" s="2" customFormat="1">
      <c r="A324" s="39"/>
      <c r="B324" s="40"/>
      <c r="C324" s="41"/>
      <c r="D324" s="234" t="s">
        <v>124</v>
      </c>
      <c r="E324" s="41"/>
      <c r="F324" s="235" t="s">
        <v>379</v>
      </c>
      <c r="G324" s="41"/>
      <c r="H324" s="41"/>
      <c r="I324" s="236"/>
      <c r="J324" s="41"/>
      <c r="K324" s="41"/>
      <c r="L324" s="45"/>
      <c r="M324" s="237"/>
      <c r="N324" s="238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124</v>
      </c>
      <c r="AU324" s="18" t="s">
        <v>82</v>
      </c>
    </row>
    <row r="325" s="2" customFormat="1" ht="16.5" customHeight="1">
      <c r="A325" s="39"/>
      <c r="B325" s="40"/>
      <c r="C325" s="275" t="s">
        <v>280</v>
      </c>
      <c r="D325" s="275" t="s">
        <v>251</v>
      </c>
      <c r="E325" s="276" t="s">
        <v>381</v>
      </c>
      <c r="F325" s="277" t="s">
        <v>382</v>
      </c>
      <c r="G325" s="278" t="s">
        <v>372</v>
      </c>
      <c r="H325" s="279">
        <v>1</v>
      </c>
      <c r="I325" s="280"/>
      <c r="J325" s="281">
        <f>ROUND(I325*H325,2)</f>
        <v>0</v>
      </c>
      <c r="K325" s="282"/>
      <c r="L325" s="283"/>
      <c r="M325" s="284" t="s">
        <v>1</v>
      </c>
      <c r="N325" s="285" t="s">
        <v>38</v>
      </c>
      <c r="O325" s="92"/>
      <c r="P325" s="230">
        <f>O325*H325</f>
        <v>0</v>
      </c>
      <c r="Q325" s="230">
        <v>0</v>
      </c>
      <c r="R325" s="230">
        <f>Q325*H325</f>
        <v>0</v>
      </c>
      <c r="S325" s="230">
        <v>0</v>
      </c>
      <c r="T325" s="23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2" t="s">
        <v>135</v>
      </c>
      <c r="AT325" s="232" t="s">
        <v>251</v>
      </c>
      <c r="AU325" s="232" t="s">
        <v>82</v>
      </c>
      <c r="AY325" s="18" t="s">
        <v>116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8" t="s">
        <v>80</v>
      </c>
      <c r="BK325" s="233">
        <f>ROUND(I325*H325,2)</f>
        <v>0</v>
      </c>
      <c r="BL325" s="18" t="s">
        <v>123</v>
      </c>
      <c r="BM325" s="232" t="s">
        <v>383</v>
      </c>
    </row>
    <row r="326" s="2" customFormat="1">
      <c r="A326" s="39"/>
      <c r="B326" s="40"/>
      <c r="C326" s="41"/>
      <c r="D326" s="234" t="s">
        <v>124</v>
      </c>
      <c r="E326" s="41"/>
      <c r="F326" s="235" t="s">
        <v>382</v>
      </c>
      <c r="G326" s="41"/>
      <c r="H326" s="41"/>
      <c r="I326" s="236"/>
      <c r="J326" s="41"/>
      <c r="K326" s="41"/>
      <c r="L326" s="45"/>
      <c r="M326" s="237"/>
      <c r="N326" s="238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124</v>
      </c>
      <c r="AU326" s="18" t="s">
        <v>82</v>
      </c>
    </row>
    <row r="327" s="2" customFormat="1" ht="16.5" customHeight="1">
      <c r="A327" s="39"/>
      <c r="B327" s="40"/>
      <c r="C327" s="220" t="s">
        <v>384</v>
      </c>
      <c r="D327" s="220" t="s">
        <v>119</v>
      </c>
      <c r="E327" s="221" t="s">
        <v>385</v>
      </c>
      <c r="F327" s="222" t="s">
        <v>386</v>
      </c>
      <c r="G327" s="223" t="s">
        <v>372</v>
      </c>
      <c r="H327" s="224">
        <v>1</v>
      </c>
      <c r="I327" s="225"/>
      <c r="J327" s="226">
        <f>ROUND(I327*H327,2)</f>
        <v>0</v>
      </c>
      <c r="K327" s="227"/>
      <c r="L327" s="45"/>
      <c r="M327" s="228" t="s">
        <v>1</v>
      </c>
      <c r="N327" s="229" t="s">
        <v>38</v>
      </c>
      <c r="O327" s="92"/>
      <c r="P327" s="230">
        <f>O327*H327</f>
        <v>0</v>
      </c>
      <c r="Q327" s="230">
        <v>0</v>
      </c>
      <c r="R327" s="230">
        <f>Q327*H327</f>
        <v>0</v>
      </c>
      <c r="S327" s="230">
        <v>0</v>
      </c>
      <c r="T327" s="23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2" t="s">
        <v>123</v>
      </c>
      <c r="AT327" s="232" t="s">
        <v>119</v>
      </c>
      <c r="AU327" s="232" t="s">
        <v>82</v>
      </c>
      <c r="AY327" s="18" t="s">
        <v>116</v>
      </c>
      <c r="BE327" s="233">
        <f>IF(N327="základní",J327,0)</f>
        <v>0</v>
      </c>
      <c r="BF327" s="233">
        <f>IF(N327="snížená",J327,0)</f>
        <v>0</v>
      </c>
      <c r="BG327" s="233">
        <f>IF(N327="zákl. přenesená",J327,0)</f>
        <v>0</v>
      </c>
      <c r="BH327" s="233">
        <f>IF(N327="sníž. přenesená",J327,0)</f>
        <v>0</v>
      </c>
      <c r="BI327" s="233">
        <f>IF(N327="nulová",J327,0)</f>
        <v>0</v>
      </c>
      <c r="BJ327" s="18" t="s">
        <v>80</v>
      </c>
      <c r="BK327" s="233">
        <f>ROUND(I327*H327,2)</f>
        <v>0</v>
      </c>
      <c r="BL327" s="18" t="s">
        <v>123</v>
      </c>
      <c r="BM327" s="232" t="s">
        <v>387</v>
      </c>
    </row>
    <row r="328" s="2" customFormat="1">
      <c r="A328" s="39"/>
      <c r="B328" s="40"/>
      <c r="C328" s="41"/>
      <c r="D328" s="234" t="s">
        <v>124</v>
      </c>
      <c r="E328" s="41"/>
      <c r="F328" s="235" t="s">
        <v>386</v>
      </c>
      <c r="G328" s="41"/>
      <c r="H328" s="41"/>
      <c r="I328" s="236"/>
      <c r="J328" s="41"/>
      <c r="K328" s="41"/>
      <c r="L328" s="45"/>
      <c r="M328" s="237"/>
      <c r="N328" s="238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124</v>
      </c>
      <c r="AU328" s="18" t="s">
        <v>82</v>
      </c>
    </row>
    <row r="329" s="2" customFormat="1" ht="16.5" customHeight="1">
      <c r="A329" s="39"/>
      <c r="B329" s="40"/>
      <c r="C329" s="220" t="s">
        <v>285</v>
      </c>
      <c r="D329" s="220" t="s">
        <v>119</v>
      </c>
      <c r="E329" s="221" t="s">
        <v>388</v>
      </c>
      <c r="F329" s="222" t="s">
        <v>389</v>
      </c>
      <c r="G329" s="223" t="s">
        <v>372</v>
      </c>
      <c r="H329" s="224">
        <v>1</v>
      </c>
      <c r="I329" s="225"/>
      <c r="J329" s="226">
        <f>ROUND(I329*H329,2)</f>
        <v>0</v>
      </c>
      <c r="K329" s="227"/>
      <c r="L329" s="45"/>
      <c r="M329" s="228" t="s">
        <v>1</v>
      </c>
      <c r="N329" s="229" t="s">
        <v>38</v>
      </c>
      <c r="O329" s="92"/>
      <c r="P329" s="230">
        <f>O329*H329</f>
        <v>0</v>
      </c>
      <c r="Q329" s="230">
        <v>0</v>
      </c>
      <c r="R329" s="230">
        <f>Q329*H329</f>
        <v>0</v>
      </c>
      <c r="S329" s="230">
        <v>0</v>
      </c>
      <c r="T329" s="23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2" t="s">
        <v>123</v>
      </c>
      <c r="AT329" s="232" t="s">
        <v>119</v>
      </c>
      <c r="AU329" s="232" t="s">
        <v>82</v>
      </c>
      <c r="AY329" s="18" t="s">
        <v>116</v>
      </c>
      <c r="BE329" s="233">
        <f>IF(N329="základní",J329,0)</f>
        <v>0</v>
      </c>
      <c r="BF329" s="233">
        <f>IF(N329="snížená",J329,0)</f>
        <v>0</v>
      </c>
      <c r="BG329" s="233">
        <f>IF(N329="zákl. přenesená",J329,0)</f>
        <v>0</v>
      </c>
      <c r="BH329" s="233">
        <f>IF(N329="sníž. přenesená",J329,0)</f>
        <v>0</v>
      </c>
      <c r="BI329" s="233">
        <f>IF(N329="nulová",J329,0)</f>
        <v>0</v>
      </c>
      <c r="BJ329" s="18" t="s">
        <v>80</v>
      </c>
      <c r="BK329" s="233">
        <f>ROUND(I329*H329,2)</f>
        <v>0</v>
      </c>
      <c r="BL329" s="18" t="s">
        <v>123</v>
      </c>
      <c r="BM329" s="232" t="s">
        <v>390</v>
      </c>
    </row>
    <row r="330" s="2" customFormat="1">
      <c r="A330" s="39"/>
      <c r="B330" s="40"/>
      <c r="C330" s="41"/>
      <c r="D330" s="234" t="s">
        <v>124</v>
      </c>
      <c r="E330" s="41"/>
      <c r="F330" s="235" t="s">
        <v>389</v>
      </c>
      <c r="G330" s="41"/>
      <c r="H330" s="41"/>
      <c r="I330" s="236"/>
      <c r="J330" s="41"/>
      <c r="K330" s="41"/>
      <c r="L330" s="45"/>
      <c r="M330" s="237"/>
      <c r="N330" s="238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124</v>
      </c>
      <c r="AU330" s="18" t="s">
        <v>82</v>
      </c>
    </row>
    <row r="331" s="2" customFormat="1" ht="21.75" customHeight="1">
      <c r="A331" s="39"/>
      <c r="B331" s="40"/>
      <c r="C331" s="220" t="s">
        <v>391</v>
      </c>
      <c r="D331" s="220" t="s">
        <v>119</v>
      </c>
      <c r="E331" s="221" t="s">
        <v>381</v>
      </c>
      <c r="F331" s="222" t="s">
        <v>392</v>
      </c>
      <c r="G331" s="223" t="s">
        <v>372</v>
      </c>
      <c r="H331" s="224">
        <v>2</v>
      </c>
      <c r="I331" s="225"/>
      <c r="J331" s="226">
        <f>ROUND(I331*H331,2)</f>
        <v>0</v>
      </c>
      <c r="K331" s="227"/>
      <c r="L331" s="45"/>
      <c r="M331" s="228" t="s">
        <v>1</v>
      </c>
      <c r="N331" s="229" t="s">
        <v>38</v>
      </c>
      <c r="O331" s="92"/>
      <c r="P331" s="230">
        <f>O331*H331</f>
        <v>0</v>
      </c>
      <c r="Q331" s="230">
        <v>0</v>
      </c>
      <c r="R331" s="230">
        <f>Q331*H331</f>
        <v>0</v>
      </c>
      <c r="S331" s="230">
        <v>0</v>
      </c>
      <c r="T331" s="23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2" t="s">
        <v>123</v>
      </c>
      <c r="AT331" s="232" t="s">
        <v>119</v>
      </c>
      <c r="AU331" s="232" t="s">
        <v>82</v>
      </c>
      <c r="AY331" s="18" t="s">
        <v>116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8" t="s">
        <v>80</v>
      </c>
      <c r="BK331" s="233">
        <f>ROUND(I331*H331,2)</f>
        <v>0</v>
      </c>
      <c r="BL331" s="18" t="s">
        <v>123</v>
      </c>
      <c r="BM331" s="232" t="s">
        <v>393</v>
      </c>
    </row>
    <row r="332" s="2" customFormat="1">
      <c r="A332" s="39"/>
      <c r="B332" s="40"/>
      <c r="C332" s="41"/>
      <c r="D332" s="234" t="s">
        <v>124</v>
      </c>
      <c r="E332" s="41"/>
      <c r="F332" s="235" t="s">
        <v>392</v>
      </c>
      <c r="G332" s="41"/>
      <c r="H332" s="41"/>
      <c r="I332" s="236"/>
      <c r="J332" s="41"/>
      <c r="K332" s="41"/>
      <c r="L332" s="45"/>
      <c r="M332" s="237"/>
      <c r="N332" s="238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124</v>
      </c>
      <c r="AU332" s="18" t="s">
        <v>82</v>
      </c>
    </row>
    <row r="333" s="2" customFormat="1" ht="44.25" customHeight="1">
      <c r="A333" s="39"/>
      <c r="B333" s="40"/>
      <c r="C333" s="220" t="s">
        <v>291</v>
      </c>
      <c r="D333" s="220" t="s">
        <v>119</v>
      </c>
      <c r="E333" s="221" t="s">
        <v>394</v>
      </c>
      <c r="F333" s="222" t="s">
        <v>395</v>
      </c>
      <c r="G333" s="223" t="s">
        <v>372</v>
      </c>
      <c r="H333" s="224">
        <v>2</v>
      </c>
      <c r="I333" s="225"/>
      <c r="J333" s="226">
        <f>ROUND(I333*H333,2)</f>
        <v>0</v>
      </c>
      <c r="K333" s="227"/>
      <c r="L333" s="45"/>
      <c r="M333" s="228" t="s">
        <v>1</v>
      </c>
      <c r="N333" s="229" t="s">
        <v>38</v>
      </c>
      <c r="O333" s="92"/>
      <c r="P333" s="230">
        <f>O333*H333</f>
        <v>0</v>
      </c>
      <c r="Q333" s="230">
        <v>0</v>
      </c>
      <c r="R333" s="230">
        <f>Q333*H333</f>
        <v>0</v>
      </c>
      <c r="S333" s="230">
        <v>0</v>
      </c>
      <c r="T333" s="23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2" t="s">
        <v>123</v>
      </c>
      <c r="AT333" s="232" t="s">
        <v>119</v>
      </c>
      <c r="AU333" s="232" t="s">
        <v>82</v>
      </c>
      <c r="AY333" s="18" t="s">
        <v>116</v>
      </c>
      <c r="BE333" s="233">
        <f>IF(N333="základní",J333,0)</f>
        <v>0</v>
      </c>
      <c r="BF333" s="233">
        <f>IF(N333="snížená",J333,0)</f>
        <v>0</v>
      </c>
      <c r="BG333" s="233">
        <f>IF(N333="zákl. přenesená",J333,0)</f>
        <v>0</v>
      </c>
      <c r="BH333" s="233">
        <f>IF(N333="sníž. přenesená",J333,0)</f>
        <v>0</v>
      </c>
      <c r="BI333" s="233">
        <f>IF(N333="nulová",J333,0)</f>
        <v>0</v>
      </c>
      <c r="BJ333" s="18" t="s">
        <v>80</v>
      </c>
      <c r="BK333" s="233">
        <f>ROUND(I333*H333,2)</f>
        <v>0</v>
      </c>
      <c r="BL333" s="18" t="s">
        <v>123</v>
      </c>
      <c r="BM333" s="232" t="s">
        <v>396</v>
      </c>
    </row>
    <row r="334" s="2" customFormat="1">
      <c r="A334" s="39"/>
      <c r="B334" s="40"/>
      <c r="C334" s="41"/>
      <c r="D334" s="234" t="s">
        <v>124</v>
      </c>
      <c r="E334" s="41"/>
      <c r="F334" s="235" t="s">
        <v>395</v>
      </c>
      <c r="G334" s="41"/>
      <c r="H334" s="41"/>
      <c r="I334" s="236"/>
      <c r="J334" s="41"/>
      <c r="K334" s="41"/>
      <c r="L334" s="45"/>
      <c r="M334" s="237"/>
      <c r="N334" s="238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124</v>
      </c>
      <c r="AU334" s="18" t="s">
        <v>82</v>
      </c>
    </row>
    <row r="335" s="2" customFormat="1" ht="37.8" customHeight="1">
      <c r="A335" s="39"/>
      <c r="B335" s="40"/>
      <c r="C335" s="220" t="s">
        <v>397</v>
      </c>
      <c r="D335" s="220" t="s">
        <v>119</v>
      </c>
      <c r="E335" s="221" t="s">
        <v>398</v>
      </c>
      <c r="F335" s="222" t="s">
        <v>399</v>
      </c>
      <c r="G335" s="223" t="s">
        <v>372</v>
      </c>
      <c r="H335" s="224">
        <v>38</v>
      </c>
      <c r="I335" s="225"/>
      <c r="J335" s="226">
        <f>ROUND(I335*H335,2)</f>
        <v>0</v>
      </c>
      <c r="K335" s="227"/>
      <c r="L335" s="45"/>
      <c r="M335" s="228" t="s">
        <v>1</v>
      </c>
      <c r="N335" s="229" t="s">
        <v>38</v>
      </c>
      <c r="O335" s="92"/>
      <c r="P335" s="230">
        <f>O335*H335</f>
        <v>0</v>
      </c>
      <c r="Q335" s="230">
        <v>0</v>
      </c>
      <c r="R335" s="230">
        <f>Q335*H335</f>
        <v>0</v>
      </c>
      <c r="S335" s="230">
        <v>0</v>
      </c>
      <c r="T335" s="23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2" t="s">
        <v>123</v>
      </c>
      <c r="AT335" s="232" t="s">
        <v>119</v>
      </c>
      <c r="AU335" s="232" t="s">
        <v>82</v>
      </c>
      <c r="AY335" s="18" t="s">
        <v>116</v>
      </c>
      <c r="BE335" s="233">
        <f>IF(N335="základní",J335,0)</f>
        <v>0</v>
      </c>
      <c r="BF335" s="233">
        <f>IF(N335="snížená",J335,0)</f>
        <v>0</v>
      </c>
      <c r="BG335" s="233">
        <f>IF(N335="zákl. přenesená",J335,0)</f>
        <v>0</v>
      </c>
      <c r="BH335" s="233">
        <f>IF(N335="sníž. přenesená",J335,0)</f>
        <v>0</v>
      </c>
      <c r="BI335" s="233">
        <f>IF(N335="nulová",J335,0)</f>
        <v>0</v>
      </c>
      <c r="BJ335" s="18" t="s">
        <v>80</v>
      </c>
      <c r="BK335" s="233">
        <f>ROUND(I335*H335,2)</f>
        <v>0</v>
      </c>
      <c r="BL335" s="18" t="s">
        <v>123</v>
      </c>
      <c r="BM335" s="232" t="s">
        <v>400</v>
      </c>
    </row>
    <row r="336" s="2" customFormat="1">
      <c r="A336" s="39"/>
      <c r="B336" s="40"/>
      <c r="C336" s="41"/>
      <c r="D336" s="234" t="s">
        <v>124</v>
      </c>
      <c r="E336" s="41"/>
      <c r="F336" s="235" t="s">
        <v>399</v>
      </c>
      <c r="G336" s="41"/>
      <c r="H336" s="41"/>
      <c r="I336" s="236"/>
      <c r="J336" s="41"/>
      <c r="K336" s="41"/>
      <c r="L336" s="45"/>
      <c r="M336" s="237"/>
      <c r="N336" s="238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124</v>
      </c>
      <c r="AU336" s="18" t="s">
        <v>82</v>
      </c>
    </row>
    <row r="337" s="2" customFormat="1" ht="16.5" customHeight="1">
      <c r="A337" s="39"/>
      <c r="B337" s="40"/>
      <c r="C337" s="275" t="s">
        <v>296</v>
      </c>
      <c r="D337" s="275" t="s">
        <v>251</v>
      </c>
      <c r="E337" s="276" t="s">
        <v>401</v>
      </c>
      <c r="F337" s="277" t="s">
        <v>402</v>
      </c>
      <c r="G337" s="278" t="s">
        <v>372</v>
      </c>
      <c r="H337" s="279">
        <v>2</v>
      </c>
      <c r="I337" s="280"/>
      <c r="J337" s="281">
        <f>ROUND(I337*H337,2)</f>
        <v>0</v>
      </c>
      <c r="K337" s="282"/>
      <c r="L337" s="283"/>
      <c r="M337" s="284" t="s">
        <v>1</v>
      </c>
      <c r="N337" s="285" t="s">
        <v>38</v>
      </c>
      <c r="O337" s="92"/>
      <c r="P337" s="230">
        <f>O337*H337</f>
        <v>0</v>
      </c>
      <c r="Q337" s="230">
        <v>0</v>
      </c>
      <c r="R337" s="230">
        <f>Q337*H337</f>
        <v>0</v>
      </c>
      <c r="S337" s="230">
        <v>0</v>
      </c>
      <c r="T337" s="23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2" t="s">
        <v>135</v>
      </c>
      <c r="AT337" s="232" t="s">
        <v>251</v>
      </c>
      <c r="AU337" s="232" t="s">
        <v>82</v>
      </c>
      <c r="AY337" s="18" t="s">
        <v>116</v>
      </c>
      <c r="BE337" s="233">
        <f>IF(N337="základní",J337,0)</f>
        <v>0</v>
      </c>
      <c r="BF337" s="233">
        <f>IF(N337="snížená",J337,0)</f>
        <v>0</v>
      </c>
      <c r="BG337" s="233">
        <f>IF(N337="zákl. přenesená",J337,0)</f>
        <v>0</v>
      </c>
      <c r="BH337" s="233">
        <f>IF(N337="sníž. přenesená",J337,0)</f>
        <v>0</v>
      </c>
      <c r="BI337" s="233">
        <f>IF(N337="nulová",J337,0)</f>
        <v>0</v>
      </c>
      <c r="BJ337" s="18" t="s">
        <v>80</v>
      </c>
      <c r="BK337" s="233">
        <f>ROUND(I337*H337,2)</f>
        <v>0</v>
      </c>
      <c r="BL337" s="18" t="s">
        <v>123</v>
      </c>
      <c r="BM337" s="232" t="s">
        <v>403</v>
      </c>
    </row>
    <row r="338" s="2" customFormat="1">
      <c r="A338" s="39"/>
      <c r="B338" s="40"/>
      <c r="C338" s="41"/>
      <c r="D338" s="234" t="s">
        <v>124</v>
      </c>
      <c r="E338" s="41"/>
      <c r="F338" s="235" t="s">
        <v>402</v>
      </c>
      <c r="G338" s="41"/>
      <c r="H338" s="41"/>
      <c r="I338" s="236"/>
      <c r="J338" s="41"/>
      <c r="K338" s="41"/>
      <c r="L338" s="45"/>
      <c r="M338" s="237"/>
      <c r="N338" s="238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124</v>
      </c>
      <c r="AU338" s="18" t="s">
        <v>82</v>
      </c>
    </row>
    <row r="339" s="2" customFormat="1" ht="16.5" customHeight="1">
      <c r="A339" s="39"/>
      <c r="B339" s="40"/>
      <c r="C339" s="275" t="s">
        <v>404</v>
      </c>
      <c r="D339" s="275" t="s">
        <v>251</v>
      </c>
      <c r="E339" s="276" t="s">
        <v>405</v>
      </c>
      <c r="F339" s="277" t="s">
        <v>406</v>
      </c>
      <c r="G339" s="278" t="s">
        <v>372</v>
      </c>
      <c r="H339" s="279">
        <v>10</v>
      </c>
      <c r="I339" s="280"/>
      <c r="J339" s="281">
        <f>ROUND(I339*H339,2)</f>
        <v>0</v>
      </c>
      <c r="K339" s="282"/>
      <c r="L339" s="283"/>
      <c r="M339" s="284" t="s">
        <v>1</v>
      </c>
      <c r="N339" s="285" t="s">
        <v>38</v>
      </c>
      <c r="O339" s="92"/>
      <c r="P339" s="230">
        <f>O339*H339</f>
        <v>0</v>
      </c>
      <c r="Q339" s="230">
        <v>0</v>
      </c>
      <c r="R339" s="230">
        <f>Q339*H339</f>
        <v>0</v>
      </c>
      <c r="S339" s="230">
        <v>0</v>
      </c>
      <c r="T339" s="23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2" t="s">
        <v>135</v>
      </c>
      <c r="AT339" s="232" t="s">
        <v>251</v>
      </c>
      <c r="AU339" s="232" t="s">
        <v>82</v>
      </c>
      <c r="AY339" s="18" t="s">
        <v>116</v>
      </c>
      <c r="BE339" s="233">
        <f>IF(N339="základní",J339,0)</f>
        <v>0</v>
      </c>
      <c r="BF339" s="233">
        <f>IF(N339="snížená",J339,0)</f>
        <v>0</v>
      </c>
      <c r="BG339" s="233">
        <f>IF(N339="zákl. přenesená",J339,0)</f>
        <v>0</v>
      </c>
      <c r="BH339" s="233">
        <f>IF(N339="sníž. přenesená",J339,0)</f>
        <v>0</v>
      </c>
      <c r="BI339" s="233">
        <f>IF(N339="nulová",J339,0)</f>
        <v>0</v>
      </c>
      <c r="BJ339" s="18" t="s">
        <v>80</v>
      </c>
      <c r="BK339" s="233">
        <f>ROUND(I339*H339,2)</f>
        <v>0</v>
      </c>
      <c r="BL339" s="18" t="s">
        <v>123</v>
      </c>
      <c r="BM339" s="232" t="s">
        <v>407</v>
      </c>
    </row>
    <row r="340" s="2" customFormat="1">
      <c r="A340" s="39"/>
      <c r="B340" s="40"/>
      <c r="C340" s="41"/>
      <c r="D340" s="234" t="s">
        <v>124</v>
      </c>
      <c r="E340" s="41"/>
      <c r="F340" s="235" t="s">
        <v>406</v>
      </c>
      <c r="G340" s="41"/>
      <c r="H340" s="41"/>
      <c r="I340" s="236"/>
      <c r="J340" s="41"/>
      <c r="K340" s="41"/>
      <c r="L340" s="45"/>
      <c r="M340" s="237"/>
      <c r="N340" s="238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124</v>
      </c>
      <c r="AU340" s="18" t="s">
        <v>82</v>
      </c>
    </row>
    <row r="341" s="2" customFormat="1" ht="16.5" customHeight="1">
      <c r="A341" s="39"/>
      <c r="B341" s="40"/>
      <c r="C341" s="275" t="s">
        <v>301</v>
      </c>
      <c r="D341" s="275" t="s">
        <v>251</v>
      </c>
      <c r="E341" s="276" t="s">
        <v>408</v>
      </c>
      <c r="F341" s="277" t="s">
        <v>409</v>
      </c>
      <c r="G341" s="278" t="s">
        <v>372</v>
      </c>
      <c r="H341" s="279">
        <v>26</v>
      </c>
      <c r="I341" s="280"/>
      <c r="J341" s="281">
        <f>ROUND(I341*H341,2)</f>
        <v>0</v>
      </c>
      <c r="K341" s="282"/>
      <c r="L341" s="283"/>
      <c r="M341" s="284" t="s">
        <v>1</v>
      </c>
      <c r="N341" s="285" t="s">
        <v>38</v>
      </c>
      <c r="O341" s="92"/>
      <c r="P341" s="230">
        <f>O341*H341</f>
        <v>0</v>
      </c>
      <c r="Q341" s="230">
        <v>0</v>
      </c>
      <c r="R341" s="230">
        <f>Q341*H341</f>
        <v>0</v>
      </c>
      <c r="S341" s="230">
        <v>0</v>
      </c>
      <c r="T341" s="231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2" t="s">
        <v>135</v>
      </c>
      <c r="AT341" s="232" t="s">
        <v>251</v>
      </c>
      <c r="AU341" s="232" t="s">
        <v>82</v>
      </c>
      <c r="AY341" s="18" t="s">
        <v>116</v>
      </c>
      <c r="BE341" s="233">
        <f>IF(N341="základní",J341,0)</f>
        <v>0</v>
      </c>
      <c r="BF341" s="233">
        <f>IF(N341="snížená",J341,0)</f>
        <v>0</v>
      </c>
      <c r="BG341" s="233">
        <f>IF(N341="zákl. přenesená",J341,0)</f>
        <v>0</v>
      </c>
      <c r="BH341" s="233">
        <f>IF(N341="sníž. přenesená",J341,0)</f>
        <v>0</v>
      </c>
      <c r="BI341" s="233">
        <f>IF(N341="nulová",J341,0)</f>
        <v>0</v>
      </c>
      <c r="BJ341" s="18" t="s">
        <v>80</v>
      </c>
      <c r="BK341" s="233">
        <f>ROUND(I341*H341,2)</f>
        <v>0</v>
      </c>
      <c r="BL341" s="18" t="s">
        <v>123</v>
      </c>
      <c r="BM341" s="232" t="s">
        <v>410</v>
      </c>
    </row>
    <row r="342" s="2" customFormat="1">
      <c r="A342" s="39"/>
      <c r="B342" s="40"/>
      <c r="C342" s="41"/>
      <c r="D342" s="234" t="s">
        <v>124</v>
      </c>
      <c r="E342" s="41"/>
      <c r="F342" s="235" t="s">
        <v>409</v>
      </c>
      <c r="G342" s="41"/>
      <c r="H342" s="41"/>
      <c r="I342" s="236"/>
      <c r="J342" s="41"/>
      <c r="K342" s="41"/>
      <c r="L342" s="45"/>
      <c r="M342" s="237"/>
      <c r="N342" s="238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124</v>
      </c>
      <c r="AU342" s="18" t="s">
        <v>82</v>
      </c>
    </row>
    <row r="343" s="2" customFormat="1" ht="37.8" customHeight="1">
      <c r="A343" s="39"/>
      <c r="B343" s="40"/>
      <c r="C343" s="220" t="s">
        <v>411</v>
      </c>
      <c r="D343" s="220" t="s">
        <v>119</v>
      </c>
      <c r="E343" s="221" t="s">
        <v>412</v>
      </c>
      <c r="F343" s="222" t="s">
        <v>413</v>
      </c>
      <c r="G343" s="223" t="s">
        <v>372</v>
      </c>
      <c r="H343" s="224">
        <v>7</v>
      </c>
      <c r="I343" s="225"/>
      <c r="J343" s="226">
        <f>ROUND(I343*H343,2)</f>
        <v>0</v>
      </c>
      <c r="K343" s="227"/>
      <c r="L343" s="45"/>
      <c r="M343" s="228" t="s">
        <v>1</v>
      </c>
      <c r="N343" s="229" t="s">
        <v>38</v>
      </c>
      <c r="O343" s="92"/>
      <c r="P343" s="230">
        <f>O343*H343</f>
        <v>0</v>
      </c>
      <c r="Q343" s="230">
        <v>0</v>
      </c>
      <c r="R343" s="230">
        <f>Q343*H343</f>
        <v>0</v>
      </c>
      <c r="S343" s="230">
        <v>0</v>
      </c>
      <c r="T343" s="23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2" t="s">
        <v>123</v>
      </c>
      <c r="AT343" s="232" t="s">
        <v>119</v>
      </c>
      <c r="AU343" s="232" t="s">
        <v>82</v>
      </c>
      <c r="AY343" s="18" t="s">
        <v>116</v>
      </c>
      <c r="BE343" s="233">
        <f>IF(N343="základní",J343,0)</f>
        <v>0</v>
      </c>
      <c r="BF343" s="233">
        <f>IF(N343="snížená",J343,0)</f>
        <v>0</v>
      </c>
      <c r="BG343" s="233">
        <f>IF(N343="zákl. přenesená",J343,0)</f>
        <v>0</v>
      </c>
      <c r="BH343" s="233">
        <f>IF(N343="sníž. přenesená",J343,0)</f>
        <v>0</v>
      </c>
      <c r="BI343" s="233">
        <f>IF(N343="nulová",J343,0)</f>
        <v>0</v>
      </c>
      <c r="BJ343" s="18" t="s">
        <v>80</v>
      </c>
      <c r="BK343" s="233">
        <f>ROUND(I343*H343,2)</f>
        <v>0</v>
      </c>
      <c r="BL343" s="18" t="s">
        <v>123</v>
      </c>
      <c r="BM343" s="232" t="s">
        <v>414</v>
      </c>
    </row>
    <row r="344" s="2" customFormat="1">
      <c r="A344" s="39"/>
      <c r="B344" s="40"/>
      <c r="C344" s="41"/>
      <c r="D344" s="234" t="s">
        <v>124</v>
      </c>
      <c r="E344" s="41"/>
      <c r="F344" s="235" t="s">
        <v>413</v>
      </c>
      <c r="G344" s="41"/>
      <c r="H344" s="41"/>
      <c r="I344" s="236"/>
      <c r="J344" s="41"/>
      <c r="K344" s="41"/>
      <c r="L344" s="45"/>
      <c r="M344" s="237"/>
      <c r="N344" s="238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124</v>
      </c>
      <c r="AU344" s="18" t="s">
        <v>82</v>
      </c>
    </row>
    <row r="345" s="2" customFormat="1" ht="16.5" customHeight="1">
      <c r="A345" s="39"/>
      <c r="B345" s="40"/>
      <c r="C345" s="275" t="s">
        <v>305</v>
      </c>
      <c r="D345" s="275" t="s">
        <v>251</v>
      </c>
      <c r="E345" s="276" t="s">
        <v>415</v>
      </c>
      <c r="F345" s="277" t="s">
        <v>416</v>
      </c>
      <c r="G345" s="278" t="s">
        <v>372</v>
      </c>
      <c r="H345" s="279">
        <v>7</v>
      </c>
      <c r="I345" s="280"/>
      <c r="J345" s="281">
        <f>ROUND(I345*H345,2)</f>
        <v>0</v>
      </c>
      <c r="K345" s="282"/>
      <c r="L345" s="283"/>
      <c r="M345" s="284" t="s">
        <v>1</v>
      </c>
      <c r="N345" s="285" t="s">
        <v>38</v>
      </c>
      <c r="O345" s="92"/>
      <c r="P345" s="230">
        <f>O345*H345</f>
        <v>0</v>
      </c>
      <c r="Q345" s="230">
        <v>0</v>
      </c>
      <c r="R345" s="230">
        <f>Q345*H345</f>
        <v>0</v>
      </c>
      <c r="S345" s="230">
        <v>0</v>
      </c>
      <c r="T345" s="23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2" t="s">
        <v>135</v>
      </c>
      <c r="AT345" s="232" t="s">
        <v>251</v>
      </c>
      <c r="AU345" s="232" t="s">
        <v>82</v>
      </c>
      <c r="AY345" s="18" t="s">
        <v>116</v>
      </c>
      <c r="BE345" s="233">
        <f>IF(N345="základní",J345,0)</f>
        <v>0</v>
      </c>
      <c r="BF345" s="233">
        <f>IF(N345="snížená",J345,0)</f>
        <v>0</v>
      </c>
      <c r="BG345" s="233">
        <f>IF(N345="zákl. přenesená",J345,0)</f>
        <v>0</v>
      </c>
      <c r="BH345" s="233">
        <f>IF(N345="sníž. přenesená",J345,0)</f>
        <v>0</v>
      </c>
      <c r="BI345" s="233">
        <f>IF(N345="nulová",J345,0)</f>
        <v>0</v>
      </c>
      <c r="BJ345" s="18" t="s">
        <v>80</v>
      </c>
      <c r="BK345" s="233">
        <f>ROUND(I345*H345,2)</f>
        <v>0</v>
      </c>
      <c r="BL345" s="18" t="s">
        <v>123</v>
      </c>
      <c r="BM345" s="232" t="s">
        <v>417</v>
      </c>
    </row>
    <row r="346" s="2" customFormat="1">
      <c r="A346" s="39"/>
      <c r="B346" s="40"/>
      <c r="C346" s="41"/>
      <c r="D346" s="234" t="s">
        <v>124</v>
      </c>
      <c r="E346" s="41"/>
      <c r="F346" s="235" t="s">
        <v>416</v>
      </c>
      <c r="G346" s="41"/>
      <c r="H346" s="41"/>
      <c r="I346" s="236"/>
      <c r="J346" s="41"/>
      <c r="K346" s="41"/>
      <c r="L346" s="45"/>
      <c r="M346" s="237"/>
      <c r="N346" s="238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124</v>
      </c>
      <c r="AU346" s="18" t="s">
        <v>82</v>
      </c>
    </row>
    <row r="347" s="2" customFormat="1" ht="37.8" customHeight="1">
      <c r="A347" s="39"/>
      <c r="B347" s="40"/>
      <c r="C347" s="220" t="s">
        <v>418</v>
      </c>
      <c r="D347" s="220" t="s">
        <v>119</v>
      </c>
      <c r="E347" s="221" t="s">
        <v>419</v>
      </c>
      <c r="F347" s="222" t="s">
        <v>420</v>
      </c>
      <c r="G347" s="223" t="s">
        <v>372</v>
      </c>
      <c r="H347" s="224">
        <v>20</v>
      </c>
      <c r="I347" s="225"/>
      <c r="J347" s="226">
        <f>ROUND(I347*H347,2)</f>
        <v>0</v>
      </c>
      <c r="K347" s="227"/>
      <c r="L347" s="45"/>
      <c r="M347" s="228" t="s">
        <v>1</v>
      </c>
      <c r="N347" s="229" t="s">
        <v>38</v>
      </c>
      <c r="O347" s="92"/>
      <c r="P347" s="230">
        <f>O347*H347</f>
        <v>0</v>
      </c>
      <c r="Q347" s="230">
        <v>0</v>
      </c>
      <c r="R347" s="230">
        <f>Q347*H347</f>
        <v>0</v>
      </c>
      <c r="S347" s="230">
        <v>0</v>
      </c>
      <c r="T347" s="231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2" t="s">
        <v>123</v>
      </c>
      <c r="AT347" s="232" t="s">
        <v>119</v>
      </c>
      <c r="AU347" s="232" t="s">
        <v>82</v>
      </c>
      <c r="AY347" s="18" t="s">
        <v>116</v>
      </c>
      <c r="BE347" s="233">
        <f>IF(N347="základní",J347,0)</f>
        <v>0</v>
      </c>
      <c r="BF347" s="233">
        <f>IF(N347="snížená",J347,0)</f>
        <v>0</v>
      </c>
      <c r="BG347" s="233">
        <f>IF(N347="zákl. přenesená",J347,0)</f>
        <v>0</v>
      </c>
      <c r="BH347" s="233">
        <f>IF(N347="sníž. přenesená",J347,0)</f>
        <v>0</v>
      </c>
      <c r="BI347" s="233">
        <f>IF(N347="nulová",J347,0)</f>
        <v>0</v>
      </c>
      <c r="BJ347" s="18" t="s">
        <v>80</v>
      </c>
      <c r="BK347" s="233">
        <f>ROUND(I347*H347,2)</f>
        <v>0</v>
      </c>
      <c r="BL347" s="18" t="s">
        <v>123</v>
      </c>
      <c r="BM347" s="232" t="s">
        <v>421</v>
      </c>
    </row>
    <row r="348" s="2" customFormat="1">
      <c r="A348" s="39"/>
      <c r="B348" s="40"/>
      <c r="C348" s="41"/>
      <c r="D348" s="234" t="s">
        <v>124</v>
      </c>
      <c r="E348" s="41"/>
      <c r="F348" s="235" t="s">
        <v>420</v>
      </c>
      <c r="G348" s="41"/>
      <c r="H348" s="41"/>
      <c r="I348" s="236"/>
      <c r="J348" s="41"/>
      <c r="K348" s="41"/>
      <c r="L348" s="45"/>
      <c r="M348" s="237"/>
      <c r="N348" s="238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124</v>
      </c>
      <c r="AU348" s="18" t="s">
        <v>82</v>
      </c>
    </row>
    <row r="349" s="2" customFormat="1" ht="16.5" customHeight="1">
      <c r="A349" s="39"/>
      <c r="B349" s="40"/>
      <c r="C349" s="275" t="s">
        <v>311</v>
      </c>
      <c r="D349" s="275" t="s">
        <v>251</v>
      </c>
      <c r="E349" s="276" t="s">
        <v>422</v>
      </c>
      <c r="F349" s="277" t="s">
        <v>423</v>
      </c>
      <c r="G349" s="278" t="s">
        <v>372</v>
      </c>
      <c r="H349" s="279">
        <v>1</v>
      </c>
      <c r="I349" s="280"/>
      <c r="J349" s="281">
        <f>ROUND(I349*H349,2)</f>
        <v>0</v>
      </c>
      <c r="K349" s="282"/>
      <c r="L349" s="283"/>
      <c r="M349" s="284" t="s">
        <v>1</v>
      </c>
      <c r="N349" s="285" t="s">
        <v>38</v>
      </c>
      <c r="O349" s="92"/>
      <c r="P349" s="230">
        <f>O349*H349</f>
        <v>0</v>
      </c>
      <c r="Q349" s="230">
        <v>0</v>
      </c>
      <c r="R349" s="230">
        <f>Q349*H349</f>
        <v>0</v>
      </c>
      <c r="S349" s="230">
        <v>0</v>
      </c>
      <c r="T349" s="23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2" t="s">
        <v>135</v>
      </c>
      <c r="AT349" s="232" t="s">
        <v>251</v>
      </c>
      <c r="AU349" s="232" t="s">
        <v>82</v>
      </c>
      <c r="AY349" s="18" t="s">
        <v>116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8" t="s">
        <v>80</v>
      </c>
      <c r="BK349" s="233">
        <f>ROUND(I349*H349,2)</f>
        <v>0</v>
      </c>
      <c r="BL349" s="18" t="s">
        <v>123</v>
      </c>
      <c r="BM349" s="232" t="s">
        <v>424</v>
      </c>
    </row>
    <row r="350" s="2" customFormat="1">
      <c r="A350" s="39"/>
      <c r="B350" s="40"/>
      <c r="C350" s="41"/>
      <c r="D350" s="234" t="s">
        <v>124</v>
      </c>
      <c r="E350" s="41"/>
      <c r="F350" s="235" t="s">
        <v>423</v>
      </c>
      <c r="G350" s="41"/>
      <c r="H350" s="41"/>
      <c r="I350" s="236"/>
      <c r="J350" s="41"/>
      <c r="K350" s="41"/>
      <c r="L350" s="45"/>
      <c r="M350" s="237"/>
      <c r="N350" s="238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124</v>
      </c>
      <c r="AU350" s="18" t="s">
        <v>82</v>
      </c>
    </row>
    <row r="351" s="2" customFormat="1" ht="16.5" customHeight="1">
      <c r="A351" s="39"/>
      <c r="B351" s="40"/>
      <c r="C351" s="275" t="s">
        <v>425</v>
      </c>
      <c r="D351" s="275" t="s">
        <v>251</v>
      </c>
      <c r="E351" s="276" t="s">
        <v>426</v>
      </c>
      <c r="F351" s="277" t="s">
        <v>427</v>
      </c>
      <c r="G351" s="278" t="s">
        <v>372</v>
      </c>
      <c r="H351" s="279">
        <v>13</v>
      </c>
      <c r="I351" s="280"/>
      <c r="J351" s="281">
        <f>ROUND(I351*H351,2)</f>
        <v>0</v>
      </c>
      <c r="K351" s="282"/>
      <c r="L351" s="283"/>
      <c r="M351" s="284" t="s">
        <v>1</v>
      </c>
      <c r="N351" s="285" t="s">
        <v>38</v>
      </c>
      <c r="O351" s="92"/>
      <c r="P351" s="230">
        <f>O351*H351</f>
        <v>0</v>
      </c>
      <c r="Q351" s="230">
        <v>0</v>
      </c>
      <c r="R351" s="230">
        <f>Q351*H351</f>
        <v>0</v>
      </c>
      <c r="S351" s="230">
        <v>0</v>
      </c>
      <c r="T351" s="23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2" t="s">
        <v>135</v>
      </c>
      <c r="AT351" s="232" t="s">
        <v>251</v>
      </c>
      <c r="AU351" s="232" t="s">
        <v>82</v>
      </c>
      <c r="AY351" s="18" t="s">
        <v>116</v>
      </c>
      <c r="BE351" s="233">
        <f>IF(N351="základní",J351,0)</f>
        <v>0</v>
      </c>
      <c r="BF351" s="233">
        <f>IF(N351="snížená",J351,0)</f>
        <v>0</v>
      </c>
      <c r="BG351" s="233">
        <f>IF(N351="zákl. přenesená",J351,0)</f>
        <v>0</v>
      </c>
      <c r="BH351" s="233">
        <f>IF(N351="sníž. přenesená",J351,0)</f>
        <v>0</v>
      </c>
      <c r="BI351" s="233">
        <f>IF(N351="nulová",J351,0)</f>
        <v>0</v>
      </c>
      <c r="BJ351" s="18" t="s">
        <v>80</v>
      </c>
      <c r="BK351" s="233">
        <f>ROUND(I351*H351,2)</f>
        <v>0</v>
      </c>
      <c r="BL351" s="18" t="s">
        <v>123</v>
      </c>
      <c r="BM351" s="232" t="s">
        <v>428</v>
      </c>
    </row>
    <row r="352" s="2" customFormat="1">
      <c r="A352" s="39"/>
      <c r="B352" s="40"/>
      <c r="C352" s="41"/>
      <c r="D352" s="234" t="s">
        <v>124</v>
      </c>
      <c r="E352" s="41"/>
      <c r="F352" s="235" t="s">
        <v>427</v>
      </c>
      <c r="G352" s="41"/>
      <c r="H352" s="41"/>
      <c r="I352" s="236"/>
      <c r="J352" s="41"/>
      <c r="K352" s="41"/>
      <c r="L352" s="45"/>
      <c r="M352" s="237"/>
      <c r="N352" s="238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124</v>
      </c>
      <c r="AU352" s="18" t="s">
        <v>82</v>
      </c>
    </row>
    <row r="353" s="2" customFormat="1" ht="16.5" customHeight="1">
      <c r="A353" s="39"/>
      <c r="B353" s="40"/>
      <c r="C353" s="275" t="s">
        <v>315</v>
      </c>
      <c r="D353" s="275" t="s">
        <v>251</v>
      </c>
      <c r="E353" s="276" t="s">
        <v>429</v>
      </c>
      <c r="F353" s="277" t="s">
        <v>430</v>
      </c>
      <c r="G353" s="278" t="s">
        <v>372</v>
      </c>
      <c r="H353" s="279">
        <v>1</v>
      </c>
      <c r="I353" s="280"/>
      <c r="J353" s="281">
        <f>ROUND(I353*H353,2)</f>
        <v>0</v>
      </c>
      <c r="K353" s="282"/>
      <c r="L353" s="283"/>
      <c r="M353" s="284" t="s">
        <v>1</v>
      </c>
      <c r="N353" s="285" t="s">
        <v>38</v>
      </c>
      <c r="O353" s="92"/>
      <c r="P353" s="230">
        <f>O353*H353</f>
        <v>0</v>
      </c>
      <c r="Q353" s="230">
        <v>0</v>
      </c>
      <c r="R353" s="230">
        <f>Q353*H353</f>
        <v>0</v>
      </c>
      <c r="S353" s="230">
        <v>0</v>
      </c>
      <c r="T353" s="23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2" t="s">
        <v>135</v>
      </c>
      <c r="AT353" s="232" t="s">
        <v>251</v>
      </c>
      <c r="AU353" s="232" t="s">
        <v>82</v>
      </c>
      <c r="AY353" s="18" t="s">
        <v>116</v>
      </c>
      <c r="BE353" s="233">
        <f>IF(N353="základní",J353,0)</f>
        <v>0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18" t="s">
        <v>80</v>
      </c>
      <c r="BK353" s="233">
        <f>ROUND(I353*H353,2)</f>
        <v>0</v>
      </c>
      <c r="BL353" s="18" t="s">
        <v>123</v>
      </c>
      <c r="BM353" s="232" t="s">
        <v>431</v>
      </c>
    </row>
    <row r="354" s="2" customFormat="1">
      <c r="A354" s="39"/>
      <c r="B354" s="40"/>
      <c r="C354" s="41"/>
      <c r="D354" s="234" t="s">
        <v>124</v>
      </c>
      <c r="E354" s="41"/>
      <c r="F354" s="235" t="s">
        <v>430</v>
      </c>
      <c r="G354" s="41"/>
      <c r="H354" s="41"/>
      <c r="I354" s="236"/>
      <c r="J354" s="41"/>
      <c r="K354" s="41"/>
      <c r="L354" s="45"/>
      <c r="M354" s="237"/>
      <c r="N354" s="238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124</v>
      </c>
      <c r="AU354" s="18" t="s">
        <v>82</v>
      </c>
    </row>
    <row r="355" s="2" customFormat="1" ht="16.5" customHeight="1">
      <c r="A355" s="39"/>
      <c r="B355" s="40"/>
      <c r="C355" s="275" t="s">
        <v>432</v>
      </c>
      <c r="D355" s="275" t="s">
        <v>251</v>
      </c>
      <c r="E355" s="276" t="s">
        <v>433</v>
      </c>
      <c r="F355" s="277" t="s">
        <v>434</v>
      </c>
      <c r="G355" s="278" t="s">
        <v>372</v>
      </c>
      <c r="H355" s="279">
        <v>5</v>
      </c>
      <c r="I355" s="280"/>
      <c r="J355" s="281">
        <f>ROUND(I355*H355,2)</f>
        <v>0</v>
      </c>
      <c r="K355" s="282"/>
      <c r="L355" s="283"/>
      <c r="M355" s="284" t="s">
        <v>1</v>
      </c>
      <c r="N355" s="285" t="s">
        <v>38</v>
      </c>
      <c r="O355" s="92"/>
      <c r="P355" s="230">
        <f>O355*H355</f>
        <v>0</v>
      </c>
      <c r="Q355" s="230">
        <v>0</v>
      </c>
      <c r="R355" s="230">
        <f>Q355*H355</f>
        <v>0</v>
      </c>
      <c r="S355" s="230">
        <v>0</v>
      </c>
      <c r="T355" s="231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2" t="s">
        <v>135</v>
      </c>
      <c r="AT355" s="232" t="s">
        <v>251</v>
      </c>
      <c r="AU355" s="232" t="s">
        <v>82</v>
      </c>
      <c r="AY355" s="18" t="s">
        <v>116</v>
      </c>
      <c r="BE355" s="233">
        <f>IF(N355="základní",J355,0)</f>
        <v>0</v>
      </c>
      <c r="BF355" s="233">
        <f>IF(N355="snížená",J355,0)</f>
        <v>0</v>
      </c>
      <c r="BG355" s="233">
        <f>IF(N355="zákl. přenesená",J355,0)</f>
        <v>0</v>
      </c>
      <c r="BH355" s="233">
        <f>IF(N355="sníž. přenesená",J355,0)</f>
        <v>0</v>
      </c>
      <c r="BI355" s="233">
        <f>IF(N355="nulová",J355,0)</f>
        <v>0</v>
      </c>
      <c r="BJ355" s="18" t="s">
        <v>80</v>
      </c>
      <c r="BK355" s="233">
        <f>ROUND(I355*H355,2)</f>
        <v>0</v>
      </c>
      <c r="BL355" s="18" t="s">
        <v>123</v>
      </c>
      <c r="BM355" s="232" t="s">
        <v>435</v>
      </c>
    </row>
    <row r="356" s="2" customFormat="1">
      <c r="A356" s="39"/>
      <c r="B356" s="40"/>
      <c r="C356" s="41"/>
      <c r="D356" s="234" t="s">
        <v>124</v>
      </c>
      <c r="E356" s="41"/>
      <c r="F356" s="235" t="s">
        <v>434</v>
      </c>
      <c r="G356" s="41"/>
      <c r="H356" s="41"/>
      <c r="I356" s="236"/>
      <c r="J356" s="41"/>
      <c r="K356" s="41"/>
      <c r="L356" s="45"/>
      <c r="M356" s="237"/>
      <c r="N356" s="238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124</v>
      </c>
      <c r="AU356" s="18" t="s">
        <v>82</v>
      </c>
    </row>
    <row r="357" s="2" customFormat="1" ht="37.8" customHeight="1">
      <c r="A357" s="39"/>
      <c r="B357" s="40"/>
      <c r="C357" s="220" t="s">
        <v>320</v>
      </c>
      <c r="D357" s="220" t="s">
        <v>119</v>
      </c>
      <c r="E357" s="221" t="s">
        <v>436</v>
      </c>
      <c r="F357" s="222" t="s">
        <v>437</v>
      </c>
      <c r="G357" s="223" t="s">
        <v>372</v>
      </c>
      <c r="H357" s="224">
        <v>6</v>
      </c>
      <c r="I357" s="225"/>
      <c r="J357" s="226">
        <f>ROUND(I357*H357,2)</f>
        <v>0</v>
      </c>
      <c r="K357" s="227"/>
      <c r="L357" s="45"/>
      <c r="M357" s="228" t="s">
        <v>1</v>
      </c>
      <c r="N357" s="229" t="s">
        <v>38</v>
      </c>
      <c r="O357" s="92"/>
      <c r="P357" s="230">
        <f>O357*H357</f>
        <v>0</v>
      </c>
      <c r="Q357" s="230">
        <v>0</v>
      </c>
      <c r="R357" s="230">
        <f>Q357*H357</f>
        <v>0</v>
      </c>
      <c r="S357" s="230">
        <v>0</v>
      </c>
      <c r="T357" s="231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2" t="s">
        <v>123</v>
      </c>
      <c r="AT357" s="232" t="s">
        <v>119</v>
      </c>
      <c r="AU357" s="232" t="s">
        <v>82</v>
      </c>
      <c r="AY357" s="18" t="s">
        <v>116</v>
      </c>
      <c r="BE357" s="233">
        <f>IF(N357="základní",J357,0)</f>
        <v>0</v>
      </c>
      <c r="BF357" s="233">
        <f>IF(N357="snížená",J357,0)</f>
        <v>0</v>
      </c>
      <c r="BG357" s="233">
        <f>IF(N357="zákl. přenesená",J357,0)</f>
        <v>0</v>
      </c>
      <c r="BH357" s="233">
        <f>IF(N357="sníž. přenesená",J357,0)</f>
        <v>0</v>
      </c>
      <c r="BI357" s="233">
        <f>IF(N357="nulová",J357,0)</f>
        <v>0</v>
      </c>
      <c r="BJ357" s="18" t="s">
        <v>80</v>
      </c>
      <c r="BK357" s="233">
        <f>ROUND(I357*H357,2)</f>
        <v>0</v>
      </c>
      <c r="BL357" s="18" t="s">
        <v>123</v>
      </c>
      <c r="BM357" s="232" t="s">
        <v>438</v>
      </c>
    </row>
    <row r="358" s="2" customFormat="1">
      <c r="A358" s="39"/>
      <c r="B358" s="40"/>
      <c r="C358" s="41"/>
      <c r="D358" s="234" t="s">
        <v>124</v>
      </c>
      <c r="E358" s="41"/>
      <c r="F358" s="235" t="s">
        <v>437</v>
      </c>
      <c r="G358" s="41"/>
      <c r="H358" s="41"/>
      <c r="I358" s="236"/>
      <c r="J358" s="41"/>
      <c r="K358" s="41"/>
      <c r="L358" s="45"/>
      <c r="M358" s="237"/>
      <c r="N358" s="238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124</v>
      </c>
      <c r="AU358" s="18" t="s">
        <v>82</v>
      </c>
    </row>
    <row r="359" s="2" customFormat="1" ht="24.15" customHeight="1">
      <c r="A359" s="39"/>
      <c r="B359" s="40"/>
      <c r="C359" s="275" t="s">
        <v>439</v>
      </c>
      <c r="D359" s="275" t="s">
        <v>251</v>
      </c>
      <c r="E359" s="276" t="s">
        <v>440</v>
      </c>
      <c r="F359" s="277" t="s">
        <v>441</v>
      </c>
      <c r="G359" s="278" t="s">
        <v>372</v>
      </c>
      <c r="H359" s="279">
        <v>4</v>
      </c>
      <c r="I359" s="280"/>
      <c r="J359" s="281">
        <f>ROUND(I359*H359,2)</f>
        <v>0</v>
      </c>
      <c r="K359" s="282"/>
      <c r="L359" s="283"/>
      <c r="M359" s="284" t="s">
        <v>1</v>
      </c>
      <c r="N359" s="285" t="s">
        <v>38</v>
      </c>
      <c r="O359" s="92"/>
      <c r="P359" s="230">
        <f>O359*H359</f>
        <v>0</v>
      </c>
      <c r="Q359" s="230">
        <v>0</v>
      </c>
      <c r="R359" s="230">
        <f>Q359*H359</f>
        <v>0</v>
      </c>
      <c r="S359" s="230">
        <v>0</v>
      </c>
      <c r="T359" s="23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2" t="s">
        <v>135</v>
      </c>
      <c r="AT359" s="232" t="s">
        <v>251</v>
      </c>
      <c r="AU359" s="232" t="s">
        <v>82</v>
      </c>
      <c r="AY359" s="18" t="s">
        <v>116</v>
      </c>
      <c r="BE359" s="233">
        <f>IF(N359="základní",J359,0)</f>
        <v>0</v>
      </c>
      <c r="BF359" s="233">
        <f>IF(N359="snížená",J359,0)</f>
        <v>0</v>
      </c>
      <c r="BG359" s="233">
        <f>IF(N359="zákl. přenesená",J359,0)</f>
        <v>0</v>
      </c>
      <c r="BH359" s="233">
        <f>IF(N359="sníž. přenesená",J359,0)</f>
        <v>0</v>
      </c>
      <c r="BI359" s="233">
        <f>IF(N359="nulová",J359,0)</f>
        <v>0</v>
      </c>
      <c r="BJ359" s="18" t="s">
        <v>80</v>
      </c>
      <c r="BK359" s="233">
        <f>ROUND(I359*H359,2)</f>
        <v>0</v>
      </c>
      <c r="BL359" s="18" t="s">
        <v>123</v>
      </c>
      <c r="BM359" s="232" t="s">
        <v>442</v>
      </c>
    </row>
    <row r="360" s="2" customFormat="1">
      <c r="A360" s="39"/>
      <c r="B360" s="40"/>
      <c r="C360" s="41"/>
      <c r="D360" s="234" t="s">
        <v>124</v>
      </c>
      <c r="E360" s="41"/>
      <c r="F360" s="235" t="s">
        <v>441</v>
      </c>
      <c r="G360" s="41"/>
      <c r="H360" s="41"/>
      <c r="I360" s="236"/>
      <c r="J360" s="41"/>
      <c r="K360" s="41"/>
      <c r="L360" s="45"/>
      <c r="M360" s="237"/>
      <c r="N360" s="238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124</v>
      </c>
      <c r="AU360" s="18" t="s">
        <v>82</v>
      </c>
    </row>
    <row r="361" s="2" customFormat="1" ht="16.5" customHeight="1">
      <c r="A361" s="39"/>
      <c r="B361" s="40"/>
      <c r="C361" s="275" t="s">
        <v>323</v>
      </c>
      <c r="D361" s="275" t="s">
        <v>251</v>
      </c>
      <c r="E361" s="276" t="s">
        <v>443</v>
      </c>
      <c r="F361" s="277" t="s">
        <v>444</v>
      </c>
      <c r="G361" s="278" t="s">
        <v>372</v>
      </c>
      <c r="H361" s="279">
        <v>2</v>
      </c>
      <c r="I361" s="280"/>
      <c r="J361" s="281">
        <f>ROUND(I361*H361,2)</f>
        <v>0</v>
      </c>
      <c r="K361" s="282"/>
      <c r="L361" s="283"/>
      <c r="M361" s="284" t="s">
        <v>1</v>
      </c>
      <c r="N361" s="285" t="s">
        <v>38</v>
      </c>
      <c r="O361" s="92"/>
      <c r="P361" s="230">
        <f>O361*H361</f>
        <v>0</v>
      </c>
      <c r="Q361" s="230">
        <v>0</v>
      </c>
      <c r="R361" s="230">
        <f>Q361*H361</f>
        <v>0</v>
      </c>
      <c r="S361" s="230">
        <v>0</v>
      </c>
      <c r="T361" s="231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2" t="s">
        <v>135</v>
      </c>
      <c r="AT361" s="232" t="s">
        <v>251</v>
      </c>
      <c r="AU361" s="232" t="s">
        <v>82</v>
      </c>
      <c r="AY361" s="18" t="s">
        <v>116</v>
      </c>
      <c r="BE361" s="233">
        <f>IF(N361="základní",J361,0)</f>
        <v>0</v>
      </c>
      <c r="BF361" s="233">
        <f>IF(N361="snížená",J361,0)</f>
        <v>0</v>
      </c>
      <c r="BG361" s="233">
        <f>IF(N361="zákl. přenesená",J361,0)</f>
        <v>0</v>
      </c>
      <c r="BH361" s="233">
        <f>IF(N361="sníž. přenesená",J361,0)</f>
        <v>0</v>
      </c>
      <c r="BI361" s="233">
        <f>IF(N361="nulová",J361,0)</f>
        <v>0</v>
      </c>
      <c r="BJ361" s="18" t="s">
        <v>80</v>
      </c>
      <c r="BK361" s="233">
        <f>ROUND(I361*H361,2)</f>
        <v>0</v>
      </c>
      <c r="BL361" s="18" t="s">
        <v>123</v>
      </c>
      <c r="BM361" s="232" t="s">
        <v>445</v>
      </c>
    </row>
    <row r="362" s="2" customFormat="1">
      <c r="A362" s="39"/>
      <c r="B362" s="40"/>
      <c r="C362" s="41"/>
      <c r="D362" s="234" t="s">
        <v>124</v>
      </c>
      <c r="E362" s="41"/>
      <c r="F362" s="235" t="s">
        <v>444</v>
      </c>
      <c r="G362" s="41"/>
      <c r="H362" s="41"/>
      <c r="I362" s="236"/>
      <c r="J362" s="41"/>
      <c r="K362" s="41"/>
      <c r="L362" s="45"/>
      <c r="M362" s="237"/>
      <c r="N362" s="238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124</v>
      </c>
      <c r="AU362" s="18" t="s">
        <v>82</v>
      </c>
    </row>
    <row r="363" s="2" customFormat="1" ht="37.8" customHeight="1">
      <c r="A363" s="39"/>
      <c r="B363" s="40"/>
      <c r="C363" s="220" t="s">
        <v>446</v>
      </c>
      <c r="D363" s="220" t="s">
        <v>119</v>
      </c>
      <c r="E363" s="221" t="s">
        <v>447</v>
      </c>
      <c r="F363" s="222" t="s">
        <v>448</v>
      </c>
      <c r="G363" s="223" t="s">
        <v>372</v>
      </c>
      <c r="H363" s="224">
        <v>3</v>
      </c>
      <c r="I363" s="225"/>
      <c r="J363" s="226">
        <f>ROUND(I363*H363,2)</f>
        <v>0</v>
      </c>
      <c r="K363" s="227"/>
      <c r="L363" s="45"/>
      <c r="M363" s="228" t="s">
        <v>1</v>
      </c>
      <c r="N363" s="229" t="s">
        <v>38</v>
      </c>
      <c r="O363" s="92"/>
      <c r="P363" s="230">
        <f>O363*H363</f>
        <v>0</v>
      </c>
      <c r="Q363" s="230">
        <v>0</v>
      </c>
      <c r="R363" s="230">
        <f>Q363*H363</f>
        <v>0</v>
      </c>
      <c r="S363" s="230">
        <v>0</v>
      </c>
      <c r="T363" s="231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2" t="s">
        <v>123</v>
      </c>
      <c r="AT363" s="232" t="s">
        <v>119</v>
      </c>
      <c r="AU363" s="232" t="s">
        <v>82</v>
      </c>
      <c r="AY363" s="18" t="s">
        <v>116</v>
      </c>
      <c r="BE363" s="233">
        <f>IF(N363="základní",J363,0)</f>
        <v>0</v>
      </c>
      <c r="BF363" s="233">
        <f>IF(N363="snížená",J363,0)</f>
        <v>0</v>
      </c>
      <c r="BG363" s="233">
        <f>IF(N363="zákl. přenesená",J363,0)</f>
        <v>0</v>
      </c>
      <c r="BH363" s="233">
        <f>IF(N363="sníž. přenesená",J363,0)</f>
        <v>0</v>
      </c>
      <c r="BI363" s="233">
        <f>IF(N363="nulová",J363,0)</f>
        <v>0</v>
      </c>
      <c r="BJ363" s="18" t="s">
        <v>80</v>
      </c>
      <c r="BK363" s="233">
        <f>ROUND(I363*H363,2)</f>
        <v>0</v>
      </c>
      <c r="BL363" s="18" t="s">
        <v>123</v>
      </c>
      <c r="BM363" s="232" t="s">
        <v>449</v>
      </c>
    </row>
    <row r="364" s="2" customFormat="1">
      <c r="A364" s="39"/>
      <c r="B364" s="40"/>
      <c r="C364" s="41"/>
      <c r="D364" s="234" t="s">
        <v>124</v>
      </c>
      <c r="E364" s="41"/>
      <c r="F364" s="235" t="s">
        <v>448</v>
      </c>
      <c r="G364" s="41"/>
      <c r="H364" s="41"/>
      <c r="I364" s="236"/>
      <c r="J364" s="41"/>
      <c r="K364" s="41"/>
      <c r="L364" s="45"/>
      <c r="M364" s="237"/>
      <c r="N364" s="238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124</v>
      </c>
      <c r="AU364" s="18" t="s">
        <v>82</v>
      </c>
    </row>
    <row r="365" s="15" customFormat="1">
      <c r="A365" s="15"/>
      <c r="B365" s="265"/>
      <c r="C365" s="266"/>
      <c r="D365" s="234" t="s">
        <v>174</v>
      </c>
      <c r="E365" s="267" t="s">
        <v>1</v>
      </c>
      <c r="F365" s="268" t="s">
        <v>450</v>
      </c>
      <c r="G365" s="266"/>
      <c r="H365" s="267" t="s">
        <v>1</v>
      </c>
      <c r="I365" s="269"/>
      <c r="J365" s="266"/>
      <c r="K365" s="266"/>
      <c r="L365" s="270"/>
      <c r="M365" s="271"/>
      <c r="N365" s="272"/>
      <c r="O365" s="272"/>
      <c r="P365" s="272"/>
      <c r="Q365" s="272"/>
      <c r="R365" s="272"/>
      <c r="S365" s="272"/>
      <c r="T365" s="273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4" t="s">
        <v>174</v>
      </c>
      <c r="AU365" s="274" t="s">
        <v>82</v>
      </c>
      <c r="AV365" s="15" t="s">
        <v>80</v>
      </c>
      <c r="AW365" s="15" t="s">
        <v>30</v>
      </c>
      <c r="AX365" s="15" t="s">
        <v>73</v>
      </c>
      <c r="AY365" s="274" t="s">
        <v>116</v>
      </c>
    </row>
    <row r="366" s="13" customFormat="1">
      <c r="A366" s="13"/>
      <c r="B366" s="243"/>
      <c r="C366" s="244"/>
      <c r="D366" s="234" t="s">
        <v>174</v>
      </c>
      <c r="E366" s="245" t="s">
        <v>1</v>
      </c>
      <c r="F366" s="246" t="s">
        <v>127</v>
      </c>
      <c r="G366" s="244"/>
      <c r="H366" s="247">
        <v>3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3" t="s">
        <v>174</v>
      </c>
      <c r="AU366" s="253" t="s">
        <v>82</v>
      </c>
      <c r="AV366" s="13" t="s">
        <v>82</v>
      </c>
      <c r="AW366" s="13" t="s">
        <v>30</v>
      </c>
      <c r="AX366" s="13" t="s">
        <v>73</v>
      </c>
      <c r="AY366" s="253" t="s">
        <v>116</v>
      </c>
    </row>
    <row r="367" s="14" customFormat="1">
      <c r="A367" s="14"/>
      <c r="B367" s="254"/>
      <c r="C367" s="255"/>
      <c r="D367" s="234" t="s">
        <v>174</v>
      </c>
      <c r="E367" s="256" t="s">
        <v>1</v>
      </c>
      <c r="F367" s="257" t="s">
        <v>176</v>
      </c>
      <c r="G367" s="255"/>
      <c r="H367" s="258">
        <v>3</v>
      </c>
      <c r="I367" s="259"/>
      <c r="J367" s="255"/>
      <c r="K367" s="255"/>
      <c r="L367" s="260"/>
      <c r="M367" s="261"/>
      <c r="N367" s="262"/>
      <c r="O367" s="262"/>
      <c r="P367" s="262"/>
      <c r="Q367" s="262"/>
      <c r="R367" s="262"/>
      <c r="S367" s="262"/>
      <c r="T367" s="26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4" t="s">
        <v>174</v>
      </c>
      <c r="AU367" s="264" t="s">
        <v>82</v>
      </c>
      <c r="AV367" s="14" t="s">
        <v>123</v>
      </c>
      <c r="AW367" s="14" t="s">
        <v>30</v>
      </c>
      <c r="AX367" s="14" t="s">
        <v>80</v>
      </c>
      <c r="AY367" s="264" t="s">
        <v>116</v>
      </c>
    </row>
    <row r="368" s="2" customFormat="1" ht="16.5" customHeight="1">
      <c r="A368" s="39"/>
      <c r="B368" s="40"/>
      <c r="C368" s="275" t="s">
        <v>328</v>
      </c>
      <c r="D368" s="275" t="s">
        <v>251</v>
      </c>
      <c r="E368" s="276" t="s">
        <v>451</v>
      </c>
      <c r="F368" s="277" t="s">
        <v>452</v>
      </c>
      <c r="G368" s="278" t="s">
        <v>372</v>
      </c>
      <c r="H368" s="279">
        <v>3</v>
      </c>
      <c r="I368" s="280"/>
      <c r="J368" s="281">
        <f>ROUND(I368*H368,2)</f>
        <v>0</v>
      </c>
      <c r="K368" s="282"/>
      <c r="L368" s="283"/>
      <c r="M368" s="284" t="s">
        <v>1</v>
      </c>
      <c r="N368" s="285" t="s">
        <v>38</v>
      </c>
      <c r="O368" s="92"/>
      <c r="P368" s="230">
        <f>O368*H368</f>
        <v>0</v>
      </c>
      <c r="Q368" s="230">
        <v>0</v>
      </c>
      <c r="R368" s="230">
        <f>Q368*H368</f>
        <v>0</v>
      </c>
      <c r="S368" s="230">
        <v>0</v>
      </c>
      <c r="T368" s="23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2" t="s">
        <v>135</v>
      </c>
      <c r="AT368" s="232" t="s">
        <v>251</v>
      </c>
      <c r="AU368" s="232" t="s">
        <v>82</v>
      </c>
      <c r="AY368" s="18" t="s">
        <v>116</v>
      </c>
      <c r="BE368" s="233">
        <f>IF(N368="základní",J368,0)</f>
        <v>0</v>
      </c>
      <c r="BF368" s="233">
        <f>IF(N368="snížená",J368,0)</f>
        <v>0</v>
      </c>
      <c r="BG368" s="233">
        <f>IF(N368="zákl. přenesená",J368,0)</f>
        <v>0</v>
      </c>
      <c r="BH368" s="233">
        <f>IF(N368="sníž. přenesená",J368,0)</f>
        <v>0</v>
      </c>
      <c r="BI368" s="233">
        <f>IF(N368="nulová",J368,0)</f>
        <v>0</v>
      </c>
      <c r="BJ368" s="18" t="s">
        <v>80</v>
      </c>
      <c r="BK368" s="233">
        <f>ROUND(I368*H368,2)</f>
        <v>0</v>
      </c>
      <c r="BL368" s="18" t="s">
        <v>123</v>
      </c>
      <c r="BM368" s="232" t="s">
        <v>453</v>
      </c>
    </row>
    <row r="369" s="2" customFormat="1">
      <c r="A369" s="39"/>
      <c r="B369" s="40"/>
      <c r="C369" s="41"/>
      <c r="D369" s="234" t="s">
        <v>124</v>
      </c>
      <c r="E369" s="41"/>
      <c r="F369" s="235" t="s">
        <v>452</v>
      </c>
      <c r="G369" s="41"/>
      <c r="H369" s="41"/>
      <c r="I369" s="236"/>
      <c r="J369" s="41"/>
      <c r="K369" s="41"/>
      <c r="L369" s="45"/>
      <c r="M369" s="237"/>
      <c r="N369" s="238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124</v>
      </c>
      <c r="AU369" s="18" t="s">
        <v>82</v>
      </c>
    </row>
    <row r="370" s="2" customFormat="1" ht="37.8" customHeight="1">
      <c r="A370" s="39"/>
      <c r="B370" s="40"/>
      <c r="C370" s="220" t="s">
        <v>454</v>
      </c>
      <c r="D370" s="220" t="s">
        <v>119</v>
      </c>
      <c r="E370" s="221" t="s">
        <v>455</v>
      </c>
      <c r="F370" s="222" t="s">
        <v>456</v>
      </c>
      <c r="G370" s="223" t="s">
        <v>372</v>
      </c>
      <c r="H370" s="224">
        <v>12</v>
      </c>
      <c r="I370" s="225"/>
      <c r="J370" s="226">
        <f>ROUND(I370*H370,2)</f>
        <v>0</v>
      </c>
      <c r="K370" s="227"/>
      <c r="L370" s="45"/>
      <c r="M370" s="228" t="s">
        <v>1</v>
      </c>
      <c r="N370" s="229" t="s">
        <v>38</v>
      </c>
      <c r="O370" s="92"/>
      <c r="P370" s="230">
        <f>O370*H370</f>
        <v>0</v>
      </c>
      <c r="Q370" s="230">
        <v>0</v>
      </c>
      <c r="R370" s="230">
        <f>Q370*H370</f>
        <v>0</v>
      </c>
      <c r="S370" s="230">
        <v>0</v>
      </c>
      <c r="T370" s="23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2" t="s">
        <v>123</v>
      </c>
      <c r="AT370" s="232" t="s">
        <v>119</v>
      </c>
      <c r="AU370" s="232" t="s">
        <v>82</v>
      </c>
      <c r="AY370" s="18" t="s">
        <v>116</v>
      </c>
      <c r="BE370" s="233">
        <f>IF(N370="základní",J370,0)</f>
        <v>0</v>
      </c>
      <c r="BF370" s="233">
        <f>IF(N370="snížená",J370,0)</f>
        <v>0</v>
      </c>
      <c r="BG370" s="233">
        <f>IF(N370="zákl. přenesená",J370,0)</f>
        <v>0</v>
      </c>
      <c r="BH370" s="233">
        <f>IF(N370="sníž. přenesená",J370,0)</f>
        <v>0</v>
      </c>
      <c r="BI370" s="233">
        <f>IF(N370="nulová",J370,0)</f>
        <v>0</v>
      </c>
      <c r="BJ370" s="18" t="s">
        <v>80</v>
      </c>
      <c r="BK370" s="233">
        <f>ROUND(I370*H370,2)</f>
        <v>0</v>
      </c>
      <c r="BL370" s="18" t="s">
        <v>123</v>
      </c>
      <c r="BM370" s="232" t="s">
        <v>457</v>
      </c>
    </row>
    <row r="371" s="2" customFormat="1">
      <c r="A371" s="39"/>
      <c r="B371" s="40"/>
      <c r="C371" s="41"/>
      <c r="D371" s="234" t="s">
        <v>124</v>
      </c>
      <c r="E371" s="41"/>
      <c r="F371" s="235" t="s">
        <v>456</v>
      </c>
      <c r="G371" s="41"/>
      <c r="H371" s="41"/>
      <c r="I371" s="236"/>
      <c r="J371" s="41"/>
      <c r="K371" s="41"/>
      <c r="L371" s="45"/>
      <c r="M371" s="237"/>
      <c r="N371" s="238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124</v>
      </c>
      <c r="AU371" s="18" t="s">
        <v>82</v>
      </c>
    </row>
    <row r="372" s="2" customFormat="1" ht="16.5" customHeight="1">
      <c r="A372" s="39"/>
      <c r="B372" s="40"/>
      <c r="C372" s="275" t="s">
        <v>331</v>
      </c>
      <c r="D372" s="275" t="s">
        <v>251</v>
      </c>
      <c r="E372" s="276" t="s">
        <v>458</v>
      </c>
      <c r="F372" s="277" t="s">
        <v>459</v>
      </c>
      <c r="G372" s="278" t="s">
        <v>372</v>
      </c>
      <c r="H372" s="279">
        <v>3</v>
      </c>
      <c r="I372" s="280"/>
      <c r="J372" s="281">
        <f>ROUND(I372*H372,2)</f>
        <v>0</v>
      </c>
      <c r="K372" s="282"/>
      <c r="L372" s="283"/>
      <c r="M372" s="284" t="s">
        <v>1</v>
      </c>
      <c r="N372" s="285" t="s">
        <v>38</v>
      </c>
      <c r="O372" s="92"/>
      <c r="P372" s="230">
        <f>O372*H372</f>
        <v>0</v>
      </c>
      <c r="Q372" s="230">
        <v>0</v>
      </c>
      <c r="R372" s="230">
        <f>Q372*H372</f>
        <v>0</v>
      </c>
      <c r="S372" s="230">
        <v>0</v>
      </c>
      <c r="T372" s="23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2" t="s">
        <v>135</v>
      </c>
      <c r="AT372" s="232" t="s">
        <v>251</v>
      </c>
      <c r="AU372" s="232" t="s">
        <v>82</v>
      </c>
      <c r="AY372" s="18" t="s">
        <v>116</v>
      </c>
      <c r="BE372" s="233">
        <f>IF(N372="základní",J372,0)</f>
        <v>0</v>
      </c>
      <c r="BF372" s="233">
        <f>IF(N372="snížená",J372,0)</f>
        <v>0</v>
      </c>
      <c r="BG372" s="233">
        <f>IF(N372="zákl. přenesená",J372,0)</f>
        <v>0</v>
      </c>
      <c r="BH372" s="233">
        <f>IF(N372="sníž. přenesená",J372,0)</f>
        <v>0</v>
      </c>
      <c r="BI372" s="233">
        <f>IF(N372="nulová",J372,0)</f>
        <v>0</v>
      </c>
      <c r="BJ372" s="18" t="s">
        <v>80</v>
      </c>
      <c r="BK372" s="233">
        <f>ROUND(I372*H372,2)</f>
        <v>0</v>
      </c>
      <c r="BL372" s="18" t="s">
        <v>123</v>
      </c>
      <c r="BM372" s="232" t="s">
        <v>460</v>
      </c>
    </row>
    <row r="373" s="2" customFormat="1">
      <c r="A373" s="39"/>
      <c r="B373" s="40"/>
      <c r="C373" s="41"/>
      <c r="D373" s="234" t="s">
        <v>124</v>
      </c>
      <c r="E373" s="41"/>
      <c r="F373" s="235" t="s">
        <v>459</v>
      </c>
      <c r="G373" s="41"/>
      <c r="H373" s="41"/>
      <c r="I373" s="236"/>
      <c r="J373" s="41"/>
      <c r="K373" s="41"/>
      <c r="L373" s="45"/>
      <c r="M373" s="237"/>
      <c r="N373" s="238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124</v>
      </c>
      <c r="AU373" s="18" t="s">
        <v>82</v>
      </c>
    </row>
    <row r="374" s="2" customFormat="1" ht="16.5" customHeight="1">
      <c r="A374" s="39"/>
      <c r="B374" s="40"/>
      <c r="C374" s="275" t="s">
        <v>461</v>
      </c>
      <c r="D374" s="275" t="s">
        <v>251</v>
      </c>
      <c r="E374" s="276" t="s">
        <v>462</v>
      </c>
      <c r="F374" s="277" t="s">
        <v>463</v>
      </c>
      <c r="G374" s="278" t="s">
        <v>372</v>
      </c>
      <c r="H374" s="279">
        <v>4</v>
      </c>
      <c r="I374" s="280"/>
      <c r="J374" s="281">
        <f>ROUND(I374*H374,2)</f>
        <v>0</v>
      </c>
      <c r="K374" s="282"/>
      <c r="L374" s="283"/>
      <c r="M374" s="284" t="s">
        <v>1</v>
      </c>
      <c r="N374" s="285" t="s">
        <v>38</v>
      </c>
      <c r="O374" s="92"/>
      <c r="P374" s="230">
        <f>O374*H374</f>
        <v>0</v>
      </c>
      <c r="Q374" s="230">
        <v>0</v>
      </c>
      <c r="R374" s="230">
        <f>Q374*H374</f>
        <v>0</v>
      </c>
      <c r="S374" s="230">
        <v>0</v>
      </c>
      <c r="T374" s="231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2" t="s">
        <v>135</v>
      </c>
      <c r="AT374" s="232" t="s">
        <v>251</v>
      </c>
      <c r="AU374" s="232" t="s">
        <v>82</v>
      </c>
      <c r="AY374" s="18" t="s">
        <v>116</v>
      </c>
      <c r="BE374" s="233">
        <f>IF(N374="základní",J374,0)</f>
        <v>0</v>
      </c>
      <c r="BF374" s="233">
        <f>IF(N374="snížená",J374,0)</f>
        <v>0</v>
      </c>
      <c r="BG374" s="233">
        <f>IF(N374="zákl. přenesená",J374,0)</f>
        <v>0</v>
      </c>
      <c r="BH374" s="233">
        <f>IF(N374="sníž. přenesená",J374,0)</f>
        <v>0</v>
      </c>
      <c r="BI374" s="233">
        <f>IF(N374="nulová",J374,0)</f>
        <v>0</v>
      </c>
      <c r="BJ374" s="18" t="s">
        <v>80</v>
      </c>
      <c r="BK374" s="233">
        <f>ROUND(I374*H374,2)</f>
        <v>0</v>
      </c>
      <c r="BL374" s="18" t="s">
        <v>123</v>
      </c>
      <c r="BM374" s="232" t="s">
        <v>464</v>
      </c>
    </row>
    <row r="375" s="2" customFormat="1">
      <c r="A375" s="39"/>
      <c r="B375" s="40"/>
      <c r="C375" s="41"/>
      <c r="D375" s="234" t="s">
        <v>124</v>
      </c>
      <c r="E375" s="41"/>
      <c r="F375" s="235" t="s">
        <v>463</v>
      </c>
      <c r="G375" s="41"/>
      <c r="H375" s="41"/>
      <c r="I375" s="236"/>
      <c r="J375" s="41"/>
      <c r="K375" s="41"/>
      <c r="L375" s="45"/>
      <c r="M375" s="237"/>
      <c r="N375" s="238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124</v>
      </c>
      <c r="AU375" s="18" t="s">
        <v>82</v>
      </c>
    </row>
    <row r="376" s="2" customFormat="1" ht="16.5" customHeight="1">
      <c r="A376" s="39"/>
      <c r="B376" s="40"/>
      <c r="C376" s="275" t="s">
        <v>335</v>
      </c>
      <c r="D376" s="275" t="s">
        <v>251</v>
      </c>
      <c r="E376" s="276" t="s">
        <v>465</v>
      </c>
      <c r="F376" s="277" t="s">
        <v>466</v>
      </c>
      <c r="G376" s="278" t="s">
        <v>372</v>
      </c>
      <c r="H376" s="279">
        <v>4</v>
      </c>
      <c r="I376" s="280"/>
      <c r="J376" s="281">
        <f>ROUND(I376*H376,2)</f>
        <v>0</v>
      </c>
      <c r="K376" s="282"/>
      <c r="L376" s="283"/>
      <c r="M376" s="284" t="s">
        <v>1</v>
      </c>
      <c r="N376" s="285" t="s">
        <v>38</v>
      </c>
      <c r="O376" s="92"/>
      <c r="P376" s="230">
        <f>O376*H376</f>
        <v>0</v>
      </c>
      <c r="Q376" s="230">
        <v>0</v>
      </c>
      <c r="R376" s="230">
        <f>Q376*H376</f>
        <v>0</v>
      </c>
      <c r="S376" s="230">
        <v>0</v>
      </c>
      <c r="T376" s="231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2" t="s">
        <v>135</v>
      </c>
      <c r="AT376" s="232" t="s">
        <v>251</v>
      </c>
      <c r="AU376" s="232" t="s">
        <v>82</v>
      </c>
      <c r="AY376" s="18" t="s">
        <v>116</v>
      </c>
      <c r="BE376" s="233">
        <f>IF(N376="základní",J376,0)</f>
        <v>0</v>
      </c>
      <c r="BF376" s="233">
        <f>IF(N376="snížená",J376,0)</f>
        <v>0</v>
      </c>
      <c r="BG376" s="233">
        <f>IF(N376="zákl. přenesená",J376,0)</f>
        <v>0</v>
      </c>
      <c r="BH376" s="233">
        <f>IF(N376="sníž. přenesená",J376,0)</f>
        <v>0</v>
      </c>
      <c r="BI376" s="233">
        <f>IF(N376="nulová",J376,0)</f>
        <v>0</v>
      </c>
      <c r="BJ376" s="18" t="s">
        <v>80</v>
      </c>
      <c r="BK376" s="233">
        <f>ROUND(I376*H376,2)</f>
        <v>0</v>
      </c>
      <c r="BL376" s="18" t="s">
        <v>123</v>
      </c>
      <c r="BM376" s="232" t="s">
        <v>467</v>
      </c>
    </row>
    <row r="377" s="2" customFormat="1">
      <c r="A377" s="39"/>
      <c r="B377" s="40"/>
      <c r="C377" s="41"/>
      <c r="D377" s="234" t="s">
        <v>124</v>
      </c>
      <c r="E377" s="41"/>
      <c r="F377" s="235" t="s">
        <v>466</v>
      </c>
      <c r="G377" s="41"/>
      <c r="H377" s="41"/>
      <c r="I377" s="236"/>
      <c r="J377" s="41"/>
      <c r="K377" s="41"/>
      <c r="L377" s="45"/>
      <c r="M377" s="237"/>
      <c r="N377" s="238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124</v>
      </c>
      <c r="AU377" s="18" t="s">
        <v>82</v>
      </c>
    </row>
    <row r="378" s="2" customFormat="1" ht="16.5" customHeight="1">
      <c r="A378" s="39"/>
      <c r="B378" s="40"/>
      <c r="C378" s="275" t="s">
        <v>468</v>
      </c>
      <c r="D378" s="275" t="s">
        <v>251</v>
      </c>
      <c r="E378" s="276" t="s">
        <v>469</v>
      </c>
      <c r="F378" s="277" t="s">
        <v>470</v>
      </c>
      <c r="G378" s="278" t="s">
        <v>372</v>
      </c>
      <c r="H378" s="279">
        <v>1</v>
      </c>
      <c r="I378" s="280"/>
      <c r="J378" s="281">
        <f>ROUND(I378*H378,2)</f>
        <v>0</v>
      </c>
      <c r="K378" s="282"/>
      <c r="L378" s="283"/>
      <c r="M378" s="284" t="s">
        <v>1</v>
      </c>
      <c r="N378" s="285" t="s">
        <v>38</v>
      </c>
      <c r="O378" s="92"/>
      <c r="P378" s="230">
        <f>O378*H378</f>
        <v>0</v>
      </c>
      <c r="Q378" s="230">
        <v>0</v>
      </c>
      <c r="R378" s="230">
        <f>Q378*H378</f>
        <v>0</v>
      </c>
      <c r="S378" s="230">
        <v>0</v>
      </c>
      <c r="T378" s="231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2" t="s">
        <v>135</v>
      </c>
      <c r="AT378" s="232" t="s">
        <v>251</v>
      </c>
      <c r="AU378" s="232" t="s">
        <v>82</v>
      </c>
      <c r="AY378" s="18" t="s">
        <v>116</v>
      </c>
      <c r="BE378" s="233">
        <f>IF(N378="základní",J378,0)</f>
        <v>0</v>
      </c>
      <c r="BF378" s="233">
        <f>IF(N378="snížená",J378,0)</f>
        <v>0</v>
      </c>
      <c r="BG378" s="233">
        <f>IF(N378="zákl. přenesená",J378,0)</f>
        <v>0</v>
      </c>
      <c r="BH378" s="233">
        <f>IF(N378="sníž. přenesená",J378,0)</f>
        <v>0</v>
      </c>
      <c r="BI378" s="233">
        <f>IF(N378="nulová",J378,0)</f>
        <v>0</v>
      </c>
      <c r="BJ378" s="18" t="s">
        <v>80</v>
      </c>
      <c r="BK378" s="233">
        <f>ROUND(I378*H378,2)</f>
        <v>0</v>
      </c>
      <c r="BL378" s="18" t="s">
        <v>123</v>
      </c>
      <c r="BM378" s="232" t="s">
        <v>471</v>
      </c>
    </row>
    <row r="379" s="2" customFormat="1">
      <c r="A379" s="39"/>
      <c r="B379" s="40"/>
      <c r="C379" s="41"/>
      <c r="D379" s="234" t="s">
        <v>124</v>
      </c>
      <c r="E379" s="41"/>
      <c r="F379" s="235" t="s">
        <v>470</v>
      </c>
      <c r="G379" s="41"/>
      <c r="H379" s="41"/>
      <c r="I379" s="236"/>
      <c r="J379" s="41"/>
      <c r="K379" s="41"/>
      <c r="L379" s="45"/>
      <c r="M379" s="237"/>
      <c r="N379" s="238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124</v>
      </c>
      <c r="AU379" s="18" t="s">
        <v>82</v>
      </c>
    </row>
    <row r="380" s="2" customFormat="1" ht="37.8" customHeight="1">
      <c r="A380" s="39"/>
      <c r="B380" s="40"/>
      <c r="C380" s="220" t="s">
        <v>338</v>
      </c>
      <c r="D380" s="220" t="s">
        <v>119</v>
      </c>
      <c r="E380" s="221" t="s">
        <v>472</v>
      </c>
      <c r="F380" s="222" t="s">
        <v>473</v>
      </c>
      <c r="G380" s="223" t="s">
        <v>372</v>
      </c>
      <c r="H380" s="224">
        <v>16</v>
      </c>
      <c r="I380" s="225"/>
      <c r="J380" s="226">
        <f>ROUND(I380*H380,2)</f>
        <v>0</v>
      </c>
      <c r="K380" s="227"/>
      <c r="L380" s="45"/>
      <c r="M380" s="228" t="s">
        <v>1</v>
      </c>
      <c r="N380" s="229" t="s">
        <v>38</v>
      </c>
      <c r="O380" s="92"/>
      <c r="P380" s="230">
        <f>O380*H380</f>
        <v>0</v>
      </c>
      <c r="Q380" s="230">
        <v>0</v>
      </c>
      <c r="R380" s="230">
        <f>Q380*H380</f>
        <v>0</v>
      </c>
      <c r="S380" s="230">
        <v>0</v>
      </c>
      <c r="T380" s="231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2" t="s">
        <v>123</v>
      </c>
      <c r="AT380" s="232" t="s">
        <v>119</v>
      </c>
      <c r="AU380" s="232" t="s">
        <v>82</v>
      </c>
      <c r="AY380" s="18" t="s">
        <v>116</v>
      </c>
      <c r="BE380" s="233">
        <f>IF(N380="základní",J380,0)</f>
        <v>0</v>
      </c>
      <c r="BF380" s="233">
        <f>IF(N380="snížená",J380,0)</f>
        <v>0</v>
      </c>
      <c r="BG380" s="233">
        <f>IF(N380="zákl. přenesená",J380,0)</f>
        <v>0</v>
      </c>
      <c r="BH380" s="233">
        <f>IF(N380="sníž. přenesená",J380,0)</f>
        <v>0</v>
      </c>
      <c r="BI380" s="233">
        <f>IF(N380="nulová",J380,0)</f>
        <v>0</v>
      </c>
      <c r="BJ380" s="18" t="s">
        <v>80</v>
      </c>
      <c r="BK380" s="233">
        <f>ROUND(I380*H380,2)</f>
        <v>0</v>
      </c>
      <c r="BL380" s="18" t="s">
        <v>123</v>
      </c>
      <c r="BM380" s="232" t="s">
        <v>474</v>
      </c>
    </row>
    <row r="381" s="2" customFormat="1">
      <c r="A381" s="39"/>
      <c r="B381" s="40"/>
      <c r="C381" s="41"/>
      <c r="D381" s="234" t="s">
        <v>124</v>
      </c>
      <c r="E381" s="41"/>
      <c r="F381" s="235" t="s">
        <v>473</v>
      </c>
      <c r="G381" s="41"/>
      <c r="H381" s="41"/>
      <c r="I381" s="236"/>
      <c r="J381" s="41"/>
      <c r="K381" s="41"/>
      <c r="L381" s="45"/>
      <c r="M381" s="237"/>
      <c r="N381" s="238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124</v>
      </c>
      <c r="AU381" s="18" t="s">
        <v>82</v>
      </c>
    </row>
    <row r="382" s="2" customFormat="1" ht="16.5" customHeight="1">
      <c r="A382" s="39"/>
      <c r="B382" s="40"/>
      <c r="C382" s="275" t="s">
        <v>475</v>
      </c>
      <c r="D382" s="275" t="s">
        <v>251</v>
      </c>
      <c r="E382" s="276" t="s">
        <v>476</v>
      </c>
      <c r="F382" s="277" t="s">
        <v>477</v>
      </c>
      <c r="G382" s="278" t="s">
        <v>372</v>
      </c>
      <c r="H382" s="279">
        <v>2</v>
      </c>
      <c r="I382" s="280"/>
      <c r="J382" s="281">
        <f>ROUND(I382*H382,2)</f>
        <v>0</v>
      </c>
      <c r="K382" s="282"/>
      <c r="L382" s="283"/>
      <c r="M382" s="284" t="s">
        <v>1</v>
      </c>
      <c r="N382" s="285" t="s">
        <v>38</v>
      </c>
      <c r="O382" s="92"/>
      <c r="P382" s="230">
        <f>O382*H382</f>
        <v>0</v>
      </c>
      <c r="Q382" s="230">
        <v>0</v>
      </c>
      <c r="R382" s="230">
        <f>Q382*H382</f>
        <v>0</v>
      </c>
      <c r="S382" s="230">
        <v>0</v>
      </c>
      <c r="T382" s="23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2" t="s">
        <v>135</v>
      </c>
      <c r="AT382" s="232" t="s">
        <v>251</v>
      </c>
      <c r="AU382" s="232" t="s">
        <v>82</v>
      </c>
      <c r="AY382" s="18" t="s">
        <v>116</v>
      </c>
      <c r="BE382" s="233">
        <f>IF(N382="základní",J382,0)</f>
        <v>0</v>
      </c>
      <c r="BF382" s="233">
        <f>IF(N382="snížená",J382,0)</f>
        <v>0</v>
      </c>
      <c r="BG382" s="233">
        <f>IF(N382="zákl. přenesená",J382,0)</f>
        <v>0</v>
      </c>
      <c r="BH382" s="233">
        <f>IF(N382="sníž. přenesená",J382,0)</f>
        <v>0</v>
      </c>
      <c r="BI382" s="233">
        <f>IF(N382="nulová",J382,0)</f>
        <v>0</v>
      </c>
      <c r="BJ382" s="18" t="s">
        <v>80</v>
      </c>
      <c r="BK382" s="233">
        <f>ROUND(I382*H382,2)</f>
        <v>0</v>
      </c>
      <c r="BL382" s="18" t="s">
        <v>123</v>
      </c>
      <c r="BM382" s="232" t="s">
        <v>478</v>
      </c>
    </row>
    <row r="383" s="2" customFormat="1">
      <c r="A383" s="39"/>
      <c r="B383" s="40"/>
      <c r="C383" s="41"/>
      <c r="D383" s="234" t="s">
        <v>124</v>
      </c>
      <c r="E383" s="41"/>
      <c r="F383" s="235" t="s">
        <v>477</v>
      </c>
      <c r="G383" s="41"/>
      <c r="H383" s="41"/>
      <c r="I383" s="236"/>
      <c r="J383" s="41"/>
      <c r="K383" s="41"/>
      <c r="L383" s="45"/>
      <c r="M383" s="237"/>
      <c r="N383" s="238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124</v>
      </c>
      <c r="AU383" s="18" t="s">
        <v>82</v>
      </c>
    </row>
    <row r="384" s="2" customFormat="1" ht="16.5" customHeight="1">
      <c r="A384" s="39"/>
      <c r="B384" s="40"/>
      <c r="C384" s="275" t="s">
        <v>342</v>
      </c>
      <c r="D384" s="275" t="s">
        <v>251</v>
      </c>
      <c r="E384" s="276" t="s">
        <v>479</v>
      </c>
      <c r="F384" s="277" t="s">
        <v>480</v>
      </c>
      <c r="G384" s="278" t="s">
        <v>372</v>
      </c>
      <c r="H384" s="279">
        <v>4</v>
      </c>
      <c r="I384" s="280"/>
      <c r="J384" s="281">
        <f>ROUND(I384*H384,2)</f>
        <v>0</v>
      </c>
      <c r="K384" s="282"/>
      <c r="L384" s="283"/>
      <c r="M384" s="284" t="s">
        <v>1</v>
      </c>
      <c r="N384" s="285" t="s">
        <v>38</v>
      </c>
      <c r="O384" s="92"/>
      <c r="P384" s="230">
        <f>O384*H384</f>
        <v>0</v>
      </c>
      <c r="Q384" s="230">
        <v>0</v>
      </c>
      <c r="R384" s="230">
        <f>Q384*H384</f>
        <v>0</v>
      </c>
      <c r="S384" s="230">
        <v>0</v>
      </c>
      <c r="T384" s="231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2" t="s">
        <v>135</v>
      </c>
      <c r="AT384" s="232" t="s">
        <v>251</v>
      </c>
      <c r="AU384" s="232" t="s">
        <v>82</v>
      </c>
      <c r="AY384" s="18" t="s">
        <v>116</v>
      </c>
      <c r="BE384" s="233">
        <f>IF(N384="základní",J384,0)</f>
        <v>0</v>
      </c>
      <c r="BF384" s="233">
        <f>IF(N384="snížená",J384,0)</f>
        <v>0</v>
      </c>
      <c r="BG384" s="233">
        <f>IF(N384="zákl. přenesená",J384,0)</f>
        <v>0</v>
      </c>
      <c r="BH384" s="233">
        <f>IF(N384="sníž. přenesená",J384,0)</f>
        <v>0</v>
      </c>
      <c r="BI384" s="233">
        <f>IF(N384="nulová",J384,0)</f>
        <v>0</v>
      </c>
      <c r="BJ384" s="18" t="s">
        <v>80</v>
      </c>
      <c r="BK384" s="233">
        <f>ROUND(I384*H384,2)</f>
        <v>0</v>
      </c>
      <c r="BL384" s="18" t="s">
        <v>123</v>
      </c>
      <c r="BM384" s="232" t="s">
        <v>481</v>
      </c>
    </row>
    <row r="385" s="2" customFormat="1">
      <c r="A385" s="39"/>
      <c r="B385" s="40"/>
      <c r="C385" s="41"/>
      <c r="D385" s="234" t="s">
        <v>124</v>
      </c>
      <c r="E385" s="41"/>
      <c r="F385" s="235" t="s">
        <v>480</v>
      </c>
      <c r="G385" s="41"/>
      <c r="H385" s="41"/>
      <c r="I385" s="236"/>
      <c r="J385" s="41"/>
      <c r="K385" s="41"/>
      <c r="L385" s="45"/>
      <c r="M385" s="237"/>
      <c r="N385" s="238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124</v>
      </c>
      <c r="AU385" s="18" t="s">
        <v>82</v>
      </c>
    </row>
    <row r="386" s="2" customFormat="1" ht="16.5" customHeight="1">
      <c r="A386" s="39"/>
      <c r="B386" s="40"/>
      <c r="C386" s="275" t="s">
        <v>482</v>
      </c>
      <c r="D386" s="275" t="s">
        <v>251</v>
      </c>
      <c r="E386" s="276" t="s">
        <v>483</v>
      </c>
      <c r="F386" s="277" t="s">
        <v>484</v>
      </c>
      <c r="G386" s="278" t="s">
        <v>372</v>
      </c>
      <c r="H386" s="279">
        <v>4</v>
      </c>
      <c r="I386" s="280"/>
      <c r="J386" s="281">
        <f>ROUND(I386*H386,2)</f>
        <v>0</v>
      </c>
      <c r="K386" s="282"/>
      <c r="L386" s="283"/>
      <c r="M386" s="284" t="s">
        <v>1</v>
      </c>
      <c r="N386" s="285" t="s">
        <v>38</v>
      </c>
      <c r="O386" s="92"/>
      <c r="P386" s="230">
        <f>O386*H386</f>
        <v>0</v>
      </c>
      <c r="Q386" s="230">
        <v>0</v>
      </c>
      <c r="R386" s="230">
        <f>Q386*H386</f>
        <v>0</v>
      </c>
      <c r="S386" s="230">
        <v>0</v>
      </c>
      <c r="T386" s="231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2" t="s">
        <v>135</v>
      </c>
      <c r="AT386" s="232" t="s">
        <v>251</v>
      </c>
      <c r="AU386" s="232" t="s">
        <v>82</v>
      </c>
      <c r="AY386" s="18" t="s">
        <v>116</v>
      </c>
      <c r="BE386" s="233">
        <f>IF(N386="základní",J386,0)</f>
        <v>0</v>
      </c>
      <c r="BF386" s="233">
        <f>IF(N386="snížená",J386,0)</f>
        <v>0</v>
      </c>
      <c r="BG386" s="233">
        <f>IF(N386="zákl. přenesená",J386,0)</f>
        <v>0</v>
      </c>
      <c r="BH386" s="233">
        <f>IF(N386="sníž. přenesená",J386,0)</f>
        <v>0</v>
      </c>
      <c r="BI386" s="233">
        <f>IF(N386="nulová",J386,0)</f>
        <v>0</v>
      </c>
      <c r="BJ386" s="18" t="s">
        <v>80</v>
      </c>
      <c r="BK386" s="233">
        <f>ROUND(I386*H386,2)</f>
        <v>0</v>
      </c>
      <c r="BL386" s="18" t="s">
        <v>123</v>
      </c>
      <c r="BM386" s="232" t="s">
        <v>485</v>
      </c>
    </row>
    <row r="387" s="2" customFormat="1">
      <c r="A387" s="39"/>
      <c r="B387" s="40"/>
      <c r="C387" s="41"/>
      <c r="D387" s="234" t="s">
        <v>124</v>
      </c>
      <c r="E387" s="41"/>
      <c r="F387" s="235" t="s">
        <v>484</v>
      </c>
      <c r="G387" s="41"/>
      <c r="H387" s="41"/>
      <c r="I387" s="236"/>
      <c r="J387" s="41"/>
      <c r="K387" s="41"/>
      <c r="L387" s="45"/>
      <c r="M387" s="237"/>
      <c r="N387" s="238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124</v>
      </c>
      <c r="AU387" s="18" t="s">
        <v>82</v>
      </c>
    </row>
    <row r="388" s="2" customFormat="1" ht="16.5" customHeight="1">
      <c r="A388" s="39"/>
      <c r="B388" s="40"/>
      <c r="C388" s="275" t="s">
        <v>345</v>
      </c>
      <c r="D388" s="275" t="s">
        <v>251</v>
      </c>
      <c r="E388" s="276" t="s">
        <v>486</v>
      </c>
      <c r="F388" s="277" t="s">
        <v>487</v>
      </c>
      <c r="G388" s="278" t="s">
        <v>372</v>
      </c>
      <c r="H388" s="279">
        <v>4</v>
      </c>
      <c r="I388" s="280"/>
      <c r="J388" s="281">
        <f>ROUND(I388*H388,2)</f>
        <v>0</v>
      </c>
      <c r="K388" s="282"/>
      <c r="L388" s="283"/>
      <c r="M388" s="284" t="s">
        <v>1</v>
      </c>
      <c r="N388" s="285" t="s">
        <v>38</v>
      </c>
      <c r="O388" s="92"/>
      <c r="P388" s="230">
        <f>O388*H388</f>
        <v>0</v>
      </c>
      <c r="Q388" s="230">
        <v>0</v>
      </c>
      <c r="R388" s="230">
        <f>Q388*H388</f>
        <v>0</v>
      </c>
      <c r="S388" s="230">
        <v>0</v>
      </c>
      <c r="T388" s="231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2" t="s">
        <v>135</v>
      </c>
      <c r="AT388" s="232" t="s">
        <v>251</v>
      </c>
      <c r="AU388" s="232" t="s">
        <v>82</v>
      </c>
      <c r="AY388" s="18" t="s">
        <v>116</v>
      </c>
      <c r="BE388" s="233">
        <f>IF(N388="základní",J388,0)</f>
        <v>0</v>
      </c>
      <c r="BF388" s="233">
        <f>IF(N388="snížená",J388,0)</f>
        <v>0</v>
      </c>
      <c r="BG388" s="233">
        <f>IF(N388="zákl. přenesená",J388,0)</f>
        <v>0</v>
      </c>
      <c r="BH388" s="233">
        <f>IF(N388="sníž. přenesená",J388,0)</f>
        <v>0</v>
      </c>
      <c r="BI388" s="233">
        <f>IF(N388="nulová",J388,0)</f>
        <v>0</v>
      </c>
      <c r="BJ388" s="18" t="s">
        <v>80</v>
      </c>
      <c r="BK388" s="233">
        <f>ROUND(I388*H388,2)</f>
        <v>0</v>
      </c>
      <c r="BL388" s="18" t="s">
        <v>123</v>
      </c>
      <c r="BM388" s="232" t="s">
        <v>488</v>
      </c>
    </row>
    <row r="389" s="2" customFormat="1">
      <c r="A389" s="39"/>
      <c r="B389" s="40"/>
      <c r="C389" s="41"/>
      <c r="D389" s="234" t="s">
        <v>124</v>
      </c>
      <c r="E389" s="41"/>
      <c r="F389" s="235" t="s">
        <v>487</v>
      </c>
      <c r="G389" s="41"/>
      <c r="H389" s="41"/>
      <c r="I389" s="236"/>
      <c r="J389" s="41"/>
      <c r="K389" s="41"/>
      <c r="L389" s="45"/>
      <c r="M389" s="237"/>
      <c r="N389" s="238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124</v>
      </c>
      <c r="AU389" s="18" t="s">
        <v>82</v>
      </c>
    </row>
    <row r="390" s="2" customFormat="1" ht="16.5" customHeight="1">
      <c r="A390" s="39"/>
      <c r="B390" s="40"/>
      <c r="C390" s="275" t="s">
        <v>489</v>
      </c>
      <c r="D390" s="275" t="s">
        <v>251</v>
      </c>
      <c r="E390" s="276" t="s">
        <v>490</v>
      </c>
      <c r="F390" s="277" t="s">
        <v>491</v>
      </c>
      <c r="G390" s="278" t="s">
        <v>372</v>
      </c>
      <c r="H390" s="279">
        <v>2</v>
      </c>
      <c r="I390" s="280"/>
      <c r="J390" s="281">
        <f>ROUND(I390*H390,2)</f>
        <v>0</v>
      </c>
      <c r="K390" s="282"/>
      <c r="L390" s="283"/>
      <c r="M390" s="284" t="s">
        <v>1</v>
      </c>
      <c r="N390" s="285" t="s">
        <v>38</v>
      </c>
      <c r="O390" s="92"/>
      <c r="P390" s="230">
        <f>O390*H390</f>
        <v>0</v>
      </c>
      <c r="Q390" s="230">
        <v>0</v>
      </c>
      <c r="R390" s="230">
        <f>Q390*H390</f>
        <v>0</v>
      </c>
      <c r="S390" s="230">
        <v>0</v>
      </c>
      <c r="T390" s="23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2" t="s">
        <v>135</v>
      </c>
      <c r="AT390" s="232" t="s">
        <v>251</v>
      </c>
      <c r="AU390" s="232" t="s">
        <v>82</v>
      </c>
      <c r="AY390" s="18" t="s">
        <v>116</v>
      </c>
      <c r="BE390" s="233">
        <f>IF(N390="základní",J390,0)</f>
        <v>0</v>
      </c>
      <c r="BF390" s="233">
        <f>IF(N390="snížená",J390,0)</f>
        <v>0</v>
      </c>
      <c r="BG390" s="233">
        <f>IF(N390="zákl. přenesená",J390,0)</f>
        <v>0</v>
      </c>
      <c r="BH390" s="233">
        <f>IF(N390="sníž. přenesená",J390,0)</f>
        <v>0</v>
      </c>
      <c r="BI390" s="233">
        <f>IF(N390="nulová",J390,0)</f>
        <v>0</v>
      </c>
      <c r="BJ390" s="18" t="s">
        <v>80</v>
      </c>
      <c r="BK390" s="233">
        <f>ROUND(I390*H390,2)</f>
        <v>0</v>
      </c>
      <c r="BL390" s="18" t="s">
        <v>123</v>
      </c>
      <c r="BM390" s="232" t="s">
        <v>492</v>
      </c>
    </row>
    <row r="391" s="2" customFormat="1">
      <c r="A391" s="39"/>
      <c r="B391" s="40"/>
      <c r="C391" s="41"/>
      <c r="D391" s="234" t="s">
        <v>124</v>
      </c>
      <c r="E391" s="41"/>
      <c r="F391" s="235" t="s">
        <v>491</v>
      </c>
      <c r="G391" s="41"/>
      <c r="H391" s="41"/>
      <c r="I391" s="236"/>
      <c r="J391" s="41"/>
      <c r="K391" s="41"/>
      <c r="L391" s="45"/>
      <c r="M391" s="237"/>
      <c r="N391" s="238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124</v>
      </c>
      <c r="AU391" s="18" t="s">
        <v>82</v>
      </c>
    </row>
    <row r="392" s="2" customFormat="1" ht="37.8" customHeight="1">
      <c r="A392" s="39"/>
      <c r="B392" s="40"/>
      <c r="C392" s="220" t="s">
        <v>349</v>
      </c>
      <c r="D392" s="220" t="s">
        <v>119</v>
      </c>
      <c r="E392" s="221" t="s">
        <v>493</v>
      </c>
      <c r="F392" s="222" t="s">
        <v>494</v>
      </c>
      <c r="G392" s="223" t="s">
        <v>372</v>
      </c>
      <c r="H392" s="224">
        <v>2</v>
      </c>
      <c r="I392" s="225"/>
      <c r="J392" s="226">
        <f>ROUND(I392*H392,2)</f>
        <v>0</v>
      </c>
      <c r="K392" s="227"/>
      <c r="L392" s="45"/>
      <c r="M392" s="228" t="s">
        <v>1</v>
      </c>
      <c r="N392" s="229" t="s">
        <v>38</v>
      </c>
      <c r="O392" s="92"/>
      <c r="P392" s="230">
        <f>O392*H392</f>
        <v>0</v>
      </c>
      <c r="Q392" s="230">
        <v>0</v>
      </c>
      <c r="R392" s="230">
        <f>Q392*H392</f>
        <v>0</v>
      </c>
      <c r="S392" s="230">
        <v>0</v>
      </c>
      <c r="T392" s="231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2" t="s">
        <v>123</v>
      </c>
      <c r="AT392" s="232" t="s">
        <v>119</v>
      </c>
      <c r="AU392" s="232" t="s">
        <v>82</v>
      </c>
      <c r="AY392" s="18" t="s">
        <v>116</v>
      </c>
      <c r="BE392" s="233">
        <f>IF(N392="základní",J392,0)</f>
        <v>0</v>
      </c>
      <c r="BF392" s="233">
        <f>IF(N392="snížená",J392,0)</f>
        <v>0</v>
      </c>
      <c r="BG392" s="233">
        <f>IF(N392="zákl. přenesená",J392,0)</f>
        <v>0</v>
      </c>
      <c r="BH392" s="233">
        <f>IF(N392="sníž. přenesená",J392,0)</f>
        <v>0</v>
      </c>
      <c r="BI392" s="233">
        <f>IF(N392="nulová",J392,0)</f>
        <v>0</v>
      </c>
      <c r="BJ392" s="18" t="s">
        <v>80</v>
      </c>
      <c r="BK392" s="233">
        <f>ROUND(I392*H392,2)</f>
        <v>0</v>
      </c>
      <c r="BL392" s="18" t="s">
        <v>123</v>
      </c>
      <c r="BM392" s="232" t="s">
        <v>495</v>
      </c>
    </row>
    <row r="393" s="2" customFormat="1">
      <c r="A393" s="39"/>
      <c r="B393" s="40"/>
      <c r="C393" s="41"/>
      <c r="D393" s="234" t="s">
        <v>124</v>
      </c>
      <c r="E393" s="41"/>
      <c r="F393" s="235" t="s">
        <v>494</v>
      </c>
      <c r="G393" s="41"/>
      <c r="H393" s="41"/>
      <c r="I393" s="236"/>
      <c r="J393" s="41"/>
      <c r="K393" s="41"/>
      <c r="L393" s="45"/>
      <c r="M393" s="237"/>
      <c r="N393" s="238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124</v>
      </c>
      <c r="AU393" s="18" t="s">
        <v>82</v>
      </c>
    </row>
    <row r="394" s="15" customFormat="1">
      <c r="A394" s="15"/>
      <c r="B394" s="265"/>
      <c r="C394" s="266"/>
      <c r="D394" s="234" t="s">
        <v>174</v>
      </c>
      <c r="E394" s="267" t="s">
        <v>1</v>
      </c>
      <c r="F394" s="268" t="s">
        <v>450</v>
      </c>
      <c r="G394" s="266"/>
      <c r="H394" s="267" t="s">
        <v>1</v>
      </c>
      <c r="I394" s="269"/>
      <c r="J394" s="266"/>
      <c r="K394" s="266"/>
      <c r="L394" s="270"/>
      <c r="M394" s="271"/>
      <c r="N394" s="272"/>
      <c r="O394" s="272"/>
      <c r="P394" s="272"/>
      <c r="Q394" s="272"/>
      <c r="R394" s="272"/>
      <c r="S394" s="272"/>
      <c r="T394" s="273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4" t="s">
        <v>174</v>
      </c>
      <c r="AU394" s="274" t="s">
        <v>82</v>
      </c>
      <c r="AV394" s="15" t="s">
        <v>80</v>
      </c>
      <c r="AW394" s="15" t="s">
        <v>30</v>
      </c>
      <c r="AX394" s="15" t="s">
        <v>73</v>
      </c>
      <c r="AY394" s="274" t="s">
        <v>116</v>
      </c>
    </row>
    <row r="395" s="13" customFormat="1">
      <c r="A395" s="13"/>
      <c r="B395" s="243"/>
      <c r="C395" s="244"/>
      <c r="D395" s="234" t="s">
        <v>174</v>
      </c>
      <c r="E395" s="245" t="s">
        <v>1</v>
      </c>
      <c r="F395" s="246" t="s">
        <v>82</v>
      </c>
      <c r="G395" s="244"/>
      <c r="H395" s="247">
        <v>2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3" t="s">
        <v>174</v>
      </c>
      <c r="AU395" s="253" t="s">
        <v>82</v>
      </c>
      <c r="AV395" s="13" t="s">
        <v>82</v>
      </c>
      <c r="AW395" s="13" t="s">
        <v>30</v>
      </c>
      <c r="AX395" s="13" t="s">
        <v>73</v>
      </c>
      <c r="AY395" s="253" t="s">
        <v>116</v>
      </c>
    </row>
    <row r="396" s="14" customFormat="1">
      <c r="A396" s="14"/>
      <c r="B396" s="254"/>
      <c r="C396" s="255"/>
      <c r="D396" s="234" t="s">
        <v>174</v>
      </c>
      <c r="E396" s="256" t="s">
        <v>1</v>
      </c>
      <c r="F396" s="257" t="s">
        <v>176</v>
      </c>
      <c r="G396" s="255"/>
      <c r="H396" s="258">
        <v>2</v>
      </c>
      <c r="I396" s="259"/>
      <c r="J396" s="255"/>
      <c r="K396" s="255"/>
      <c r="L396" s="260"/>
      <c r="M396" s="261"/>
      <c r="N396" s="262"/>
      <c r="O396" s="262"/>
      <c r="P396" s="262"/>
      <c r="Q396" s="262"/>
      <c r="R396" s="262"/>
      <c r="S396" s="262"/>
      <c r="T396" s="26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4" t="s">
        <v>174</v>
      </c>
      <c r="AU396" s="264" t="s">
        <v>82</v>
      </c>
      <c r="AV396" s="14" t="s">
        <v>123</v>
      </c>
      <c r="AW396" s="14" t="s">
        <v>30</v>
      </c>
      <c r="AX396" s="14" t="s">
        <v>80</v>
      </c>
      <c r="AY396" s="264" t="s">
        <v>116</v>
      </c>
    </row>
    <row r="397" s="2" customFormat="1" ht="16.5" customHeight="1">
      <c r="A397" s="39"/>
      <c r="B397" s="40"/>
      <c r="C397" s="275" t="s">
        <v>496</v>
      </c>
      <c r="D397" s="275" t="s">
        <v>251</v>
      </c>
      <c r="E397" s="276" t="s">
        <v>497</v>
      </c>
      <c r="F397" s="277" t="s">
        <v>498</v>
      </c>
      <c r="G397" s="278" t="s">
        <v>372</v>
      </c>
      <c r="H397" s="279">
        <v>2</v>
      </c>
      <c r="I397" s="280"/>
      <c r="J397" s="281">
        <f>ROUND(I397*H397,2)</f>
        <v>0</v>
      </c>
      <c r="K397" s="282"/>
      <c r="L397" s="283"/>
      <c r="M397" s="284" t="s">
        <v>1</v>
      </c>
      <c r="N397" s="285" t="s">
        <v>38</v>
      </c>
      <c r="O397" s="92"/>
      <c r="P397" s="230">
        <f>O397*H397</f>
        <v>0</v>
      </c>
      <c r="Q397" s="230">
        <v>0</v>
      </c>
      <c r="R397" s="230">
        <f>Q397*H397</f>
        <v>0</v>
      </c>
      <c r="S397" s="230">
        <v>0</v>
      </c>
      <c r="T397" s="231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2" t="s">
        <v>135</v>
      </c>
      <c r="AT397" s="232" t="s">
        <v>251</v>
      </c>
      <c r="AU397" s="232" t="s">
        <v>82</v>
      </c>
      <c r="AY397" s="18" t="s">
        <v>116</v>
      </c>
      <c r="BE397" s="233">
        <f>IF(N397="základní",J397,0)</f>
        <v>0</v>
      </c>
      <c r="BF397" s="233">
        <f>IF(N397="snížená",J397,0)</f>
        <v>0</v>
      </c>
      <c r="BG397" s="233">
        <f>IF(N397="zákl. přenesená",J397,0)</f>
        <v>0</v>
      </c>
      <c r="BH397" s="233">
        <f>IF(N397="sníž. přenesená",J397,0)</f>
        <v>0</v>
      </c>
      <c r="BI397" s="233">
        <f>IF(N397="nulová",J397,0)</f>
        <v>0</v>
      </c>
      <c r="BJ397" s="18" t="s">
        <v>80</v>
      </c>
      <c r="BK397" s="233">
        <f>ROUND(I397*H397,2)</f>
        <v>0</v>
      </c>
      <c r="BL397" s="18" t="s">
        <v>123</v>
      </c>
      <c r="BM397" s="232" t="s">
        <v>499</v>
      </c>
    </row>
    <row r="398" s="2" customFormat="1">
      <c r="A398" s="39"/>
      <c r="B398" s="40"/>
      <c r="C398" s="41"/>
      <c r="D398" s="234" t="s">
        <v>124</v>
      </c>
      <c r="E398" s="41"/>
      <c r="F398" s="235" t="s">
        <v>498</v>
      </c>
      <c r="G398" s="41"/>
      <c r="H398" s="41"/>
      <c r="I398" s="236"/>
      <c r="J398" s="41"/>
      <c r="K398" s="41"/>
      <c r="L398" s="45"/>
      <c r="M398" s="237"/>
      <c r="N398" s="238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124</v>
      </c>
      <c r="AU398" s="18" t="s">
        <v>82</v>
      </c>
    </row>
    <row r="399" s="2" customFormat="1" ht="37.8" customHeight="1">
      <c r="A399" s="39"/>
      <c r="B399" s="40"/>
      <c r="C399" s="220" t="s">
        <v>354</v>
      </c>
      <c r="D399" s="220" t="s">
        <v>119</v>
      </c>
      <c r="E399" s="221" t="s">
        <v>500</v>
      </c>
      <c r="F399" s="222" t="s">
        <v>501</v>
      </c>
      <c r="G399" s="223" t="s">
        <v>372</v>
      </c>
      <c r="H399" s="224">
        <v>18</v>
      </c>
      <c r="I399" s="225"/>
      <c r="J399" s="226">
        <f>ROUND(I399*H399,2)</f>
        <v>0</v>
      </c>
      <c r="K399" s="227"/>
      <c r="L399" s="45"/>
      <c r="M399" s="228" t="s">
        <v>1</v>
      </c>
      <c r="N399" s="229" t="s">
        <v>38</v>
      </c>
      <c r="O399" s="92"/>
      <c r="P399" s="230">
        <f>O399*H399</f>
        <v>0</v>
      </c>
      <c r="Q399" s="230">
        <v>0</v>
      </c>
      <c r="R399" s="230">
        <f>Q399*H399</f>
        <v>0</v>
      </c>
      <c r="S399" s="230">
        <v>0</v>
      </c>
      <c r="T399" s="231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2" t="s">
        <v>123</v>
      </c>
      <c r="AT399" s="232" t="s">
        <v>119</v>
      </c>
      <c r="AU399" s="232" t="s">
        <v>82</v>
      </c>
      <c r="AY399" s="18" t="s">
        <v>116</v>
      </c>
      <c r="BE399" s="233">
        <f>IF(N399="základní",J399,0)</f>
        <v>0</v>
      </c>
      <c r="BF399" s="233">
        <f>IF(N399="snížená",J399,0)</f>
        <v>0</v>
      </c>
      <c r="BG399" s="233">
        <f>IF(N399="zákl. přenesená",J399,0)</f>
        <v>0</v>
      </c>
      <c r="BH399" s="233">
        <f>IF(N399="sníž. přenesená",J399,0)</f>
        <v>0</v>
      </c>
      <c r="BI399" s="233">
        <f>IF(N399="nulová",J399,0)</f>
        <v>0</v>
      </c>
      <c r="BJ399" s="18" t="s">
        <v>80</v>
      </c>
      <c r="BK399" s="233">
        <f>ROUND(I399*H399,2)</f>
        <v>0</v>
      </c>
      <c r="BL399" s="18" t="s">
        <v>123</v>
      </c>
      <c r="BM399" s="232" t="s">
        <v>502</v>
      </c>
    </row>
    <row r="400" s="2" customFormat="1">
      <c r="A400" s="39"/>
      <c r="B400" s="40"/>
      <c r="C400" s="41"/>
      <c r="D400" s="234" t="s">
        <v>124</v>
      </c>
      <c r="E400" s="41"/>
      <c r="F400" s="235" t="s">
        <v>501</v>
      </c>
      <c r="G400" s="41"/>
      <c r="H400" s="41"/>
      <c r="I400" s="236"/>
      <c r="J400" s="41"/>
      <c r="K400" s="41"/>
      <c r="L400" s="45"/>
      <c r="M400" s="237"/>
      <c r="N400" s="238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124</v>
      </c>
      <c r="AU400" s="18" t="s">
        <v>82</v>
      </c>
    </row>
    <row r="401" s="2" customFormat="1" ht="16.5" customHeight="1">
      <c r="A401" s="39"/>
      <c r="B401" s="40"/>
      <c r="C401" s="275" t="s">
        <v>503</v>
      </c>
      <c r="D401" s="275" t="s">
        <v>251</v>
      </c>
      <c r="E401" s="276" t="s">
        <v>504</v>
      </c>
      <c r="F401" s="277" t="s">
        <v>505</v>
      </c>
      <c r="G401" s="278" t="s">
        <v>372</v>
      </c>
      <c r="H401" s="279">
        <v>1</v>
      </c>
      <c r="I401" s="280"/>
      <c r="J401" s="281">
        <f>ROUND(I401*H401,2)</f>
        <v>0</v>
      </c>
      <c r="K401" s="282"/>
      <c r="L401" s="283"/>
      <c r="M401" s="284" t="s">
        <v>1</v>
      </c>
      <c r="N401" s="285" t="s">
        <v>38</v>
      </c>
      <c r="O401" s="92"/>
      <c r="P401" s="230">
        <f>O401*H401</f>
        <v>0</v>
      </c>
      <c r="Q401" s="230">
        <v>0</v>
      </c>
      <c r="R401" s="230">
        <f>Q401*H401</f>
        <v>0</v>
      </c>
      <c r="S401" s="230">
        <v>0</v>
      </c>
      <c r="T401" s="231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2" t="s">
        <v>135</v>
      </c>
      <c r="AT401" s="232" t="s">
        <v>251</v>
      </c>
      <c r="AU401" s="232" t="s">
        <v>82</v>
      </c>
      <c r="AY401" s="18" t="s">
        <v>116</v>
      </c>
      <c r="BE401" s="233">
        <f>IF(N401="základní",J401,0)</f>
        <v>0</v>
      </c>
      <c r="BF401" s="233">
        <f>IF(N401="snížená",J401,0)</f>
        <v>0</v>
      </c>
      <c r="BG401" s="233">
        <f>IF(N401="zákl. přenesená",J401,0)</f>
        <v>0</v>
      </c>
      <c r="BH401" s="233">
        <f>IF(N401="sníž. přenesená",J401,0)</f>
        <v>0</v>
      </c>
      <c r="BI401" s="233">
        <f>IF(N401="nulová",J401,0)</f>
        <v>0</v>
      </c>
      <c r="BJ401" s="18" t="s">
        <v>80</v>
      </c>
      <c r="BK401" s="233">
        <f>ROUND(I401*H401,2)</f>
        <v>0</v>
      </c>
      <c r="BL401" s="18" t="s">
        <v>123</v>
      </c>
      <c r="BM401" s="232" t="s">
        <v>506</v>
      </c>
    </row>
    <row r="402" s="2" customFormat="1">
      <c r="A402" s="39"/>
      <c r="B402" s="40"/>
      <c r="C402" s="41"/>
      <c r="D402" s="234" t="s">
        <v>124</v>
      </c>
      <c r="E402" s="41"/>
      <c r="F402" s="235" t="s">
        <v>505</v>
      </c>
      <c r="G402" s="41"/>
      <c r="H402" s="41"/>
      <c r="I402" s="236"/>
      <c r="J402" s="41"/>
      <c r="K402" s="41"/>
      <c r="L402" s="45"/>
      <c r="M402" s="237"/>
      <c r="N402" s="238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124</v>
      </c>
      <c r="AU402" s="18" t="s">
        <v>82</v>
      </c>
    </row>
    <row r="403" s="2" customFormat="1" ht="16.5" customHeight="1">
      <c r="A403" s="39"/>
      <c r="B403" s="40"/>
      <c r="C403" s="275" t="s">
        <v>358</v>
      </c>
      <c r="D403" s="275" t="s">
        <v>251</v>
      </c>
      <c r="E403" s="276" t="s">
        <v>507</v>
      </c>
      <c r="F403" s="277" t="s">
        <v>508</v>
      </c>
      <c r="G403" s="278" t="s">
        <v>372</v>
      </c>
      <c r="H403" s="279">
        <v>3</v>
      </c>
      <c r="I403" s="280"/>
      <c r="J403" s="281">
        <f>ROUND(I403*H403,2)</f>
        <v>0</v>
      </c>
      <c r="K403" s="282"/>
      <c r="L403" s="283"/>
      <c r="M403" s="284" t="s">
        <v>1</v>
      </c>
      <c r="N403" s="285" t="s">
        <v>38</v>
      </c>
      <c r="O403" s="92"/>
      <c r="P403" s="230">
        <f>O403*H403</f>
        <v>0</v>
      </c>
      <c r="Q403" s="230">
        <v>0</v>
      </c>
      <c r="R403" s="230">
        <f>Q403*H403</f>
        <v>0</v>
      </c>
      <c r="S403" s="230">
        <v>0</v>
      </c>
      <c r="T403" s="231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2" t="s">
        <v>135</v>
      </c>
      <c r="AT403" s="232" t="s">
        <v>251</v>
      </c>
      <c r="AU403" s="232" t="s">
        <v>82</v>
      </c>
      <c r="AY403" s="18" t="s">
        <v>116</v>
      </c>
      <c r="BE403" s="233">
        <f>IF(N403="základní",J403,0)</f>
        <v>0</v>
      </c>
      <c r="BF403" s="233">
        <f>IF(N403="snížená",J403,0)</f>
        <v>0</v>
      </c>
      <c r="BG403" s="233">
        <f>IF(N403="zákl. přenesená",J403,0)</f>
        <v>0</v>
      </c>
      <c r="BH403" s="233">
        <f>IF(N403="sníž. přenesená",J403,0)</f>
        <v>0</v>
      </c>
      <c r="BI403" s="233">
        <f>IF(N403="nulová",J403,0)</f>
        <v>0</v>
      </c>
      <c r="BJ403" s="18" t="s">
        <v>80</v>
      </c>
      <c r="BK403" s="233">
        <f>ROUND(I403*H403,2)</f>
        <v>0</v>
      </c>
      <c r="BL403" s="18" t="s">
        <v>123</v>
      </c>
      <c r="BM403" s="232" t="s">
        <v>509</v>
      </c>
    </row>
    <row r="404" s="2" customFormat="1">
      <c r="A404" s="39"/>
      <c r="B404" s="40"/>
      <c r="C404" s="41"/>
      <c r="D404" s="234" t="s">
        <v>124</v>
      </c>
      <c r="E404" s="41"/>
      <c r="F404" s="235" t="s">
        <v>508</v>
      </c>
      <c r="G404" s="41"/>
      <c r="H404" s="41"/>
      <c r="I404" s="236"/>
      <c r="J404" s="41"/>
      <c r="K404" s="41"/>
      <c r="L404" s="45"/>
      <c r="M404" s="237"/>
      <c r="N404" s="238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124</v>
      </c>
      <c r="AU404" s="18" t="s">
        <v>82</v>
      </c>
    </row>
    <row r="405" s="2" customFormat="1" ht="16.5" customHeight="1">
      <c r="A405" s="39"/>
      <c r="B405" s="40"/>
      <c r="C405" s="275" t="s">
        <v>510</v>
      </c>
      <c r="D405" s="275" t="s">
        <v>251</v>
      </c>
      <c r="E405" s="276" t="s">
        <v>511</v>
      </c>
      <c r="F405" s="277" t="s">
        <v>512</v>
      </c>
      <c r="G405" s="278" t="s">
        <v>372</v>
      </c>
      <c r="H405" s="279">
        <v>11</v>
      </c>
      <c r="I405" s="280"/>
      <c r="J405" s="281">
        <f>ROUND(I405*H405,2)</f>
        <v>0</v>
      </c>
      <c r="K405" s="282"/>
      <c r="L405" s="283"/>
      <c r="M405" s="284" t="s">
        <v>1</v>
      </c>
      <c r="N405" s="285" t="s">
        <v>38</v>
      </c>
      <c r="O405" s="92"/>
      <c r="P405" s="230">
        <f>O405*H405</f>
        <v>0</v>
      </c>
      <c r="Q405" s="230">
        <v>0</v>
      </c>
      <c r="R405" s="230">
        <f>Q405*H405</f>
        <v>0</v>
      </c>
      <c r="S405" s="230">
        <v>0</v>
      </c>
      <c r="T405" s="231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2" t="s">
        <v>135</v>
      </c>
      <c r="AT405" s="232" t="s">
        <v>251</v>
      </c>
      <c r="AU405" s="232" t="s">
        <v>82</v>
      </c>
      <c r="AY405" s="18" t="s">
        <v>116</v>
      </c>
      <c r="BE405" s="233">
        <f>IF(N405="základní",J405,0)</f>
        <v>0</v>
      </c>
      <c r="BF405" s="233">
        <f>IF(N405="snížená",J405,0)</f>
        <v>0</v>
      </c>
      <c r="BG405" s="233">
        <f>IF(N405="zákl. přenesená",J405,0)</f>
        <v>0</v>
      </c>
      <c r="BH405" s="233">
        <f>IF(N405="sníž. přenesená",J405,0)</f>
        <v>0</v>
      </c>
      <c r="BI405" s="233">
        <f>IF(N405="nulová",J405,0)</f>
        <v>0</v>
      </c>
      <c r="BJ405" s="18" t="s">
        <v>80</v>
      </c>
      <c r="BK405" s="233">
        <f>ROUND(I405*H405,2)</f>
        <v>0</v>
      </c>
      <c r="BL405" s="18" t="s">
        <v>123</v>
      </c>
      <c r="BM405" s="232" t="s">
        <v>513</v>
      </c>
    </row>
    <row r="406" s="2" customFormat="1">
      <c r="A406" s="39"/>
      <c r="B406" s="40"/>
      <c r="C406" s="41"/>
      <c r="D406" s="234" t="s">
        <v>124</v>
      </c>
      <c r="E406" s="41"/>
      <c r="F406" s="235" t="s">
        <v>512</v>
      </c>
      <c r="G406" s="41"/>
      <c r="H406" s="41"/>
      <c r="I406" s="236"/>
      <c r="J406" s="41"/>
      <c r="K406" s="41"/>
      <c r="L406" s="45"/>
      <c r="M406" s="237"/>
      <c r="N406" s="238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124</v>
      </c>
      <c r="AU406" s="18" t="s">
        <v>82</v>
      </c>
    </row>
    <row r="407" s="2" customFormat="1" ht="16.5" customHeight="1">
      <c r="A407" s="39"/>
      <c r="B407" s="40"/>
      <c r="C407" s="275" t="s">
        <v>361</v>
      </c>
      <c r="D407" s="275" t="s">
        <v>251</v>
      </c>
      <c r="E407" s="276" t="s">
        <v>514</v>
      </c>
      <c r="F407" s="277" t="s">
        <v>515</v>
      </c>
      <c r="G407" s="278" t="s">
        <v>372</v>
      </c>
      <c r="H407" s="279">
        <v>6</v>
      </c>
      <c r="I407" s="280"/>
      <c r="J407" s="281">
        <f>ROUND(I407*H407,2)</f>
        <v>0</v>
      </c>
      <c r="K407" s="282"/>
      <c r="L407" s="283"/>
      <c r="M407" s="284" t="s">
        <v>1</v>
      </c>
      <c r="N407" s="285" t="s">
        <v>38</v>
      </c>
      <c r="O407" s="92"/>
      <c r="P407" s="230">
        <f>O407*H407</f>
        <v>0</v>
      </c>
      <c r="Q407" s="230">
        <v>0</v>
      </c>
      <c r="R407" s="230">
        <f>Q407*H407</f>
        <v>0</v>
      </c>
      <c r="S407" s="230">
        <v>0</v>
      </c>
      <c r="T407" s="231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2" t="s">
        <v>135</v>
      </c>
      <c r="AT407" s="232" t="s">
        <v>251</v>
      </c>
      <c r="AU407" s="232" t="s">
        <v>82</v>
      </c>
      <c r="AY407" s="18" t="s">
        <v>116</v>
      </c>
      <c r="BE407" s="233">
        <f>IF(N407="základní",J407,0)</f>
        <v>0</v>
      </c>
      <c r="BF407" s="233">
        <f>IF(N407="snížená",J407,0)</f>
        <v>0</v>
      </c>
      <c r="BG407" s="233">
        <f>IF(N407="zákl. přenesená",J407,0)</f>
        <v>0</v>
      </c>
      <c r="BH407" s="233">
        <f>IF(N407="sníž. přenesená",J407,0)</f>
        <v>0</v>
      </c>
      <c r="BI407" s="233">
        <f>IF(N407="nulová",J407,0)</f>
        <v>0</v>
      </c>
      <c r="BJ407" s="18" t="s">
        <v>80</v>
      </c>
      <c r="BK407" s="233">
        <f>ROUND(I407*H407,2)</f>
        <v>0</v>
      </c>
      <c r="BL407" s="18" t="s">
        <v>123</v>
      </c>
      <c r="BM407" s="232" t="s">
        <v>516</v>
      </c>
    </row>
    <row r="408" s="2" customFormat="1">
      <c r="A408" s="39"/>
      <c r="B408" s="40"/>
      <c r="C408" s="41"/>
      <c r="D408" s="234" t="s">
        <v>124</v>
      </c>
      <c r="E408" s="41"/>
      <c r="F408" s="235" t="s">
        <v>515</v>
      </c>
      <c r="G408" s="41"/>
      <c r="H408" s="41"/>
      <c r="I408" s="236"/>
      <c r="J408" s="41"/>
      <c r="K408" s="41"/>
      <c r="L408" s="45"/>
      <c r="M408" s="237"/>
      <c r="N408" s="238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124</v>
      </c>
      <c r="AU408" s="18" t="s">
        <v>82</v>
      </c>
    </row>
    <row r="409" s="2" customFormat="1" ht="16.5" customHeight="1">
      <c r="A409" s="39"/>
      <c r="B409" s="40"/>
      <c r="C409" s="275" t="s">
        <v>517</v>
      </c>
      <c r="D409" s="275" t="s">
        <v>251</v>
      </c>
      <c r="E409" s="276" t="s">
        <v>518</v>
      </c>
      <c r="F409" s="277" t="s">
        <v>519</v>
      </c>
      <c r="G409" s="278" t="s">
        <v>372</v>
      </c>
      <c r="H409" s="279">
        <v>3</v>
      </c>
      <c r="I409" s="280"/>
      <c r="J409" s="281">
        <f>ROUND(I409*H409,2)</f>
        <v>0</v>
      </c>
      <c r="K409" s="282"/>
      <c r="L409" s="283"/>
      <c r="M409" s="284" t="s">
        <v>1</v>
      </c>
      <c r="N409" s="285" t="s">
        <v>38</v>
      </c>
      <c r="O409" s="92"/>
      <c r="P409" s="230">
        <f>O409*H409</f>
        <v>0</v>
      </c>
      <c r="Q409" s="230">
        <v>0</v>
      </c>
      <c r="R409" s="230">
        <f>Q409*H409</f>
        <v>0</v>
      </c>
      <c r="S409" s="230">
        <v>0</v>
      </c>
      <c r="T409" s="231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2" t="s">
        <v>135</v>
      </c>
      <c r="AT409" s="232" t="s">
        <v>251</v>
      </c>
      <c r="AU409" s="232" t="s">
        <v>82</v>
      </c>
      <c r="AY409" s="18" t="s">
        <v>116</v>
      </c>
      <c r="BE409" s="233">
        <f>IF(N409="základní",J409,0)</f>
        <v>0</v>
      </c>
      <c r="BF409" s="233">
        <f>IF(N409="snížená",J409,0)</f>
        <v>0</v>
      </c>
      <c r="BG409" s="233">
        <f>IF(N409="zákl. přenesená",J409,0)</f>
        <v>0</v>
      </c>
      <c r="BH409" s="233">
        <f>IF(N409="sníž. přenesená",J409,0)</f>
        <v>0</v>
      </c>
      <c r="BI409" s="233">
        <f>IF(N409="nulová",J409,0)</f>
        <v>0</v>
      </c>
      <c r="BJ409" s="18" t="s">
        <v>80</v>
      </c>
      <c r="BK409" s="233">
        <f>ROUND(I409*H409,2)</f>
        <v>0</v>
      </c>
      <c r="BL409" s="18" t="s">
        <v>123</v>
      </c>
      <c r="BM409" s="232" t="s">
        <v>520</v>
      </c>
    </row>
    <row r="410" s="2" customFormat="1">
      <c r="A410" s="39"/>
      <c r="B410" s="40"/>
      <c r="C410" s="41"/>
      <c r="D410" s="234" t="s">
        <v>124</v>
      </c>
      <c r="E410" s="41"/>
      <c r="F410" s="235" t="s">
        <v>519</v>
      </c>
      <c r="G410" s="41"/>
      <c r="H410" s="41"/>
      <c r="I410" s="236"/>
      <c r="J410" s="41"/>
      <c r="K410" s="41"/>
      <c r="L410" s="45"/>
      <c r="M410" s="237"/>
      <c r="N410" s="238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124</v>
      </c>
      <c r="AU410" s="18" t="s">
        <v>82</v>
      </c>
    </row>
    <row r="411" s="2" customFormat="1" ht="37.8" customHeight="1">
      <c r="A411" s="39"/>
      <c r="B411" s="40"/>
      <c r="C411" s="220" t="s">
        <v>365</v>
      </c>
      <c r="D411" s="220" t="s">
        <v>119</v>
      </c>
      <c r="E411" s="221" t="s">
        <v>521</v>
      </c>
      <c r="F411" s="222" t="s">
        <v>522</v>
      </c>
      <c r="G411" s="223" t="s">
        <v>372</v>
      </c>
      <c r="H411" s="224">
        <v>1</v>
      </c>
      <c r="I411" s="225"/>
      <c r="J411" s="226">
        <f>ROUND(I411*H411,2)</f>
        <v>0</v>
      </c>
      <c r="K411" s="227"/>
      <c r="L411" s="45"/>
      <c r="M411" s="228" t="s">
        <v>1</v>
      </c>
      <c r="N411" s="229" t="s">
        <v>38</v>
      </c>
      <c r="O411" s="92"/>
      <c r="P411" s="230">
        <f>O411*H411</f>
        <v>0</v>
      </c>
      <c r="Q411" s="230">
        <v>0</v>
      </c>
      <c r="R411" s="230">
        <f>Q411*H411</f>
        <v>0</v>
      </c>
      <c r="S411" s="230">
        <v>0</v>
      </c>
      <c r="T411" s="231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2" t="s">
        <v>123</v>
      </c>
      <c r="AT411" s="232" t="s">
        <v>119</v>
      </c>
      <c r="AU411" s="232" t="s">
        <v>82</v>
      </c>
      <c r="AY411" s="18" t="s">
        <v>116</v>
      </c>
      <c r="BE411" s="233">
        <f>IF(N411="základní",J411,0)</f>
        <v>0</v>
      </c>
      <c r="BF411" s="233">
        <f>IF(N411="snížená",J411,0)</f>
        <v>0</v>
      </c>
      <c r="BG411" s="233">
        <f>IF(N411="zákl. přenesená",J411,0)</f>
        <v>0</v>
      </c>
      <c r="BH411" s="233">
        <f>IF(N411="sníž. přenesená",J411,0)</f>
        <v>0</v>
      </c>
      <c r="BI411" s="233">
        <f>IF(N411="nulová",J411,0)</f>
        <v>0</v>
      </c>
      <c r="BJ411" s="18" t="s">
        <v>80</v>
      </c>
      <c r="BK411" s="233">
        <f>ROUND(I411*H411,2)</f>
        <v>0</v>
      </c>
      <c r="BL411" s="18" t="s">
        <v>123</v>
      </c>
      <c r="BM411" s="232" t="s">
        <v>523</v>
      </c>
    </row>
    <row r="412" s="2" customFormat="1">
      <c r="A412" s="39"/>
      <c r="B412" s="40"/>
      <c r="C412" s="41"/>
      <c r="D412" s="234" t="s">
        <v>124</v>
      </c>
      <c r="E412" s="41"/>
      <c r="F412" s="235" t="s">
        <v>522</v>
      </c>
      <c r="G412" s="41"/>
      <c r="H412" s="41"/>
      <c r="I412" s="236"/>
      <c r="J412" s="41"/>
      <c r="K412" s="41"/>
      <c r="L412" s="45"/>
      <c r="M412" s="237"/>
      <c r="N412" s="238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124</v>
      </c>
      <c r="AU412" s="18" t="s">
        <v>82</v>
      </c>
    </row>
    <row r="413" s="2" customFormat="1" ht="24.15" customHeight="1">
      <c r="A413" s="39"/>
      <c r="B413" s="40"/>
      <c r="C413" s="275" t="s">
        <v>524</v>
      </c>
      <c r="D413" s="275" t="s">
        <v>251</v>
      </c>
      <c r="E413" s="276" t="s">
        <v>525</v>
      </c>
      <c r="F413" s="277" t="s">
        <v>526</v>
      </c>
      <c r="G413" s="278" t="s">
        <v>372</v>
      </c>
      <c r="H413" s="279">
        <v>1</v>
      </c>
      <c r="I413" s="280"/>
      <c r="J413" s="281">
        <f>ROUND(I413*H413,2)</f>
        <v>0</v>
      </c>
      <c r="K413" s="282"/>
      <c r="L413" s="283"/>
      <c r="M413" s="284" t="s">
        <v>1</v>
      </c>
      <c r="N413" s="285" t="s">
        <v>38</v>
      </c>
      <c r="O413" s="92"/>
      <c r="P413" s="230">
        <f>O413*H413</f>
        <v>0</v>
      </c>
      <c r="Q413" s="230">
        <v>0</v>
      </c>
      <c r="R413" s="230">
        <f>Q413*H413</f>
        <v>0</v>
      </c>
      <c r="S413" s="230">
        <v>0</v>
      </c>
      <c r="T413" s="231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2" t="s">
        <v>135</v>
      </c>
      <c r="AT413" s="232" t="s">
        <v>251</v>
      </c>
      <c r="AU413" s="232" t="s">
        <v>82</v>
      </c>
      <c r="AY413" s="18" t="s">
        <v>116</v>
      </c>
      <c r="BE413" s="233">
        <f>IF(N413="základní",J413,0)</f>
        <v>0</v>
      </c>
      <c r="BF413" s="233">
        <f>IF(N413="snížená",J413,0)</f>
        <v>0</v>
      </c>
      <c r="BG413" s="233">
        <f>IF(N413="zákl. přenesená",J413,0)</f>
        <v>0</v>
      </c>
      <c r="BH413" s="233">
        <f>IF(N413="sníž. přenesená",J413,0)</f>
        <v>0</v>
      </c>
      <c r="BI413" s="233">
        <f>IF(N413="nulová",J413,0)</f>
        <v>0</v>
      </c>
      <c r="BJ413" s="18" t="s">
        <v>80</v>
      </c>
      <c r="BK413" s="233">
        <f>ROUND(I413*H413,2)</f>
        <v>0</v>
      </c>
      <c r="BL413" s="18" t="s">
        <v>123</v>
      </c>
      <c r="BM413" s="232" t="s">
        <v>527</v>
      </c>
    </row>
    <row r="414" s="2" customFormat="1">
      <c r="A414" s="39"/>
      <c r="B414" s="40"/>
      <c r="C414" s="41"/>
      <c r="D414" s="234" t="s">
        <v>124</v>
      </c>
      <c r="E414" s="41"/>
      <c r="F414" s="235" t="s">
        <v>526</v>
      </c>
      <c r="G414" s="41"/>
      <c r="H414" s="41"/>
      <c r="I414" s="236"/>
      <c r="J414" s="41"/>
      <c r="K414" s="41"/>
      <c r="L414" s="45"/>
      <c r="M414" s="237"/>
      <c r="N414" s="238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124</v>
      </c>
      <c r="AU414" s="18" t="s">
        <v>82</v>
      </c>
    </row>
    <row r="415" s="2" customFormat="1" ht="33" customHeight="1">
      <c r="A415" s="39"/>
      <c r="B415" s="40"/>
      <c r="C415" s="220" t="s">
        <v>368</v>
      </c>
      <c r="D415" s="220" t="s">
        <v>119</v>
      </c>
      <c r="E415" s="221" t="s">
        <v>528</v>
      </c>
      <c r="F415" s="222" t="s">
        <v>529</v>
      </c>
      <c r="G415" s="223" t="s">
        <v>372</v>
      </c>
      <c r="H415" s="224">
        <v>3</v>
      </c>
      <c r="I415" s="225"/>
      <c r="J415" s="226">
        <f>ROUND(I415*H415,2)</f>
        <v>0</v>
      </c>
      <c r="K415" s="227"/>
      <c r="L415" s="45"/>
      <c r="M415" s="228" t="s">
        <v>1</v>
      </c>
      <c r="N415" s="229" t="s">
        <v>38</v>
      </c>
      <c r="O415" s="92"/>
      <c r="P415" s="230">
        <f>O415*H415</f>
        <v>0</v>
      </c>
      <c r="Q415" s="230">
        <v>0</v>
      </c>
      <c r="R415" s="230">
        <f>Q415*H415</f>
        <v>0</v>
      </c>
      <c r="S415" s="230">
        <v>0</v>
      </c>
      <c r="T415" s="231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2" t="s">
        <v>123</v>
      </c>
      <c r="AT415" s="232" t="s">
        <v>119</v>
      </c>
      <c r="AU415" s="232" t="s">
        <v>82</v>
      </c>
      <c r="AY415" s="18" t="s">
        <v>116</v>
      </c>
      <c r="BE415" s="233">
        <f>IF(N415="základní",J415,0)</f>
        <v>0</v>
      </c>
      <c r="BF415" s="233">
        <f>IF(N415="snížená",J415,0)</f>
        <v>0</v>
      </c>
      <c r="BG415" s="233">
        <f>IF(N415="zákl. přenesená",J415,0)</f>
        <v>0</v>
      </c>
      <c r="BH415" s="233">
        <f>IF(N415="sníž. přenesená",J415,0)</f>
        <v>0</v>
      </c>
      <c r="BI415" s="233">
        <f>IF(N415="nulová",J415,0)</f>
        <v>0</v>
      </c>
      <c r="BJ415" s="18" t="s">
        <v>80</v>
      </c>
      <c r="BK415" s="233">
        <f>ROUND(I415*H415,2)</f>
        <v>0</v>
      </c>
      <c r="BL415" s="18" t="s">
        <v>123</v>
      </c>
      <c r="BM415" s="232" t="s">
        <v>530</v>
      </c>
    </row>
    <row r="416" s="2" customFormat="1">
      <c r="A416" s="39"/>
      <c r="B416" s="40"/>
      <c r="C416" s="41"/>
      <c r="D416" s="234" t="s">
        <v>124</v>
      </c>
      <c r="E416" s="41"/>
      <c r="F416" s="235" t="s">
        <v>529</v>
      </c>
      <c r="G416" s="41"/>
      <c r="H416" s="41"/>
      <c r="I416" s="236"/>
      <c r="J416" s="41"/>
      <c r="K416" s="41"/>
      <c r="L416" s="45"/>
      <c r="M416" s="237"/>
      <c r="N416" s="238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124</v>
      </c>
      <c r="AU416" s="18" t="s">
        <v>82</v>
      </c>
    </row>
    <row r="417" s="2" customFormat="1" ht="37.8" customHeight="1">
      <c r="A417" s="39"/>
      <c r="B417" s="40"/>
      <c r="C417" s="220" t="s">
        <v>531</v>
      </c>
      <c r="D417" s="220" t="s">
        <v>119</v>
      </c>
      <c r="E417" s="221" t="s">
        <v>532</v>
      </c>
      <c r="F417" s="222" t="s">
        <v>533</v>
      </c>
      <c r="G417" s="223" t="s">
        <v>192</v>
      </c>
      <c r="H417" s="224">
        <v>33</v>
      </c>
      <c r="I417" s="225"/>
      <c r="J417" s="226">
        <f>ROUND(I417*H417,2)</f>
        <v>0</v>
      </c>
      <c r="K417" s="227"/>
      <c r="L417" s="45"/>
      <c r="M417" s="228" t="s">
        <v>1</v>
      </c>
      <c r="N417" s="229" t="s">
        <v>38</v>
      </c>
      <c r="O417" s="92"/>
      <c r="P417" s="230">
        <f>O417*H417</f>
        <v>0</v>
      </c>
      <c r="Q417" s="230">
        <v>0</v>
      </c>
      <c r="R417" s="230">
        <f>Q417*H417</f>
        <v>0</v>
      </c>
      <c r="S417" s="230">
        <v>0</v>
      </c>
      <c r="T417" s="231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2" t="s">
        <v>123</v>
      </c>
      <c r="AT417" s="232" t="s">
        <v>119</v>
      </c>
      <c r="AU417" s="232" t="s">
        <v>82</v>
      </c>
      <c r="AY417" s="18" t="s">
        <v>116</v>
      </c>
      <c r="BE417" s="233">
        <f>IF(N417="základní",J417,0)</f>
        <v>0</v>
      </c>
      <c r="BF417" s="233">
        <f>IF(N417="snížená",J417,0)</f>
        <v>0</v>
      </c>
      <c r="BG417" s="233">
        <f>IF(N417="zákl. přenesená",J417,0)</f>
        <v>0</v>
      </c>
      <c r="BH417" s="233">
        <f>IF(N417="sníž. přenesená",J417,0)</f>
        <v>0</v>
      </c>
      <c r="BI417" s="233">
        <f>IF(N417="nulová",J417,0)</f>
        <v>0</v>
      </c>
      <c r="BJ417" s="18" t="s">
        <v>80</v>
      </c>
      <c r="BK417" s="233">
        <f>ROUND(I417*H417,2)</f>
        <v>0</v>
      </c>
      <c r="BL417" s="18" t="s">
        <v>123</v>
      </c>
      <c r="BM417" s="232" t="s">
        <v>534</v>
      </c>
    </row>
    <row r="418" s="2" customFormat="1">
      <c r="A418" s="39"/>
      <c r="B418" s="40"/>
      <c r="C418" s="41"/>
      <c r="D418" s="234" t="s">
        <v>124</v>
      </c>
      <c r="E418" s="41"/>
      <c r="F418" s="235" t="s">
        <v>533</v>
      </c>
      <c r="G418" s="41"/>
      <c r="H418" s="41"/>
      <c r="I418" s="236"/>
      <c r="J418" s="41"/>
      <c r="K418" s="41"/>
      <c r="L418" s="45"/>
      <c r="M418" s="237"/>
      <c r="N418" s="238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124</v>
      </c>
      <c r="AU418" s="18" t="s">
        <v>82</v>
      </c>
    </row>
    <row r="419" s="2" customFormat="1" ht="16.5" customHeight="1">
      <c r="A419" s="39"/>
      <c r="B419" s="40"/>
      <c r="C419" s="275" t="s">
        <v>373</v>
      </c>
      <c r="D419" s="275" t="s">
        <v>251</v>
      </c>
      <c r="E419" s="276" t="s">
        <v>535</v>
      </c>
      <c r="F419" s="277" t="s">
        <v>536</v>
      </c>
      <c r="G419" s="278" t="s">
        <v>192</v>
      </c>
      <c r="H419" s="279">
        <v>34.649999999999999</v>
      </c>
      <c r="I419" s="280"/>
      <c r="J419" s="281">
        <f>ROUND(I419*H419,2)</f>
        <v>0</v>
      </c>
      <c r="K419" s="282"/>
      <c r="L419" s="283"/>
      <c r="M419" s="284" t="s">
        <v>1</v>
      </c>
      <c r="N419" s="285" t="s">
        <v>38</v>
      </c>
      <c r="O419" s="92"/>
      <c r="P419" s="230">
        <f>O419*H419</f>
        <v>0</v>
      </c>
      <c r="Q419" s="230">
        <v>0</v>
      </c>
      <c r="R419" s="230">
        <f>Q419*H419</f>
        <v>0</v>
      </c>
      <c r="S419" s="230">
        <v>0</v>
      </c>
      <c r="T419" s="231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2" t="s">
        <v>135</v>
      </c>
      <c r="AT419" s="232" t="s">
        <v>251</v>
      </c>
      <c r="AU419" s="232" t="s">
        <v>82</v>
      </c>
      <c r="AY419" s="18" t="s">
        <v>116</v>
      </c>
      <c r="BE419" s="233">
        <f>IF(N419="základní",J419,0)</f>
        <v>0</v>
      </c>
      <c r="BF419" s="233">
        <f>IF(N419="snížená",J419,0)</f>
        <v>0</v>
      </c>
      <c r="BG419" s="233">
        <f>IF(N419="zákl. přenesená",J419,0)</f>
        <v>0</v>
      </c>
      <c r="BH419" s="233">
        <f>IF(N419="sníž. přenesená",J419,0)</f>
        <v>0</v>
      </c>
      <c r="BI419" s="233">
        <f>IF(N419="nulová",J419,0)</f>
        <v>0</v>
      </c>
      <c r="BJ419" s="18" t="s">
        <v>80</v>
      </c>
      <c r="BK419" s="233">
        <f>ROUND(I419*H419,2)</f>
        <v>0</v>
      </c>
      <c r="BL419" s="18" t="s">
        <v>123</v>
      </c>
      <c r="BM419" s="232" t="s">
        <v>537</v>
      </c>
    </row>
    <row r="420" s="2" customFormat="1">
      <c r="A420" s="39"/>
      <c r="B420" s="40"/>
      <c r="C420" s="41"/>
      <c r="D420" s="234" t="s">
        <v>124</v>
      </c>
      <c r="E420" s="41"/>
      <c r="F420" s="235" t="s">
        <v>536</v>
      </c>
      <c r="G420" s="41"/>
      <c r="H420" s="41"/>
      <c r="I420" s="236"/>
      <c r="J420" s="41"/>
      <c r="K420" s="41"/>
      <c r="L420" s="45"/>
      <c r="M420" s="237"/>
      <c r="N420" s="238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124</v>
      </c>
      <c r="AU420" s="18" t="s">
        <v>82</v>
      </c>
    </row>
    <row r="421" s="13" customFormat="1">
      <c r="A421" s="13"/>
      <c r="B421" s="243"/>
      <c r="C421" s="244"/>
      <c r="D421" s="234" t="s">
        <v>174</v>
      </c>
      <c r="E421" s="245" t="s">
        <v>1</v>
      </c>
      <c r="F421" s="246" t="s">
        <v>538</v>
      </c>
      <c r="G421" s="244"/>
      <c r="H421" s="247">
        <v>34.649999999999999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3" t="s">
        <v>174</v>
      </c>
      <c r="AU421" s="253" t="s">
        <v>82</v>
      </c>
      <c r="AV421" s="13" t="s">
        <v>82</v>
      </c>
      <c r="AW421" s="13" t="s">
        <v>30</v>
      </c>
      <c r="AX421" s="13" t="s">
        <v>73</v>
      </c>
      <c r="AY421" s="253" t="s">
        <v>116</v>
      </c>
    </row>
    <row r="422" s="14" customFormat="1">
      <c r="A422" s="14"/>
      <c r="B422" s="254"/>
      <c r="C422" s="255"/>
      <c r="D422" s="234" t="s">
        <v>174</v>
      </c>
      <c r="E422" s="256" t="s">
        <v>1</v>
      </c>
      <c r="F422" s="257" t="s">
        <v>176</v>
      </c>
      <c r="G422" s="255"/>
      <c r="H422" s="258">
        <v>34.649999999999999</v>
      </c>
      <c r="I422" s="259"/>
      <c r="J422" s="255"/>
      <c r="K422" s="255"/>
      <c r="L422" s="260"/>
      <c r="M422" s="261"/>
      <c r="N422" s="262"/>
      <c r="O422" s="262"/>
      <c r="P422" s="262"/>
      <c r="Q422" s="262"/>
      <c r="R422" s="262"/>
      <c r="S422" s="262"/>
      <c r="T422" s="26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4" t="s">
        <v>174</v>
      </c>
      <c r="AU422" s="264" t="s">
        <v>82</v>
      </c>
      <c r="AV422" s="14" t="s">
        <v>123</v>
      </c>
      <c r="AW422" s="14" t="s">
        <v>30</v>
      </c>
      <c r="AX422" s="14" t="s">
        <v>80</v>
      </c>
      <c r="AY422" s="264" t="s">
        <v>116</v>
      </c>
    </row>
    <row r="423" s="2" customFormat="1" ht="37.8" customHeight="1">
      <c r="A423" s="39"/>
      <c r="B423" s="40"/>
      <c r="C423" s="220" t="s">
        <v>539</v>
      </c>
      <c r="D423" s="220" t="s">
        <v>119</v>
      </c>
      <c r="E423" s="221" t="s">
        <v>540</v>
      </c>
      <c r="F423" s="222" t="s">
        <v>541</v>
      </c>
      <c r="G423" s="223" t="s">
        <v>192</v>
      </c>
      <c r="H423" s="224">
        <v>20</v>
      </c>
      <c r="I423" s="225"/>
      <c r="J423" s="226">
        <f>ROUND(I423*H423,2)</f>
        <v>0</v>
      </c>
      <c r="K423" s="227"/>
      <c r="L423" s="45"/>
      <c r="M423" s="228" t="s">
        <v>1</v>
      </c>
      <c r="N423" s="229" t="s">
        <v>38</v>
      </c>
      <c r="O423" s="92"/>
      <c r="P423" s="230">
        <f>O423*H423</f>
        <v>0</v>
      </c>
      <c r="Q423" s="230">
        <v>0</v>
      </c>
      <c r="R423" s="230">
        <f>Q423*H423</f>
        <v>0</v>
      </c>
      <c r="S423" s="230">
        <v>0</v>
      </c>
      <c r="T423" s="231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2" t="s">
        <v>123</v>
      </c>
      <c r="AT423" s="232" t="s">
        <v>119</v>
      </c>
      <c r="AU423" s="232" t="s">
        <v>82</v>
      </c>
      <c r="AY423" s="18" t="s">
        <v>116</v>
      </c>
      <c r="BE423" s="233">
        <f>IF(N423="základní",J423,0)</f>
        <v>0</v>
      </c>
      <c r="BF423" s="233">
        <f>IF(N423="snížená",J423,0)</f>
        <v>0</v>
      </c>
      <c r="BG423" s="233">
        <f>IF(N423="zákl. přenesená",J423,0)</f>
        <v>0</v>
      </c>
      <c r="BH423" s="233">
        <f>IF(N423="sníž. přenesená",J423,0)</f>
        <v>0</v>
      </c>
      <c r="BI423" s="233">
        <f>IF(N423="nulová",J423,0)</f>
        <v>0</v>
      </c>
      <c r="BJ423" s="18" t="s">
        <v>80</v>
      </c>
      <c r="BK423" s="233">
        <f>ROUND(I423*H423,2)</f>
        <v>0</v>
      </c>
      <c r="BL423" s="18" t="s">
        <v>123</v>
      </c>
      <c r="BM423" s="232" t="s">
        <v>542</v>
      </c>
    </row>
    <row r="424" s="2" customFormat="1">
      <c r="A424" s="39"/>
      <c r="B424" s="40"/>
      <c r="C424" s="41"/>
      <c r="D424" s="234" t="s">
        <v>124</v>
      </c>
      <c r="E424" s="41"/>
      <c r="F424" s="235" t="s">
        <v>541</v>
      </c>
      <c r="G424" s="41"/>
      <c r="H424" s="41"/>
      <c r="I424" s="236"/>
      <c r="J424" s="41"/>
      <c r="K424" s="41"/>
      <c r="L424" s="45"/>
      <c r="M424" s="237"/>
      <c r="N424" s="238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124</v>
      </c>
      <c r="AU424" s="18" t="s">
        <v>82</v>
      </c>
    </row>
    <row r="425" s="2" customFormat="1" ht="16.5" customHeight="1">
      <c r="A425" s="39"/>
      <c r="B425" s="40"/>
      <c r="C425" s="275" t="s">
        <v>376</v>
      </c>
      <c r="D425" s="275" t="s">
        <v>251</v>
      </c>
      <c r="E425" s="276" t="s">
        <v>543</v>
      </c>
      <c r="F425" s="277" t="s">
        <v>544</v>
      </c>
      <c r="G425" s="278" t="s">
        <v>192</v>
      </c>
      <c r="H425" s="279">
        <v>21</v>
      </c>
      <c r="I425" s="280"/>
      <c r="J425" s="281">
        <f>ROUND(I425*H425,2)</f>
        <v>0</v>
      </c>
      <c r="K425" s="282"/>
      <c r="L425" s="283"/>
      <c r="M425" s="284" t="s">
        <v>1</v>
      </c>
      <c r="N425" s="285" t="s">
        <v>38</v>
      </c>
      <c r="O425" s="92"/>
      <c r="P425" s="230">
        <f>O425*H425</f>
        <v>0</v>
      </c>
      <c r="Q425" s="230">
        <v>0</v>
      </c>
      <c r="R425" s="230">
        <f>Q425*H425</f>
        <v>0</v>
      </c>
      <c r="S425" s="230">
        <v>0</v>
      </c>
      <c r="T425" s="231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2" t="s">
        <v>135</v>
      </c>
      <c r="AT425" s="232" t="s">
        <v>251</v>
      </c>
      <c r="AU425" s="232" t="s">
        <v>82</v>
      </c>
      <c r="AY425" s="18" t="s">
        <v>116</v>
      </c>
      <c r="BE425" s="233">
        <f>IF(N425="základní",J425,0)</f>
        <v>0</v>
      </c>
      <c r="BF425" s="233">
        <f>IF(N425="snížená",J425,0)</f>
        <v>0</v>
      </c>
      <c r="BG425" s="233">
        <f>IF(N425="zákl. přenesená",J425,0)</f>
        <v>0</v>
      </c>
      <c r="BH425" s="233">
        <f>IF(N425="sníž. přenesená",J425,0)</f>
        <v>0</v>
      </c>
      <c r="BI425" s="233">
        <f>IF(N425="nulová",J425,0)</f>
        <v>0</v>
      </c>
      <c r="BJ425" s="18" t="s">
        <v>80</v>
      </c>
      <c r="BK425" s="233">
        <f>ROUND(I425*H425,2)</f>
        <v>0</v>
      </c>
      <c r="BL425" s="18" t="s">
        <v>123</v>
      </c>
      <c r="BM425" s="232" t="s">
        <v>545</v>
      </c>
    </row>
    <row r="426" s="2" customFormat="1">
      <c r="A426" s="39"/>
      <c r="B426" s="40"/>
      <c r="C426" s="41"/>
      <c r="D426" s="234" t="s">
        <v>124</v>
      </c>
      <c r="E426" s="41"/>
      <c r="F426" s="235" t="s">
        <v>544</v>
      </c>
      <c r="G426" s="41"/>
      <c r="H426" s="41"/>
      <c r="I426" s="236"/>
      <c r="J426" s="41"/>
      <c r="K426" s="41"/>
      <c r="L426" s="45"/>
      <c r="M426" s="237"/>
      <c r="N426" s="238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124</v>
      </c>
      <c r="AU426" s="18" t="s">
        <v>82</v>
      </c>
    </row>
    <row r="427" s="13" customFormat="1">
      <c r="A427" s="13"/>
      <c r="B427" s="243"/>
      <c r="C427" s="244"/>
      <c r="D427" s="234" t="s">
        <v>174</v>
      </c>
      <c r="E427" s="245" t="s">
        <v>1</v>
      </c>
      <c r="F427" s="246" t="s">
        <v>546</v>
      </c>
      <c r="G427" s="244"/>
      <c r="H427" s="247">
        <v>21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3" t="s">
        <v>174</v>
      </c>
      <c r="AU427" s="253" t="s">
        <v>82</v>
      </c>
      <c r="AV427" s="13" t="s">
        <v>82</v>
      </c>
      <c r="AW427" s="13" t="s">
        <v>30</v>
      </c>
      <c r="AX427" s="13" t="s">
        <v>73</v>
      </c>
      <c r="AY427" s="253" t="s">
        <v>116</v>
      </c>
    </row>
    <row r="428" s="14" customFormat="1">
      <c r="A428" s="14"/>
      <c r="B428" s="254"/>
      <c r="C428" s="255"/>
      <c r="D428" s="234" t="s">
        <v>174</v>
      </c>
      <c r="E428" s="256" t="s">
        <v>1</v>
      </c>
      <c r="F428" s="257" t="s">
        <v>176</v>
      </c>
      <c r="G428" s="255"/>
      <c r="H428" s="258">
        <v>21</v>
      </c>
      <c r="I428" s="259"/>
      <c r="J428" s="255"/>
      <c r="K428" s="255"/>
      <c r="L428" s="260"/>
      <c r="M428" s="261"/>
      <c r="N428" s="262"/>
      <c r="O428" s="262"/>
      <c r="P428" s="262"/>
      <c r="Q428" s="262"/>
      <c r="R428" s="262"/>
      <c r="S428" s="262"/>
      <c r="T428" s="26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4" t="s">
        <v>174</v>
      </c>
      <c r="AU428" s="264" t="s">
        <v>82</v>
      </c>
      <c r="AV428" s="14" t="s">
        <v>123</v>
      </c>
      <c r="AW428" s="14" t="s">
        <v>30</v>
      </c>
      <c r="AX428" s="14" t="s">
        <v>80</v>
      </c>
      <c r="AY428" s="264" t="s">
        <v>116</v>
      </c>
    </row>
    <row r="429" s="2" customFormat="1" ht="37.8" customHeight="1">
      <c r="A429" s="39"/>
      <c r="B429" s="40"/>
      <c r="C429" s="220" t="s">
        <v>547</v>
      </c>
      <c r="D429" s="220" t="s">
        <v>119</v>
      </c>
      <c r="E429" s="221" t="s">
        <v>548</v>
      </c>
      <c r="F429" s="222" t="s">
        <v>549</v>
      </c>
      <c r="G429" s="223" t="s">
        <v>372</v>
      </c>
      <c r="H429" s="224">
        <v>4</v>
      </c>
      <c r="I429" s="225"/>
      <c r="J429" s="226">
        <f>ROUND(I429*H429,2)</f>
        <v>0</v>
      </c>
      <c r="K429" s="227"/>
      <c r="L429" s="45"/>
      <c r="M429" s="228" t="s">
        <v>1</v>
      </c>
      <c r="N429" s="229" t="s">
        <v>38</v>
      </c>
      <c r="O429" s="92"/>
      <c r="P429" s="230">
        <f>O429*H429</f>
        <v>0</v>
      </c>
      <c r="Q429" s="230">
        <v>0</v>
      </c>
      <c r="R429" s="230">
        <f>Q429*H429</f>
        <v>0</v>
      </c>
      <c r="S429" s="230">
        <v>0</v>
      </c>
      <c r="T429" s="231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2" t="s">
        <v>123</v>
      </c>
      <c r="AT429" s="232" t="s">
        <v>119</v>
      </c>
      <c r="AU429" s="232" t="s">
        <v>82</v>
      </c>
      <c r="AY429" s="18" t="s">
        <v>116</v>
      </c>
      <c r="BE429" s="233">
        <f>IF(N429="základní",J429,0)</f>
        <v>0</v>
      </c>
      <c r="BF429" s="233">
        <f>IF(N429="snížená",J429,0)</f>
        <v>0</v>
      </c>
      <c r="BG429" s="233">
        <f>IF(N429="zákl. přenesená",J429,0)</f>
        <v>0</v>
      </c>
      <c r="BH429" s="233">
        <f>IF(N429="sníž. přenesená",J429,0)</f>
        <v>0</v>
      </c>
      <c r="BI429" s="233">
        <f>IF(N429="nulová",J429,0)</f>
        <v>0</v>
      </c>
      <c r="BJ429" s="18" t="s">
        <v>80</v>
      </c>
      <c r="BK429" s="233">
        <f>ROUND(I429*H429,2)</f>
        <v>0</v>
      </c>
      <c r="BL429" s="18" t="s">
        <v>123</v>
      </c>
      <c r="BM429" s="232" t="s">
        <v>550</v>
      </c>
    </row>
    <row r="430" s="2" customFormat="1">
      <c r="A430" s="39"/>
      <c r="B430" s="40"/>
      <c r="C430" s="41"/>
      <c r="D430" s="234" t="s">
        <v>124</v>
      </c>
      <c r="E430" s="41"/>
      <c r="F430" s="235" t="s">
        <v>549</v>
      </c>
      <c r="G430" s="41"/>
      <c r="H430" s="41"/>
      <c r="I430" s="236"/>
      <c r="J430" s="41"/>
      <c r="K430" s="41"/>
      <c r="L430" s="45"/>
      <c r="M430" s="237"/>
      <c r="N430" s="238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124</v>
      </c>
      <c r="AU430" s="18" t="s">
        <v>82</v>
      </c>
    </row>
    <row r="431" s="2" customFormat="1" ht="16.5" customHeight="1">
      <c r="A431" s="39"/>
      <c r="B431" s="40"/>
      <c r="C431" s="275" t="s">
        <v>380</v>
      </c>
      <c r="D431" s="275" t="s">
        <v>251</v>
      </c>
      <c r="E431" s="276" t="s">
        <v>551</v>
      </c>
      <c r="F431" s="277" t="s">
        <v>552</v>
      </c>
      <c r="G431" s="278" t="s">
        <v>372</v>
      </c>
      <c r="H431" s="279">
        <v>4</v>
      </c>
      <c r="I431" s="280"/>
      <c r="J431" s="281">
        <f>ROUND(I431*H431,2)</f>
        <v>0</v>
      </c>
      <c r="K431" s="282"/>
      <c r="L431" s="283"/>
      <c r="M431" s="284" t="s">
        <v>1</v>
      </c>
      <c r="N431" s="285" t="s">
        <v>38</v>
      </c>
      <c r="O431" s="92"/>
      <c r="P431" s="230">
        <f>O431*H431</f>
        <v>0</v>
      </c>
      <c r="Q431" s="230">
        <v>0</v>
      </c>
      <c r="R431" s="230">
        <f>Q431*H431</f>
        <v>0</v>
      </c>
      <c r="S431" s="230">
        <v>0</v>
      </c>
      <c r="T431" s="231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2" t="s">
        <v>135</v>
      </c>
      <c r="AT431" s="232" t="s">
        <v>251</v>
      </c>
      <c r="AU431" s="232" t="s">
        <v>82</v>
      </c>
      <c r="AY431" s="18" t="s">
        <v>116</v>
      </c>
      <c r="BE431" s="233">
        <f>IF(N431="základní",J431,0)</f>
        <v>0</v>
      </c>
      <c r="BF431" s="233">
        <f>IF(N431="snížená",J431,0)</f>
        <v>0</v>
      </c>
      <c r="BG431" s="233">
        <f>IF(N431="zákl. přenesená",J431,0)</f>
        <v>0</v>
      </c>
      <c r="BH431" s="233">
        <f>IF(N431="sníž. přenesená",J431,0)</f>
        <v>0</v>
      </c>
      <c r="BI431" s="233">
        <f>IF(N431="nulová",J431,0)</f>
        <v>0</v>
      </c>
      <c r="BJ431" s="18" t="s">
        <v>80</v>
      </c>
      <c r="BK431" s="233">
        <f>ROUND(I431*H431,2)</f>
        <v>0</v>
      </c>
      <c r="BL431" s="18" t="s">
        <v>123</v>
      </c>
      <c r="BM431" s="232" t="s">
        <v>553</v>
      </c>
    </row>
    <row r="432" s="2" customFormat="1">
      <c r="A432" s="39"/>
      <c r="B432" s="40"/>
      <c r="C432" s="41"/>
      <c r="D432" s="234" t="s">
        <v>124</v>
      </c>
      <c r="E432" s="41"/>
      <c r="F432" s="235" t="s">
        <v>552</v>
      </c>
      <c r="G432" s="41"/>
      <c r="H432" s="41"/>
      <c r="I432" s="236"/>
      <c r="J432" s="41"/>
      <c r="K432" s="41"/>
      <c r="L432" s="45"/>
      <c r="M432" s="237"/>
      <c r="N432" s="238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124</v>
      </c>
      <c r="AU432" s="18" t="s">
        <v>82</v>
      </c>
    </row>
    <row r="433" s="2" customFormat="1" ht="44.25" customHeight="1">
      <c r="A433" s="39"/>
      <c r="B433" s="40"/>
      <c r="C433" s="220" t="s">
        <v>554</v>
      </c>
      <c r="D433" s="220" t="s">
        <v>119</v>
      </c>
      <c r="E433" s="221" t="s">
        <v>555</v>
      </c>
      <c r="F433" s="222" t="s">
        <v>556</v>
      </c>
      <c r="G433" s="223" t="s">
        <v>372</v>
      </c>
      <c r="H433" s="224">
        <v>2</v>
      </c>
      <c r="I433" s="225"/>
      <c r="J433" s="226">
        <f>ROUND(I433*H433,2)</f>
        <v>0</v>
      </c>
      <c r="K433" s="227"/>
      <c r="L433" s="45"/>
      <c r="M433" s="228" t="s">
        <v>1</v>
      </c>
      <c r="N433" s="229" t="s">
        <v>38</v>
      </c>
      <c r="O433" s="92"/>
      <c r="P433" s="230">
        <f>O433*H433</f>
        <v>0</v>
      </c>
      <c r="Q433" s="230">
        <v>0</v>
      </c>
      <c r="R433" s="230">
        <f>Q433*H433</f>
        <v>0</v>
      </c>
      <c r="S433" s="230">
        <v>0</v>
      </c>
      <c r="T433" s="231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2" t="s">
        <v>123</v>
      </c>
      <c r="AT433" s="232" t="s">
        <v>119</v>
      </c>
      <c r="AU433" s="232" t="s">
        <v>82</v>
      </c>
      <c r="AY433" s="18" t="s">
        <v>116</v>
      </c>
      <c r="BE433" s="233">
        <f>IF(N433="základní",J433,0)</f>
        <v>0</v>
      </c>
      <c r="BF433" s="233">
        <f>IF(N433="snížená",J433,0)</f>
        <v>0</v>
      </c>
      <c r="BG433" s="233">
        <f>IF(N433="zákl. přenesená",J433,0)</f>
        <v>0</v>
      </c>
      <c r="BH433" s="233">
        <f>IF(N433="sníž. přenesená",J433,0)</f>
        <v>0</v>
      </c>
      <c r="BI433" s="233">
        <f>IF(N433="nulová",J433,0)</f>
        <v>0</v>
      </c>
      <c r="BJ433" s="18" t="s">
        <v>80</v>
      </c>
      <c r="BK433" s="233">
        <f>ROUND(I433*H433,2)</f>
        <v>0</v>
      </c>
      <c r="BL433" s="18" t="s">
        <v>123</v>
      </c>
      <c r="BM433" s="232" t="s">
        <v>557</v>
      </c>
    </row>
    <row r="434" s="2" customFormat="1">
      <c r="A434" s="39"/>
      <c r="B434" s="40"/>
      <c r="C434" s="41"/>
      <c r="D434" s="234" t="s">
        <v>124</v>
      </c>
      <c r="E434" s="41"/>
      <c r="F434" s="235" t="s">
        <v>556</v>
      </c>
      <c r="G434" s="41"/>
      <c r="H434" s="41"/>
      <c r="I434" s="236"/>
      <c r="J434" s="41"/>
      <c r="K434" s="41"/>
      <c r="L434" s="45"/>
      <c r="M434" s="237"/>
      <c r="N434" s="238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124</v>
      </c>
      <c r="AU434" s="18" t="s">
        <v>82</v>
      </c>
    </row>
    <row r="435" s="2" customFormat="1" ht="24.15" customHeight="1">
      <c r="A435" s="39"/>
      <c r="B435" s="40"/>
      <c r="C435" s="275" t="s">
        <v>383</v>
      </c>
      <c r="D435" s="275" t="s">
        <v>251</v>
      </c>
      <c r="E435" s="276" t="s">
        <v>558</v>
      </c>
      <c r="F435" s="277" t="s">
        <v>559</v>
      </c>
      <c r="G435" s="278" t="s">
        <v>372</v>
      </c>
      <c r="H435" s="279">
        <v>1</v>
      </c>
      <c r="I435" s="280"/>
      <c r="J435" s="281">
        <f>ROUND(I435*H435,2)</f>
        <v>0</v>
      </c>
      <c r="K435" s="282"/>
      <c r="L435" s="283"/>
      <c r="M435" s="284" t="s">
        <v>1</v>
      </c>
      <c r="N435" s="285" t="s">
        <v>38</v>
      </c>
      <c r="O435" s="92"/>
      <c r="P435" s="230">
        <f>O435*H435</f>
        <v>0</v>
      </c>
      <c r="Q435" s="230">
        <v>0</v>
      </c>
      <c r="R435" s="230">
        <f>Q435*H435</f>
        <v>0</v>
      </c>
      <c r="S435" s="230">
        <v>0</v>
      </c>
      <c r="T435" s="231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2" t="s">
        <v>135</v>
      </c>
      <c r="AT435" s="232" t="s">
        <v>251</v>
      </c>
      <c r="AU435" s="232" t="s">
        <v>82</v>
      </c>
      <c r="AY435" s="18" t="s">
        <v>116</v>
      </c>
      <c r="BE435" s="233">
        <f>IF(N435="základní",J435,0)</f>
        <v>0</v>
      </c>
      <c r="BF435" s="233">
        <f>IF(N435="snížená",J435,0)</f>
        <v>0</v>
      </c>
      <c r="BG435" s="233">
        <f>IF(N435="zákl. přenesená",J435,0)</f>
        <v>0</v>
      </c>
      <c r="BH435" s="233">
        <f>IF(N435="sníž. přenesená",J435,0)</f>
        <v>0</v>
      </c>
      <c r="BI435" s="233">
        <f>IF(N435="nulová",J435,0)</f>
        <v>0</v>
      </c>
      <c r="BJ435" s="18" t="s">
        <v>80</v>
      </c>
      <c r="BK435" s="233">
        <f>ROUND(I435*H435,2)</f>
        <v>0</v>
      </c>
      <c r="BL435" s="18" t="s">
        <v>123</v>
      </c>
      <c r="BM435" s="232" t="s">
        <v>560</v>
      </c>
    </row>
    <row r="436" s="2" customFormat="1">
      <c r="A436" s="39"/>
      <c r="B436" s="40"/>
      <c r="C436" s="41"/>
      <c r="D436" s="234" t="s">
        <v>124</v>
      </c>
      <c r="E436" s="41"/>
      <c r="F436" s="235" t="s">
        <v>559</v>
      </c>
      <c r="G436" s="41"/>
      <c r="H436" s="41"/>
      <c r="I436" s="236"/>
      <c r="J436" s="41"/>
      <c r="K436" s="41"/>
      <c r="L436" s="45"/>
      <c r="M436" s="237"/>
      <c r="N436" s="238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124</v>
      </c>
      <c r="AU436" s="18" t="s">
        <v>82</v>
      </c>
    </row>
    <row r="437" s="2" customFormat="1" ht="24.15" customHeight="1">
      <c r="A437" s="39"/>
      <c r="B437" s="40"/>
      <c r="C437" s="275" t="s">
        <v>561</v>
      </c>
      <c r="D437" s="275" t="s">
        <v>251</v>
      </c>
      <c r="E437" s="276" t="s">
        <v>562</v>
      </c>
      <c r="F437" s="277" t="s">
        <v>563</v>
      </c>
      <c r="G437" s="278" t="s">
        <v>372</v>
      </c>
      <c r="H437" s="279">
        <v>1</v>
      </c>
      <c r="I437" s="280"/>
      <c r="J437" s="281">
        <f>ROUND(I437*H437,2)</f>
        <v>0</v>
      </c>
      <c r="K437" s="282"/>
      <c r="L437" s="283"/>
      <c r="M437" s="284" t="s">
        <v>1</v>
      </c>
      <c r="N437" s="285" t="s">
        <v>38</v>
      </c>
      <c r="O437" s="92"/>
      <c r="P437" s="230">
        <f>O437*H437</f>
        <v>0</v>
      </c>
      <c r="Q437" s="230">
        <v>0</v>
      </c>
      <c r="R437" s="230">
        <f>Q437*H437</f>
        <v>0</v>
      </c>
      <c r="S437" s="230">
        <v>0</v>
      </c>
      <c r="T437" s="231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2" t="s">
        <v>135</v>
      </c>
      <c r="AT437" s="232" t="s">
        <v>251</v>
      </c>
      <c r="AU437" s="232" t="s">
        <v>82</v>
      </c>
      <c r="AY437" s="18" t="s">
        <v>116</v>
      </c>
      <c r="BE437" s="233">
        <f>IF(N437="základní",J437,0)</f>
        <v>0</v>
      </c>
      <c r="BF437" s="233">
        <f>IF(N437="snížená",J437,0)</f>
        <v>0</v>
      </c>
      <c r="BG437" s="233">
        <f>IF(N437="zákl. přenesená",J437,0)</f>
        <v>0</v>
      </c>
      <c r="BH437" s="233">
        <f>IF(N437="sníž. přenesená",J437,0)</f>
        <v>0</v>
      </c>
      <c r="BI437" s="233">
        <f>IF(N437="nulová",J437,0)</f>
        <v>0</v>
      </c>
      <c r="BJ437" s="18" t="s">
        <v>80</v>
      </c>
      <c r="BK437" s="233">
        <f>ROUND(I437*H437,2)</f>
        <v>0</v>
      </c>
      <c r="BL437" s="18" t="s">
        <v>123</v>
      </c>
      <c r="BM437" s="232" t="s">
        <v>564</v>
      </c>
    </row>
    <row r="438" s="2" customFormat="1">
      <c r="A438" s="39"/>
      <c r="B438" s="40"/>
      <c r="C438" s="41"/>
      <c r="D438" s="234" t="s">
        <v>124</v>
      </c>
      <c r="E438" s="41"/>
      <c r="F438" s="235" t="s">
        <v>563</v>
      </c>
      <c r="G438" s="41"/>
      <c r="H438" s="41"/>
      <c r="I438" s="236"/>
      <c r="J438" s="41"/>
      <c r="K438" s="41"/>
      <c r="L438" s="45"/>
      <c r="M438" s="237"/>
      <c r="N438" s="238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124</v>
      </c>
      <c r="AU438" s="18" t="s">
        <v>82</v>
      </c>
    </row>
    <row r="439" s="2" customFormat="1" ht="16.5" customHeight="1">
      <c r="A439" s="39"/>
      <c r="B439" s="40"/>
      <c r="C439" s="220" t="s">
        <v>387</v>
      </c>
      <c r="D439" s="220" t="s">
        <v>119</v>
      </c>
      <c r="E439" s="221" t="s">
        <v>565</v>
      </c>
      <c r="F439" s="222" t="s">
        <v>566</v>
      </c>
      <c r="G439" s="223" t="s">
        <v>192</v>
      </c>
      <c r="H439" s="224">
        <v>53</v>
      </c>
      <c r="I439" s="225"/>
      <c r="J439" s="226">
        <f>ROUND(I439*H439,2)</f>
        <v>0</v>
      </c>
      <c r="K439" s="227"/>
      <c r="L439" s="45"/>
      <c r="M439" s="228" t="s">
        <v>1</v>
      </c>
      <c r="N439" s="229" t="s">
        <v>38</v>
      </c>
      <c r="O439" s="92"/>
      <c r="P439" s="230">
        <f>O439*H439</f>
        <v>0</v>
      </c>
      <c r="Q439" s="230">
        <v>0</v>
      </c>
      <c r="R439" s="230">
        <f>Q439*H439</f>
        <v>0</v>
      </c>
      <c r="S439" s="230">
        <v>0</v>
      </c>
      <c r="T439" s="231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2" t="s">
        <v>123</v>
      </c>
      <c r="AT439" s="232" t="s">
        <v>119</v>
      </c>
      <c r="AU439" s="232" t="s">
        <v>82</v>
      </c>
      <c r="AY439" s="18" t="s">
        <v>116</v>
      </c>
      <c r="BE439" s="233">
        <f>IF(N439="základní",J439,0)</f>
        <v>0</v>
      </c>
      <c r="BF439" s="233">
        <f>IF(N439="snížená",J439,0)</f>
        <v>0</v>
      </c>
      <c r="BG439" s="233">
        <f>IF(N439="zákl. přenesená",J439,0)</f>
        <v>0</v>
      </c>
      <c r="BH439" s="233">
        <f>IF(N439="sníž. přenesená",J439,0)</f>
        <v>0</v>
      </c>
      <c r="BI439" s="233">
        <f>IF(N439="nulová",J439,0)</f>
        <v>0</v>
      </c>
      <c r="BJ439" s="18" t="s">
        <v>80</v>
      </c>
      <c r="BK439" s="233">
        <f>ROUND(I439*H439,2)</f>
        <v>0</v>
      </c>
      <c r="BL439" s="18" t="s">
        <v>123</v>
      </c>
      <c r="BM439" s="232" t="s">
        <v>567</v>
      </c>
    </row>
    <row r="440" s="2" customFormat="1">
      <c r="A440" s="39"/>
      <c r="B440" s="40"/>
      <c r="C440" s="41"/>
      <c r="D440" s="234" t="s">
        <v>124</v>
      </c>
      <c r="E440" s="41"/>
      <c r="F440" s="235" t="s">
        <v>566</v>
      </c>
      <c r="G440" s="41"/>
      <c r="H440" s="41"/>
      <c r="I440" s="236"/>
      <c r="J440" s="41"/>
      <c r="K440" s="41"/>
      <c r="L440" s="45"/>
      <c r="M440" s="237"/>
      <c r="N440" s="238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124</v>
      </c>
      <c r="AU440" s="18" t="s">
        <v>82</v>
      </c>
    </row>
    <row r="441" s="13" customFormat="1">
      <c r="A441" s="13"/>
      <c r="B441" s="243"/>
      <c r="C441" s="244"/>
      <c r="D441" s="234" t="s">
        <v>174</v>
      </c>
      <c r="E441" s="245" t="s">
        <v>1</v>
      </c>
      <c r="F441" s="246" t="s">
        <v>568</v>
      </c>
      <c r="G441" s="244"/>
      <c r="H441" s="247">
        <v>53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3" t="s">
        <v>174</v>
      </c>
      <c r="AU441" s="253" t="s">
        <v>82</v>
      </c>
      <c r="AV441" s="13" t="s">
        <v>82</v>
      </c>
      <c r="AW441" s="13" t="s">
        <v>30</v>
      </c>
      <c r="AX441" s="13" t="s">
        <v>73</v>
      </c>
      <c r="AY441" s="253" t="s">
        <v>116</v>
      </c>
    </row>
    <row r="442" s="14" customFormat="1">
      <c r="A442" s="14"/>
      <c r="B442" s="254"/>
      <c r="C442" s="255"/>
      <c r="D442" s="234" t="s">
        <v>174</v>
      </c>
      <c r="E442" s="256" t="s">
        <v>1</v>
      </c>
      <c r="F442" s="257" t="s">
        <v>176</v>
      </c>
      <c r="G442" s="255"/>
      <c r="H442" s="258">
        <v>53</v>
      </c>
      <c r="I442" s="259"/>
      <c r="J442" s="255"/>
      <c r="K442" s="255"/>
      <c r="L442" s="260"/>
      <c r="M442" s="261"/>
      <c r="N442" s="262"/>
      <c r="O442" s="262"/>
      <c r="P442" s="262"/>
      <c r="Q442" s="262"/>
      <c r="R442" s="262"/>
      <c r="S442" s="262"/>
      <c r="T442" s="26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4" t="s">
        <v>174</v>
      </c>
      <c r="AU442" s="264" t="s">
        <v>82</v>
      </c>
      <c r="AV442" s="14" t="s">
        <v>123</v>
      </c>
      <c r="AW442" s="14" t="s">
        <v>30</v>
      </c>
      <c r="AX442" s="14" t="s">
        <v>80</v>
      </c>
      <c r="AY442" s="264" t="s">
        <v>116</v>
      </c>
    </row>
    <row r="443" s="2" customFormat="1" ht="21.75" customHeight="1">
      <c r="A443" s="39"/>
      <c r="B443" s="40"/>
      <c r="C443" s="220" t="s">
        <v>569</v>
      </c>
      <c r="D443" s="220" t="s">
        <v>119</v>
      </c>
      <c r="E443" s="221" t="s">
        <v>570</v>
      </c>
      <c r="F443" s="222" t="s">
        <v>571</v>
      </c>
      <c r="G443" s="223" t="s">
        <v>192</v>
      </c>
      <c r="H443" s="224">
        <v>213</v>
      </c>
      <c r="I443" s="225"/>
      <c r="J443" s="226">
        <f>ROUND(I443*H443,2)</f>
        <v>0</v>
      </c>
      <c r="K443" s="227"/>
      <c r="L443" s="45"/>
      <c r="M443" s="228" t="s">
        <v>1</v>
      </c>
      <c r="N443" s="229" t="s">
        <v>38</v>
      </c>
      <c r="O443" s="92"/>
      <c r="P443" s="230">
        <f>O443*H443</f>
        <v>0</v>
      </c>
      <c r="Q443" s="230">
        <v>0</v>
      </c>
      <c r="R443" s="230">
        <f>Q443*H443</f>
        <v>0</v>
      </c>
      <c r="S443" s="230">
        <v>0</v>
      </c>
      <c r="T443" s="231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2" t="s">
        <v>123</v>
      </c>
      <c r="AT443" s="232" t="s">
        <v>119</v>
      </c>
      <c r="AU443" s="232" t="s">
        <v>82</v>
      </c>
      <c r="AY443" s="18" t="s">
        <v>116</v>
      </c>
      <c r="BE443" s="233">
        <f>IF(N443="základní",J443,0)</f>
        <v>0</v>
      </c>
      <c r="BF443" s="233">
        <f>IF(N443="snížená",J443,0)</f>
        <v>0</v>
      </c>
      <c r="BG443" s="233">
        <f>IF(N443="zákl. přenesená",J443,0)</f>
        <v>0</v>
      </c>
      <c r="BH443" s="233">
        <f>IF(N443="sníž. přenesená",J443,0)</f>
        <v>0</v>
      </c>
      <c r="BI443" s="233">
        <f>IF(N443="nulová",J443,0)</f>
        <v>0</v>
      </c>
      <c r="BJ443" s="18" t="s">
        <v>80</v>
      </c>
      <c r="BK443" s="233">
        <f>ROUND(I443*H443,2)</f>
        <v>0</v>
      </c>
      <c r="BL443" s="18" t="s">
        <v>123</v>
      </c>
      <c r="BM443" s="232" t="s">
        <v>572</v>
      </c>
    </row>
    <row r="444" s="2" customFormat="1">
      <c r="A444" s="39"/>
      <c r="B444" s="40"/>
      <c r="C444" s="41"/>
      <c r="D444" s="234" t="s">
        <v>124</v>
      </c>
      <c r="E444" s="41"/>
      <c r="F444" s="235" t="s">
        <v>571</v>
      </c>
      <c r="G444" s="41"/>
      <c r="H444" s="41"/>
      <c r="I444" s="236"/>
      <c r="J444" s="41"/>
      <c r="K444" s="41"/>
      <c r="L444" s="45"/>
      <c r="M444" s="237"/>
      <c r="N444" s="238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124</v>
      </c>
      <c r="AU444" s="18" t="s">
        <v>82</v>
      </c>
    </row>
    <row r="445" s="2" customFormat="1" ht="21.75" customHeight="1">
      <c r="A445" s="39"/>
      <c r="B445" s="40"/>
      <c r="C445" s="220" t="s">
        <v>390</v>
      </c>
      <c r="D445" s="220" t="s">
        <v>119</v>
      </c>
      <c r="E445" s="221" t="s">
        <v>573</v>
      </c>
      <c r="F445" s="222" t="s">
        <v>574</v>
      </c>
      <c r="G445" s="223" t="s">
        <v>192</v>
      </c>
      <c r="H445" s="224">
        <v>247</v>
      </c>
      <c r="I445" s="225"/>
      <c r="J445" s="226">
        <f>ROUND(I445*H445,2)</f>
        <v>0</v>
      </c>
      <c r="K445" s="227"/>
      <c r="L445" s="45"/>
      <c r="M445" s="228" t="s">
        <v>1</v>
      </c>
      <c r="N445" s="229" t="s">
        <v>38</v>
      </c>
      <c r="O445" s="92"/>
      <c r="P445" s="230">
        <f>O445*H445</f>
        <v>0</v>
      </c>
      <c r="Q445" s="230">
        <v>0</v>
      </c>
      <c r="R445" s="230">
        <f>Q445*H445</f>
        <v>0</v>
      </c>
      <c r="S445" s="230">
        <v>0</v>
      </c>
      <c r="T445" s="231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2" t="s">
        <v>123</v>
      </c>
      <c r="AT445" s="232" t="s">
        <v>119</v>
      </c>
      <c r="AU445" s="232" t="s">
        <v>82</v>
      </c>
      <c r="AY445" s="18" t="s">
        <v>116</v>
      </c>
      <c r="BE445" s="233">
        <f>IF(N445="základní",J445,0)</f>
        <v>0</v>
      </c>
      <c r="BF445" s="233">
        <f>IF(N445="snížená",J445,0)</f>
        <v>0</v>
      </c>
      <c r="BG445" s="233">
        <f>IF(N445="zákl. přenesená",J445,0)</f>
        <v>0</v>
      </c>
      <c r="BH445" s="233">
        <f>IF(N445="sníž. přenesená",J445,0)</f>
        <v>0</v>
      </c>
      <c r="BI445" s="233">
        <f>IF(N445="nulová",J445,0)</f>
        <v>0</v>
      </c>
      <c r="BJ445" s="18" t="s">
        <v>80</v>
      </c>
      <c r="BK445" s="233">
        <f>ROUND(I445*H445,2)</f>
        <v>0</v>
      </c>
      <c r="BL445" s="18" t="s">
        <v>123</v>
      </c>
      <c r="BM445" s="232" t="s">
        <v>575</v>
      </c>
    </row>
    <row r="446" s="2" customFormat="1">
      <c r="A446" s="39"/>
      <c r="B446" s="40"/>
      <c r="C446" s="41"/>
      <c r="D446" s="234" t="s">
        <v>124</v>
      </c>
      <c r="E446" s="41"/>
      <c r="F446" s="235" t="s">
        <v>574</v>
      </c>
      <c r="G446" s="41"/>
      <c r="H446" s="41"/>
      <c r="I446" s="236"/>
      <c r="J446" s="41"/>
      <c r="K446" s="41"/>
      <c r="L446" s="45"/>
      <c r="M446" s="237"/>
      <c r="N446" s="238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124</v>
      </c>
      <c r="AU446" s="18" t="s">
        <v>82</v>
      </c>
    </row>
    <row r="447" s="13" customFormat="1">
      <c r="A447" s="13"/>
      <c r="B447" s="243"/>
      <c r="C447" s="244"/>
      <c r="D447" s="234" t="s">
        <v>174</v>
      </c>
      <c r="E447" s="245" t="s">
        <v>1</v>
      </c>
      <c r="F447" s="246" t="s">
        <v>576</v>
      </c>
      <c r="G447" s="244"/>
      <c r="H447" s="247">
        <v>247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3" t="s">
        <v>174</v>
      </c>
      <c r="AU447" s="253" t="s">
        <v>82</v>
      </c>
      <c r="AV447" s="13" t="s">
        <v>82</v>
      </c>
      <c r="AW447" s="13" t="s">
        <v>30</v>
      </c>
      <c r="AX447" s="13" t="s">
        <v>73</v>
      </c>
      <c r="AY447" s="253" t="s">
        <v>116</v>
      </c>
    </row>
    <row r="448" s="14" customFormat="1">
      <c r="A448" s="14"/>
      <c r="B448" s="254"/>
      <c r="C448" s="255"/>
      <c r="D448" s="234" t="s">
        <v>174</v>
      </c>
      <c r="E448" s="256" t="s">
        <v>1</v>
      </c>
      <c r="F448" s="257" t="s">
        <v>176</v>
      </c>
      <c r="G448" s="255"/>
      <c r="H448" s="258">
        <v>247</v>
      </c>
      <c r="I448" s="259"/>
      <c r="J448" s="255"/>
      <c r="K448" s="255"/>
      <c r="L448" s="260"/>
      <c r="M448" s="261"/>
      <c r="N448" s="262"/>
      <c r="O448" s="262"/>
      <c r="P448" s="262"/>
      <c r="Q448" s="262"/>
      <c r="R448" s="262"/>
      <c r="S448" s="262"/>
      <c r="T448" s="26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4" t="s">
        <v>174</v>
      </c>
      <c r="AU448" s="264" t="s">
        <v>82</v>
      </c>
      <c r="AV448" s="14" t="s">
        <v>123</v>
      </c>
      <c r="AW448" s="14" t="s">
        <v>30</v>
      </c>
      <c r="AX448" s="14" t="s">
        <v>80</v>
      </c>
      <c r="AY448" s="264" t="s">
        <v>116</v>
      </c>
    </row>
    <row r="449" s="2" customFormat="1" ht="24.15" customHeight="1">
      <c r="A449" s="39"/>
      <c r="B449" s="40"/>
      <c r="C449" s="220" t="s">
        <v>577</v>
      </c>
      <c r="D449" s="220" t="s">
        <v>119</v>
      </c>
      <c r="E449" s="221" t="s">
        <v>578</v>
      </c>
      <c r="F449" s="222" t="s">
        <v>579</v>
      </c>
      <c r="G449" s="223" t="s">
        <v>372</v>
      </c>
      <c r="H449" s="224">
        <v>2</v>
      </c>
      <c r="I449" s="225"/>
      <c r="J449" s="226">
        <f>ROUND(I449*H449,2)</f>
        <v>0</v>
      </c>
      <c r="K449" s="227"/>
      <c r="L449" s="45"/>
      <c r="M449" s="228" t="s">
        <v>1</v>
      </c>
      <c r="N449" s="229" t="s">
        <v>38</v>
      </c>
      <c r="O449" s="92"/>
      <c r="P449" s="230">
        <f>O449*H449</f>
        <v>0</v>
      </c>
      <c r="Q449" s="230">
        <v>0</v>
      </c>
      <c r="R449" s="230">
        <f>Q449*H449</f>
        <v>0</v>
      </c>
      <c r="S449" s="230">
        <v>0</v>
      </c>
      <c r="T449" s="231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2" t="s">
        <v>123</v>
      </c>
      <c r="AT449" s="232" t="s">
        <v>119</v>
      </c>
      <c r="AU449" s="232" t="s">
        <v>82</v>
      </c>
      <c r="AY449" s="18" t="s">
        <v>116</v>
      </c>
      <c r="BE449" s="233">
        <f>IF(N449="základní",J449,0)</f>
        <v>0</v>
      </c>
      <c r="BF449" s="233">
        <f>IF(N449="snížená",J449,0)</f>
        <v>0</v>
      </c>
      <c r="BG449" s="233">
        <f>IF(N449="zákl. přenesená",J449,0)</f>
        <v>0</v>
      </c>
      <c r="BH449" s="233">
        <f>IF(N449="sníž. přenesená",J449,0)</f>
        <v>0</v>
      </c>
      <c r="BI449" s="233">
        <f>IF(N449="nulová",J449,0)</f>
        <v>0</v>
      </c>
      <c r="BJ449" s="18" t="s">
        <v>80</v>
      </c>
      <c r="BK449" s="233">
        <f>ROUND(I449*H449,2)</f>
        <v>0</v>
      </c>
      <c r="BL449" s="18" t="s">
        <v>123</v>
      </c>
      <c r="BM449" s="232" t="s">
        <v>580</v>
      </c>
    </row>
    <row r="450" s="2" customFormat="1">
      <c r="A450" s="39"/>
      <c r="B450" s="40"/>
      <c r="C450" s="41"/>
      <c r="D450" s="234" t="s">
        <v>124</v>
      </c>
      <c r="E450" s="41"/>
      <c r="F450" s="235" t="s">
        <v>579</v>
      </c>
      <c r="G450" s="41"/>
      <c r="H450" s="41"/>
      <c r="I450" s="236"/>
      <c r="J450" s="41"/>
      <c r="K450" s="41"/>
      <c r="L450" s="45"/>
      <c r="M450" s="237"/>
      <c r="N450" s="238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124</v>
      </c>
      <c r="AU450" s="18" t="s">
        <v>82</v>
      </c>
    </row>
    <row r="451" s="2" customFormat="1" ht="24.15" customHeight="1">
      <c r="A451" s="39"/>
      <c r="B451" s="40"/>
      <c r="C451" s="220" t="s">
        <v>393</v>
      </c>
      <c r="D451" s="220" t="s">
        <v>119</v>
      </c>
      <c r="E451" s="221" t="s">
        <v>581</v>
      </c>
      <c r="F451" s="222" t="s">
        <v>582</v>
      </c>
      <c r="G451" s="223" t="s">
        <v>192</v>
      </c>
      <c r="H451" s="224">
        <v>268</v>
      </c>
      <c r="I451" s="225"/>
      <c r="J451" s="226">
        <f>ROUND(I451*H451,2)</f>
        <v>0</v>
      </c>
      <c r="K451" s="227"/>
      <c r="L451" s="45"/>
      <c r="M451" s="228" t="s">
        <v>1</v>
      </c>
      <c r="N451" s="229" t="s">
        <v>38</v>
      </c>
      <c r="O451" s="92"/>
      <c r="P451" s="230">
        <f>O451*H451</f>
        <v>0</v>
      </c>
      <c r="Q451" s="230">
        <v>0</v>
      </c>
      <c r="R451" s="230">
        <f>Q451*H451</f>
        <v>0</v>
      </c>
      <c r="S451" s="230">
        <v>0</v>
      </c>
      <c r="T451" s="231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2" t="s">
        <v>123</v>
      </c>
      <c r="AT451" s="232" t="s">
        <v>119</v>
      </c>
      <c r="AU451" s="232" t="s">
        <v>82</v>
      </c>
      <c r="AY451" s="18" t="s">
        <v>116</v>
      </c>
      <c r="BE451" s="233">
        <f>IF(N451="základní",J451,0)</f>
        <v>0</v>
      </c>
      <c r="BF451" s="233">
        <f>IF(N451="snížená",J451,0)</f>
        <v>0</v>
      </c>
      <c r="BG451" s="233">
        <f>IF(N451="zákl. přenesená",J451,0)</f>
        <v>0</v>
      </c>
      <c r="BH451" s="233">
        <f>IF(N451="sníž. přenesená",J451,0)</f>
        <v>0</v>
      </c>
      <c r="BI451" s="233">
        <f>IF(N451="nulová",J451,0)</f>
        <v>0</v>
      </c>
      <c r="BJ451" s="18" t="s">
        <v>80</v>
      </c>
      <c r="BK451" s="233">
        <f>ROUND(I451*H451,2)</f>
        <v>0</v>
      </c>
      <c r="BL451" s="18" t="s">
        <v>123</v>
      </c>
      <c r="BM451" s="232" t="s">
        <v>583</v>
      </c>
    </row>
    <row r="452" s="2" customFormat="1">
      <c r="A452" s="39"/>
      <c r="B452" s="40"/>
      <c r="C452" s="41"/>
      <c r="D452" s="234" t="s">
        <v>124</v>
      </c>
      <c r="E452" s="41"/>
      <c r="F452" s="235" t="s">
        <v>582</v>
      </c>
      <c r="G452" s="41"/>
      <c r="H452" s="41"/>
      <c r="I452" s="236"/>
      <c r="J452" s="41"/>
      <c r="K452" s="41"/>
      <c r="L452" s="45"/>
      <c r="M452" s="237"/>
      <c r="N452" s="238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124</v>
      </c>
      <c r="AU452" s="18" t="s">
        <v>82</v>
      </c>
    </row>
    <row r="453" s="13" customFormat="1">
      <c r="A453" s="13"/>
      <c r="B453" s="243"/>
      <c r="C453" s="244"/>
      <c r="D453" s="234" t="s">
        <v>174</v>
      </c>
      <c r="E453" s="245" t="s">
        <v>1</v>
      </c>
      <c r="F453" s="246" t="s">
        <v>584</v>
      </c>
      <c r="G453" s="244"/>
      <c r="H453" s="247">
        <v>268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3" t="s">
        <v>174</v>
      </c>
      <c r="AU453" s="253" t="s">
        <v>82</v>
      </c>
      <c r="AV453" s="13" t="s">
        <v>82</v>
      </c>
      <c r="AW453" s="13" t="s">
        <v>30</v>
      </c>
      <c r="AX453" s="13" t="s">
        <v>73</v>
      </c>
      <c r="AY453" s="253" t="s">
        <v>116</v>
      </c>
    </row>
    <row r="454" s="14" customFormat="1">
      <c r="A454" s="14"/>
      <c r="B454" s="254"/>
      <c r="C454" s="255"/>
      <c r="D454" s="234" t="s">
        <v>174</v>
      </c>
      <c r="E454" s="256" t="s">
        <v>1</v>
      </c>
      <c r="F454" s="257" t="s">
        <v>176</v>
      </c>
      <c r="G454" s="255"/>
      <c r="H454" s="258">
        <v>268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4" t="s">
        <v>174</v>
      </c>
      <c r="AU454" s="264" t="s">
        <v>82</v>
      </c>
      <c r="AV454" s="14" t="s">
        <v>123</v>
      </c>
      <c r="AW454" s="14" t="s">
        <v>30</v>
      </c>
      <c r="AX454" s="14" t="s">
        <v>80</v>
      </c>
      <c r="AY454" s="264" t="s">
        <v>116</v>
      </c>
    </row>
    <row r="455" s="2" customFormat="1" ht="33" customHeight="1">
      <c r="A455" s="39"/>
      <c r="B455" s="40"/>
      <c r="C455" s="220" t="s">
        <v>585</v>
      </c>
      <c r="D455" s="220" t="s">
        <v>119</v>
      </c>
      <c r="E455" s="221" t="s">
        <v>586</v>
      </c>
      <c r="F455" s="222" t="s">
        <v>587</v>
      </c>
      <c r="G455" s="223" t="s">
        <v>372</v>
      </c>
      <c r="H455" s="224">
        <v>1</v>
      </c>
      <c r="I455" s="225"/>
      <c r="J455" s="226">
        <f>ROUND(I455*H455,2)</f>
        <v>0</v>
      </c>
      <c r="K455" s="227"/>
      <c r="L455" s="45"/>
      <c r="M455" s="228" t="s">
        <v>1</v>
      </c>
      <c r="N455" s="229" t="s">
        <v>38</v>
      </c>
      <c r="O455" s="92"/>
      <c r="P455" s="230">
        <f>O455*H455</f>
        <v>0</v>
      </c>
      <c r="Q455" s="230">
        <v>0</v>
      </c>
      <c r="R455" s="230">
        <f>Q455*H455</f>
        <v>0</v>
      </c>
      <c r="S455" s="230">
        <v>0</v>
      </c>
      <c r="T455" s="231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2" t="s">
        <v>123</v>
      </c>
      <c r="AT455" s="232" t="s">
        <v>119</v>
      </c>
      <c r="AU455" s="232" t="s">
        <v>82</v>
      </c>
      <c r="AY455" s="18" t="s">
        <v>116</v>
      </c>
      <c r="BE455" s="233">
        <f>IF(N455="základní",J455,0)</f>
        <v>0</v>
      </c>
      <c r="BF455" s="233">
        <f>IF(N455="snížená",J455,0)</f>
        <v>0</v>
      </c>
      <c r="BG455" s="233">
        <f>IF(N455="zákl. přenesená",J455,0)</f>
        <v>0</v>
      </c>
      <c r="BH455" s="233">
        <f>IF(N455="sníž. přenesená",J455,0)</f>
        <v>0</v>
      </c>
      <c r="BI455" s="233">
        <f>IF(N455="nulová",J455,0)</f>
        <v>0</v>
      </c>
      <c r="BJ455" s="18" t="s">
        <v>80</v>
      </c>
      <c r="BK455" s="233">
        <f>ROUND(I455*H455,2)</f>
        <v>0</v>
      </c>
      <c r="BL455" s="18" t="s">
        <v>123</v>
      </c>
      <c r="BM455" s="232" t="s">
        <v>588</v>
      </c>
    </row>
    <row r="456" s="2" customFormat="1">
      <c r="A456" s="39"/>
      <c r="B456" s="40"/>
      <c r="C456" s="41"/>
      <c r="D456" s="234" t="s">
        <v>124</v>
      </c>
      <c r="E456" s="41"/>
      <c r="F456" s="235" t="s">
        <v>587</v>
      </c>
      <c r="G456" s="41"/>
      <c r="H456" s="41"/>
      <c r="I456" s="236"/>
      <c r="J456" s="41"/>
      <c r="K456" s="41"/>
      <c r="L456" s="45"/>
      <c r="M456" s="237"/>
      <c r="N456" s="238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124</v>
      </c>
      <c r="AU456" s="18" t="s">
        <v>82</v>
      </c>
    </row>
    <row r="457" s="2" customFormat="1" ht="44.25" customHeight="1">
      <c r="A457" s="39"/>
      <c r="B457" s="40"/>
      <c r="C457" s="220" t="s">
        <v>396</v>
      </c>
      <c r="D457" s="220" t="s">
        <v>119</v>
      </c>
      <c r="E457" s="221" t="s">
        <v>589</v>
      </c>
      <c r="F457" s="222" t="s">
        <v>590</v>
      </c>
      <c r="G457" s="223" t="s">
        <v>196</v>
      </c>
      <c r="H457" s="224">
        <v>11.5</v>
      </c>
      <c r="I457" s="225"/>
      <c r="J457" s="226">
        <f>ROUND(I457*H457,2)</f>
        <v>0</v>
      </c>
      <c r="K457" s="227"/>
      <c r="L457" s="45"/>
      <c r="M457" s="228" t="s">
        <v>1</v>
      </c>
      <c r="N457" s="229" t="s">
        <v>38</v>
      </c>
      <c r="O457" s="92"/>
      <c r="P457" s="230">
        <f>O457*H457</f>
        <v>0</v>
      </c>
      <c r="Q457" s="230">
        <v>0</v>
      </c>
      <c r="R457" s="230">
        <f>Q457*H457</f>
        <v>0</v>
      </c>
      <c r="S457" s="230">
        <v>0</v>
      </c>
      <c r="T457" s="231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2" t="s">
        <v>123</v>
      </c>
      <c r="AT457" s="232" t="s">
        <v>119</v>
      </c>
      <c r="AU457" s="232" t="s">
        <v>82</v>
      </c>
      <c r="AY457" s="18" t="s">
        <v>116</v>
      </c>
      <c r="BE457" s="233">
        <f>IF(N457="základní",J457,0)</f>
        <v>0</v>
      </c>
      <c r="BF457" s="233">
        <f>IF(N457="snížená",J457,0)</f>
        <v>0</v>
      </c>
      <c r="BG457" s="233">
        <f>IF(N457="zákl. přenesená",J457,0)</f>
        <v>0</v>
      </c>
      <c r="BH457" s="233">
        <f>IF(N457="sníž. přenesená",J457,0)</f>
        <v>0</v>
      </c>
      <c r="BI457" s="233">
        <f>IF(N457="nulová",J457,0)</f>
        <v>0</v>
      </c>
      <c r="BJ457" s="18" t="s">
        <v>80</v>
      </c>
      <c r="BK457" s="233">
        <f>ROUND(I457*H457,2)</f>
        <v>0</v>
      </c>
      <c r="BL457" s="18" t="s">
        <v>123</v>
      </c>
      <c r="BM457" s="232" t="s">
        <v>591</v>
      </c>
    </row>
    <row r="458" s="2" customFormat="1">
      <c r="A458" s="39"/>
      <c r="B458" s="40"/>
      <c r="C458" s="41"/>
      <c r="D458" s="234" t="s">
        <v>124</v>
      </c>
      <c r="E458" s="41"/>
      <c r="F458" s="235" t="s">
        <v>590</v>
      </c>
      <c r="G458" s="41"/>
      <c r="H458" s="41"/>
      <c r="I458" s="236"/>
      <c r="J458" s="41"/>
      <c r="K458" s="41"/>
      <c r="L458" s="45"/>
      <c r="M458" s="237"/>
      <c r="N458" s="238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124</v>
      </c>
      <c r="AU458" s="18" t="s">
        <v>82</v>
      </c>
    </row>
    <row r="459" s="15" customFormat="1">
      <c r="A459" s="15"/>
      <c r="B459" s="265"/>
      <c r="C459" s="266"/>
      <c r="D459" s="234" t="s">
        <v>174</v>
      </c>
      <c r="E459" s="267" t="s">
        <v>1</v>
      </c>
      <c r="F459" s="268" t="s">
        <v>592</v>
      </c>
      <c r="G459" s="266"/>
      <c r="H459" s="267" t="s">
        <v>1</v>
      </c>
      <c r="I459" s="269"/>
      <c r="J459" s="266"/>
      <c r="K459" s="266"/>
      <c r="L459" s="270"/>
      <c r="M459" s="271"/>
      <c r="N459" s="272"/>
      <c r="O459" s="272"/>
      <c r="P459" s="272"/>
      <c r="Q459" s="272"/>
      <c r="R459" s="272"/>
      <c r="S459" s="272"/>
      <c r="T459" s="273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4" t="s">
        <v>174</v>
      </c>
      <c r="AU459" s="274" t="s">
        <v>82</v>
      </c>
      <c r="AV459" s="15" t="s">
        <v>80</v>
      </c>
      <c r="AW459" s="15" t="s">
        <v>30</v>
      </c>
      <c r="AX459" s="15" t="s">
        <v>73</v>
      </c>
      <c r="AY459" s="274" t="s">
        <v>116</v>
      </c>
    </row>
    <row r="460" s="13" customFormat="1">
      <c r="A460" s="13"/>
      <c r="B460" s="243"/>
      <c r="C460" s="244"/>
      <c r="D460" s="234" t="s">
        <v>174</v>
      </c>
      <c r="E460" s="245" t="s">
        <v>1</v>
      </c>
      <c r="F460" s="246" t="s">
        <v>593</v>
      </c>
      <c r="G460" s="244"/>
      <c r="H460" s="247">
        <v>11.5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3" t="s">
        <v>174</v>
      </c>
      <c r="AU460" s="253" t="s">
        <v>82</v>
      </c>
      <c r="AV460" s="13" t="s">
        <v>82</v>
      </c>
      <c r="AW460" s="13" t="s">
        <v>30</v>
      </c>
      <c r="AX460" s="13" t="s">
        <v>73</v>
      </c>
      <c r="AY460" s="253" t="s">
        <v>116</v>
      </c>
    </row>
    <row r="461" s="14" customFormat="1">
      <c r="A461" s="14"/>
      <c r="B461" s="254"/>
      <c r="C461" s="255"/>
      <c r="D461" s="234" t="s">
        <v>174</v>
      </c>
      <c r="E461" s="256" t="s">
        <v>1</v>
      </c>
      <c r="F461" s="257" t="s">
        <v>176</v>
      </c>
      <c r="G461" s="255"/>
      <c r="H461" s="258">
        <v>11.5</v>
      </c>
      <c r="I461" s="259"/>
      <c r="J461" s="255"/>
      <c r="K461" s="255"/>
      <c r="L461" s="260"/>
      <c r="M461" s="261"/>
      <c r="N461" s="262"/>
      <c r="O461" s="262"/>
      <c r="P461" s="262"/>
      <c r="Q461" s="262"/>
      <c r="R461" s="262"/>
      <c r="S461" s="262"/>
      <c r="T461" s="26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4" t="s">
        <v>174</v>
      </c>
      <c r="AU461" s="264" t="s">
        <v>82</v>
      </c>
      <c r="AV461" s="14" t="s">
        <v>123</v>
      </c>
      <c r="AW461" s="14" t="s">
        <v>30</v>
      </c>
      <c r="AX461" s="14" t="s">
        <v>80</v>
      </c>
      <c r="AY461" s="264" t="s">
        <v>116</v>
      </c>
    </row>
    <row r="462" s="2" customFormat="1" ht="37.8" customHeight="1">
      <c r="A462" s="39"/>
      <c r="B462" s="40"/>
      <c r="C462" s="220" t="s">
        <v>594</v>
      </c>
      <c r="D462" s="220" t="s">
        <v>119</v>
      </c>
      <c r="E462" s="221" t="s">
        <v>595</v>
      </c>
      <c r="F462" s="222" t="s">
        <v>596</v>
      </c>
      <c r="G462" s="223" t="s">
        <v>196</v>
      </c>
      <c r="H462" s="224">
        <v>11.5</v>
      </c>
      <c r="I462" s="225"/>
      <c r="J462" s="226">
        <f>ROUND(I462*H462,2)</f>
        <v>0</v>
      </c>
      <c r="K462" s="227"/>
      <c r="L462" s="45"/>
      <c r="M462" s="228" t="s">
        <v>1</v>
      </c>
      <c r="N462" s="229" t="s">
        <v>38</v>
      </c>
      <c r="O462" s="92"/>
      <c r="P462" s="230">
        <f>O462*H462</f>
        <v>0</v>
      </c>
      <c r="Q462" s="230">
        <v>0</v>
      </c>
      <c r="R462" s="230">
        <f>Q462*H462</f>
        <v>0</v>
      </c>
      <c r="S462" s="230">
        <v>0</v>
      </c>
      <c r="T462" s="231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2" t="s">
        <v>123</v>
      </c>
      <c r="AT462" s="232" t="s">
        <v>119</v>
      </c>
      <c r="AU462" s="232" t="s">
        <v>82</v>
      </c>
      <c r="AY462" s="18" t="s">
        <v>116</v>
      </c>
      <c r="BE462" s="233">
        <f>IF(N462="základní",J462,0)</f>
        <v>0</v>
      </c>
      <c r="BF462" s="233">
        <f>IF(N462="snížená",J462,0)</f>
        <v>0</v>
      </c>
      <c r="BG462" s="233">
        <f>IF(N462="zákl. přenesená",J462,0)</f>
        <v>0</v>
      </c>
      <c r="BH462" s="233">
        <f>IF(N462="sníž. přenesená",J462,0)</f>
        <v>0</v>
      </c>
      <c r="BI462" s="233">
        <f>IF(N462="nulová",J462,0)</f>
        <v>0</v>
      </c>
      <c r="BJ462" s="18" t="s">
        <v>80</v>
      </c>
      <c r="BK462" s="233">
        <f>ROUND(I462*H462,2)</f>
        <v>0</v>
      </c>
      <c r="BL462" s="18" t="s">
        <v>123</v>
      </c>
      <c r="BM462" s="232" t="s">
        <v>597</v>
      </c>
    </row>
    <row r="463" s="2" customFormat="1">
      <c r="A463" s="39"/>
      <c r="B463" s="40"/>
      <c r="C463" s="41"/>
      <c r="D463" s="234" t="s">
        <v>124</v>
      </c>
      <c r="E463" s="41"/>
      <c r="F463" s="235" t="s">
        <v>596</v>
      </c>
      <c r="G463" s="41"/>
      <c r="H463" s="41"/>
      <c r="I463" s="236"/>
      <c r="J463" s="41"/>
      <c r="K463" s="41"/>
      <c r="L463" s="45"/>
      <c r="M463" s="237"/>
      <c r="N463" s="238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124</v>
      </c>
      <c r="AU463" s="18" t="s">
        <v>82</v>
      </c>
    </row>
    <row r="464" s="2" customFormat="1" ht="33" customHeight="1">
      <c r="A464" s="39"/>
      <c r="B464" s="40"/>
      <c r="C464" s="220" t="s">
        <v>400</v>
      </c>
      <c r="D464" s="220" t="s">
        <v>119</v>
      </c>
      <c r="E464" s="221" t="s">
        <v>598</v>
      </c>
      <c r="F464" s="222" t="s">
        <v>599</v>
      </c>
      <c r="G464" s="223" t="s">
        <v>172</v>
      </c>
      <c r="H464" s="224">
        <v>257.04000000000002</v>
      </c>
      <c r="I464" s="225"/>
      <c r="J464" s="226">
        <f>ROUND(I464*H464,2)</f>
        <v>0</v>
      </c>
      <c r="K464" s="227"/>
      <c r="L464" s="45"/>
      <c r="M464" s="228" t="s">
        <v>1</v>
      </c>
      <c r="N464" s="229" t="s">
        <v>38</v>
      </c>
      <c r="O464" s="92"/>
      <c r="P464" s="230">
        <f>O464*H464</f>
        <v>0</v>
      </c>
      <c r="Q464" s="230">
        <v>0</v>
      </c>
      <c r="R464" s="230">
        <f>Q464*H464</f>
        <v>0</v>
      </c>
      <c r="S464" s="230">
        <v>0</v>
      </c>
      <c r="T464" s="231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2" t="s">
        <v>123</v>
      </c>
      <c r="AT464" s="232" t="s">
        <v>119</v>
      </c>
      <c r="AU464" s="232" t="s">
        <v>82</v>
      </c>
      <c r="AY464" s="18" t="s">
        <v>116</v>
      </c>
      <c r="BE464" s="233">
        <f>IF(N464="základní",J464,0)</f>
        <v>0</v>
      </c>
      <c r="BF464" s="233">
        <f>IF(N464="snížená",J464,0)</f>
        <v>0</v>
      </c>
      <c r="BG464" s="233">
        <f>IF(N464="zákl. přenesená",J464,0)</f>
        <v>0</v>
      </c>
      <c r="BH464" s="233">
        <f>IF(N464="sníž. přenesená",J464,0)</f>
        <v>0</v>
      </c>
      <c r="BI464" s="233">
        <f>IF(N464="nulová",J464,0)</f>
        <v>0</v>
      </c>
      <c r="BJ464" s="18" t="s">
        <v>80</v>
      </c>
      <c r="BK464" s="233">
        <f>ROUND(I464*H464,2)</f>
        <v>0</v>
      </c>
      <c r="BL464" s="18" t="s">
        <v>123</v>
      </c>
      <c r="BM464" s="232" t="s">
        <v>600</v>
      </c>
    </row>
    <row r="465" s="2" customFormat="1">
      <c r="A465" s="39"/>
      <c r="B465" s="40"/>
      <c r="C465" s="41"/>
      <c r="D465" s="234" t="s">
        <v>124</v>
      </c>
      <c r="E465" s="41"/>
      <c r="F465" s="235" t="s">
        <v>599</v>
      </c>
      <c r="G465" s="41"/>
      <c r="H465" s="41"/>
      <c r="I465" s="236"/>
      <c r="J465" s="41"/>
      <c r="K465" s="41"/>
      <c r="L465" s="45"/>
      <c r="M465" s="237"/>
      <c r="N465" s="238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124</v>
      </c>
      <c r="AU465" s="18" t="s">
        <v>82</v>
      </c>
    </row>
    <row r="466" s="15" customFormat="1">
      <c r="A466" s="15"/>
      <c r="B466" s="265"/>
      <c r="C466" s="266"/>
      <c r="D466" s="234" t="s">
        <v>174</v>
      </c>
      <c r="E466" s="267" t="s">
        <v>1</v>
      </c>
      <c r="F466" s="268" t="s">
        <v>601</v>
      </c>
      <c r="G466" s="266"/>
      <c r="H466" s="267" t="s">
        <v>1</v>
      </c>
      <c r="I466" s="269"/>
      <c r="J466" s="266"/>
      <c r="K466" s="266"/>
      <c r="L466" s="270"/>
      <c r="M466" s="271"/>
      <c r="N466" s="272"/>
      <c r="O466" s="272"/>
      <c r="P466" s="272"/>
      <c r="Q466" s="272"/>
      <c r="R466" s="272"/>
      <c r="S466" s="272"/>
      <c r="T466" s="273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4" t="s">
        <v>174</v>
      </c>
      <c r="AU466" s="274" t="s">
        <v>82</v>
      </c>
      <c r="AV466" s="15" t="s">
        <v>80</v>
      </c>
      <c r="AW466" s="15" t="s">
        <v>30</v>
      </c>
      <c r="AX466" s="15" t="s">
        <v>73</v>
      </c>
      <c r="AY466" s="274" t="s">
        <v>116</v>
      </c>
    </row>
    <row r="467" s="13" customFormat="1">
      <c r="A467" s="13"/>
      <c r="B467" s="243"/>
      <c r="C467" s="244"/>
      <c r="D467" s="234" t="s">
        <v>174</v>
      </c>
      <c r="E467" s="245" t="s">
        <v>1</v>
      </c>
      <c r="F467" s="246" t="s">
        <v>602</v>
      </c>
      <c r="G467" s="244"/>
      <c r="H467" s="247">
        <v>257.04000000000002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3" t="s">
        <v>174</v>
      </c>
      <c r="AU467" s="253" t="s">
        <v>82</v>
      </c>
      <c r="AV467" s="13" t="s">
        <v>82</v>
      </c>
      <c r="AW467" s="13" t="s">
        <v>30</v>
      </c>
      <c r="AX467" s="13" t="s">
        <v>73</v>
      </c>
      <c r="AY467" s="253" t="s">
        <v>116</v>
      </c>
    </row>
    <row r="468" s="14" customFormat="1">
      <c r="A468" s="14"/>
      <c r="B468" s="254"/>
      <c r="C468" s="255"/>
      <c r="D468" s="234" t="s">
        <v>174</v>
      </c>
      <c r="E468" s="256" t="s">
        <v>1</v>
      </c>
      <c r="F468" s="257" t="s">
        <v>176</v>
      </c>
      <c r="G468" s="255"/>
      <c r="H468" s="258">
        <v>257.04000000000002</v>
      </c>
      <c r="I468" s="259"/>
      <c r="J468" s="255"/>
      <c r="K468" s="255"/>
      <c r="L468" s="260"/>
      <c r="M468" s="261"/>
      <c r="N468" s="262"/>
      <c r="O468" s="262"/>
      <c r="P468" s="262"/>
      <c r="Q468" s="262"/>
      <c r="R468" s="262"/>
      <c r="S468" s="262"/>
      <c r="T468" s="26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4" t="s">
        <v>174</v>
      </c>
      <c r="AU468" s="264" t="s">
        <v>82</v>
      </c>
      <c r="AV468" s="14" t="s">
        <v>123</v>
      </c>
      <c r="AW468" s="14" t="s">
        <v>30</v>
      </c>
      <c r="AX468" s="14" t="s">
        <v>80</v>
      </c>
      <c r="AY468" s="264" t="s">
        <v>116</v>
      </c>
    </row>
    <row r="469" s="2" customFormat="1" ht="24.15" customHeight="1">
      <c r="A469" s="39"/>
      <c r="B469" s="40"/>
      <c r="C469" s="220" t="s">
        <v>603</v>
      </c>
      <c r="D469" s="220" t="s">
        <v>119</v>
      </c>
      <c r="E469" s="221" t="s">
        <v>604</v>
      </c>
      <c r="F469" s="222" t="s">
        <v>605</v>
      </c>
      <c r="G469" s="223" t="s">
        <v>172</v>
      </c>
      <c r="H469" s="224">
        <v>100</v>
      </c>
      <c r="I469" s="225"/>
      <c r="J469" s="226">
        <f>ROUND(I469*H469,2)</f>
        <v>0</v>
      </c>
      <c r="K469" s="227"/>
      <c r="L469" s="45"/>
      <c r="M469" s="228" t="s">
        <v>1</v>
      </c>
      <c r="N469" s="229" t="s">
        <v>38</v>
      </c>
      <c r="O469" s="92"/>
      <c r="P469" s="230">
        <f>O469*H469</f>
        <v>0</v>
      </c>
      <c r="Q469" s="230">
        <v>0</v>
      </c>
      <c r="R469" s="230">
        <f>Q469*H469</f>
        <v>0</v>
      </c>
      <c r="S469" s="230">
        <v>0</v>
      </c>
      <c r="T469" s="231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2" t="s">
        <v>123</v>
      </c>
      <c r="AT469" s="232" t="s">
        <v>119</v>
      </c>
      <c r="AU469" s="232" t="s">
        <v>82</v>
      </c>
      <c r="AY469" s="18" t="s">
        <v>116</v>
      </c>
      <c r="BE469" s="233">
        <f>IF(N469="základní",J469,0)</f>
        <v>0</v>
      </c>
      <c r="BF469" s="233">
        <f>IF(N469="snížená",J469,0)</f>
        <v>0</v>
      </c>
      <c r="BG469" s="233">
        <f>IF(N469="zákl. přenesená",J469,0)</f>
        <v>0</v>
      </c>
      <c r="BH469" s="233">
        <f>IF(N469="sníž. přenesená",J469,0)</f>
        <v>0</v>
      </c>
      <c r="BI469" s="233">
        <f>IF(N469="nulová",J469,0)</f>
        <v>0</v>
      </c>
      <c r="BJ469" s="18" t="s">
        <v>80</v>
      </c>
      <c r="BK469" s="233">
        <f>ROUND(I469*H469,2)</f>
        <v>0</v>
      </c>
      <c r="BL469" s="18" t="s">
        <v>123</v>
      </c>
      <c r="BM469" s="232" t="s">
        <v>606</v>
      </c>
    </row>
    <row r="470" s="2" customFormat="1">
      <c r="A470" s="39"/>
      <c r="B470" s="40"/>
      <c r="C470" s="41"/>
      <c r="D470" s="234" t="s">
        <v>124</v>
      </c>
      <c r="E470" s="41"/>
      <c r="F470" s="235" t="s">
        <v>605</v>
      </c>
      <c r="G470" s="41"/>
      <c r="H470" s="41"/>
      <c r="I470" s="236"/>
      <c r="J470" s="41"/>
      <c r="K470" s="41"/>
      <c r="L470" s="45"/>
      <c r="M470" s="237"/>
      <c r="N470" s="238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124</v>
      </c>
      <c r="AU470" s="18" t="s">
        <v>82</v>
      </c>
    </row>
    <row r="471" s="2" customFormat="1" ht="24.15" customHeight="1">
      <c r="A471" s="39"/>
      <c r="B471" s="40"/>
      <c r="C471" s="220" t="s">
        <v>403</v>
      </c>
      <c r="D471" s="220" t="s">
        <v>119</v>
      </c>
      <c r="E471" s="221" t="s">
        <v>607</v>
      </c>
      <c r="F471" s="222" t="s">
        <v>608</v>
      </c>
      <c r="G471" s="223" t="s">
        <v>240</v>
      </c>
      <c r="H471" s="224">
        <v>6.1440000000000001</v>
      </c>
      <c r="I471" s="225"/>
      <c r="J471" s="226">
        <f>ROUND(I471*H471,2)</f>
        <v>0</v>
      </c>
      <c r="K471" s="227"/>
      <c r="L471" s="45"/>
      <c r="M471" s="228" t="s">
        <v>1</v>
      </c>
      <c r="N471" s="229" t="s">
        <v>38</v>
      </c>
      <c r="O471" s="92"/>
      <c r="P471" s="230">
        <f>O471*H471</f>
        <v>0</v>
      </c>
      <c r="Q471" s="230">
        <v>0</v>
      </c>
      <c r="R471" s="230">
        <f>Q471*H471</f>
        <v>0</v>
      </c>
      <c r="S471" s="230">
        <v>0</v>
      </c>
      <c r="T471" s="231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2" t="s">
        <v>123</v>
      </c>
      <c r="AT471" s="232" t="s">
        <v>119</v>
      </c>
      <c r="AU471" s="232" t="s">
        <v>82</v>
      </c>
      <c r="AY471" s="18" t="s">
        <v>116</v>
      </c>
      <c r="BE471" s="233">
        <f>IF(N471="základní",J471,0)</f>
        <v>0</v>
      </c>
      <c r="BF471" s="233">
        <f>IF(N471="snížená",J471,0)</f>
        <v>0</v>
      </c>
      <c r="BG471" s="233">
        <f>IF(N471="zákl. přenesená",J471,0)</f>
        <v>0</v>
      </c>
      <c r="BH471" s="233">
        <f>IF(N471="sníž. přenesená",J471,0)</f>
        <v>0</v>
      </c>
      <c r="BI471" s="233">
        <f>IF(N471="nulová",J471,0)</f>
        <v>0</v>
      </c>
      <c r="BJ471" s="18" t="s">
        <v>80</v>
      </c>
      <c r="BK471" s="233">
        <f>ROUND(I471*H471,2)</f>
        <v>0</v>
      </c>
      <c r="BL471" s="18" t="s">
        <v>123</v>
      </c>
      <c r="BM471" s="232" t="s">
        <v>609</v>
      </c>
    </row>
    <row r="472" s="2" customFormat="1">
      <c r="A472" s="39"/>
      <c r="B472" s="40"/>
      <c r="C472" s="41"/>
      <c r="D472" s="234" t="s">
        <v>124</v>
      </c>
      <c r="E472" s="41"/>
      <c r="F472" s="235" t="s">
        <v>608</v>
      </c>
      <c r="G472" s="41"/>
      <c r="H472" s="41"/>
      <c r="I472" s="236"/>
      <c r="J472" s="41"/>
      <c r="K472" s="41"/>
      <c r="L472" s="45"/>
      <c r="M472" s="237"/>
      <c r="N472" s="238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124</v>
      </c>
      <c r="AU472" s="18" t="s">
        <v>82</v>
      </c>
    </row>
    <row r="473" s="15" customFormat="1">
      <c r="A473" s="15"/>
      <c r="B473" s="265"/>
      <c r="C473" s="266"/>
      <c r="D473" s="234" t="s">
        <v>174</v>
      </c>
      <c r="E473" s="267" t="s">
        <v>1</v>
      </c>
      <c r="F473" s="268" t="s">
        <v>610</v>
      </c>
      <c r="G473" s="266"/>
      <c r="H473" s="267" t="s">
        <v>1</v>
      </c>
      <c r="I473" s="269"/>
      <c r="J473" s="266"/>
      <c r="K473" s="266"/>
      <c r="L473" s="270"/>
      <c r="M473" s="271"/>
      <c r="N473" s="272"/>
      <c r="O473" s="272"/>
      <c r="P473" s="272"/>
      <c r="Q473" s="272"/>
      <c r="R473" s="272"/>
      <c r="S473" s="272"/>
      <c r="T473" s="273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74" t="s">
        <v>174</v>
      </c>
      <c r="AU473" s="274" t="s">
        <v>82</v>
      </c>
      <c r="AV473" s="15" t="s">
        <v>80</v>
      </c>
      <c r="AW473" s="15" t="s">
        <v>30</v>
      </c>
      <c r="AX473" s="15" t="s">
        <v>73</v>
      </c>
      <c r="AY473" s="274" t="s">
        <v>116</v>
      </c>
    </row>
    <row r="474" s="13" customFormat="1">
      <c r="A474" s="13"/>
      <c r="B474" s="243"/>
      <c r="C474" s="244"/>
      <c r="D474" s="234" t="s">
        <v>174</v>
      </c>
      <c r="E474" s="245" t="s">
        <v>1</v>
      </c>
      <c r="F474" s="246" t="s">
        <v>611</v>
      </c>
      <c r="G474" s="244"/>
      <c r="H474" s="247">
        <v>0.54100000000000004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3" t="s">
        <v>174</v>
      </c>
      <c r="AU474" s="253" t="s">
        <v>82</v>
      </c>
      <c r="AV474" s="13" t="s">
        <v>82</v>
      </c>
      <c r="AW474" s="13" t="s">
        <v>30</v>
      </c>
      <c r="AX474" s="13" t="s">
        <v>73</v>
      </c>
      <c r="AY474" s="253" t="s">
        <v>116</v>
      </c>
    </row>
    <row r="475" s="13" customFormat="1">
      <c r="A475" s="13"/>
      <c r="B475" s="243"/>
      <c r="C475" s="244"/>
      <c r="D475" s="234" t="s">
        <v>174</v>
      </c>
      <c r="E475" s="245" t="s">
        <v>1</v>
      </c>
      <c r="F475" s="246" t="s">
        <v>612</v>
      </c>
      <c r="G475" s="244"/>
      <c r="H475" s="247">
        <v>4.6429999999999998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3" t="s">
        <v>174</v>
      </c>
      <c r="AU475" s="253" t="s">
        <v>82</v>
      </c>
      <c r="AV475" s="13" t="s">
        <v>82</v>
      </c>
      <c r="AW475" s="13" t="s">
        <v>30</v>
      </c>
      <c r="AX475" s="13" t="s">
        <v>73</v>
      </c>
      <c r="AY475" s="253" t="s">
        <v>116</v>
      </c>
    </row>
    <row r="476" s="13" customFormat="1">
      <c r="A476" s="13"/>
      <c r="B476" s="243"/>
      <c r="C476" s="244"/>
      <c r="D476" s="234" t="s">
        <v>174</v>
      </c>
      <c r="E476" s="245" t="s">
        <v>1</v>
      </c>
      <c r="F476" s="246" t="s">
        <v>613</v>
      </c>
      <c r="G476" s="244"/>
      <c r="H476" s="247">
        <v>0.35699999999999998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3" t="s">
        <v>174</v>
      </c>
      <c r="AU476" s="253" t="s">
        <v>82</v>
      </c>
      <c r="AV476" s="13" t="s">
        <v>82</v>
      </c>
      <c r="AW476" s="13" t="s">
        <v>30</v>
      </c>
      <c r="AX476" s="13" t="s">
        <v>73</v>
      </c>
      <c r="AY476" s="253" t="s">
        <v>116</v>
      </c>
    </row>
    <row r="477" s="13" customFormat="1">
      <c r="A477" s="13"/>
      <c r="B477" s="243"/>
      <c r="C477" s="244"/>
      <c r="D477" s="234" t="s">
        <v>174</v>
      </c>
      <c r="E477" s="245" t="s">
        <v>1</v>
      </c>
      <c r="F477" s="246" t="s">
        <v>614</v>
      </c>
      <c r="G477" s="244"/>
      <c r="H477" s="247">
        <v>0.52600000000000002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3" t="s">
        <v>174</v>
      </c>
      <c r="AU477" s="253" t="s">
        <v>82</v>
      </c>
      <c r="AV477" s="13" t="s">
        <v>82</v>
      </c>
      <c r="AW477" s="13" t="s">
        <v>30</v>
      </c>
      <c r="AX477" s="13" t="s">
        <v>73</v>
      </c>
      <c r="AY477" s="253" t="s">
        <v>116</v>
      </c>
    </row>
    <row r="478" s="13" customFormat="1">
      <c r="A478" s="13"/>
      <c r="B478" s="243"/>
      <c r="C478" s="244"/>
      <c r="D478" s="234" t="s">
        <v>174</v>
      </c>
      <c r="E478" s="245" t="s">
        <v>1</v>
      </c>
      <c r="F478" s="246" t="s">
        <v>615</v>
      </c>
      <c r="G478" s="244"/>
      <c r="H478" s="247">
        <v>0.070999999999999994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3" t="s">
        <v>174</v>
      </c>
      <c r="AU478" s="253" t="s">
        <v>82</v>
      </c>
      <c r="AV478" s="13" t="s">
        <v>82</v>
      </c>
      <c r="AW478" s="13" t="s">
        <v>30</v>
      </c>
      <c r="AX478" s="13" t="s">
        <v>73</v>
      </c>
      <c r="AY478" s="253" t="s">
        <v>116</v>
      </c>
    </row>
    <row r="479" s="13" customFormat="1">
      <c r="A479" s="13"/>
      <c r="B479" s="243"/>
      <c r="C479" s="244"/>
      <c r="D479" s="234" t="s">
        <v>174</v>
      </c>
      <c r="E479" s="245" t="s">
        <v>1</v>
      </c>
      <c r="F479" s="246" t="s">
        <v>616</v>
      </c>
      <c r="G479" s="244"/>
      <c r="H479" s="247">
        <v>0.0060000000000000001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3" t="s">
        <v>174</v>
      </c>
      <c r="AU479" s="253" t="s">
        <v>82</v>
      </c>
      <c r="AV479" s="13" t="s">
        <v>82</v>
      </c>
      <c r="AW479" s="13" t="s">
        <v>30</v>
      </c>
      <c r="AX479" s="13" t="s">
        <v>73</v>
      </c>
      <c r="AY479" s="253" t="s">
        <v>116</v>
      </c>
    </row>
    <row r="480" s="14" customFormat="1">
      <c r="A480" s="14"/>
      <c r="B480" s="254"/>
      <c r="C480" s="255"/>
      <c r="D480" s="234" t="s">
        <v>174</v>
      </c>
      <c r="E480" s="256" t="s">
        <v>1</v>
      </c>
      <c r="F480" s="257" t="s">
        <v>176</v>
      </c>
      <c r="G480" s="255"/>
      <c r="H480" s="258">
        <v>6.1440000000000001</v>
      </c>
      <c r="I480" s="259"/>
      <c r="J480" s="255"/>
      <c r="K480" s="255"/>
      <c r="L480" s="260"/>
      <c r="M480" s="261"/>
      <c r="N480" s="262"/>
      <c r="O480" s="262"/>
      <c r="P480" s="262"/>
      <c r="Q480" s="262"/>
      <c r="R480" s="262"/>
      <c r="S480" s="262"/>
      <c r="T480" s="26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4" t="s">
        <v>174</v>
      </c>
      <c r="AU480" s="264" t="s">
        <v>82</v>
      </c>
      <c r="AV480" s="14" t="s">
        <v>123</v>
      </c>
      <c r="AW480" s="14" t="s">
        <v>30</v>
      </c>
      <c r="AX480" s="14" t="s">
        <v>80</v>
      </c>
      <c r="AY480" s="264" t="s">
        <v>116</v>
      </c>
    </row>
    <row r="481" s="2" customFormat="1" ht="37.8" customHeight="1">
      <c r="A481" s="39"/>
      <c r="B481" s="40"/>
      <c r="C481" s="220" t="s">
        <v>617</v>
      </c>
      <c r="D481" s="220" t="s">
        <v>119</v>
      </c>
      <c r="E481" s="221" t="s">
        <v>618</v>
      </c>
      <c r="F481" s="222" t="s">
        <v>619</v>
      </c>
      <c r="G481" s="223" t="s">
        <v>196</v>
      </c>
      <c r="H481" s="224">
        <v>37.460000000000001</v>
      </c>
      <c r="I481" s="225"/>
      <c r="J481" s="226">
        <f>ROUND(I481*H481,2)</f>
        <v>0</v>
      </c>
      <c r="K481" s="227"/>
      <c r="L481" s="45"/>
      <c r="M481" s="228" t="s">
        <v>1</v>
      </c>
      <c r="N481" s="229" t="s">
        <v>38</v>
      </c>
      <c r="O481" s="92"/>
      <c r="P481" s="230">
        <f>O481*H481</f>
        <v>0</v>
      </c>
      <c r="Q481" s="230">
        <v>0</v>
      </c>
      <c r="R481" s="230">
        <f>Q481*H481</f>
        <v>0</v>
      </c>
      <c r="S481" s="230">
        <v>0</v>
      </c>
      <c r="T481" s="231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2" t="s">
        <v>123</v>
      </c>
      <c r="AT481" s="232" t="s">
        <v>119</v>
      </c>
      <c r="AU481" s="232" t="s">
        <v>82</v>
      </c>
      <c r="AY481" s="18" t="s">
        <v>116</v>
      </c>
      <c r="BE481" s="233">
        <f>IF(N481="základní",J481,0)</f>
        <v>0</v>
      </c>
      <c r="BF481" s="233">
        <f>IF(N481="snížená",J481,0)</f>
        <v>0</v>
      </c>
      <c r="BG481" s="233">
        <f>IF(N481="zákl. přenesená",J481,0)</f>
        <v>0</v>
      </c>
      <c r="BH481" s="233">
        <f>IF(N481="sníž. přenesená",J481,0)</f>
        <v>0</v>
      </c>
      <c r="BI481" s="233">
        <f>IF(N481="nulová",J481,0)</f>
        <v>0</v>
      </c>
      <c r="BJ481" s="18" t="s">
        <v>80</v>
      </c>
      <c r="BK481" s="233">
        <f>ROUND(I481*H481,2)</f>
        <v>0</v>
      </c>
      <c r="BL481" s="18" t="s">
        <v>123</v>
      </c>
      <c r="BM481" s="232" t="s">
        <v>620</v>
      </c>
    </row>
    <row r="482" s="2" customFormat="1">
      <c r="A482" s="39"/>
      <c r="B482" s="40"/>
      <c r="C482" s="41"/>
      <c r="D482" s="234" t="s">
        <v>124</v>
      </c>
      <c r="E482" s="41"/>
      <c r="F482" s="235" t="s">
        <v>619</v>
      </c>
      <c r="G482" s="41"/>
      <c r="H482" s="41"/>
      <c r="I482" s="236"/>
      <c r="J482" s="41"/>
      <c r="K482" s="41"/>
      <c r="L482" s="45"/>
      <c r="M482" s="237"/>
      <c r="N482" s="238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124</v>
      </c>
      <c r="AU482" s="18" t="s">
        <v>82</v>
      </c>
    </row>
    <row r="483" s="15" customFormat="1">
      <c r="A483" s="15"/>
      <c r="B483" s="265"/>
      <c r="C483" s="266"/>
      <c r="D483" s="234" t="s">
        <v>174</v>
      </c>
      <c r="E483" s="267" t="s">
        <v>1</v>
      </c>
      <c r="F483" s="268" t="s">
        <v>601</v>
      </c>
      <c r="G483" s="266"/>
      <c r="H483" s="267" t="s">
        <v>1</v>
      </c>
      <c r="I483" s="269"/>
      <c r="J483" s="266"/>
      <c r="K483" s="266"/>
      <c r="L483" s="270"/>
      <c r="M483" s="271"/>
      <c r="N483" s="272"/>
      <c r="O483" s="272"/>
      <c r="P483" s="272"/>
      <c r="Q483" s="272"/>
      <c r="R483" s="272"/>
      <c r="S483" s="272"/>
      <c r="T483" s="273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4" t="s">
        <v>174</v>
      </c>
      <c r="AU483" s="274" t="s">
        <v>82</v>
      </c>
      <c r="AV483" s="15" t="s">
        <v>80</v>
      </c>
      <c r="AW483" s="15" t="s">
        <v>30</v>
      </c>
      <c r="AX483" s="15" t="s">
        <v>73</v>
      </c>
      <c r="AY483" s="274" t="s">
        <v>116</v>
      </c>
    </row>
    <row r="484" s="13" customFormat="1">
      <c r="A484" s="13"/>
      <c r="B484" s="243"/>
      <c r="C484" s="244"/>
      <c r="D484" s="234" t="s">
        <v>174</v>
      </c>
      <c r="E484" s="245" t="s">
        <v>1</v>
      </c>
      <c r="F484" s="246" t="s">
        <v>621</v>
      </c>
      <c r="G484" s="244"/>
      <c r="H484" s="247">
        <v>37.460000000000001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3" t="s">
        <v>174</v>
      </c>
      <c r="AU484" s="253" t="s">
        <v>82</v>
      </c>
      <c r="AV484" s="13" t="s">
        <v>82</v>
      </c>
      <c r="AW484" s="13" t="s">
        <v>30</v>
      </c>
      <c r="AX484" s="13" t="s">
        <v>73</v>
      </c>
      <c r="AY484" s="253" t="s">
        <v>116</v>
      </c>
    </row>
    <row r="485" s="14" customFormat="1">
      <c r="A485" s="14"/>
      <c r="B485" s="254"/>
      <c r="C485" s="255"/>
      <c r="D485" s="234" t="s">
        <v>174</v>
      </c>
      <c r="E485" s="256" t="s">
        <v>1</v>
      </c>
      <c r="F485" s="257" t="s">
        <v>176</v>
      </c>
      <c r="G485" s="255"/>
      <c r="H485" s="258">
        <v>37.460000000000001</v>
      </c>
      <c r="I485" s="259"/>
      <c r="J485" s="255"/>
      <c r="K485" s="255"/>
      <c r="L485" s="260"/>
      <c r="M485" s="261"/>
      <c r="N485" s="262"/>
      <c r="O485" s="262"/>
      <c r="P485" s="262"/>
      <c r="Q485" s="262"/>
      <c r="R485" s="262"/>
      <c r="S485" s="262"/>
      <c r="T485" s="26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4" t="s">
        <v>174</v>
      </c>
      <c r="AU485" s="264" t="s">
        <v>82</v>
      </c>
      <c r="AV485" s="14" t="s">
        <v>123</v>
      </c>
      <c r="AW485" s="14" t="s">
        <v>30</v>
      </c>
      <c r="AX485" s="14" t="s">
        <v>80</v>
      </c>
      <c r="AY485" s="264" t="s">
        <v>116</v>
      </c>
    </row>
    <row r="486" s="2" customFormat="1" ht="37.8" customHeight="1">
      <c r="A486" s="39"/>
      <c r="B486" s="40"/>
      <c r="C486" s="220" t="s">
        <v>407</v>
      </c>
      <c r="D486" s="220" t="s">
        <v>119</v>
      </c>
      <c r="E486" s="221" t="s">
        <v>622</v>
      </c>
      <c r="F486" s="222" t="s">
        <v>623</v>
      </c>
      <c r="G486" s="223" t="s">
        <v>196</v>
      </c>
      <c r="H486" s="224">
        <v>36.399999999999999</v>
      </c>
      <c r="I486" s="225"/>
      <c r="J486" s="226">
        <f>ROUND(I486*H486,2)</f>
        <v>0</v>
      </c>
      <c r="K486" s="227"/>
      <c r="L486" s="45"/>
      <c r="M486" s="228" t="s">
        <v>1</v>
      </c>
      <c r="N486" s="229" t="s">
        <v>38</v>
      </c>
      <c r="O486" s="92"/>
      <c r="P486" s="230">
        <f>O486*H486</f>
        <v>0</v>
      </c>
      <c r="Q486" s="230">
        <v>0</v>
      </c>
      <c r="R486" s="230">
        <f>Q486*H486</f>
        <v>0</v>
      </c>
      <c r="S486" s="230">
        <v>0</v>
      </c>
      <c r="T486" s="231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2" t="s">
        <v>123</v>
      </c>
      <c r="AT486" s="232" t="s">
        <v>119</v>
      </c>
      <c r="AU486" s="232" t="s">
        <v>82</v>
      </c>
      <c r="AY486" s="18" t="s">
        <v>116</v>
      </c>
      <c r="BE486" s="233">
        <f>IF(N486="základní",J486,0)</f>
        <v>0</v>
      </c>
      <c r="BF486" s="233">
        <f>IF(N486="snížená",J486,0)</f>
        <v>0</v>
      </c>
      <c r="BG486" s="233">
        <f>IF(N486="zákl. přenesená",J486,0)</f>
        <v>0</v>
      </c>
      <c r="BH486" s="233">
        <f>IF(N486="sníž. přenesená",J486,0)</f>
        <v>0</v>
      </c>
      <c r="BI486" s="233">
        <f>IF(N486="nulová",J486,0)</f>
        <v>0</v>
      </c>
      <c r="BJ486" s="18" t="s">
        <v>80</v>
      </c>
      <c r="BK486" s="233">
        <f>ROUND(I486*H486,2)</f>
        <v>0</v>
      </c>
      <c r="BL486" s="18" t="s">
        <v>123</v>
      </c>
      <c r="BM486" s="232" t="s">
        <v>624</v>
      </c>
    </row>
    <row r="487" s="2" customFormat="1">
      <c r="A487" s="39"/>
      <c r="B487" s="40"/>
      <c r="C487" s="41"/>
      <c r="D487" s="234" t="s">
        <v>124</v>
      </c>
      <c r="E487" s="41"/>
      <c r="F487" s="235" t="s">
        <v>623</v>
      </c>
      <c r="G487" s="41"/>
      <c r="H487" s="41"/>
      <c r="I487" s="236"/>
      <c r="J487" s="41"/>
      <c r="K487" s="41"/>
      <c r="L487" s="45"/>
      <c r="M487" s="237"/>
      <c r="N487" s="238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124</v>
      </c>
      <c r="AU487" s="18" t="s">
        <v>82</v>
      </c>
    </row>
    <row r="488" s="2" customFormat="1" ht="44.25" customHeight="1">
      <c r="A488" s="39"/>
      <c r="B488" s="40"/>
      <c r="C488" s="220" t="s">
        <v>625</v>
      </c>
      <c r="D488" s="220" t="s">
        <v>119</v>
      </c>
      <c r="E488" s="221" t="s">
        <v>626</v>
      </c>
      <c r="F488" s="222" t="s">
        <v>627</v>
      </c>
      <c r="G488" s="223" t="s">
        <v>196</v>
      </c>
      <c r="H488" s="224">
        <v>34.899999999999999</v>
      </c>
      <c r="I488" s="225"/>
      <c r="J488" s="226">
        <f>ROUND(I488*H488,2)</f>
        <v>0</v>
      </c>
      <c r="K488" s="227"/>
      <c r="L488" s="45"/>
      <c r="M488" s="228" t="s">
        <v>1</v>
      </c>
      <c r="N488" s="229" t="s">
        <v>38</v>
      </c>
      <c r="O488" s="92"/>
      <c r="P488" s="230">
        <f>O488*H488</f>
        <v>0</v>
      </c>
      <c r="Q488" s="230">
        <v>0</v>
      </c>
      <c r="R488" s="230">
        <f>Q488*H488</f>
        <v>0</v>
      </c>
      <c r="S488" s="230">
        <v>0</v>
      </c>
      <c r="T488" s="231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2" t="s">
        <v>123</v>
      </c>
      <c r="AT488" s="232" t="s">
        <v>119</v>
      </c>
      <c r="AU488" s="232" t="s">
        <v>82</v>
      </c>
      <c r="AY488" s="18" t="s">
        <v>116</v>
      </c>
      <c r="BE488" s="233">
        <f>IF(N488="základní",J488,0)</f>
        <v>0</v>
      </c>
      <c r="BF488" s="233">
        <f>IF(N488="snížená",J488,0)</f>
        <v>0</v>
      </c>
      <c r="BG488" s="233">
        <f>IF(N488="zákl. přenesená",J488,0)</f>
        <v>0</v>
      </c>
      <c r="BH488" s="233">
        <f>IF(N488="sníž. přenesená",J488,0)</f>
        <v>0</v>
      </c>
      <c r="BI488" s="233">
        <f>IF(N488="nulová",J488,0)</f>
        <v>0</v>
      </c>
      <c r="BJ488" s="18" t="s">
        <v>80</v>
      </c>
      <c r="BK488" s="233">
        <f>ROUND(I488*H488,2)</f>
        <v>0</v>
      </c>
      <c r="BL488" s="18" t="s">
        <v>123</v>
      </c>
      <c r="BM488" s="232" t="s">
        <v>628</v>
      </c>
    </row>
    <row r="489" s="2" customFormat="1">
      <c r="A489" s="39"/>
      <c r="B489" s="40"/>
      <c r="C489" s="41"/>
      <c r="D489" s="234" t="s">
        <v>124</v>
      </c>
      <c r="E489" s="41"/>
      <c r="F489" s="235" t="s">
        <v>627</v>
      </c>
      <c r="G489" s="41"/>
      <c r="H489" s="41"/>
      <c r="I489" s="236"/>
      <c r="J489" s="41"/>
      <c r="K489" s="41"/>
      <c r="L489" s="45"/>
      <c r="M489" s="237"/>
      <c r="N489" s="238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124</v>
      </c>
      <c r="AU489" s="18" t="s">
        <v>82</v>
      </c>
    </row>
    <row r="490" s="2" customFormat="1" ht="24.15" customHeight="1">
      <c r="A490" s="39"/>
      <c r="B490" s="40"/>
      <c r="C490" s="220" t="s">
        <v>410</v>
      </c>
      <c r="D490" s="220" t="s">
        <v>119</v>
      </c>
      <c r="E490" s="221" t="s">
        <v>629</v>
      </c>
      <c r="F490" s="222" t="s">
        <v>630</v>
      </c>
      <c r="G490" s="223" t="s">
        <v>372</v>
      </c>
      <c r="H490" s="224">
        <v>1</v>
      </c>
      <c r="I490" s="225"/>
      <c r="J490" s="226">
        <f>ROUND(I490*H490,2)</f>
        <v>0</v>
      </c>
      <c r="K490" s="227"/>
      <c r="L490" s="45"/>
      <c r="M490" s="228" t="s">
        <v>1</v>
      </c>
      <c r="N490" s="229" t="s">
        <v>38</v>
      </c>
      <c r="O490" s="92"/>
      <c r="P490" s="230">
        <f>O490*H490</f>
        <v>0</v>
      </c>
      <c r="Q490" s="230">
        <v>0</v>
      </c>
      <c r="R490" s="230">
        <f>Q490*H490</f>
        <v>0</v>
      </c>
      <c r="S490" s="230">
        <v>0</v>
      </c>
      <c r="T490" s="231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2" t="s">
        <v>123</v>
      </c>
      <c r="AT490" s="232" t="s">
        <v>119</v>
      </c>
      <c r="AU490" s="232" t="s">
        <v>82</v>
      </c>
      <c r="AY490" s="18" t="s">
        <v>116</v>
      </c>
      <c r="BE490" s="233">
        <f>IF(N490="základní",J490,0)</f>
        <v>0</v>
      </c>
      <c r="BF490" s="233">
        <f>IF(N490="snížená",J490,0)</f>
        <v>0</v>
      </c>
      <c r="BG490" s="233">
        <f>IF(N490="zákl. přenesená",J490,0)</f>
        <v>0</v>
      </c>
      <c r="BH490" s="233">
        <f>IF(N490="sníž. přenesená",J490,0)</f>
        <v>0</v>
      </c>
      <c r="BI490" s="233">
        <f>IF(N490="nulová",J490,0)</f>
        <v>0</v>
      </c>
      <c r="BJ490" s="18" t="s">
        <v>80</v>
      </c>
      <c r="BK490" s="233">
        <f>ROUND(I490*H490,2)</f>
        <v>0</v>
      </c>
      <c r="BL490" s="18" t="s">
        <v>123</v>
      </c>
      <c r="BM490" s="232" t="s">
        <v>631</v>
      </c>
    </row>
    <row r="491" s="2" customFormat="1">
      <c r="A491" s="39"/>
      <c r="B491" s="40"/>
      <c r="C491" s="41"/>
      <c r="D491" s="234" t="s">
        <v>124</v>
      </c>
      <c r="E491" s="41"/>
      <c r="F491" s="235" t="s">
        <v>630</v>
      </c>
      <c r="G491" s="41"/>
      <c r="H491" s="41"/>
      <c r="I491" s="236"/>
      <c r="J491" s="41"/>
      <c r="K491" s="41"/>
      <c r="L491" s="45"/>
      <c r="M491" s="237"/>
      <c r="N491" s="238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124</v>
      </c>
      <c r="AU491" s="18" t="s">
        <v>82</v>
      </c>
    </row>
    <row r="492" s="2" customFormat="1" ht="16.5" customHeight="1">
      <c r="A492" s="39"/>
      <c r="B492" s="40"/>
      <c r="C492" s="275" t="s">
        <v>632</v>
      </c>
      <c r="D492" s="275" t="s">
        <v>251</v>
      </c>
      <c r="E492" s="276" t="s">
        <v>633</v>
      </c>
      <c r="F492" s="277" t="s">
        <v>634</v>
      </c>
      <c r="G492" s="278" t="s">
        <v>372</v>
      </c>
      <c r="H492" s="279">
        <v>1</v>
      </c>
      <c r="I492" s="280"/>
      <c r="J492" s="281">
        <f>ROUND(I492*H492,2)</f>
        <v>0</v>
      </c>
      <c r="K492" s="282"/>
      <c r="L492" s="283"/>
      <c r="M492" s="284" t="s">
        <v>1</v>
      </c>
      <c r="N492" s="285" t="s">
        <v>38</v>
      </c>
      <c r="O492" s="92"/>
      <c r="P492" s="230">
        <f>O492*H492</f>
        <v>0</v>
      </c>
      <c r="Q492" s="230">
        <v>0</v>
      </c>
      <c r="R492" s="230">
        <f>Q492*H492</f>
        <v>0</v>
      </c>
      <c r="S492" s="230">
        <v>0</v>
      </c>
      <c r="T492" s="231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2" t="s">
        <v>135</v>
      </c>
      <c r="AT492" s="232" t="s">
        <v>251</v>
      </c>
      <c r="AU492" s="232" t="s">
        <v>82</v>
      </c>
      <c r="AY492" s="18" t="s">
        <v>116</v>
      </c>
      <c r="BE492" s="233">
        <f>IF(N492="základní",J492,0)</f>
        <v>0</v>
      </c>
      <c r="BF492" s="233">
        <f>IF(N492="snížená",J492,0)</f>
        <v>0</v>
      </c>
      <c r="BG492" s="233">
        <f>IF(N492="zákl. přenesená",J492,0)</f>
        <v>0</v>
      </c>
      <c r="BH492" s="233">
        <f>IF(N492="sníž. přenesená",J492,0)</f>
        <v>0</v>
      </c>
      <c r="BI492" s="233">
        <f>IF(N492="nulová",J492,0)</f>
        <v>0</v>
      </c>
      <c r="BJ492" s="18" t="s">
        <v>80</v>
      </c>
      <c r="BK492" s="233">
        <f>ROUND(I492*H492,2)</f>
        <v>0</v>
      </c>
      <c r="BL492" s="18" t="s">
        <v>123</v>
      </c>
      <c r="BM492" s="232" t="s">
        <v>635</v>
      </c>
    </row>
    <row r="493" s="2" customFormat="1">
      <c r="A493" s="39"/>
      <c r="B493" s="40"/>
      <c r="C493" s="41"/>
      <c r="D493" s="234" t="s">
        <v>124</v>
      </c>
      <c r="E493" s="41"/>
      <c r="F493" s="235" t="s">
        <v>634</v>
      </c>
      <c r="G493" s="41"/>
      <c r="H493" s="41"/>
      <c r="I493" s="236"/>
      <c r="J493" s="41"/>
      <c r="K493" s="41"/>
      <c r="L493" s="45"/>
      <c r="M493" s="237"/>
      <c r="N493" s="238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124</v>
      </c>
      <c r="AU493" s="18" t="s">
        <v>82</v>
      </c>
    </row>
    <row r="494" s="2" customFormat="1" ht="24.15" customHeight="1">
      <c r="A494" s="39"/>
      <c r="B494" s="40"/>
      <c r="C494" s="220" t="s">
        <v>414</v>
      </c>
      <c r="D494" s="220" t="s">
        <v>119</v>
      </c>
      <c r="E494" s="221" t="s">
        <v>636</v>
      </c>
      <c r="F494" s="222" t="s">
        <v>637</v>
      </c>
      <c r="G494" s="223" t="s">
        <v>372</v>
      </c>
      <c r="H494" s="224">
        <v>3</v>
      </c>
      <c r="I494" s="225"/>
      <c r="J494" s="226">
        <f>ROUND(I494*H494,2)</f>
        <v>0</v>
      </c>
      <c r="K494" s="227"/>
      <c r="L494" s="45"/>
      <c r="M494" s="228" t="s">
        <v>1</v>
      </c>
      <c r="N494" s="229" t="s">
        <v>38</v>
      </c>
      <c r="O494" s="92"/>
      <c r="P494" s="230">
        <f>O494*H494</f>
        <v>0</v>
      </c>
      <c r="Q494" s="230">
        <v>0</v>
      </c>
      <c r="R494" s="230">
        <f>Q494*H494</f>
        <v>0</v>
      </c>
      <c r="S494" s="230">
        <v>0</v>
      </c>
      <c r="T494" s="231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2" t="s">
        <v>123</v>
      </c>
      <c r="AT494" s="232" t="s">
        <v>119</v>
      </c>
      <c r="AU494" s="232" t="s">
        <v>82</v>
      </c>
      <c r="AY494" s="18" t="s">
        <v>116</v>
      </c>
      <c r="BE494" s="233">
        <f>IF(N494="základní",J494,0)</f>
        <v>0</v>
      </c>
      <c r="BF494" s="233">
        <f>IF(N494="snížená",J494,0)</f>
        <v>0</v>
      </c>
      <c r="BG494" s="233">
        <f>IF(N494="zákl. přenesená",J494,0)</f>
        <v>0</v>
      </c>
      <c r="BH494" s="233">
        <f>IF(N494="sníž. přenesená",J494,0)</f>
        <v>0</v>
      </c>
      <c r="BI494" s="233">
        <f>IF(N494="nulová",J494,0)</f>
        <v>0</v>
      </c>
      <c r="BJ494" s="18" t="s">
        <v>80</v>
      </c>
      <c r="BK494" s="233">
        <f>ROUND(I494*H494,2)</f>
        <v>0</v>
      </c>
      <c r="BL494" s="18" t="s">
        <v>123</v>
      </c>
      <c r="BM494" s="232" t="s">
        <v>638</v>
      </c>
    </row>
    <row r="495" s="2" customFormat="1">
      <c r="A495" s="39"/>
      <c r="B495" s="40"/>
      <c r="C495" s="41"/>
      <c r="D495" s="234" t="s">
        <v>124</v>
      </c>
      <c r="E495" s="41"/>
      <c r="F495" s="235" t="s">
        <v>637</v>
      </c>
      <c r="G495" s="41"/>
      <c r="H495" s="41"/>
      <c r="I495" s="236"/>
      <c r="J495" s="41"/>
      <c r="K495" s="41"/>
      <c r="L495" s="45"/>
      <c r="M495" s="237"/>
      <c r="N495" s="238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124</v>
      </c>
      <c r="AU495" s="18" t="s">
        <v>82</v>
      </c>
    </row>
    <row r="496" s="2" customFormat="1" ht="24.15" customHeight="1">
      <c r="A496" s="39"/>
      <c r="B496" s="40"/>
      <c r="C496" s="275" t="s">
        <v>639</v>
      </c>
      <c r="D496" s="275" t="s">
        <v>251</v>
      </c>
      <c r="E496" s="276" t="s">
        <v>640</v>
      </c>
      <c r="F496" s="277" t="s">
        <v>641</v>
      </c>
      <c r="G496" s="278" t="s">
        <v>372</v>
      </c>
      <c r="H496" s="279">
        <v>3</v>
      </c>
      <c r="I496" s="280"/>
      <c r="J496" s="281">
        <f>ROUND(I496*H496,2)</f>
        <v>0</v>
      </c>
      <c r="K496" s="282"/>
      <c r="L496" s="283"/>
      <c r="M496" s="284" t="s">
        <v>1</v>
      </c>
      <c r="N496" s="285" t="s">
        <v>38</v>
      </c>
      <c r="O496" s="92"/>
      <c r="P496" s="230">
        <f>O496*H496</f>
        <v>0</v>
      </c>
      <c r="Q496" s="230">
        <v>0</v>
      </c>
      <c r="R496" s="230">
        <f>Q496*H496</f>
        <v>0</v>
      </c>
      <c r="S496" s="230">
        <v>0</v>
      </c>
      <c r="T496" s="231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2" t="s">
        <v>135</v>
      </c>
      <c r="AT496" s="232" t="s">
        <v>251</v>
      </c>
      <c r="AU496" s="232" t="s">
        <v>82</v>
      </c>
      <c r="AY496" s="18" t="s">
        <v>116</v>
      </c>
      <c r="BE496" s="233">
        <f>IF(N496="základní",J496,0)</f>
        <v>0</v>
      </c>
      <c r="BF496" s="233">
        <f>IF(N496="snížená",J496,0)</f>
        <v>0</v>
      </c>
      <c r="BG496" s="233">
        <f>IF(N496="zákl. přenesená",J496,0)</f>
        <v>0</v>
      </c>
      <c r="BH496" s="233">
        <f>IF(N496="sníž. přenesená",J496,0)</f>
        <v>0</v>
      </c>
      <c r="BI496" s="233">
        <f>IF(N496="nulová",J496,0)</f>
        <v>0</v>
      </c>
      <c r="BJ496" s="18" t="s">
        <v>80</v>
      </c>
      <c r="BK496" s="233">
        <f>ROUND(I496*H496,2)</f>
        <v>0</v>
      </c>
      <c r="BL496" s="18" t="s">
        <v>123</v>
      </c>
      <c r="BM496" s="232" t="s">
        <v>642</v>
      </c>
    </row>
    <row r="497" s="2" customFormat="1">
      <c r="A497" s="39"/>
      <c r="B497" s="40"/>
      <c r="C497" s="41"/>
      <c r="D497" s="234" t="s">
        <v>124</v>
      </c>
      <c r="E497" s="41"/>
      <c r="F497" s="235" t="s">
        <v>641</v>
      </c>
      <c r="G497" s="41"/>
      <c r="H497" s="41"/>
      <c r="I497" s="236"/>
      <c r="J497" s="41"/>
      <c r="K497" s="41"/>
      <c r="L497" s="45"/>
      <c r="M497" s="237"/>
      <c r="N497" s="238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124</v>
      </c>
      <c r="AU497" s="18" t="s">
        <v>82</v>
      </c>
    </row>
    <row r="498" s="2" customFormat="1" ht="24.15" customHeight="1">
      <c r="A498" s="39"/>
      <c r="B498" s="40"/>
      <c r="C498" s="220" t="s">
        <v>417</v>
      </c>
      <c r="D498" s="220" t="s">
        <v>119</v>
      </c>
      <c r="E498" s="221" t="s">
        <v>643</v>
      </c>
      <c r="F498" s="222" t="s">
        <v>644</v>
      </c>
      <c r="G498" s="223" t="s">
        <v>372</v>
      </c>
      <c r="H498" s="224">
        <v>1</v>
      </c>
      <c r="I498" s="225"/>
      <c r="J498" s="226">
        <f>ROUND(I498*H498,2)</f>
        <v>0</v>
      </c>
      <c r="K498" s="227"/>
      <c r="L498" s="45"/>
      <c r="M498" s="228" t="s">
        <v>1</v>
      </c>
      <c r="N498" s="229" t="s">
        <v>38</v>
      </c>
      <c r="O498" s="92"/>
      <c r="P498" s="230">
        <f>O498*H498</f>
        <v>0</v>
      </c>
      <c r="Q498" s="230">
        <v>0</v>
      </c>
      <c r="R498" s="230">
        <f>Q498*H498</f>
        <v>0</v>
      </c>
      <c r="S498" s="230">
        <v>0</v>
      </c>
      <c r="T498" s="231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2" t="s">
        <v>123</v>
      </c>
      <c r="AT498" s="232" t="s">
        <v>119</v>
      </c>
      <c r="AU498" s="232" t="s">
        <v>82</v>
      </c>
      <c r="AY498" s="18" t="s">
        <v>116</v>
      </c>
      <c r="BE498" s="233">
        <f>IF(N498="základní",J498,0)</f>
        <v>0</v>
      </c>
      <c r="BF498" s="233">
        <f>IF(N498="snížená",J498,0)</f>
        <v>0</v>
      </c>
      <c r="BG498" s="233">
        <f>IF(N498="zákl. přenesená",J498,0)</f>
        <v>0</v>
      </c>
      <c r="BH498" s="233">
        <f>IF(N498="sníž. přenesená",J498,0)</f>
        <v>0</v>
      </c>
      <c r="BI498" s="233">
        <f>IF(N498="nulová",J498,0)</f>
        <v>0</v>
      </c>
      <c r="BJ498" s="18" t="s">
        <v>80</v>
      </c>
      <c r="BK498" s="233">
        <f>ROUND(I498*H498,2)</f>
        <v>0</v>
      </c>
      <c r="BL498" s="18" t="s">
        <v>123</v>
      </c>
      <c r="BM498" s="232" t="s">
        <v>645</v>
      </c>
    </row>
    <row r="499" s="2" customFormat="1">
      <c r="A499" s="39"/>
      <c r="B499" s="40"/>
      <c r="C499" s="41"/>
      <c r="D499" s="234" t="s">
        <v>124</v>
      </c>
      <c r="E499" s="41"/>
      <c r="F499" s="235" t="s">
        <v>644</v>
      </c>
      <c r="G499" s="41"/>
      <c r="H499" s="41"/>
      <c r="I499" s="236"/>
      <c r="J499" s="41"/>
      <c r="K499" s="41"/>
      <c r="L499" s="45"/>
      <c r="M499" s="237"/>
      <c r="N499" s="238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124</v>
      </c>
      <c r="AU499" s="18" t="s">
        <v>82</v>
      </c>
    </row>
    <row r="500" s="2" customFormat="1" ht="21.75" customHeight="1">
      <c r="A500" s="39"/>
      <c r="B500" s="40"/>
      <c r="C500" s="275" t="s">
        <v>646</v>
      </c>
      <c r="D500" s="275" t="s">
        <v>251</v>
      </c>
      <c r="E500" s="276" t="s">
        <v>647</v>
      </c>
      <c r="F500" s="277" t="s">
        <v>648</v>
      </c>
      <c r="G500" s="278" t="s">
        <v>372</v>
      </c>
      <c r="H500" s="279">
        <v>1</v>
      </c>
      <c r="I500" s="280"/>
      <c r="J500" s="281">
        <f>ROUND(I500*H500,2)</f>
        <v>0</v>
      </c>
      <c r="K500" s="282"/>
      <c r="L500" s="283"/>
      <c r="M500" s="284" t="s">
        <v>1</v>
      </c>
      <c r="N500" s="285" t="s">
        <v>38</v>
      </c>
      <c r="O500" s="92"/>
      <c r="P500" s="230">
        <f>O500*H500</f>
        <v>0</v>
      </c>
      <c r="Q500" s="230">
        <v>0</v>
      </c>
      <c r="R500" s="230">
        <f>Q500*H500</f>
        <v>0</v>
      </c>
      <c r="S500" s="230">
        <v>0</v>
      </c>
      <c r="T500" s="231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2" t="s">
        <v>135</v>
      </c>
      <c r="AT500" s="232" t="s">
        <v>251</v>
      </c>
      <c r="AU500" s="232" t="s">
        <v>82</v>
      </c>
      <c r="AY500" s="18" t="s">
        <v>116</v>
      </c>
      <c r="BE500" s="233">
        <f>IF(N500="základní",J500,0)</f>
        <v>0</v>
      </c>
      <c r="BF500" s="233">
        <f>IF(N500="snížená",J500,0)</f>
        <v>0</v>
      </c>
      <c r="BG500" s="233">
        <f>IF(N500="zákl. přenesená",J500,0)</f>
        <v>0</v>
      </c>
      <c r="BH500" s="233">
        <f>IF(N500="sníž. přenesená",J500,0)</f>
        <v>0</v>
      </c>
      <c r="BI500" s="233">
        <f>IF(N500="nulová",J500,0)</f>
        <v>0</v>
      </c>
      <c r="BJ500" s="18" t="s">
        <v>80</v>
      </c>
      <c r="BK500" s="233">
        <f>ROUND(I500*H500,2)</f>
        <v>0</v>
      </c>
      <c r="BL500" s="18" t="s">
        <v>123</v>
      </c>
      <c r="BM500" s="232" t="s">
        <v>649</v>
      </c>
    </row>
    <row r="501" s="2" customFormat="1">
      <c r="A501" s="39"/>
      <c r="B501" s="40"/>
      <c r="C501" s="41"/>
      <c r="D501" s="234" t="s">
        <v>124</v>
      </c>
      <c r="E501" s="41"/>
      <c r="F501" s="235" t="s">
        <v>648</v>
      </c>
      <c r="G501" s="41"/>
      <c r="H501" s="41"/>
      <c r="I501" s="236"/>
      <c r="J501" s="41"/>
      <c r="K501" s="41"/>
      <c r="L501" s="45"/>
      <c r="M501" s="237"/>
      <c r="N501" s="238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124</v>
      </c>
      <c r="AU501" s="18" t="s">
        <v>82</v>
      </c>
    </row>
    <row r="502" s="2" customFormat="1" ht="24.15" customHeight="1">
      <c r="A502" s="39"/>
      <c r="B502" s="40"/>
      <c r="C502" s="220" t="s">
        <v>421</v>
      </c>
      <c r="D502" s="220" t="s">
        <v>119</v>
      </c>
      <c r="E502" s="221" t="s">
        <v>650</v>
      </c>
      <c r="F502" s="222" t="s">
        <v>651</v>
      </c>
      <c r="G502" s="223" t="s">
        <v>372</v>
      </c>
      <c r="H502" s="224">
        <v>1</v>
      </c>
      <c r="I502" s="225"/>
      <c r="J502" s="226">
        <f>ROUND(I502*H502,2)</f>
        <v>0</v>
      </c>
      <c r="K502" s="227"/>
      <c r="L502" s="45"/>
      <c r="M502" s="228" t="s">
        <v>1</v>
      </c>
      <c r="N502" s="229" t="s">
        <v>38</v>
      </c>
      <c r="O502" s="92"/>
      <c r="P502" s="230">
        <f>O502*H502</f>
        <v>0</v>
      </c>
      <c r="Q502" s="230">
        <v>0</v>
      </c>
      <c r="R502" s="230">
        <f>Q502*H502</f>
        <v>0</v>
      </c>
      <c r="S502" s="230">
        <v>0</v>
      </c>
      <c r="T502" s="231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2" t="s">
        <v>123</v>
      </c>
      <c r="AT502" s="232" t="s">
        <v>119</v>
      </c>
      <c r="AU502" s="232" t="s">
        <v>82</v>
      </c>
      <c r="AY502" s="18" t="s">
        <v>116</v>
      </c>
      <c r="BE502" s="233">
        <f>IF(N502="základní",J502,0)</f>
        <v>0</v>
      </c>
      <c r="BF502" s="233">
        <f>IF(N502="snížená",J502,0)</f>
        <v>0</v>
      </c>
      <c r="BG502" s="233">
        <f>IF(N502="zákl. přenesená",J502,0)</f>
        <v>0</v>
      </c>
      <c r="BH502" s="233">
        <f>IF(N502="sníž. přenesená",J502,0)</f>
        <v>0</v>
      </c>
      <c r="BI502" s="233">
        <f>IF(N502="nulová",J502,0)</f>
        <v>0</v>
      </c>
      <c r="BJ502" s="18" t="s">
        <v>80</v>
      </c>
      <c r="BK502" s="233">
        <f>ROUND(I502*H502,2)</f>
        <v>0</v>
      </c>
      <c r="BL502" s="18" t="s">
        <v>123</v>
      </c>
      <c r="BM502" s="232" t="s">
        <v>652</v>
      </c>
    </row>
    <row r="503" s="2" customFormat="1">
      <c r="A503" s="39"/>
      <c r="B503" s="40"/>
      <c r="C503" s="41"/>
      <c r="D503" s="234" t="s">
        <v>124</v>
      </c>
      <c r="E503" s="41"/>
      <c r="F503" s="235" t="s">
        <v>651</v>
      </c>
      <c r="G503" s="41"/>
      <c r="H503" s="41"/>
      <c r="I503" s="236"/>
      <c r="J503" s="41"/>
      <c r="K503" s="41"/>
      <c r="L503" s="45"/>
      <c r="M503" s="237"/>
      <c r="N503" s="238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124</v>
      </c>
      <c r="AU503" s="18" t="s">
        <v>82</v>
      </c>
    </row>
    <row r="504" s="2" customFormat="1" ht="21.75" customHeight="1">
      <c r="A504" s="39"/>
      <c r="B504" s="40"/>
      <c r="C504" s="275" t="s">
        <v>653</v>
      </c>
      <c r="D504" s="275" t="s">
        <v>251</v>
      </c>
      <c r="E504" s="276" t="s">
        <v>654</v>
      </c>
      <c r="F504" s="277" t="s">
        <v>655</v>
      </c>
      <c r="G504" s="278" t="s">
        <v>372</v>
      </c>
      <c r="H504" s="279">
        <v>1</v>
      </c>
      <c r="I504" s="280"/>
      <c r="J504" s="281">
        <f>ROUND(I504*H504,2)</f>
        <v>0</v>
      </c>
      <c r="K504" s="282"/>
      <c r="L504" s="283"/>
      <c r="M504" s="284" t="s">
        <v>1</v>
      </c>
      <c r="N504" s="285" t="s">
        <v>38</v>
      </c>
      <c r="O504" s="92"/>
      <c r="P504" s="230">
        <f>O504*H504</f>
        <v>0</v>
      </c>
      <c r="Q504" s="230">
        <v>0</v>
      </c>
      <c r="R504" s="230">
        <f>Q504*H504</f>
        <v>0</v>
      </c>
      <c r="S504" s="230">
        <v>0</v>
      </c>
      <c r="T504" s="231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2" t="s">
        <v>135</v>
      </c>
      <c r="AT504" s="232" t="s">
        <v>251</v>
      </c>
      <c r="AU504" s="232" t="s">
        <v>82</v>
      </c>
      <c r="AY504" s="18" t="s">
        <v>116</v>
      </c>
      <c r="BE504" s="233">
        <f>IF(N504="základní",J504,0)</f>
        <v>0</v>
      </c>
      <c r="BF504" s="233">
        <f>IF(N504="snížená",J504,0)</f>
        <v>0</v>
      </c>
      <c r="BG504" s="233">
        <f>IF(N504="zákl. přenesená",J504,0)</f>
        <v>0</v>
      </c>
      <c r="BH504" s="233">
        <f>IF(N504="sníž. přenesená",J504,0)</f>
        <v>0</v>
      </c>
      <c r="BI504" s="233">
        <f>IF(N504="nulová",J504,0)</f>
        <v>0</v>
      </c>
      <c r="BJ504" s="18" t="s">
        <v>80</v>
      </c>
      <c r="BK504" s="233">
        <f>ROUND(I504*H504,2)</f>
        <v>0</v>
      </c>
      <c r="BL504" s="18" t="s">
        <v>123</v>
      </c>
      <c r="BM504" s="232" t="s">
        <v>656</v>
      </c>
    </row>
    <row r="505" s="2" customFormat="1">
      <c r="A505" s="39"/>
      <c r="B505" s="40"/>
      <c r="C505" s="41"/>
      <c r="D505" s="234" t="s">
        <v>124</v>
      </c>
      <c r="E505" s="41"/>
      <c r="F505" s="235" t="s">
        <v>655</v>
      </c>
      <c r="G505" s="41"/>
      <c r="H505" s="41"/>
      <c r="I505" s="236"/>
      <c r="J505" s="41"/>
      <c r="K505" s="41"/>
      <c r="L505" s="45"/>
      <c r="M505" s="237"/>
      <c r="N505" s="238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124</v>
      </c>
      <c r="AU505" s="18" t="s">
        <v>82</v>
      </c>
    </row>
    <row r="506" s="2" customFormat="1" ht="16.5" customHeight="1">
      <c r="A506" s="39"/>
      <c r="B506" s="40"/>
      <c r="C506" s="220" t="s">
        <v>424</v>
      </c>
      <c r="D506" s="220" t="s">
        <v>119</v>
      </c>
      <c r="E506" s="221" t="s">
        <v>657</v>
      </c>
      <c r="F506" s="222" t="s">
        <v>658</v>
      </c>
      <c r="G506" s="223" t="s">
        <v>372</v>
      </c>
      <c r="H506" s="224">
        <v>1</v>
      </c>
      <c r="I506" s="225"/>
      <c r="J506" s="226">
        <f>ROUND(I506*H506,2)</f>
        <v>0</v>
      </c>
      <c r="K506" s="227"/>
      <c r="L506" s="45"/>
      <c r="M506" s="228" t="s">
        <v>1</v>
      </c>
      <c r="N506" s="229" t="s">
        <v>38</v>
      </c>
      <c r="O506" s="92"/>
      <c r="P506" s="230">
        <f>O506*H506</f>
        <v>0</v>
      </c>
      <c r="Q506" s="230">
        <v>0</v>
      </c>
      <c r="R506" s="230">
        <f>Q506*H506</f>
        <v>0</v>
      </c>
      <c r="S506" s="230">
        <v>0</v>
      </c>
      <c r="T506" s="231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2" t="s">
        <v>123</v>
      </c>
      <c r="AT506" s="232" t="s">
        <v>119</v>
      </c>
      <c r="AU506" s="232" t="s">
        <v>82</v>
      </c>
      <c r="AY506" s="18" t="s">
        <v>116</v>
      </c>
      <c r="BE506" s="233">
        <f>IF(N506="základní",J506,0)</f>
        <v>0</v>
      </c>
      <c r="BF506" s="233">
        <f>IF(N506="snížená",J506,0)</f>
        <v>0</v>
      </c>
      <c r="BG506" s="233">
        <f>IF(N506="zákl. přenesená",J506,0)</f>
        <v>0</v>
      </c>
      <c r="BH506" s="233">
        <f>IF(N506="sníž. přenesená",J506,0)</f>
        <v>0</v>
      </c>
      <c r="BI506" s="233">
        <f>IF(N506="nulová",J506,0)</f>
        <v>0</v>
      </c>
      <c r="BJ506" s="18" t="s">
        <v>80</v>
      </c>
      <c r="BK506" s="233">
        <f>ROUND(I506*H506,2)</f>
        <v>0</v>
      </c>
      <c r="BL506" s="18" t="s">
        <v>123</v>
      </c>
      <c r="BM506" s="232" t="s">
        <v>659</v>
      </c>
    </row>
    <row r="507" s="2" customFormat="1">
      <c r="A507" s="39"/>
      <c r="B507" s="40"/>
      <c r="C507" s="41"/>
      <c r="D507" s="234" t="s">
        <v>124</v>
      </c>
      <c r="E507" s="41"/>
      <c r="F507" s="235" t="s">
        <v>658</v>
      </c>
      <c r="G507" s="41"/>
      <c r="H507" s="41"/>
      <c r="I507" s="236"/>
      <c r="J507" s="41"/>
      <c r="K507" s="41"/>
      <c r="L507" s="45"/>
      <c r="M507" s="237"/>
      <c r="N507" s="238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124</v>
      </c>
      <c r="AU507" s="18" t="s">
        <v>82</v>
      </c>
    </row>
    <row r="508" s="2" customFormat="1" ht="37.8" customHeight="1">
      <c r="A508" s="39"/>
      <c r="B508" s="40"/>
      <c r="C508" s="220" t="s">
        <v>660</v>
      </c>
      <c r="D508" s="220" t="s">
        <v>119</v>
      </c>
      <c r="E508" s="221" t="s">
        <v>661</v>
      </c>
      <c r="F508" s="222" t="s">
        <v>662</v>
      </c>
      <c r="G508" s="223" t="s">
        <v>372</v>
      </c>
      <c r="H508" s="224">
        <v>3</v>
      </c>
      <c r="I508" s="225"/>
      <c r="J508" s="226">
        <f>ROUND(I508*H508,2)</f>
        <v>0</v>
      </c>
      <c r="K508" s="227"/>
      <c r="L508" s="45"/>
      <c r="M508" s="228" t="s">
        <v>1</v>
      </c>
      <c r="N508" s="229" t="s">
        <v>38</v>
      </c>
      <c r="O508" s="92"/>
      <c r="P508" s="230">
        <f>O508*H508</f>
        <v>0</v>
      </c>
      <c r="Q508" s="230">
        <v>0</v>
      </c>
      <c r="R508" s="230">
        <f>Q508*H508</f>
        <v>0</v>
      </c>
      <c r="S508" s="230">
        <v>0</v>
      </c>
      <c r="T508" s="231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2" t="s">
        <v>123</v>
      </c>
      <c r="AT508" s="232" t="s">
        <v>119</v>
      </c>
      <c r="AU508" s="232" t="s">
        <v>82</v>
      </c>
      <c r="AY508" s="18" t="s">
        <v>116</v>
      </c>
      <c r="BE508" s="233">
        <f>IF(N508="základní",J508,0)</f>
        <v>0</v>
      </c>
      <c r="BF508" s="233">
        <f>IF(N508="snížená",J508,0)</f>
        <v>0</v>
      </c>
      <c r="BG508" s="233">
        <f>IF(N508="zákl. přenesená",J508,0)</f>
        <v>0</v>
      </c>
      <c r="BH508" s="233">
        <f>IF(N508="sníž. přenesená",J508,0)</f>
        <v>0</v>
      </c>
      <c r="BI508" s="233">
        <f>IF(N508="nulová",J508,0)</f>
        <v>0</v>
      </c>
      <c r="BJ508" s="18" t="s">
        <v>80</v>
      </c>
      <c r="BK508" s="233">
        <f>ROUND(I508*H508,2)</f>
        <v>0</v>
      </c>
      <c r="BL508" s="18" t="s">
        <v>123</v>
      </c>
      <c r="BM508" s="232" t="s">
        <v>663</v>
      </c>
    </row>
    <row r="509" s="2" customFormat="1">
      <c r="A509" s="39"/>
      <c r="B509" s="40"/>
      <c r="C509" s="41"/>
      <c r="D509" s="234" t="s">
        <v>124</v>
      </c>
      <c r="E509" s="41"/>
      <c r="F509" s="235" t="s">
        <v>662</v>
      </c>
      <c r="G509" s="41"/>
      <c r="H509" s="41"/>
      <c r="I509" s="236"/>
      <c r="J509" s="41"/>
      <c r="K509" s="41"/>
      <c r="L509" s="45"/>
      <c r="M509" s="237"/>
      <c r="N509" s="238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124</v>
      </c>
      <c r="AU509" s="18" t="s">
        <v>82</v>
      </c>
    </row>
    <row r="510" s="2" customFormat="1" ht="37.8" customHeight="1">
      <c r="A510" s="39"/>
      <c r="B510" s="40"/>
      <c r="C510" s="220" t="s">
        <v>428</v>
      </c>
      <c r="D510" s="220" t="s">
        <v>119</v>
      </c>
      <c r="E510" s="221" t="s">
        <v>664</v>
      </c>
      <c r="F510" s="222" t="s">
        <v>665</v>
      </c>
      <c r="G510" s="223" t="s">
        <v>372</v>
      </c>
      <c r="H510" s="224">
        <v>3</v>
      </c>
      <c r="I510" s="225"/>
      <c r="J510" s="226">
        <f>ROUND(I510*H510,2)</f>
        <v>0</v>
      </c>
      <c r="K510" s="227"/>
      <c r="L510" s="45"/>
      <c r="M510" s="228" t="s">
        <v>1</v>
      </c>
      <c r="N510" s="229" t="s">
        <v>38</v>
      </c>
      <c r="O510" s="92"/>
      <c r="P510" s="230">
        <f>O510*H510</f>
        <v>0</v>
      </c>
      <c r="Q510" s="230">
        <v>0</v>
      </c>
      <c r="R510" s="230">
        <f>Q510*H510</f>
        <v>0</v>
      </c>
      <c r="S510" s="230">
        <v>0</v>
      </c>
      <c r="T510" s="231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2" t="s">
        <v>123</v>
      </c>
      <c r="AT510" s="232" t="s">
        <v>119</v>
      </c>
      <c r="AU510" s="232" t="s">
        <v>82</v>
      </c>
      <c r="AY510" s="18" t="s">
        <v>116</v>
      </c>
      <c r="BE510" s="233">
        <f>IF(N510="základní",J510,0)</f>
        <v>0</v>
      </c>
      <c r="BF510" s="233">
        <f>IF(N510="snížená",J510,0)</f>
        <v>0</v>
      </c>
      <c r="BG510" s="233">
        <f>IF(N510="zákl. přenesená",J510,0)</f>
        <v>0</v>
      </c>
      <c r="BH510" s="233">
        <f>IF(N510="sníž. přenesená",J510,0)</f>
        <v>0</v>
      </c>
      <c r="BI510" s="233">
        <f>IF(N510="nulová",J510,0)</f>
        <v>0</v>
      </c>
      <c r="BJ510" s="18" t="s">
        <v>80</v>
      </c>
      <c r="BK510" s="233">
        <f>ROUND(I510*H510,2)</f>
        <v>0</v>
      </c>
      <c r="BL510" s="18" t="s">
        <v>123</v>
      </c>
      <c r="BM510" s="232" t="s">
        <v>666</v>
      </c>
    </row>
    <row r="511" s="2" customFormat="1">
      <c r="A511" s="39"/>
      <c r="B511" s="40"/>
      <c r="C511" s="41"/>
      <c r="D511" s="234" t="s">
        <v>124</v>
      </c>
      <c r="E511" s="41"/>
      <c r="F511" s="235" t="s">
        <v>665</v>
      </c>
      <c r="G511" s="41"/>
      <c r="H511" s="41"/>
      <c r="I511" s="236"/>
      <c r="J511" s="41"/>
      <c r="K511" s="41"/>
      <c r="L511" s="45"/>
      <c r="M511" s="237"/>
      <c r="N511" s="238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124</v>
      </c>
      <c r="AU511" s="18" t="s">
        <v>82</v>
      </c>
    </row>
    <row r="512" s="2" customFormat="1" ht="37.8" customHeight="1">
      <c r="A512" s="39"/>
      <c r="B512" s="40"/>
      <c r="C512" s="220" t="s">
        <v>667</v>
      </c>
      <c r="D512" s="220" t="s">
        <v>119</v>
      </c>
      <c r="E512" s="221" t="s">
        <v>668</v>
      </c>
      <c r="F512" s="222" t="s">
        <v>669</v>
      </c>
      <c r="G512" s="223" t="s">
        <v>372</v>
      </c>
      <c r="H512" s="224">
        <v>3</v>
      </c>
      <c r="I512" s="225"/>
      <c r="J512" s="226">
        <f>ROUND(I512*H512,2)</f>
        <v>0</v>
      </c>
      <c r="K512" s="227"/>
      <c r="L512" s="45"/>
      <c r="M512" s="228" t="s">
        <v>1</v>
      </c>
      <c r="N512" s="229" t="s">
        <v>38</v>
      </c>
      <c r="O512" s="92"/>
      <c r="P512" s="230">
        <f>O512*H512</f>
        <v>0</v>
      </c>
      <c r="Q512" s="230">
        <v>0</v>
      </c>
      <c r="R512" s="230">
        <f>Q512*H512</f>
        <v>0</v>
      </c>
      <c r="S512" s="230">
        <v>0</v>
      </c>
      <c r="T512" s="231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2" t="s">
        <v>123</v>
      </c>
      <c r="AT512" s="232" t="s">
        <v>119</v>
      </c>
      <c r="AU512" s="232" t="s">
        <v>82</v>
      </c>
      <c r="AY512" s="18" t="s">
        <v>116</v>
      </c>
      <c r="BE512" s="233">
        <f>IF(N512="základní",J512,0)</f>
        <v>0</v>
      </c>
      <c r="BF512" s="233">
        <f>IF(N512="snížená",J512,0)</f>
        <v>0</v>
      </c>
      <c r="BG512" s="233">
        <f>IF(N512="zákl. přenesená",J512,0)</f>
        <v>0</v>
      </c>
      <c r="BH512" s="233">
        <f>IF(N512="sníž. přenesená",J512,0)</f>
        <v>0</v>
      </c>
      <c r="BI512" s="233">
        <f>IF(N512="nulová",J512,0)</f>
        <v>0</v>
      </c>
      <c r="BJ512" s="18" t="s">
        <v>80</v>
      </c>
      <c r="BK512" s="233">
        <f>ROUND(I512*H512,2)</f>
        <v>0</v>
      </c>
      <c r="BL512" s="18" t="s">
        <v>123</v>
      </c>
      <c r="BM512" s="232" t="s">
        <v>670</v>
      </c>
    </row>
    <row r="513" s="2" customFormat="1">
      <c r="A513" s="39"/>
      <c r="B513" s="40"/>
      <c r="C513" s="41"/>
      <c r="D513" s="234" t="s">
        <v>124</v>
      </c>
      <c r="E513" s="41"/>
      <c r="F513" s="235" t="s">
        <v>669</v>
      </c>
      <c r="G513" s="41"/>
      <c r="H513" s="41"/>
      <c r="I513" s="236"/>
      <c r="J513" s="41"/>
      <c r="K513" s="41"/>
      <c r="L513" s="45"/>
      <c r="M513" s="237"/>
      <c r="N513" s="238"/>
      <c r="O513" s="92"/>
      <c r="P513" s="92"/>
      <c r="Q513" s="92"/>
      <c r="R513" s="92"/>
      <c r="S513" s="92"/>
      <c r="T513" s="93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124</v>
      </c>
      <c r="AU513" s="18" t="s">
        <v>82</v>
      </c>
    </row>
    <row r="514" s="2" customFormat="1" ht="44.25" customHeight="1">
      <c r="A514" s="39"/>
      <c r="B514" s="40"/>
      <c r="C514" s="220" t="s">
        <v>431</v>
      </c>
      <c r="D514" s="220" t="s">
        <v>119</v>
      </c>
      <c r="E514" s="221" t="s">
        <v>671</v>
      </c>
      <c r="F514" s="222" t="s">
        <v>672</v>
      </c>
      <c r="G514" s="223" t="s">
        <v>372</v>
      </c>
      <c r="H514" s="224">
        <v>6</v>
      </c>
      <c r="I514" s="225"/>
      <c r="J514" s="226">
        <f>ROUND(I514*H514,2)</f>
        <v>0</v>
      </c>
      <c r="K514" s="227"/>
      <c r="L514" s="45"/>
      <c r="M514" s="228" t="s">
        <v>1</v>
      </c>
      <c r="N514" s="229" t="s">
        <v>38</v>
      </c>
      <c r="O514" s="92"/>
      <c r="P514" s="230">
        <f>O514*H514</f>
        <v>0</v>
      </c>
      <c r="Q514" s="230">
        <v>0</v>
      </c>
      <c r="R514" s="230">
        <f>Q514*H514</f>
        <v>0</v>
      </c>
      <c r="S514" s="230">
        <v>0</v>
      </c>
      <c r="T514" s="231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2" t="s">
        <v>123</v>
      </c>
      <c r="AT514" s="232" t="s">
        <v>119</v>
      </c>
      <c r="AU514" s="232" t="s">
        <v>82</v>
      </c>
      <c r="AY514" s="18" t="s">
        <v>116</v>
      </c>
      <c r="BE514" s="233">
        <f>IF(N514="základní",J514,0)</f>
        <v>0</v>
      </c>
      <c r="BF514" s="233">
        <f>IF(N514="snížená",J514,0)</f>
        <v>0</v>
      </c>
      <c r="BG514" s="233">
        <f>IF(N514="zákl. přenesená",J514,0)</f>
        <v>0</v>
      </c>
      <c r="BH514" s="233">
        <f>IF(N514="sníž. přenesená",J514,0)</f>
        <v>0</v>
      </c>
      <c r="BI514" s="233">
        <f>IF(N514="nulová",J514,0)</f>
        <v>0</v>
      </c>
      <c r="BJ514" s="18" t="s">
        <v>80</v>
      </c>
      <c r="BK514" s="233">
        <f>ROUND(I514*H514,2)</f>
        <v>0</v>
      </c>
      <c r="BL514" s="18" t="s">
        <v>123</v>
      </c>
      <c r="BM514" s="232" t="s">
        <v>673</v>
      </c>
    </row>
    <row r="515" s="2" customFormat="1">
      <c r="A515" s="39"/>
      <c r="B515" s="40"/>
      <c r="C515" s="41"/>
      <c r="D515" s="234" t="s">
        <v>124</v>
      </c>
      <c r="E515" s="41"/>
      <c r="F515" s="235" t="s">
        <v>672</v>
      </c>
      <c r="G515" s="41"/>
      <c r="H515" s="41"/>
      <c r="I515" s="236"/>
      <c r="J515" s="41"/>
      <c r="K515" s="41"/>
      <c r="L515" s="45"/>
      <c r="M515" s="237"/>
      <c r="N515" s="238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124</v>
      </c>
      <c r="AU515" s="18" t="s">
        <v>82</v>
      </c>
    </row>
    <row r="516" s="2" customFormat="1" ht="16.5" customHeight="1">
      <c r="A516" s="39"/>
      <c r="B516" s="40"/>
      <c r="C516" s="220" t="s">
        <v>674</v>
      </c>
      <c r="D516" s="220" t="s">
        <v>119</v>
      </c>
      <c r="E516" s="221" t="s">
        <v>675</v>
      </c>
      <c r="F516" s="222" t="s">
        <v>676</v>
      </c>
      <c r="G516" s="223" t="s">
        <v>372</v>
      </c>
      <c r="H516" s="224">
        <v>1</v>
      </c>
      <c r="I516" s="225"/>
      <c r="J516" s="226">
        <f>ROUND(I516*H516,2)</f>
        <v>0</v>
      </c>
      <c r="K516" s="227"/>
      <c r="L516" s="45"/>
      <c r="M516" s="228" t="s">
        <v>1</v>
      </c>
      <c r="N516" s="229" t="s">
        <v>38</v>
      </c>
      <c r="O516" s="92"/>
      <c r="P516" s="230">
        <f>O516*H516</f>
        <v>0</v>
      </c>
      <c r="Q516" s="230">
        <v>0</v>
      </c>
      <c r="R516" s="230">
        <f>Q516*H516</f>
        <v>0</v>
      </c>
      <c r="S516" s="230">
        <v>0</v>
      </c>
      <c r="T516" s="231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2" t="s">
        <v>123</v>
      </c>
      <c r="AT516" s="232" t="s">
        <v>119</v>
      </c>
      <c r="AU516" s="232" t="s">
        <v>82</v>
      </c>
      <c r="AY516" s="18" t="s">
        <v>116</v>
      </c>
      <c r="BE516" s="233">
        <f>IF(N516="základní",J516,0)</f>
        <v>0</v>
      </c>
      <c r="BF516" s="233">
        <f>IF(N516="snížená",J516,0)</f>
        <v>0</v>
      </c>
      <c r="BG516" s="233">
        <f>IF(N516="zákl. přenesená",J516,0)</f>
        <v>0</v>
      </c>
      <c r="BH516" s="233">
        <f>IF(N516="sníž. přenesená",J516,0)</f>
        <v>0</v>
      </c>
      <c r="BI516" s="233">
        <f>IF(N516="nulová",J516,0)</f>
        <v>0</v>
      </c>
      <c r="BJ516" s="18" t="s">
        <v>80</v>
      </c>
      <c r="BK516" s="233">
        <f>ROUND(I516*H516,2)</f>
        <v>0</v>
      </c>
      <c r="BL516" s="18" t="s">
        <v>123</v>
      </c>
      <c r="BM516" s="232" t="s">
        <v>677</v>
      </c>
    </row>
    <row r="517" s="2" customFormat="1">
      <c r="A517" s="39"/>
      <c r="B517" s="40"/>
      <c r="C517" s="41"/>
      <c r="D517" s="234" t="s">
        <v>124</v>
      </c>
      <c r="E517" s="41"/>
      <c r="F517" s="235" t="s">
        <v>676</v>
      </c>
      <c r="G517" s="41"/>
      <c r="H517" s="41"/>
      <c r="I517" s="236"/>
      <c r="J517" s="41"/>
      <c r="K517" s="41"/>
      <c r="L517" s="45"/>
      <c r="M517" s="237"/>
      <c r="N517" s="238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124</v>
      </c>
      <c r="AU517" s="18" t="s">
        <v>82</v>
      </c>
    </row>
    <row r="518" s="2" customFormat="1" ht="37.8" customHeight="1">
      <c r="A518" s="39"/>
      <c r="B518" s="40"/>
      <c r="C518" s="220" t="s">
        <v>435</v>
      </c>
      <c r="D518" s="220" t="s">
        <v>119</v>
      </c>
      <c r="E518" s="221" t="s">
        <v>678</v>
      </c>
      <c r="F518" s="222" t="s">
        <v>679</v>
      </c>
      <c r="G518" s="223" t="s">
        <v>372</v>
      </c>
      <c r="H518" s="224">
        <v>5</v>
      </c>
      <c r="I518" s="225"/>
      <c r="J518" s="226">
        <f>ROUND(I518*H518,2)</f>
        <v>0</v>
      </c>
      <c r="K518" s="227"/>
      <c r="L518" s="45"/>
      <c r="M518" s="228" t="s">
        <v>1</v>
      </c>
      <c r="N518" s="229" t="s">
        <v>38</v>
      </c>
      <c r="O518" s="92"/>
      <c r="P518" s="230">
        <f>O518*H518</f>
        <v>0</v>
      </c>
      <c r="Q518" s="230">
        <v>0</v>
      </c>
      <c r="R518" s="230">
        <f>Q518*H518</f>
        <v>0</v>
      </c>
      <c r="S518" s="230">
        <v>0</v>
      </c>
      <c r="T518" s="231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2" t="s">
        <v>123</v>
      </c>
      <c r="AT518" s="232" t="s">
        <v>119</v>
      </c>
      <c r="AU518" s="232" t="s">
        <v>82</v>
      </c>
      <c r="AY518" s="18" t="s">
        <v>116</v>
      </c>
      <c r="BE518" s="233">
        <f>IF(N518="základní",J518,0)</f>
        <v>0</v>
      </c>
      <c r="BF518" s="233">
        <f>IF(N518="snížená",J518,0)</f>
        <v>0</v>
      </c>
      <c r="BG518" s="233">
        <f>IF(N518="zákl. přenesená",J518,0)</f>
        <v>0</v>
      </c>
      <c r="BH518" s="233">
        <f>IF(N518="sníž. přenesená",J518,0)</f>
        <v>0</v>
      </c>
      <c r="BI518" s="233">
        <f>IF(N518="nulová",J518,0)</f>
        <v>0</v>
      </c>
      <c r="BJ518" s="18" t="s">
        <v>80</v>
      </c>
      <c r="BK518" s="233">
        <f>ROUND(I518*H518,2)</f>
        <v>0</v>
      </c>
      <c r="BL518" s="18" t="s">
        <v>123</v>
      </c>
      <c r="BM518" s="232" t="s">
        <v>680</v>
      </c>
    </row>
    <row r="519" s="2" customFormat="1">
      <c r="A519" s="39"/>
      <c r="B519" s="40"/>
      <c r="C519" s="41"/>
      <c r="D519" s="234" t="s">
        <v>124</v>
      </c>
      <c r="E519" s="41"/>
      <c r="F519" s="235" t="s">
        <v>679</v>
      </c>
      <c r="G519" s="41"/>
      <c r="H519" s="41"/>
      <c r="I519" s="236"/>
      <c r="J519" s="41"/>
      <c r="K519" s="41"/>
      <c r="L519" s="45"/>
      <c r="M519" s="237"/>
      <c r="N519" s="238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124</v>
      </c>
      <c r="AU519" s="18" t="s">
        <v>82</v>
      </c>
    </row>
    <row r="520" s="2" customFormat="1" ht="44.25" customHeight="1">
      <c r="A520" s="39"/>
      <c r="B520" s="40"/>
      <c r="C520" s="220" t="s">
        <v>681</v>
      </c>
      <c r="D520" s="220" t="s">
        <v>119</v>
      </c>
      <c r="E520" s="221" t="s">
        <v>682</v>
      </c>
      <c r="F520" s="222" t="s">
        <v>683</v>
      </c>
      <c r="G520" s="223" t="s">
        <v>372</v>
      </c>
      <c r="H520" s="224">
        <v>1</v>
      </c>
      <c r="I520" s="225"/>
      <c r="J520" s="226">
        <f>ROUND(I520*H520,2)</f>
        <v>0</v>
      </c>
      <c r="K520" s="227"/>
      <c r="L520" s="45"/>
      <c r="M520" s="228" t="s">
        <v>1</v>
      </c>
      <c r="N520" s="229" t="s">
        <v>38</v>
      </c>
      <c r="O520" s="92"/>
      <c r="P520" s="230">
        <f>O520*H520</f>
        <v>0</v>
      </c>
      <c r="Q520" s="230">
        <v>0</v>
      </c>
      <c r="R520" s="230">
        <f>Q520*H520</f>
        <v>0</v>
      </c>
      <c r="S520" s="230">
        <v>0</v>
      </c>
      <c r="T520" s="231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2" t="s">
        <v>123</v>
      </c>
      <c r="AT520" s="232" t="s">
        <v>119</v>
      </c>
      <c r="AU520" s="232" t="s">
        <v>82</v>
      </c>
      <c r="AY520" s="18" t="s">
        <v>116</v>
      </c>
      <c r="BE520" s="233">
        <f>IF(N520="základní",J520,0)</f>
        <v>0</v>
      </c>
      <c r="BF520" s="233">
        <f>IF(N520="snížená",J520,0)</f>
        <v>0</v>
      </c>
      <c r="BG520" s="233">
        <f>IF(N520="zákl. přenesená",J520,0)</f>
        <v>0</v>
      </c>
      <c r="BH520" s="233">
        <f>IF(N520="sníž. přenesená",J520,0)</f>
        <v>0</v>
      </c>
      <c r="BI520" s="233">
        <f>IF(N520="nulová",J520,0)</f>
        <v>0</v>
      </c>
      <c r="BJ520" s="18" t="s">
        <v>80</v>
      </c>
      <c r="BK520" s="233">
        <f>ROUND(I520*H520,2)</f>
        <v>0</v>
      </c>
      <c r="BL520" s="18" t="s">
        <v>123</v>
      </c>
      <c r="BM520" s="232" t="s">
        <v>684</v>
      </c>
    </row>
    <row r="521" s="2" customFormat="1">
      <c r="A521" s="39"/>
      <c r="B521" s="40"/>
      <c r="C521" s="41"/>
      <c r="D521" s="234" t="s">
        <v>124</v>
      </c>
      <c r="E521" s="41"/>
      <c r="F521" s="235" t="s">
        <v>683</v>
      </c>
      <c r="G521" s="41"/>
      <c r="H521" s="41"/>
      <c r="I521" s="236"/>
      <c r="J521" s="41"/>
      <c r="K521" s="41"/>
      <c r="L521" s="45"/>
      <c r="M521" s="237"/>
      <c r="N521" s="238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124</v>
      </c>
      <c r="AU521" s="18" t="s">
        <v>82</v>
      </c>
    </row>
    <row r="522" s="2" customFormat="1" ht="37.8" customHeight="1">
      <c r="A522" s="39"/>
      <c r="B522" s="40"/>
      <c r="C522" s="220" t="s">
        <v>438</v>
      </c>
      <c r="D522" s="220" t="s">
        <v>119</v>
      </c>
      <c r="E522" s="221" t="s">
        <v>685</v>
      </c>
      <c r="F522" s="222" t="s">
        <v>686</v>
      </c>
      <c r="G522" s="223" t="s">
        <v>372</v>
      </c>
      <c r="H522" s="224">
        <v>1</v>
      </c>
      <c r="I522" s="225"/>
      <c r="J522" s="226">
        <f>ROUND(I522*H522,2)</f>
        <v>0</v>
      </c>
      <c r="K522" s="227"/>
      <c r="L522" s="45"/>
      <c r="M522" s="228" t="s">
        <v>1</v>
      </c>
      <c r="N522" s="229" t="s">
        <v>38</v>
      </c>
      <c r="O522" s="92"/>
      <c r="P522" s="230">
        <f>O522*H522</f>
        <v>0</v>
      </c>
      <c r="Q522" s="230">
        <v>0</v>
      </c>
      <c r="R522" s="230">
        <f>Q522*H522</f>
        <v>0</v>
      </c>
      <c r="S522" s="230">
        <v>0</v>
      </c>
      <c r="T522" s="231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2" t="s">
        <v>123</v>
      </c>
      <c r="AT522" s="232" t="s">
        <v>119</v>
      </c>
      <c r="AU522" s="232" t="s">
        <v>82</v>
      </c>
      <c r="AY522" s="18" t="s">
        <v>116</v>
      </c>
      <c r="BE522" s="233">
        <f>IF(N522="základní",J522,0)</f>
        <v>0</v>
      </c>
      <c r="BF522" s="233">
        <f>IF(N522="snížená",J522,0)</f>
        <v>0</v>
      </c>
      <c r="BG522" s="233">
        <f>IF(N522="zákl. přenesená",J522,0)</f>
        <v>0</v>
      </c>
      <c r="BH522" s="233">
        <f>IF(N522="sníž. přenesená",J522,0)</f>
        <v>0</v>
      </c>
      <c r="BI522" s="233">
        <f>IF(N522="nulová",J522,0)</f>
        <v>0</v>
      </c>
      <c r="BJ522" s="18" t="s">
        <v>80</v>
      </c>
      <c r="BK522" s="233">
        <f>ROUND(I522*H522,2)</f>
        <v>0</v>
      </c>
      <c r="BL522" s="18" t="s">
        <v>123</v>
      </c>
      <c r="BM522" s="232" t="s">
        <v>687</v>
      </c>
    </row>
    <row r="523" s="2" customFormat="1">
      <c r="A523" s="39"/>
      <c r="B523" s="40"/>
      <c r="C523" s="41"/>
      <c r="D523" s="234" t="s">
        <v>124</v>
      </c>
      <c r="E523" s="41"/>
      <c r="F523" s="235" t="s">
        <v>686</v>
      </c>
      <c r="G523" s="41"/>
      <c r="H523" s="41"/>
      <c r="I523" s="236"/>
      <c r="J523" s="41"/>
      <c r="K523" s="41"/>
      <c r="L523" s="45"/>
      <c r="M523" s="237"/>
      <c r="N523" s="238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124</v>
      </c>
      <c r="AU523" s="18" t="s">
        <v>82</v>
      </c>
    </row>
    <row r="524" s="2" customFormat="1" ht="37.8" customHeight="1">
      <c r="A524" s="39"/>
      <c r="B524" s="40"/>
      <c r="C524" s="220" t="s">
        <v>688</v>
      </c>
      <c r="D524" s="220" t="s">
        <v>119</v>
      </c>
      <c r="E524" s="221" t="s">
        <v>689</v>
      </c>
      <c r="F524" s="222" t="s">
        <v>690</v>
      </c>
      <c r="G524" s="223" t="s">
        <v>372</v>
      </c>
      <c r="H524" s="224">
        <v>2</v>
      </c>
      <c r="I524" s="225"/>
      <c r="J524" s="226">
        <f>ROUND(I524*H524,2)</f>
        <v>0</v>
      </c>
      <c r="K524" s="227"/>
      <c r="L524" s="45"/>
      <c r="M524" s="228" t="s">
        <v>1</v>
      </c>
      <c r="N524" s="229" t="s">
        <v>38</v>
      </c>
      <c r="O524" s="92"/>
      <c r="P524" s="230">
        <f>O524*H524</f>
        <v>0</v>
      </c>
      <c r="Q524" s="230">
        <v>0</v>
      </c>
      <c r="R524" s="230">
        <f>Q524*H524</f>
        <v>0</v>
      </c>
      <c r="S524" s="230">
        <v>0</v>
      </c>
      <c r="T524" s="231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2" t="s">
        <v>123</v>
      </c>
      <c r="AT524" s="232" t="s">
        <v>119</v>
      </c>
      <c r="AU524" s="232" t="s">
        <v>82</v>
      </c>
      <c r="AY524" s="18" t="s">
        <v>116</v>
      </c>
      <c r="BE524" s="233">
        <f>IF(N524="základní",J524,0)</f>
        <v>0</v>
      </c>
      <c r="BF524" s="233">
        <f>IF(N524="snížená",J524,0)</f>
        <v>0</v>
      </c>
      <c r="BG524" s="233">
        <f>IF(N524="zákl. přenesená",J524,0)</f>
        <v>0</v>
      </c>
      <c r="BH524" s="233">
        <f>IF(N524="sníž. přenesená",J524,0)</f>
        <v>0</v>
      </c>
      <c r="BI524" s="233">
        <f>IF(N524="nulová",J524,0)</f>
        <v>0</v>
      </c>
      <c r="BJ524" s="18" t="s">
        <v>80</v>
      </c>
      <c r="BK524" s="233">
        <f>ROUND(I524*H524,2)</f>
        <v>0</v>
      </c>
      <c r="BL524" s="18" t="s">
        <v>123</v>
      </c>
      <c r="BM524" s="232" t="s">
        <v>691</v>
      </c>
    </row>
    <row r="525" s="2" customFormat="1">
      <c r="A525" s="39"/>
      <c r="B525" s="40"/>
      <c r="C525" s="41"/>
      <c r="D525" s="234" t="s">
        <v>124</v>
      </c>
      <c r="E525" s="41"/>
      <c r="F525" s="235" t="s">
        <v>690</v>
      </c>
      <c r="G525" s="41"/>
      <c r="H525" s="41"/>
      <c r="I525" s="236"/>
      <c r="J525" s="41"/>
      <c r="K525" s="41"/>
      <c r="L525" s="45"/>
      <c r="M525" s="237"/>
      <c r="N525" s="238"/>
      <c r="O525" s="92"/>
      <c r="P525" s="92"/>
      <c r="Q525" s="92"/>
      <c r="R525" s="92"/>
      <c r="S525" s="92"/>
      <c r="T525" s="9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124</v>
      </c>
      <c r="AU525" s="18" t="s">
        <v>82</v>
      </c>
    </row>
    <row r="526" s="2" customFormat="1" ht="37.8" customHeight="1">
      <c r="A526" s="39"/>
      <c r="B526" s="40"/>
      <c r="C526" s="220" t="s">
        <v>442</v>
      </c>
      <c r="D526" s="220" t="s">
        <v>119</v>
      </c>
      <c r="E526" s="221" t="s">
        <v>692</v>
      </c>
      <c r="F526" s="222" t="s">
        <v>693</v>
      </c>
      <c r="G526" s="223" t="s">
        <v>372</v>
      </c>
      <c r="H526" s="224">
        <v>6</v>
      </c>
      <c r="I526" s="225"/>
      <c r="J526" s="226">
        <f>ROUND(I526*H526,2)</f>
        <v>0</v>
      </c>
      <c r="K526" s="227"/>
      <c r="L526" s="45"/>
      <c r="M526" s="228" t="s">
        <v>1</v>
      </c>
      <c r="N526" s="229" t="s">
        <v>38</v>
      </c>
      <c r="O526" s="92"/>
      <c r="P526" s="230">
        <f>O526*H526</f>
        <v>0</v>
      </c>
      <c r="Q526" s="230">
        <v>0</v>
      </c>
      <c r="R526" s="230">
        <f>Q526*H526</f>
        <v>0</v>
      </c>
      <c r="S526" s="230">
        <v>0</v>
      </c>
      <c r="T526" s="231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2" t="s">
        <v>123</v>
      </c>
      <c r="AT526" s="232" t="s">
        <v>119</v>
      </c>
      <c r="AU526" s="232" t="s">
        <v>82</v>
      </c>
      <c r="AY526" s="18" t="s">
        <v>116</v>
      </c>
      <c r="BE526" s="233">
        <f>IF(N526="základní",J526,0)</f>
        <v>0</v>
      </c>
      <c r="BF526" s="233">
        <f>IF(N526="snížená",J526,0)</f>
        <v>0</v>
      </c>
      <c r="BG526" s="233">
        <f>IF(N526="zákl. přenesená",J526,0)</f>
        <v>0</v>
      </c>
      <c r="BH526" s="233">
        <f>IF(N526="sníž. přenesená",J526,0)</f>
        <v>0</v>
      </c>
      <c r="BI526" s="233">
        <f>IF(N526="nulová",J526,0)</f>
        <v>0</v>
      </c>
      <c r="BJ526" s="18" t="s">
        <v>80</v>
      </c>
      <c r="BK526" s="233">
        <f>ROUND(I526*H526,2)</f>
        <v>0</v>
      </c>
      <c r="BL526" s="18" t="s">
        <v>123</v>
      </c>
      <c r="BM526" s="232" t="s">
        <v>694</v>
      </c>
    </row>
    <row r="527" s="2" customFormat="1">
      <c r="A527" s="39"/>
      <c r="B527" s="40"/>
      <c r="C527" s="41"/>
      <c r="D527" s="234" t="s">
        <v>124</v>
      </c>
      <c r="E527" s="41"/>
      <c r="F527" s="235" t="s">
        <v>693</v>
      </c>
      <c r="G527" s="41"/>
      <c r="H527" s="41"/>
      <c r="I527" s="236"/>
      <c r="J527" s="41"/>
      <c r="K527" s="41"/>
      <c r="L527" s="45"/>
      <c r="M527" s="237"/>
      <c r="N527" s="238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124</v>
      </c>
      <c r="AU527" s="18" t="s">
        <v>82</v>
      </c>
    </row>
    <row r="528" s="2" customFormat="1" ht="37.8" customHeight="1">
      <c r="A528" s="39"/>
      <c r="B528" s="40"/>
      <c r="C528" s="220" t="s">
        <v>695</v>
      </c>
      <c r="D528" s="220" t="s">
        <v>119</v>
      </c>
      <c r="E528" s="221" t="s">
        <v>696</v>
      </c>
      <c r="F528" s="222" t="s">
        <v>697</v>
      </c>
      <c r="G528" s="223" t="s">
        <v>372</v>
      </c>
      <c r="H528" s="224">
        <v>5</v>
      </c>
      <c r="I528" s="225"/>
      <c r="J528" s="226">
        <f>ROUND(I528*H528,2)</f>
        <v>0</v>
      </c>
      <c r="K528" s="227"/>
      <c r="L528" s="45"/>
      <c r="M528" s="228" t="s">
        <v>1</v>
      </c>
      <c r="N528" s="229" t="s">
        <v>38</v>
      </c>
      <c r="O528" s="92"/>
      <c r="P528" s="230">
        <f>O528*H528</f>
        <v>0</v>
      </c>
      <c r="Q528" s="230">
        <v>0</v>
      </c>
      <c r="R528" s="230">
        <f>Q528*H528</f>
        <v>0</v>
      </c>
      <c r="S528" s="230">
        <v>0</v>
      </c>
      <c r="T528" s="231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2" t="s">
        <v>123</v>
      </c>
      <c r="AT528" s="232" t="s">
        <v>119</v>
      </c>
      <c r="AU528" s="232" t="s">
        <v>82</v>
      </c>
      <c r="AY528" s="18" t="s">
        <v>116</v>
      </c>
      <c r="BE528" s="233">
        <f>IF(N528="základní",J528,0)</f>
        <v>0</v>
      </c>
      <c r="BF528" s="233">
        <f>IF(N528="snížená",J528,0)</f>
        <v>0</v>
      </c>
      <c r="BG528" s="233">
        <f>IF(N528="zákl. přenesená",J528,0)</f>
        <v>0</v>
      </c>
      <c r="BH528" s="233">
        <f>IF(N528="sníž. přenesená",J528,0)</f>
        <v>0</v>
      </c>
      <c r="BI528" s="233">
        <f>IF(N528="nulová",J528,0)</f>
        <v>0</v>
      </c>
      <c r="BJ528" s="18" t="s">
        <v>80</v>
      </c>
      <c r="BK528" s="233">
        <f>ROUND(I528*H528,2)</f>
        <v>0</v>
      </c>
      <c r="BL528" s="18" t="s">
        <v>123</v>
      </c>
      <c r="BM528" s="232" t="s">
        <v>698</v>
      </c>
    </row>
    <row r="529" s="2" customFormat="1">
      <c r="A529" s="39"/>
      <c r="B529" s="40"/>
      <c r="C529" s="41"/>
      <c r="D529" s="234" t="s">
        <v>124</v>
      </c>
      <c r="E529" s="41"/>
      <c r="F529" s="235" t="s">
        <v>697</v>
      </c>
      <c r="G529" s="41"/>
      <c r="H529" s="41"/>
      <c r="I529" s="236"/>
      <c r="J529" s="41"/>
      <c r="K529" s="41"/>
      <c r="L529" s="45"/>
      <c r="M529" s="237"/>
      <c r="N529" s="238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124</v>
      </c>
      <c r="AU529" s="18" t="s">
        <v>82</v>
      </c>
    </row>
    <row r="530" s="2" customFormat="1" ht="37.8" customHeight="1">
      <c r="A530" s="39"/>
      <c r="B530" s="40"/>
      <c r="C530" s="220" t="s">
        <v>445</v>
      </c>
      <c r="D530" s="220" t="s">
        <v>119</v>
      </c>
      <c r="E530" s="221" t="s">
        <v>699</v>
      </c>
      <c r="F530" s="222" t="s">
        <v>700</v>
      </c>
      <c r="G530" s="223" t="s">
        <v>372</v>
      </c>
      <c r="H530" s="224">
        <v>13</v>
      </c>
      <c r="I530" s="225"/>
      <c r="J530" s="226">
        <f>ROUND(I530*H530,2)</f>
        <v>0</v>
      </c>
      <c r="K530" s="227"/>
      <c r="L530" s="45"/>
      <c r="M530" s="228" t="s">
        <v>1</v>
      </c>
      <c r="N530" s="229" t="s">
        <v>38</v>
      </c>
      <c r="O530" s="92"/>
      <c r="P530" s="230">
        <f>O530*H530</f>
        <v>0</v>
      </c>
      <c r="Q530" s="230">
        <v>0</v>
      </c>
      <c r="R530" s="230">
        <f>Q530*H530</f>
        <v>0</v>
      </c>
      <c r="S530" s="230">
        <v>0</v>
      </c>
      <c r="T530" s="231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2" t="s">
        <v>123</v>
      </c>
      <c r="AT530" s="232" t="s">
        <v>119</v>
      </c>
      <c r="AU530" s="232" t="s">
        <v>82</v>
      </c>
      <c r="AY530" s="18" t="s">
        <v>116</v>
      </c>
      <c r="BE530" s="233">
        <f>IF(N530="základní",J530,0)</f>
        <v>0</v>
      </c>
      <c r="BF530" s="233">
        <f>IF(N530="snížená",J530,0)</f>
        <v>0</v>
      </c>
      <c r="BG530" s="233">
        <f>IF(N530="zákl. přenesená",J530,0)</f>
        <v>0</v>
      </c>
      <c r="BH530" s="233">
        <f>IF(N530="sníž. přenesená",J530,0)</f>
        <v>0</v>
      </c>
      <c r="BI530" s="233">
        <f>IF(N530="nulová",J530,0)</f>
        <v>0</v>
      </c>
      <c r="BJ530" s="18" t="s">
        <v>80</v>
      </c>
      <c r="BK530" s="233">
        <f>ROUND(I530*H530,2)</f>
        <v>0</v>
      </c>
      <c r="BL530" s="18" t="s">
        <v>123</v>
      </c>
      <c r="BM530" s="232" t="s">
        <v>701</v>
      </c>
    </row>
    <row r="531" s="2" customFormat="1">
      <c r="A531" s="39"/>
      <c r="B531" s="40"/>
      <c r="C531" s="41"/>
      <c r="D531" s="234" t="s">
        <v>124</v>
      </c>
      <c r="E531" s="41"/>
      <c r="F531" s="235" t="s">
        <v>700</v>
      </c>
      <c r="G531" s="41"/>
      <c r="H531" s="41"/>
      <c r="I531" s="236"/>
      <c r="J531" s="41"/>
      <c r="K531" s="41"/>
      <c r="L531" s="45"/>
      <c r="M531" s="237"/>
      <c r="N531" s="238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124</v>
      </c>
      <c r="AU531" s="18" t="s">
        <v>82</v>
      </c>
    </row>
    <row r="532" s="15" customFormat="1">
      <c r="A532" s="15"/>
      <c r="B532" s="265"/>
      <c r="C532" s="266"/>
      <c r="D532" s="234" t="s">
        <v>174</v>
      </c>
      <c r="E532" s="267" t="s">
        <v>1</v>
      </c>
      <c r="F532" s="268" t="s">
        <v>702</v>
      </c>
      <c r="G532" s="266"/>
      <c r="H532" s="267" t="s">
        <v>1</v>
      </c>
      <c r="I532" s="269"/>
      <c r="J532" s="266"/>
      <c r="K532" s="266"/>
      <c r="L532" s="270"/>
      <c r="M532" s="271"/>
      <c r="N532" s="272"/>
      <c r="O532" s="272"/>
      <c r="P532" s="272"/>
      <c r="Q532" s="272"/>
      <c r="R532" s="272"/>
      <c r="S532" s="272"/>
      <c r="T532" s="273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74" t="s">
        <v>174</v>
      </c>
      <c r="AU532" s="274" t="s">
        <v>82</v>
      </c>
      <c r="AV532" s="15" t="s">
        <v>80</v>
      </c>
      <c r="AW532" s="15" t="s">
        <v>30</v>
      </c>
      <c r="AX532" s="15" t="s">
        <v>73</v>
      </c>
      <c r="AY532" s="274" t="s">
        <v>116</v>
      </c>
    </row>
    <row r="533" s="13" customFormat="1">
      <c r="A533" s="13"/>
      <c r="B533" s="243"/>
      <c r="C533" s="244"/>
      <c r="D533" s="234" t="s">
        <v>174</v>
      </c>
      <c r="E533" s="245" t="s">
        <v>1</v>
      </c>
      <c r="F533" s="246" t="s">
        <v>141</v>
      </c>
      <c r="G533" s="244"/>
      <c r="H533" s="247">
        <v>12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3" t="s">
        <v>174</v>
      </c>
      <c r="AU533" s="253" t="s">
        <v>82</v>
      </c>
      <c r="AV533" s="13" t="s">
        <v>82</v>
      </c>
      <c r="AW533" s="13" t="s">
        <v>30</v>
      </c>
      <c r="AX533" s="13" t="s">
        <v>73</v>
      </c>
      <c r="AY533" s="253" t="s">
        <v>116</v>
      </c>
    </row>
    <row r="534" s="15" customFormat="1">
      <c r="A534" s="15"/>
      <c r="B534" s="265"/>
      <c r="C534" s="266"/>
      <c r="D534" s="234" t="s">
        <v>174</v>
      </c>
      <c r="E534" s="267" t="s">
        <v>1</v>
      </c>
      <c r="F534" s="268" t="s">
        <v>703</v>
      </c>
      <c r="G534" s="266"/>
      <c r="H534" s="267" t="s">
        <v>1</v>
      </c>
      <c r="I534" s="269"/>
      <c r="J534" s="266"/>
      <c r="K534" s="266"/>
      <c r="L534" s="270"/>
      <c r="M534" s="271"/>
      <c r="N534" s="272"/>
      <c r="O534" s="272"/>
      <c r="P534" s="272"/>
      <c r="Q534" s="272"/>
      <c r="R534" s="272"/>
      <c r="S534" s="272"/>
      <c r="T534" s="273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74" t="s">
        <v>174</v>
      </c>
      <c r="AU534" s="274" t="s">
        <v>82</v>
      </c>
      <c r="AV534" s="15" t="s">
        <v>80</v>
      </c>
      <c r="AW534" s="15" t="s">
        <v>30</v>
      </c>
      <c r="AX534" s="15" t="s">
        <v>73</v>
      </c>
      <c r="AY534" s="274" t="s">
        <v>116</v>
      </c>
    </row>
    <row r="535" s="13" customFormat="1">
      <c r="A535" s="13"/>
      <c r="B535" s="243"/>
      <c r="C535" s="244"/>
      <c r="D535" s="234" t="s">
        <v>174</v>
      </c>
      <c r="E535" s="245" t="s">
        <v>1</v>
      </c>
      <c r="F535" s="246" t="s">
        <v>80</v>
      </c>
      <c r="G535" s="244"/>
      <c r="H535" s="247">
        <v>1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3" t="s">
        <v>174</v>
      </c>
      <c r="AU535" s="253" t="s">
        <v>82</v>
      </c>
      <c r="AV535" s="13" t="s">
        <v>82</v>
      </c>
      <c r="AW535" s="13" t="s">
        <v>30</v>
      </c>
      <c r="AX535" s="13" t="s">
        <v>73</v>
      </c>
      <c r="AY535" s="253" t="s">
        <v>116</v>
      </c>
    </row>
    <row r="536" s="14" customFormat="1">
      <c r="A536" s="14"/>
      <c r="B536" s="254"/>
      <c r="C536" s="255"/>
      <c r="D536" s="234" t="s">
        <v>174</v>
      </c>
      <c r="E536" s="256" t="s">
        <v>1</v>
      </c>
      <c r="F536" s="257" t="s">
        <v>176</v>
      </c>
      <c r="G536" s="255"/>
      <c r="H536" s="258">
        <v>13</v>
      </c>
      <c r="I536" s="259"/>
      <c r="J536" s="255"/>
      <c r="K536" s="255"/>
      <c r="L536" s="260"/>
      <c r="M536" s="261"/>
      <c r="N536" s="262"/>
      <c r="O536" s="262"/>
      <c r="P536" s="262"/>
      <c r="Q536" s="262"/>
      <c r="R536" s="262"/>
      <c r="S536" s="262"/>
      <c r="T536" s="26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4" t="s">
        <v>174</v>
      </c>
      <c r="AU536" s="264" t="s">
        <v>82</v>
      </c>
      <c r="AV536" s="14" t="s">
        <v>123</v>
      </c>
      <c r="AW536" s="14" t="s">
        <v>30</v>
      </c>
      <c r="AX536" s="14" t="s">
        <v>80</v>
      </c>
      <c r="AY536" s="264" t="s">
        <v>116</v>
      </c>
    </row>
    <row r="537" s="2" customFormat="1" ht="37.8" customHeight="1">
      <c r="A537" s="39"/>
      <c r="B537" s="40"/>
      <c r="C537" s="220" t="s">
        <v>704</v>
      </c>
      <c r="D537" s="220" t="s">
        <v>119</v>
      </c>
      <c r="E537" s="221" t="s">
        <v>705</v>
      </c>
      <c r="F537" s="222" t="s">
        <v>706</v>
      </c>
      <c r="G537" s="223" t="s">
        <v>372</v>
      </c>
      <c r="H537" s="224">
        <v>2</v>
      </c>
      <c r="I537" s="225"/>
      <c r="J537" s="226">
        <f>ROUND(I537*H537,2)</f>
        <v>0</v>
      </c>
      <c r="K537" s="227"/>
      <c r="L537" s="45"/>
      <c r="M537" s="228" t="s">
        <v>1</v>
      </c>
      <c r="N537" s="229" t="s">
        <v>38</v>
      </c>
      <c r="O537" s="92"/>
      <c r="P537" s="230">
        <f>O537*H537</f>
        <v>0</v>
      </c>
      <c r="Q537" s="230">
        <v>0</v>
      </c>
      <c r="R537" s="230">
        <f>Q537*H537</f>
        <v>0</v>
      </c>
      <c r="S537" s="230">
        <v>0</v>
      </c>
      <c r="T537" s="231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2" t="s">
        <v>123</v>
      </c>
      <c r="AT537" s="232" t="s">
        <v>119</v>
      </c>
      <c r="AU537" s="232" t="s">
        <v>82</v>
      </c>
      <c r="AY537" s="18" t="s">
        <v>116</v>
      </c>
      <c r="BE537" s="233">
        <f>IF(N537="základní",J537,0)</f>
        <v>0</v>
      </c>
      <c r="BF537" s="233">
        <f>IF(N537="snížená",J537,0)</f>
        <v>0</v>
      </c>
      <c r="BG537" s="233">
        <f>IF(N537="zákl. přenesená",J537,0)</f>
        <v>0</v>
      </c>
      <c r="BH537" s="233">
        <f>IF(N537="sníž. přenesená",J537,0)</f>
        <v>0</v>
      </c>
      <c r="BI537" s="233">
        <f>IF(N537="nulová",J537,0)</f>
        <v>0</v>
      </c>
      <c r="BJ537" s="18" t="s">
        <v>80</v>
      </c>
      <c r="BK537" s="233">
        <f>ROUND(I537*H537,2)</f>
        <v>0</v>
      </c>
      <c r="BL537" s="18" t="s">
        <v>123</v>
      </c>
      <c r="BM537" s="232" t="s">
        <v>707</v>
      </c>
    </row>
    <row r="538" s="2" customFormat="1">
      <c r="A538" s="39"/>
      <c r="B538" s="40"/>
      <c r="C538" s="41"/>
      <c r="D538" s="234" t="s">
        <v>124</v>
      </c>
      <c r="E538" s="41"/>
      <c r="F538" s="235" t="s">
        <v>706</v>
      </c>
      <c r="G538" s="41"/>
      <c r="H538" s="41"/>
      <c r="I538" s="236"/>
      <c r="J538" s="41"/>
      <c r="K538" s="41"/>
      <c r="L538" s="45"/>
      <c r="M538" s="237"/>
      <c r="N538" s="238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124</v>
      </c>
      <c r="AU538" s="18" t="s">
        <v>82</v>
      </c>
    </row>
    <row r="539" s="2" customFormat="1" ht="37.8" customHeight="1">
      <c r="A539" s="39"/>
      <c r="B539" s="40"/>
      <c r="C539" s="220" t="s">
        <v>449</v>
      </c>
      <c r="D539" s="220" t="s">
        <v>119</v>
      </c>
      <c r="E539" s="221" t="s">
        <v>708</v>
      </c>
      <c r="F539" s="222" t="s">
        <v>709</v>
      </c>
      <c r="G539" s="223" t="s">
        <v>372</v>
      </c>
      <c r="H539" s="224">
        <v>14</v>
      </c>
      <c r="I539" s="225"/>
      <c r="J539" s="226">
        <f>ROUND(I539*H539,2)</f>
        <v>0</v>
      </c>
      <c r="K539" s="227"/>
      <c r="L539" s="45"/>
      <c r="M539" s="228" t="s">
        <v>1</v>
      </c>
      <c r="N539" s="229" t="s">
        <v>38</v>
      </c>
      <c r="O539" s="92"/>
      <c r="P539" s="230">
        <f>O539*H539</f>
        <v>0</v>
      </c>
      <c r="Q539" s="230">
        <v>0</v>
      </c>
      <c r="R539" s="230">
        <f>Q539*H539</f>
        <v>0</v>
      </c>
      <c r="S539" s="230">
        <v>0</v>
      </c>
      <c r="T539" s="231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2" t="s">
        <v>123</v>
      </c>
      <c r="AT539" s="232" t="s">
        <v>119</v>
      </c>
      <c r="AU539" s="232" t="s">
        <v>82</v>
      </c>
      <c r="AY539" s="18" t="s">
        <v>116</v>
      </c>
      <c r="BE539" s="233">
        <f>IF(N539="základní",J539,0)</f>
        <v>0</v>
      </c>
      <c r="BF539" s="233">
        <f>IF(N539="snížená",J539,0)</f>
        <v>0</v>
      </c>
      <c r="BG539" s="233">
        <f>IF(N539="zákl. přenesená",J539,0)</f>
        <v>0</v>
      </c>
      <c r="BH539" s="233">
        <f>IF(N539="sníž. přenesená",J539,0)</f>
        <v>0</v>
      </c>
      <c r="BI539" s="233">
        <f>IF(N539="nulová",J539,0)</f>
        <v>0</v>
      </c>
      <c r="BJ539" s="18" t="s">
        <v>80</v>
      </c>
      <c r="BK539" s="233">
        <f>ROUND(I539*H539,2)</f>
        <v>0</v>
      </c>
      <c r="BL539" s="18" t="s">
        <v>123</v>
      </c>
      <c r="BM539" s="232" t="s">
        <v>710</v>
      </c>
    </row>
    <row r="540" s="2" customFormat="1">
      <c r="A540" s="39"/>
      <c r="B540" s="40"/>
      <c r="C540" s="41"/>
      <c r="D540" s="234" t="s">
        <v>124</v>
      </c>
      <c r="E540" s="41"/>
      <c r="F540" s="235" t="s">
        <v>709</v>
      </c>
      <c r="G540" s="41"/>
      <c r="H540" s="41"/>
      <c r="I540" s="236"/>
      <c r="J540" s="41"/>
      <c r="K540" s="41"/>
      <c r="L540" s="45"/>
      <c r="M540" s="237"/>
      <c r="N540" s="238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124</v>
      </c>
      <c r="AU540" s="18" t="s">
        <v>82</v>
      </c>
    </row>
    <row r="541" s="2" customFormat="1" ht="33" customHeight="1">
      <c r="A541" s="39"/>
      <c r="B541" s="40"/>
      <c r="C541" s="220" t="s">
        <v>711</v>
      </c>
      <c r="D541" s="220" t="s">
        <v>119</v>
      </c>
      <c r="E541" s="221" t="s">
        <v>712</v>
      </c>
      <c r="F541" s="222" t="s">
        <v>713</v>
      </c>
      <c r="G541" s="223" t="s">
        <v>372</v>
      </c>
      <c r="H541" s="224">
        <v>12</v>
      </c>
      <c r="I541" s="225"/>
      <c r="J541" s="226">
        <f>ROUND(I541*H541,2)</f>
        <v>0</v>
      </c>
      <c r="K541" s="227"/>
      <c r="L541" s="45"/>
      <c r="M541" s="228" t="s">
        <v>1</v>
      </c>
      <c r="N541" s="229" t="s">
        <v>38</v>
      </c>
      <c r="O541" s="92"/>
      <c r="P541" s="230">
        <f>O541*H541</f>
        <v>0</v>
      </c>
      <c r="Q541" s="230">
        <v>0</v>
      </c>
      <c r="R541" s="230">
        <f>Q541*H541</f>
        <v>0</v>
      </c>
      <c r="S541" s="230">
        <v>0</v>
      </c>
      <c r="T541" s="231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2" t="s">
        <v>123</v>
      </c>
      <c r="AT541" s="232" t="s">
        <v>119</v>
      </c>
      <c r="AU541" s="232" t="s">
        <v>82</v>
      </c>
      <c r="AY541" s="18" t="s">
        <v>116</v>
      </c>
      <c r="BE541" s="233">
        <f>IF(N541="základní",J541,0)</f>
        <v>0</v>
      </c>
      <c r="BF541" s="233">
        <f>IF(N541="snížená",J541,0)</f>
        <v>0</v>
      </c>
      <c r="BG541" s="233">
        <f>IF(N541="zákl. přenesená",J541,0)</f>
        <v>0</v>
      </c>
      <c r="BH541" s="233">
        <f>IF(N541="sníž. přenesená",J541,0)</f>
        <v>0</v>
      </c>
      <c r="BI541" s="233">
        <f>IF(N541="nulová",J541,0)</f>
        <v>0</v>
      </c>
      <c r="BJ541" s="18" t="s">
        <v>80</v>
      </c>
      <c r="BK541" s="233">
        <f>ROUND(I541*H541,2)</f>
        <v>0</v>
      </c>
      <c r="BL541" s="18" t="s">
        <v>123</v>
      </c>
      <c r="BM541" s="232" t="s">
        <v>714</v>
      </c>
    </row>
    <row r="542" s="2" customFormat="1">
      <c r="A542" s="39"/>
      <c r="B542" s="40"/>
      <c r="C542" s="41"/>
      <c r="D542" s="234" t="s">
        <v>124</v>
      </c>
      <c r="E542" s="41"/>
      <c r="F542" s="235" t="s">
        <v>713</v>
      </c>
      <c r="G542" s="41"/>
      <c r="H542" s="41"/>
      <c r="I542" s="236"/>
      <c r="J542" s="41"/>
      <c r="K542" s="41"/>
      <c r="L542" s="45"/>
      <c r="M542" s="237"/>
      <c r="N542" s="238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124</v>
      </c>
      <c r="AU542" s="18" t="s">
        <v>82</v>
      </c>
    </row>
    <row r="543" s="2" customFormat="1" ht="37.8" customHeight="1">
      <c r="A543" s="39"/>
      <c r="B543" s="40"/>
      <c r="C543" s="220" t="s">
        <v>453</v>
      </c>
      <c r="D543" s="220" t="s">
        <v>119</v>
      </c>
      <c r="E543" s="221" t="s">
        <v>715</v>
      </c>
      <c r="F543" s="222" t="s">
        <v>716</v>
      </c>
      <c r="G543" s="223" t="s">
        <v>372</v>
      </c>
      <c r="H543" s="224">
        <v>1</v>
      </c>
      <c r="I543" s="225"/>
      <c r="J543" s="226">
        <f>ROUND(I543*H543,2)</f>
        <v>0</v>
      </c>
      <c r="K543" s="227"/>
      <c r="L543" s="45"/>
      <c r="M543" s="228" t="s">
        <v>1</v>
      </c>
      <c r="N543" s="229" t="s">
        <v>38</v>
      </c>
      <c r="O543" s="92"/>
      <c r="P543" s="230">
        <f>O543*H543</f>
        <v>0</v>
      </c>
      <c r="Q543" s="230">
        <v>0</v>
      </c>
      <c r="R543" s="230">
        <f>Q543*H543</f>
        <v>0</v>
      </c>
      <c r="S543" s="230">
        <v>0</v>
      </c>
      <c r="T543" s="231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2" t="s">
        <v>123</v>
      </c>
      <c r="AT543" s="232" t="s">
        <v>119</v>
      </c>
      <c r="AU543" s="232" t="s">
        <v>82</v>
      </c>
      <c r="AY543" s="18" t="s">
        <v>116</v>
      </c>
      <c r="BE543" s="233">
        <f>IF(N543="základní",J543,0)</f>
        <v>0</v>
      </c>
      <c r="BF543" s="233">
        <f>IF(N543="snížená",J543,0)</f>
        <v>0</v>
      </c>
      <c r="BG543" s="233">
        <f>IF(N543="zákl. přenesená",J543,0)</f>
        <v>0</v>
      </c>
      <c r="BH543" s="233">
        <f>IF(N543="sníž. přenesená",J543,0)</f>
        <v>0</v>
      </c>
      <c r="BI543" s="233">
        <f>IF(N543="nulová",J543,0)</f>
        <v>0</v>
      </c>
      <c r="BJ543" s="18" t="s">
        <v>80</v>
      </c>
      <c r="BK543" s="233">
        <f>ROUND(I543*H543,2)</f>
        <v>0</v>
      </c>
      <c r="BL543" s="18" t="s">
        <v>123</v>
      </c>
      <c r="BM543" s="232" t="s">
        <v>717</v>
      </c>
    </row>
    <row r="544" s="2" customFormat="1">
      <c r="A544" s="39"/>
      <c r="B544" s="40"/>
      <c r="C544" s="41"/>
      <c r="D544" s="234" t="s">
        <v>124</v>
      </c>
      <c r="E544" s="41"/>
      <c r="F544" s="235" t="s">
        <v>716</v>
      </c>
      <c r="G544" s="41"/>
      <c r="H544" s="41"/>
      <c r="I544" s="236"/>
      <c r="J544" s="41"/>
      <c r="K544" s="41"/>
      <c r="L544" s="45"/>
      <c r="M544" s="237"/>
      <c r="N544" s="238"/>
      <c r="O544" s="92"/>
      <c r="P544" s="92"/>
      <c r="Q544" s="92"/>
      <c r="R544" s="92"/>
      <c r="S544" s="92"/>
      <c r="T544" s="93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124</v>
      </c>
      <c r="AU544" s="18" t="s">
        <v>82</v>
      </c>
    </row>
    <row r="545" s="2" customFormat="1" ht="37.8" customHeight="1">
      <c r="A545" s="39"/>
      <c r="B545" s="40"/>
      <c r="C545" s="220" t="s">
        <v>718</v>
      </c>
      <c r="D545" s="220" t="s">
        <v>119</v>
      </c>
      <c r="E545" s="221" t="s">
        <v>719</v>
      </c>
      <c r="F545" s="222" t="s">
        <v>720</v>
      </c>
      <c r="G545" s="223" t="s">
        <v>372</v>
      </c>
      <c r="H545" s="224">
        <v>2</v>
      </c>
      <c r="I545" s="225"/>
      <c r="J545" s="226">
        <f>ROUND(I545*H545,2)</f>
        <v>0</v>
      </c>
      <c r="K545" s="227"/>
      <c r="L545" s="45"/>
      <c r="M545" s="228" t="s">
        <v>1</v>
      </c>
      <c r="N545" s="229" t="s">
        <v>38</v>
      </c>
      <c r="O545" s="92"/>
      <c r="P545" s="230">
        <f>O545*H545</f>
        <v>0</v>
      </c>
      <c r="Q545" s="230">
        <v>0</v>
      </c>
      <c r="R545" s="230">
        <f>Q545*H545</f>
        <v>0</v>
      </c>
      <c r="S545" s="230">
        <v>0</v>
      </c>
      <c r="T545" s="231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2" t="s">
        <v>123</v>
      </c>
      <c r="AT545" s="232" t="s">
        <v>119</v>
      </c>
      <c r="AU545" s="232" t="s">
        <v>82</v>
      </c>
      <c r="AY545" s="18" t="s">
        <v>116</v>
      </c>
      <c r="BE545" s="233">
        <f>IF(N545="základní",J545,0)</f>
        <v>0</v>
      </c>
      <c r="BF545" s="233">
        <f>IF(N545="snížená",J545,0)</f>
        <v>0</v>
      </c>
      <c r="BG545" s="233">
        <f>IF(N545="zákl. přenesená",J545,0)</f>
        <v>0</v>
      </c>
      <c r="BH545" s="233">
        <f>IF(N545="sníž. přenesená",J545,0)</f>
        <v>0</v>
      </c>
      <c r="BI545" s="233">
        <f>IF(N545="nulová",J545,0)</f>
        <v>0</v>
      </c>
      <c r="BJ545" s="18" t="s">
        <v>80</v>
      </c>
      <c r="BK545" s="233">
        <f>ROUND(I545*H545,2)</f>
        <v>0</v>
      </c>
      <c r="BL545" s="18" t="s">
        <v>123</v>
      </c>
      <c r="BM545" s="232" t="s">
        <v>721</v>
      </c>
    </row>
    <row r="546" s="2" customFormat="1">
      <c r="A546" s="39"/>
      <c r="B546" s="40"/>
      <c r="C546" s="41"/>
      <c r="D546" s="234" t="s">
        <v>124</v>
      </c>
      <c r="E546" s="41"/>
      <c r="F546" s="235" t="s">
        <v>720</v>
      </c>
      <c r="G546" s="41"/>
      <c r="H546" s="41"/>
      <c r="I546" s="236"/>
      <c r="J546" s="41"/>
      <c r="K546" s="41"/>
      <c r="L546" s="45"/>
      <c r="M546" s="237"/>
      <c r="N546" s="238"/>
      <c r="O546" s="92"/>
      <c r="P546" s="92"/>
      <c r="Q546" s="92"/>
      <c r="R546" s="92"/>
      <c r="S546" s="92"/>
      <c r="T546" s="9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124</v>
      </c>
      <c r="AU546" s="18" t="s">
        <v>82</v>
      </c>
    </row>
    <row r="547" s="2" customFormat="1" ht="24.15" customHeight="1">
      <c r="A547" s="39"/>
      <c r="B547" s="40"/>
      <c r="C547" s="220" t="s">
        <v>457</v>
      </c>
      <c r="D547" s="220" t="s">
        <v>119</v>
      </c>
      <c r="E547" s="221" t="s">
        <v>374</v>
      </c>
      <c r="F547" s="222" t="s">
        <v>722</v>
      </c>
      <c r="G547" s="223" t="s">
        <v>372</v>
      </c>
      <c r="H547" s="224">
        <v>1</v>
      </c>
      <c r="I547" s="225"/>
      <c r="J547" s="226">
        <f>ROUND(I547*H547,2)</f>
        <v>0</v>
      </c>
      <c r="K547" s="227"/>
      <c r="L547" s="45"/>
      <c r="M547" s="228" t="s">
        <v>1</v>
      </c>
      <c r="N547" s="229" t="s">
        <v>38</v>
      </c>
      <c r="O547" s="92"/>
      <c r="P547" s="230">
        <f>O547*H547</f>
        <v>0</v>
      </c>
      <c r="Q547" s="230">
        <v>0</v>
      </c>
      <c r="R547" s="230">
        <f>Q547*H547</f>
        <v>0</v>
      </c>
      <c r="S547" s="230">
        <v>0</v>
      </c>
      <c r="T547" s="231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2" t="s">
        <v>123</v>
      </c>
      <c r="AT547" s="232" t="s">
        <v>119</v>
      </c>
      <c r="AU547" s="232" t="s">
        <v>82</v>
      </c>
      <c r="AY547" s="18" t="s">
        <v>116</v>
      </c>
      <c r="BE547" s="233">
        <f>IF(N547="základní",J547,0)</f>
        <v>0</v>
      </c>
      <c r="BF547" s="233">
        <f>IF(N547="snížená",J547,0)</f>
        <v>0</v>
      </c>
      <c r="BG547" s="233">
        <f>IF(N547="zákl. přenesená",J547,0)</f>
        <v>0</v>
      </c>
      <c r="BH547" s="233">
        <f>IF(N547="sníž. přenesená",J547,0)</f>
        <v>0</v>
      </c>
      <c r="BI547" s="233">
        <f>IF(N547="nulová",J547,0)</f>
        <v>0</v>
      </c>
      <c r="BJ547" s="18" t="s">
        <v>80</v>
      </c>
      <c r="BK547" s="233">
        <f>ROUND(I547*H547,2)</f>
        <v>0</v>
      </c>
      <c r="BL547" s="18" t="s">
        <v>123</v>
      </c>
      <c r="BM547" s="232" t="s">
        <v>723</v>
      </c>
    </row>
    <row r="548" s="2" customFormat="1">
      <c r="A548" s="39"/>
      <c r="B548" s="40"/>
      <c r="C548" s="41"/>
      <c r="D548" s="234" t="s">
        <v>124</v>
      </c>
      <c r="E548" s="41"/>
      <c r="F548" s="235" t="s">
        <v>722</v>
      </c>
      <c r="G548" s="41"/>
      <c r="H548" s="41"/>
      <c r="I548" s="236"/>
      <c r="J548" s="41"/>
      <c r="K548" s="41"/>
      <c r="L548" s="45"/>
      <c r="M548" s="237"/>
      <c r="N548" s="238"/>
      <c r="O548" s="92"/>
      <c r="P548" s="92"/>
      <c r="Q548" s="92"/>
      <c r="R548" s="92"/>
      <c r="S548" s="92"/>
      <c r="T548" s="93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124</v>
      </c>
      <c r="AU548" s="18" t="s">
        <v>82</v>
      </c>
    </row>
    <row r="549" s="12" customFormat="1" ht="22.8" customHeight="1">
      <c r="A549" s="12"/>
      <c r="B549" s="204"/>
      <c r="C549" s="205"/>
      <c r="D549" s="206" t="s">
        <v>72</v>
      </c>
      <c r="E549" s="218" t="s">
        <v>201</v>
      </c>
      <c r="F549" s="218" t="s">
        <v>724</v>
      </c>
      <c r="G549" s="205"/>
      <c r="H549" s="205"/>
      <c r="I549" s="208"/>
      <c r="J549" s="219">
        <f>BK549</f>
        <v>0</v>
      </c>
      <c r="K549" s="205"/>
      <c r="L549" s="210"/>
      <c r="M549" s="211"/>
      <c r="N549" s="212"/>
      <c r="O549" s="212"/>
      <c r="P549" s="213">
        <f>SUM(P550:P576)</f>
        <v>0</v>
      </c>
      <c r="Q549" s="212"/>
      <c r="R549" s="213">
        <f>SUM(R550:R576)</f>
        <v>0</v>
      </c>
      <c r="S549" s="212"/>
      <c r="T549" s="214">
        <f>SUM(T550:T576)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15" t="s">
        <v>80</v>
      </c>
      <c r="AT549" s="216" t="s">
        <v>72</v>
      </c>
      <c r="AU549" s="216" t="s">
        <v>80</v>
      </c>
      <c r="AY549" s="215" t="s">
        <v>116</v>
      </c>
      <c r="BK549" s="217">
        <f>SUM(BK550:BK576)</f>
        <v>0</v>
      </c>
    </row>
    <row r="550" s="2" customFormat="1" ht="24.15" customHeight="1">
      <c r="A550" s="39"/>
      <c r="B550" s="40"/>
      <c r="C550" s="220" t="s">
        <v>725</v>
      </c>
      <c r="D550" s="220" t="s">
        <v>119</v>
      </c>
      <c r="E550" s="221" t="s">
        <v>726</v>
      </c>
      <c r="F550" s="222" t="s">
        <v>727</v>
      </c>
      <c r="G550" s="223" t="s">
        <v>192</v>
      </c>
      <c r="H550" s="224">
        <v>242.46000000000001</v>
      </c>
      <c r="I550" s="225"/>
      <c r="J550" s="226">
        <f>ROUND(I550*H550,2)</f>
        <v>0</v>
      </c>
      <c r="K550" s="227"/>
      <c r="L550" s="45"/>
      <c r="M550" s="228" t="s">
        <v>1</v>
      </c>
      <c r="N550" s="229" t="s">
        <v>38</v>
      </c>
      <c r="O550" s="92"/>
      <c r="P550" s="230">
        <f>O550*H550</f>
        <v>0</v>
      </c>
      <c r="Q550" s="230">
        <v>0</v>
      </c>
      <c r="R550" s="230">
        <f>Q550*H550</f>
        <v>0</v>
      </c>
      <c r="S550" s="230">
        <v>0</v>
      </c>
      <c r="T550" s="231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2" t="s">
        <v>123</v>
      </c>
      <c r="AT550" s="232" t="s">
        <v>119</v>
      </c>
      <c r="AU550" s="232" t="s">
        <v>82</v>
      </c>
      <c r="AY550" s="18" t="s">
        <v>116</v>
      </c>
      <c r="BE550" s="233">
        <f>IF(N550="základní",J550,0)</f>
        <v>0</v>
      </c>
      <c r="BF550" s="233">
        <f>IF(N550="snížená",J550,0)</f>
        <v>0</v>
      </c>
      <c r="BG550" s="233">
        <f>IF(N550="zákl. přenesená",J550,0)</f>
        <v>0</v>
      </c>
      <c r="BH550" s="233">
        <f>IF(N550="sníž. přenesená",J550,0)</f>
        <v>0</v>
      </c>
      <c r="BI550" s="233">
        <f>IF(N550="nulová",J550,0)</f>
        <v>0</v>
      </c>
      <c r="BJ550" s="18" t="s">
        <v>80</v>
      </c>
      <c r="BK550" s="233">
        <f>ROUND(I550*H550,2)</f>
        <v>0</v>
      </c>
      <c r="BL550" s="18" t="s">
        <v>123</v>
      </c>
      <c r="BM550" s="232" t="s">
        <v>728</v>
      </c>
    </row>
    <row r="551" s="2" customFormat="1">
      <c r="A551" s="39"/>
      <c r="B551" s="40"/>
      <c r="C551" s="41"/>
      <c r="D551" s="234" t="s">
        <v>124</v>
      </c>
      <c r="E551" s="41"/>
      <c r="F551" s="235" t="s">
        <v>727</v>
      </c>
      <c r="G551" s="41"/>
      <c r="H551" s="41"/>
      <c r="I551" s="236"/>
      <c r="J551" s="41"/>
      <c r="K551" s="41"/>
      <c r="L551" s="45"/>
      <c r="M551" s="237"/>
      <c r="N551" s="238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124</v>
      </c>
      <c r="AU551" s="18" t="s">
        <v>82</v>
      </c>
    </row>
    <row r="552" s="13" customFormat="1">
      <c r="A552" s="13"/>
      <c r="B552" s="243"/>
      <c r="C552" s="244"/>
      <c r="D552" s="234" t="s">
        <v>174</v>
      </c>
      <c r="E552" s="245" t="s">
        <v>1</v>
      </c>
      <c r="F552" s="246" t="s">
        <v>729</v>
      </c>
      <c r="G552" s="244"/>
      <c r="H552" s="247">
        <v>242.46000000000001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3" t="s">
        <v>174</v>
      </c>
      <c r="AU552" s="253" t="s">
        <v>82</v>
      </c>
      <c r="AV552" s="13" t="s">
        <v>82</v>
      </c>
      <c r="AW552" s="13" t="s">
        <v>30</v>
      </c>
      <c r="AX552" s="13" t="s">
        <v>73</v>
      </c>
      <c r="AY552" s="253" t="s">
        <v>116</v>
      </c>
    </row>
    <row r="553" s="14" customFormat="1">
      <c r="A553" s="14"/>
      <c r="B553" s="254"/>
      <c r="C553" s="255"/>
      <c r="D553" s="234" t="s">
        <v>174</v>
      </c>
      <c r="E553" s="256" t="s">
        <v>1</v>
      </c>
      <c r="F553" s="257" t="s">
        <v>176</v>
      </c>
      <c r="G553" s="255"/>
      <c r="H553" s="258">
        <v>242.46000000000001</v>
      </c>
      <c r="I553" s="259"/>
      <c r="J553" s="255"/>
      <c r="K553" s="255"/>
      <c r="L553" s="260"/>
      <c r="M553" s="261"/>
      <c r="N553" s="262"/>
      <c r="O553" s="262"/>
      <c r="P553" s="262"/>
      <c r="Q553" s="262"/>
      <c r="R553" s="262"/>
      <c r="S553" s="262"/>
      <c r="T553" s="26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4" t="s">
        <v>174</v>
      </c>
      <c r="AU553" s="264" t="s">
        <v>82</v>
      </c>
      <c r="AV553" s="14" t="s">
        <v>123</v>
      </c>
      <c r="AW553" s="14" t="s">
        <v>30</v>
      </c>
      <c r="AX553" s="14" t="s">
        <v>80</v>
      </c>
      <c r="AY553" s="264" t="s">
        <v>116</v>
      </c>
    </row>
    <row r="554" s="2" customFormat="1" ht="24.15" customHeight="1">
      <c r="A554" s="39"/>
      <c r="B554" s="40"/>
      <c r="C554" s="220" t="s">
        <v>460</v>
      </c>
      <c r="D554" s="220" t="s">
        <v>119</v>
      </c>
      <c r="E554" s="221" t="s">
        <v>730</v>
      </c>
      <c r="F554" s="222" t="s">
        <v>731</v>
      </c>
      <c r="G554" s="223" t="s">
        <v>372</v>
      </c>
      <c r="H554" s="224">
        <v>1</v>
      </c>
      <c r="I554" s="225"/>
      <c r="J554" s="226">
        <f>ROUND(I554*H554,2)</f>
        <v>0</v>
      </c>
      <c r="K554" s="227"/>
      <c r="L554" s="45"/>
      <c r="M554" s="228" t="s">
        <v>1</v>
      </c>
      <c r="N554" s="229" t="s">
        <v>38</v>
      </c>
      <c r="O554" s="92"/>
      <c r="P554" s="230">
        <f>O554*H554</f>
        <v>0</v>
      </c>
      <c r="Q554" s="230">
        <v>0</v>
      </c>
      <c r="R554" s="230">
        <f>Q554*H554</f>
        <v>0</v>
      </c>
      <c r="S554" s="230">
        <v>0</v>
      </c>
      <c r="T554" s="231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2" t="s">
        <v>123</v>
      </c>
      <c r="AT554" s="232" t="s">
        <v>119</v>
      </c>
      <c r="AU554" s="232" t="s">
        <v>82</v>
      </c>
      <c r="AY554" s="18" t="s">
        <v>116</v>
      </c>
      <c r="BE554" s="233">
        <f>IF(N554="základní",J554,0)</f>
        <v>0</v>
      </c>
      <c r="BF554" s="233">
        <f>IF(N554="snížená",J554,0)</f>
        <v>0</v>
      </c>
      <c r="BG554" s="233">
        <f>IF(N554="zákl. přenesená",J554,0)</f>
        <v>0</v>
      </c>
      <c r="BH554" s="233">
        <f>IF(N554="sníž. přenesená",J554,0)</f>
        <v>0</v>
      </c>
      <c r="BI554" s="233">
        <f>IF(N554="nulová",J554,0)</f>
        <v>0</v>
      </c>
      <c r="BJ554" s="18" t="s">
        <v>80</v>
      </c>
      <c r="BK554" s="233">
        <f>ROUND(I554*H554,2)</f>
        <v>0</v>
      </c>
      <c r="BL554" s="18" t="s">
        <v>123</v>
      </c>
      <c r="BM554" s="232" t="s">
        <v>732</v>
      </c>
    </row>
    <row r="555" s="2" customFormat="1">
      <c r="A555" s="39"/>
      <c r="B555" s="40"/>
      <c r="C555" s="41"/>
      <c r="D555" s="234" t="s">
        <v>124</v>
      </c>
      <c r="E555" s="41"/>
      <c r="F555" s="235" t="s">
        <v>731</v>
      </c>
      <c r="G555" s="41"/>
      <c r="H555" s="41"/>
      <c r="I555" s="236"/>
      <c r="J555" s="41"/>
      <c r="K555" s="41"/>
      <c r="L555" s="45"/>
      <c r="M555" s="237"/>
      <c r="N555" s="238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124</v>
      </c>
      <c r="AU555" s="18" t="s">
        <v>82</v>
      </c>
    </row>
    <row r="556" s="2" customFormat="1" ht="37.8" customHeight="1">
      <c r="A556" s="39"/>
      <c r="B556" s="40"/>
      <c r="C556" s="220" t="s">
        <v>733</v>
      </c>
      <c r="D556" s="220" t="s">
        <v>119</v>
      </c>
      <c r="E556" s="221" t="s">
        <v>734</v>
      </c>
      <c r="F556" s="222" t="s">
        <v>735</v>
      </c>
      <c r="G556" s="223" t="s">
        <v>372</v>
      </c>
      <c r="H556" s="224">
        <v>2</v>
      </c>
      <c r="I556" s="225"/>
      <c r="J556" s="226">
        <f>ROUND(I556*H556,2)</f>
        <v>0</v>
      </c>
      <c r="K556" s="227"/>
      <c r="L556" s="45"/>
      <c r="M556" s="228" t="s">
        <v>1</v>
      </c>
      <c r="N556" s="229" t="s">
        <v>38</v>
      </c>
      <c r="O556" s="92"/>
      <c r="P556" s="230">
        <f>O556*H556</f>
        <v>0</v>
      </c>
      <c r="Q556" s="230">
        <v>0</v>
      </c>
      <c r="R556" s="230">
        <f>Q556*H556</f>
        <v>0</v>
      </c>
      <c r="S556" s="230">
        <v>0</v>
      </c>
      <c r="T556" s="231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2" t="s">
        <v>123</v>
      </c>
      <c r="AT556" s="232" t="s">
        <v>119</v>
      </c>
      <c r="AU556" s="232" t="s">
        <v>82</v>
      </c>
      <c r="AY556" s="18" t="s">
        <v>116</v>
      </c>
      <c r="BE556" s="233">
        <f>IF(N556="základní",J556,0)</f>
        <v>0</v>
      </c>
      <c r="BF556" s="233">
        <f>IF(N556="snížená",J556,0)</f>
        <v>0</v>
      </c>
      <c r="BG556" s="233">
        <f>IF(N556="zákl. přenesená",J556,0)</f>
        <v>0</v>
      </c>
      <c r="BH556" s="233">
        <f>IF(N556="sníž. přenesená",J556,0)</f>
        <v>0</v>
      </c>
      <c r="BI556" s="233">
        <f>IF(N556="nulová",J556,0)</f>
        <v>0</v>
      </c>
      <c r="BJ556" s="18" t="s">
        <v>80</v>
      </c>
      <c r="BK556" s="233">
        <f>ROUND(I556*H556,2)</f>
        <v>0</v>
      </c>
      <c r="BL556" s="18" t="s">
        <v>123</v>
      </c>
      <c r="BM556" s="232" t="s">
        <v>736</v>
      </c>
    </row>
    <row r="557" s="2" customFormat="1">
      <c r="A557" s="39"/>
      <c r="B557" s="40"/>
      <c r="C557" s="41"/>
      <c r="D557" s="234" t="s">
        <v>124</v>
      </c>
      <c r="E557" s="41"/>
      <c r="F557" s="235" t="s">
        <v>735</v>
      </c>
      <c r="G557" s="41"/>
      <c r="H557" s="41"/>
      <c r="I557" s="236"/>
      <c r="J557" s="41"/>
      <c r="K557" s="41"/>
      <c r="L557" s="45"/>
      <c r="M557" s="237"/>
      <c r="N557" s="238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124</v>
      </c>
      <c r="AU557" s="18" t="s">
        <v>82</v>
      </c>
    </row>
    <row r="558" s="2" customFormat="1" ht="24.15" customHeight="1">
      <c r="A558" s="39"/>
      <c r="B558" s="40"/>
      <c r="C558" s="220" t="s">
        <v>464</v>
      </c>
      <c r="D558" s="220" t="s">
        <v>119</v>
      </c>
      <c r="E558" s="221" t="s">
        <v>737</v>
      </c>
      <c r="F558" s="222" t="s">
        <v>738</v>
      </c>
      <c r="G558" s="223" t="s">
        <v>372</v>
      </c>
      <c r="H558" s="224">
        <v>1</v>
      </c>
      <c r="I558" s="225"/>
      <c r="J558" s="226">
        <f>ROUND(I558*H558,2)</f>
        <v>0</v>
      </c>
      <c r="K558" s="227"/>
      <c r="L558" s="45"/>
      <c r="M558" s="228" t="s">
        <v>1</v>
      </c>
      <c r="N558" s="229" t="s">
        <v>38</v>
      </c>
      <c r="O558" s="92"/>
      <c r="P558" s="230">
        <f>O558*H558</f>
        <v>0</v>
      </c>
      <c r="Q558" s="230">
        <v>0</v>
      </c>
      <c r="R558" s="230">
        <f>Q558*H558</f>
        <v>0</v>
      </c>
      <c r="S558" s="230">
        <v>0</v>
      </c>
      <c r="T558" s="231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2" t="s">
        <v>123</v>
      </c>
      <c r="AT558" s="232" t="s">
        <v>119</v>
      </c>
      <c r="AU558" s="232" t="s">
        <v>82</v>
      </c>
      <c r="AY558" s="18" t="s">
        <v>116</v>
      </c>
      <c r="BE558" s="233">
        <f>IF(N558="základní",J558,0)</f>
        <v>0</v>
      </c>
      <c r="BF558" s="233">
        <f>IF(N558="snížená",J558,0)</f>
        <v>0</v>
      </c>
      <c r="BG558" s="233">
        <f>IF(N558="zákl. přenesená",J558,0)</f>
        <v>0</v>
      </c>
      <c r="BH558" s="233">
        <f>IF(N558="sníž. přenesená",J558,0)</f>
        <v>0</v>
      </c>
      <c r="BI558" s="233">
        <f>IF(N558="nulová",J558,0)</f>
        <v>0</v>
      </c>
      <c r="BJ558" s="18" t="s">
        <v>80</v>
      </c>
      <c r="BK558" s="233">
        <f>ROUND(I558*H558,2)</f>
        <v>0</v>
      </c>
      <c r="BL558" s="18" t="s">
        <v>123</v>
      </c>
      <c r="BM558" s="232" t="s">
        <v>739</v>
      </c>
    </row>
    <row r="559" s="2" customFormat="1">
      <c r="A559" s="39"/>
      <c r="B559" s="40"/>
      <c r="C559" s="41"/>
      <c r="D559" s="234" t="s">
        <v>124</v>
      </c>
      <c r="E559" s="41"/>
      <c r="F559" s="235" t="s">
        <v>738</v>
      </c>
      <c r="G559" s="41"/>
      <c r="H559" s="41"/>
      <c r="I559" s="236"/>
      <c r="J559" s="41"/>
      <c r="K559" s="41"/>
      <c r="L559" s="45"/>
      <c r="M559" s="237"/>
      <c r="N559" s="238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124</v>
      </c>
      <c r="AU559" s="18" t="s">
        <v>82</v>
      </c>
    </row>
    <row r="560" s="2" customFormat="1" ht="24.15" customHeight="1">
      <c r="A560" s="39"/>
      <c r="B560" s="40"/>
      <c r="C560" s="220" t="s">
        <v>740</v>
      </c>
      <c r="D560" s="220" t="s">
        <v>119</v>
      </c>
      <c r="E560" s="221" t="s">
        <v>741</v>
      </c>
      <c r="F560" s="222" t="s">
        <v>742</v>
      </c>
      <c r="G560" s="223" t="s">
        <v>192</v>
      </c>
      <c r="H560" s="224">
        <v>288.52999999999997</v>
      </c>
      <c r="I560" s="225"/>
      <c r="J560" s="226">
        <f>ROUND(I560*H560,2)</f>
        <v>0</v>
      </c>
      <c r="K560" s="227"/>
      <c r="L560" s="45"/>
      <c r="M560" s="228" t="s">
        <v>1</v>
      </c>
      <c r="N560" s="229" t="s">
        <v>38</v>
      </c>
      <c r="O560" s="92"/>
      <c r="P560" s="230">
        <f>O560*H560</f>
        <v>0</v>
      </c>
      <c r="Q560" s="230">
        <v>0</v>
      </c>
      <c r="R560" s="230">
        <f>Q560*H560</f>
        <v>0</v>
      </c>
      <c r="S560" s="230">
        <v>0</v>
      </c>
      <c r="T560" s="231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2" t="s">
        <v>123</v>
      </c>
      <c r="AT560" s="232" t="s">
        <v>119</v>
      </c>
      <c r="AU560" s="232" t="s">
        <v>82</v>
      </c>
      <c r="AY560" s="18" t="s">
        <v>116</v>
      </c>
      <c r="BE560" s="233">
        <f>IF(N560="základní",J560,0)</f>
        <v>0</v>
      </c>
      <c r="BF560" s="233">
        <f>IF(N560="snížená",J560,0)</f>
        <v>0</v>
      </c>
      <c r="BG560" s="233">
        <f>IF(N560="zákl. přenesená",J560,0)</f>
        <v>0</v>
      </c>
      <c r="BH560" s="233">
        <f>IF(N560="sníž. přenesená",J560,0)</f>
        <v>0</v>
      </c>
      <c r="BI560" s="233">
        <f>IF(N560="nulová",J560,0)</f>
        <v>0</v>
      </c>
      <c r="BJ560" s="18" t="s">
        <v>80</v>
      </c>
      <c r="BK560" s="233">
        <f>ROUND(I560*H560,2)</f>
        <v>0</v>
      </c>
      <c r="BL560" s="18" t="s">
        <v>123</v>
      </c>
      <c r="BM560" s="232" t="s">
        <v>743</v>
      </c>
    </row>
    <row r="561" s="2" customFormat="1">
      <c r="A561" s="39"/>
      <c r="B561" s="40"/>
      <c r="C561" s="41"/>
      <c r="D561" s="234" t="s">
        <v>124</v>
      </c>
      <c r="E561" s="41"/>
      <c r="F561" s="235" t="s">
        <v>742</v>
      </c>
      <c r="G561" s="41"/>
      <c r="H561" s="41"/>
      <c r="I561" s="236"/>
      <c r="J561" s="41"/>
      <c r="K561" s="41"/>
      <c r="L561" s="45"/>
      <c r="M561" s="237"/>
      <c r="N561" s="238"/>
      <c r="O561" s="92"/>
      <c r="P561" s="92"/>
      <c r="Q561" s="92"/>
      <c r="R561" s="92"/>
      <c r="S561" s="92"/>
      <c r="T561" s="9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124</v>
      </c>
      <c r="AU561" s="18" t="s">
        <v>82</v>
      </c>
    </row>
    <row r="562" s="13" customFormat="1">
      <c r="A562" s="13"/>
      <c r="B562" s="243"/>
      <c r="C562" s="244"/>
      <c r="D562" s="234" t="s">
        <v>174</v>
      </c>
      <c r="E562" s="245" t="s">
        <v>1</v>
      </c>
      <c r="F562" s="246" t="s">
        <v>744</v>
      </c>
      <c r="G562" s="244"/>
      <c r="H562" s="247">
        <v>288.52999999999997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3" t="s">
        <v>174</v>
      </c>
      <c r="AU562" s="253" t="s">
        <v>82</v>
      </c>
      <c r="AV562" s="13" t="s">
        <v>82</v>
      </c>
      <c r="AW562" s="13" t="s">
        <v>30</v>
      </c>
      <c r="AX562" s="13" t="s">
        <v>73</v>
      </c>
      <c r="AY562" s="253" t="s">
        <v>116</v>
      </c>
    </row>
    <row r="563" s="14" customFormat="1">
      <c r="A563" s="14"/>
      <c r="B563" s="254"/>
      <c r="C563" s="255"/>
      <c r="D563" s="234" t="s">
        <v>174</v>
      </c>
      <c r="E563" s="256" t="s">
        <v>1</v>
      </c>
      <c r="F563" s="257" t="s">
        <v>176</v>
      </c>
      <c r="G563" s="255"/>
      <c r="H563" s="258">
        <v>288.52999999999997</v>
      </c>
      <c r="I563" s="259"/>
      <c r="J563" s="255"/>
      <c r="K563" s="255"/>
      <c r="L563" s="260"/>
      <c r="M563" s="261"/>
      <c r="N563" s="262"/>
      <c r="O563" s="262"/>
      <c r="P563" s="262"/>
      <c r="Q563" s="262"/>
      <c r="R563" s="262"/>
      <c r="S563" s="262"/>
      <c r="T563" s="26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4" t="s">
        <v>174</v>
      </c>
      <c r="AU563" s="264" t="s">
        <v>82</v>
      </c>
      <c r="AV563" s="14" t="s">
        <v>123</v>
      </c>
      <c r="AW563" s="14" t="s">
        <v>30</v>
      </c>
      <c r="AX563" s="14" t="s">
        <v>80</v>
      </c>
      <c r="AY563" s="264" t="s">
        <v>116</v>
      </c>
    </row>
    <row r="564" s="2" customFormat="1" ht="66.75" customHeight="1">
      <c r="A564" s="39"/>
      <c r="B564" s="40"/>
      <c r="C564" s="220" t="s">
        <v>467</v>
      </c>
      <c r="D564" s="220" t="s">
        <v>119</v>
      </c>
      <c r="E564" s="221" t="s">
        <v>745</v>
      </c>
      <c r="F564" s="222" t="s">
        <v>746</v>
      </c>
      <c r="G564" s="223" t="s">
        <v>192</v>
      </c>
      <c r="H564" s="224">
        <v>18</v>
      </c>
      <c r="I564" s="225"/>
      <c r="J564" s="226">
        <f>ROUND(I564*H564,2)</f>
        <v>0</v>
      </c>
      <c r="K564" s="227"/>
      <c r="L564" s="45"/>
      <c r="M564" s="228" t="s">
        <v>1</v>
      </c>
      <c r="N564" s="229" t="s">
        <v>38</v>
      </c>
      <c r="O564" s="92"/>
      <c r="P564" s="230">
        <f>O564*H564</f>
        <v>0</v>
      </c>
      <c r="Q564" s="230">
        <v>0</v>
      </c>
      <c r="R564" s="230">
        <f>Q564*H564</f>
        <v>0</v>
      </c>
      <c r="S564" s="230">
        <v>0</v>
      </c>
      <c r="T564" s="231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2" t="s">
        <v>123</v>
      </c>
      <c r="AT564" s="232" t="s">
        <v>119</v>
      </c>
      <c r="AU564" s="232" t="s">
        <v>82</v>
      </c>
      <c r="AY564" s="18" t="s">
        <v>116</v>
      </c>
      <c r="BE564" s="233">
        <f>IF(N564="základní",J564,0)</f>
        <v>0</v>
      </c>
      <c r="BF564" s="233">
        <f>IF(N564="snížená",J564,0)</f>
        <v>0</v>
      </c>
      <c r="BG564" s="233">
        <f>IF(N564="zákl. přenesená",J564,0)</f>
        <v>0</v>
      </c>
      <c r="BH564" s="233">
        <f>IF(N564="sníž. přenesená",J564,0)</f>
        <v>0</v>
      </c>
      <c r="BI564" s="233">
        <f>IF(N564="nulová",J564,0)</f>
        <v>0</v>
      </c>
      <c r="BJ564" s="18" t="s">
        <v>80</v>
      </c>
      <c r="BK564" s="233">
        <f>ROUND(I564*H564,2)</f>
        <v>0</v>
      </c>
      <c r="BL564" s="18" t="s">
        <v>123</v>
      </c>
      <c r="BM564" s="232" t="s">
        <v>747</v>
      </c>
    </row>
    <row r="565" s="2" customFormat="1">
      <c r="A565" s="39"/>
      <c r="B565" s="40"/>
      <c r="C565" s="41"/>
      <c r="D565" s="234" t="s">
        <v>124</v>
      </c>
      <c r="E565" s="41"/>
      <c r="F565" s="235" t="s">
        <v>746</v>
      </c>
      <c r="G565" s="41"/>
      <c r="H565" s="41"/>
      <c r="I565" s="236"/>
      <c r="J565" s="41"/>
      <c r="K565" s="41"/>
      <c r="L565" s="45"/>
      <c r="M565" s="237"/>
      <c r="N565" s="238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124</v>
      </c>
      <c r="AU565" s="18" t="s">
        <v>82</v>
      </c>
    </row>
    <row r="566" s="2" customFormat="1" ht="66.75" customHeight="1">
      <c r="A566" s="39"/>
      <c r="B566" s="40"/>
      <c r="C566" s="220" t="s">
        <v>748</v>
      </c>
      <c r="D566" s="220" t="s">
        <v>119</v>
      </c>
      <c r="E566" s="221" t="s">
        <v>749</v>
      </c>
      <c r="F566" s="222" t="s">
        <v>750</v>
      </c>
      <c r="G566" s="223" t="s">
        <v>172</v>
      </c>
      <c r="H566" s="224">
        <v>61.280000000000001</v>
      </c>
      <c r="I566" s="225"/>
      <c r="J566" s="226">
        <f>ROUND(I566*H566,2)</f>
        <v>0</v>
      </c>
      <c r="K566" s="227"/>
      <c r="L566" s="45"/>
      <c r="M566" s="228" t="s">
        <v>1</v>
      </c>
      <c r="N566" s="229" t="s">
        <v>38</v>
      </c>
      <c r="O566" s="92"/>
      <c r="P566" s="230">
        <f>O566*H566</f>
        <v>0</v>
      </c>
      <c r="Q566" s="230">
        <v>0</v>
      </c>
      <c r="R566" s="230">
        <f>Q566*H566</f>
        <v>0</v>
      </c>
      <c r="S566" s="230">
        <v>0</v>
      </c>
      <c r="T566" s="231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2" t="s">
        <v>123</v>
      </c>
      <c r="AT566" s="232" t="s">
        <v>119</v>
      </c>
      <c r="AU566" s="232" t="s">
        <v>82</v>
      </c>
      <c r="AY566" s="18" t="s">
        <v>116</v>
      </c>
      <c r="BE566" s="233">
        <f>IF(N566="základní",J566,0)</f>
        <v>0</v>
      </c>
      <c r="BF566" s="233">
        <f>IF(N566="snížená",J566,0)</f>
        <v>0</v>
      </c>
      <c r="BG566" s="233">
        <f>IF(N566="zákl. přenesená",J566,0)</f>
        <v>0</v>
      </c>
      <c r="BH566" s="233">
        <f>IF(N566="sníž. přenesená",J566,0)</f>
        <v>0</v>
      </c>
      <c r="BI566" s="233">
        <f>IF(N566="nulová",J566,0)</f>
        <v>0</v>
      </c>
      <c r="BJ566" s="18" t="s">
        <v>80</v>
      </c>
      <c r="BK566" s="233">
        <f>ROUND(I566*H566,2)</f>
        <v>0</v>
      </c>
      <c r="BL566" s="18" t="s">
        <v>123</v>
      </c>
      <c r="BM566" s="232" t="s">
        <v>751</v>
      </c>
    </row>
    <row r="567" s="2" customFormat="1">
      <c r="A567" s="39"/>
      <c r="B567" s="40"/>
      <c r="C567" s="41"/>
      <c r="D567" s="234" t="s">
        <v>124</v>
      </c>
      <c r="E567" s="41"/>
      <c r="F567" s="235" t="s">
        <v>752</v>
      </c>
      <c r="G567" s="41"/>
      <c r="H567" s="41"/>
      <c r="I567" s="236"/>
      <c r="J567" s="41"/>
      <c r="K567" s="41"/>
      <c r="L567" s="45"/>
      <c r="M567" s="237"/>
      <c r="N567" s="238"/>
      <c r="O567" s="92"/>
      <c r="P567" s="92"/>
      <c r="Q567" s="92"/>
      <c r="R567" s="92"/>
      <c r="S567" s="92"/>
      <c r="T567" s="93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124</v>
      </c>
      <c r="AU567" s="18" t="s">
        <v>82</v>
      </c>
    </row>
    <row r="568" s="2" customFormat="1" ht="62.7" customHeight="1">
      <c r="A568" s="39"/>
      <c r="B568" s="40"/>
      <c r="C568" s="220" t="s">
        <v>471</v>
      </c>
      <c r="D568" s="220" t="s">
        <v>119</v>
      </c>
      <c r="E568" s="221" t="s">
        <v>753</v>
      </c>
      <c r="F568" s="222" t="s">
        <v>754</v>
      </c>
      <c r="G568" s="223" t="s">
        <v>192</v>
      </c>
      <c r="H568" s="224">
        <v>18</v>
      </c>
      <c r="I568" s="225"/>
      <c r="J568" s="226">
        <f>ROUND(I568*H568,2)</f>
        <v>0</v>
      </c>
      <c r="K568" s="227"/>
      <c r="L568" s="45"/>
      <c r="M568" s="228" t="s">
        <v>1</v>
      </c>
      <c r="N568" s="229" t="s">
        <v>38</v>
      </c>
      <c r="O568" s="92"/>
      <c r="P568" s="230">
        <f>O568*H568</f>
        <v>0</v>
      </c>
      <c r="Q568" s="230">
        <v>0</v>
      </c>
      <c r="R568" s="230">
        <f>Q568*H568</f>
        <v>0</v>
      </c>
      <c r="S568" s="230">
        <v>0</v>
      </c>
      <c r="T568" s="231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2" t="s">
        <v>123</v>
      </c>
      <c r="AT568" s="232" t="s">
        <v>119</v>
      </c>
      <c r="AU568" s="232" t="s">
        <v>82</v>
      </c>
      <c r="AY568" s="18" t="s">
        <v>116</v>
      </c>
      <c r="BE568" s="233">
        <f>IF(N568="základní",J568,0)</f>
        <v>0</v>
      </c>
      <c r="BF568" s="233">
        <f>IF(N568="snížená",J568,0)</f>
        <v>0</v>
      </c>
      <c r="BG568" s="233">
        <f>IF(N568="zákl. přenesená",J568,0)</f>
        <v>0</v>
      </c>
      <c r="BH568" s="233">
        <f>IF(N568="sníž. přenesená",J568,0)</f>
        <v>0</v>
      </c>
      <c r="BI568" s="233">
        <f>IF(N568="nulová",J568,0)</f>
        <v>0</v>
      </c>
      <c r="BJ568" s="18" t="s">
        <v>80</v>
      </c>
      <c r="BK568" s="233">
        <f>ROUND(I568*H568,2)</f>
        <v>0</v>
      </c>
      <c r="BL568" s="18" t="s">
        <v>123</v>
      </c>
      <c r="BM568" s="232" t="s">
        <v>755</v>
      </c>
    </row>
    <row r="569" s="2" customFormat="1">
      <c r="A569" s="39"/>
      <c r="B569" s="40"/>
      <c r="C569" s="41"/>
      <c r="D569" s="234" t="s">
        <v>124</v>
      </c>
      <c r="E569" s="41"/>
      <c r="F569" s="235" t="s">
        <v>754</v>
      </c>
      <c r="G569" s="41"/>
      <c r="H569" s="41"/>
      <c r="I569" s="236"/>
      <c r="J569" s="41"/>
      <c r="K569" s="41"/>
      <c r="L569" s="45"/>
      <c r="M569" s="237"/>
      <c r="N569" s="238"/>
      <c r="O569" s="92"/>
      <c r="P569" s="92"/>
      <c r="Q569" s="92"/>
      <c r="R569" s="92"/>
      <c r="S569" s="92"/>
      <c r="T569" s="93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124</v>
      </c>
      <c r="AU569" s="18" t="s">
        <v>82</v>
      </c>
    </row>
    <row r="570" s="13" customFormat="1">
      <c r="A570" s="13"/>
      <c r="B570" s="243"/>
      <c r="C570" s="244"/>
      <c r="D570" s="234" t="s">
        <v>174</v>
      </c>
      <c r="E570" s="245" t="s">
        <v>1</v>
      </c>
      <c r="F570" s="246" t="s">
        <v>193</v>
      </c>
      <c r="G570" s="244"/>
      <c r="H570" s="247">
        <v>18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3" t="s">
        <v>174</v>
      </c>
      <c r="AU570" s="253" t="s">
        <v>82</v>
      </c>
      <c r="AV570" s="13" t="s">
        <v>82</v>
      </c>
      <c r="AW570" s="13" t="s">
        <v>30</v>
      </c>
      <c r="AX570" s="13" t="s">
        <v>73</v>
      </c>
      <c r="AY570" s="253" t="s">
        <v>116</v>
      </c>
    </row>
    <row r="571" s="14" customFormat="1">
      <c r="A571" s="14"/>
      <c r="B571" s="254"/>
      <c r="C571" s="255"/>
      <c r="D571" s="234" t="s">
        <v>174</v>
      </c>
      <c r="E571" s="256" t="s">
        <v>1</v>
      </c>
      <c r="F571" s="257" t="s">
        <v>176</v>
      </c>
      <c r="G571" s="255"/>
      <c r="H571" s="258">
        <v>18</v>
      </c>
      <c r="I571" s="259"/>
      <c r="J571" s="255"/>
      <c r="K571" s="255"/>
      <c r="L571" s="260"/>
      <c r="M571" s="261"/>
      <c r="N571" s="262"/>
      <c r="O571" s="262"/>
      <c r="P571" s="262"/>
      <c r="Q571" s="262"/>
      <c r="R571" s="262"/>
      <c r="S571" s="262"/>
      <c r="T571" s="26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4" t="s">
        <v>174</v>
      </c>
      <c r="AU571" s="264" t="s">
        <v>82</v>
      </c>
      <c r="AV571" s="14" t="s">
        <v>123</v>
      </c>
      <c r="AW571" s="14" t="s">
        <v>30</v>
      </c>
      <c r="AX571" s="14" t="s">
        <v>80</v>
      </c>
      <c r="AY571" s="264" t="s">
        <v>116</v>
      </c>
    </row>
    <row r="572" s="2" customFormat="1" ht="55.5" customHeight="1">
      <c r="A572" s="39"/>
      <c r="B572" s="40"/>
      <c r="C572" s="220" t="s">
        <v>756</v>
      </c>
      <c r="D572" s="220" t="s">
        <v>119</v>
      </c>
      <c r="E572" s="221" t="s">
        <v>757</v>
      </c>
      <c r="F572" s="222" t="s">
        <v>758</v>
      </c>
      <c r="G572" s="223" t="s">
        <v>192</v>
      </c>
      <c r="H572" s="224">
        <v>242.46000000000001</v>
      </c>
      <c r="I572" s="225"/>
      <c r="J572" s="226">
        <f>ROUND(I572*H572,2)</f>
        <v>0</v>
      </c>
      <c r="K572" s="227"/>
      <c r="L572" s="45"/>
      <c r="M572" s="228" t="s">
        <v>1</v>
      </c>
      <c r="N572" s="229" t="s">
        <v>38</v>
      </c>
      <c r="O572" s="92"/>
      <c r="P572" s="230">
        <f>O572*H572</f>
        <v>0</v>
      </c>
      <c r="Q572" s="230">
        <v>0</v>
      </c>
      <c r="R572" s="230">
        <f>Q572*H572</f>
        <v>0</v>
      </c>
      <c r="S572" s="230">
        <v>0</v>
      </c>
      <c r="T572" s="231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2" t="s">
        <v>123</v>
      </c>
      <c r="AT572" s="232" t="s">
        <v>119</v>
      </c>
      <c r="AU572" s="232" t="s">
        <v>82</v>
      </c>
      <c r="AY572" s="18" t="s">
        <v>116</v>
      </c>
      <c r="BE572" s="233">
        <f>IF(N572="základní",J572,0)</f>
        <v>0</v>
      </c>
      <c r="BF572" s="233">
        <f>IF(N572="snížená",J572,0)</f>
        <v>0</v>
      </c>
      <c r="BG572" s="233">
        <f>IF(N572="zákl. přenesená",J572,0)</f>
        <v>0</v>
      </c>
      <c r="BH572" s="233">
        <f>IF(N572="sníž. přenesená",J572,0)</f>
        <v>0</v>
      </c>
      <c r="BI572" s="233">
        <f>IF(N572="nulová",J572,0)</f>
        <v>0</v>
      </c>
      <c r="BJ572" s="18" t="s">
        <v>80</v>
      </c>
      <c r="BK572" s="233">
        <f>ROUND(I572*H572,2)</f>
        <v>0</v>
      </c>
      <c r="BL572" s="18" t="s">
        <v>123</v>
      </c>
      <c r="BM572" s="232" t="s">
        <v>759</v>
      </c>
    </row>
    <row r="573" s="2" customFormat="1">
      <c r="A573" s="39"/>
      <c r="B573" s="40"/>
      <c r="C573" s="41"/>
      <c r="D573" s="234" t="s">
        <v>124</v>
      </c>
      <c r="E573" s="41"/>
      <c r="F573" s="235" t="s">
        <v>758</v>
      </c>
      <c r="G573" s="41"/>
      <c r="H573" s="41"/>
      <c r="I573" s="236"/>
      <c r="J573" s="41"/>
      <c r="K573" s="41"/>
      <c r="L573" s="45"/>
      <c r="M573" s="237"/>
      <c r="N573" s="238"/>
      <c r="O573" s="92"/>
      <c r="P573" s="92"/>
      <c r="Q573" s="92"/>
      <c r="R573" s="92"/>
      <c r="S573" s="92"/>
      <c r="T573" s="93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124</v>
      </c>
      <c r="AU573" s="18" t="s">
        <v>82</v>
      </c>
    </row>
    <row r="574" s="15" customFormat="1">
      <c r="A574" s="15"/>
      <c r="B574" s="265"/>
      <c r="C574" s="266"/>
      <c r="D574" s="234" t="s">
        <v>174</v>
      </c>
      <c r="E574" s="267" t="s">
        <v>1</v>
      </c>
      <c r="F574" s="268" t="s">
        <v>760</v>
      </c>
      <c r="G574" s="266"/>
      <c r="H574" s="267" t="s">
        <v>1</v>
      </c>
      <c r="I574" s="269"/>
      <c r="J574" s="266"/>
      <c r="K574" s="266"/>
      <c r="L574" s="270"/>
      <c r="M574" s="271"/>
      <c r="N574" s="272"/>
      <c r="O574" s="272"/>
      <c r="P574" s="272"/>
      <c r="Q574" s="272"/>
      <c r="R574" s="272"/>
      <c r="S574" s="272"/>
      <c r="T574" s="273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74" t="s">
        <v>174</v>
      </c>
      <c r="AU574" s="274" t="s">
        <v>82</v>
      </c>
      <c r="AV574" s="15" t="s">
        <v>80</v>
      </c>
      <c r="AW574" s="15" t="s">
        <v>30</v>
      </c>
      <c r="AX574" s="15" t="s">
        <v>73</v>
      </c>
      <c r="AY574" s="274" t="s">
        <v>116</v>
      </c>
    </row>
    <row r="575" s="13" customFormat="1">
      <c r="A575" s="13"/>
      <c r="B575" s="243"/>
      <c r="C575" s="244"/>
      <c r="D575" s="234" t="s">
        <v>174</v>
      </c>
      <c r="E575" s="245" t="s">
        <v>1</v>
      </c>
      <c r="F575" s="246" t="s">
        <v>729</v>
      </c>
      <c r="G575" s="244"/>
      <c r="H575" s="247">
        <v>242.46000000000001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3" t="s">
        <v>174</v>
      </c>
      <c r="AU575" s="253" t="s">
        <v>82</v>
      </c>
      <c r="AV575" s="13" t="s">
        <v>82</v>
      </c>
      <c r="AW575" s="13" t="s">
        <v>30</v>
      </c>
      <c r="AX575" s="13" t="s">
        <v>73</v>
      </c>
      <c r="AY575" s="253" t="s">
        <v>116</v>
      </c>
    </row>
    <row r="576" s="14" customFormat="1">
      <c r="A576" s="14"/>
      <c r="B576" s="254"/>
      <c r="C576" s="255"/>
      <c r="D576" s="234" t="s">
        <v>174</v>
      </c>
      <c r="E576" s="256" t="s">
        <v>1</v>
      </c>
      <c r="F576" s="257" t="s">
        <v>176</v>
      </c>
      <c r="G576" s="255"/>
      <c r="H576" s="258">
        <v>242.46000000000001</v>
      </c>
      <c r="I576" s="259"/>
      <c r="J576" s="255"/>
      <c r="K576" s="255"/>
      <c r="L576" s="260"/>
      <c r="M576" s="261"/>
      <c r="N576" s="262"/>
      <c r="O576" s="262"/>
      <c r="P576" s="262"/>
      <c r="Q576" s="262"/>
      <c r="R576" s="262"/>
      <c r="S576" s="262"/>
      <c r="T576" s="26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4" t="s">
        <v>174</v>
      </c>
      <c r="AU576" s="264" t="s">
        <v>82</v>
      </c>
      <c r="AV576" s="14" t="s">
        <v>123</v>
      </c>
      <c r="AW576" s="14" t="s">
        <v>30</v>
      </c>
      <c r="AX576" s="14" t="s">
        <v>80</v>
      </c>
      <c r="AY576" s="264" t="s">
        <v>116</v>
      </c>
    </row>
    <row r="577" s="12" customFormat="1" ht="22.8" customHeight="1">
      <c r="A577" s="12"/>
      <c r="B577" s="204"/>
      <c r="C577" s="205"/>
      <c r="D577" s="206" t="s">
        <v>72</v>
      </c>
      <c r="E577" s="218" t="s">
        <v>761</v>
      </c>
      <c r="F577" s="218" t="s">
        <v>762</v>
      </c>
      <c r="G577" s="205"/>
      <c r="H577" s="205"/>
      <c r="I577" s="208"/>
      <c r="J577" s="219">
        <f>BK577</f>
        <v>0</v>
      </c>
      <c r="K577" s="205"/>
      <c r="L577" s="210"/>
      <c r="M577" s="211"/>
      <c r="N577" s="212"/>
      <c r="O577" s="212"/>
      <c r="P577" s="213">
        <f>SUM(P578:P589)</f>
        <v>0</v>
      </c>
      <c r="Q577" s="212"/>
      <c r="R577" s="213">
        <f>SUM(R578:R589)</f>
        <v>0</v>
      </c>
      <c r="S577" s="212"/>
      <c r="T577" s="214">
        <f>SUM(T578:T589)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215" t="s">
        <v>80</v>
      </c>
      <c r="AT577" s="216" t="s">
        <v>72</v>
      </c>
      <c r="AU577" s="216" t="s">
        <v>80</v>
      </c>
      <c r="AY577" s="215" t="s">
        <v>116</v>
      </c>
      <c r="BK577" s="217">
        <f>SUM(BK578:BK589)</f>
        <v>0</v>
      </c>
    </row>
    <row r="578" s="2" customFormat="1" ht="37.8" customHeight="1">
      <c r="A578" s="39"/>
      <c r="B578" s="40"/>
      <c r="C578" s="220" t="s">
        <v>474</v>
      </c>
      <c r="D578" s="220" t="s">
        <v>119</v>
      </c>
      <c r="E578" s="221" t="s">
        <v>763</v>
      </c>
      <c r="F578" s="222" t="s">
        <v>764</v>
      </c>
      <c r="G578" s="223" t="s">
        <v>240</v>
      </c>
      <c r="H578" s="224">
        <v>271.93299999999999</v>
      </c>
      <c r="I578" s="225"/>
      <c r="J578" s="226">
        <f>ROUND(I578*H578,2)</f>
        <v>0</v>
      </c>
      <c r="K578" s="227"/>
      <c r="L578" s="45"/>
      <c r="M578" s="228" t="s">
        <v>1</v>
      </c>
      <c r="N578" s="229" t="s">
        <v>38</v>
      </c>
      <c r="O578" s="92"/>
      <c r="P578" s="230">
        <f>O578*H578</f>
        <v>0</v>
      </c>
      <c r="Q578" s="230">
        <v>0</v>
      </c>
      <c r="R578" s="230">
        <f>Q578*H578</f>
        <v>0</v>
      </c>
      <c r="S578" s="230">
        <v>0</v>
      </c>
      <c r="T578" s="231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2" t="s">
        <v>123</v>
      </c>
      <c r="AT578" s="232" t="s">
        <v>119</v>
      </c>
      <c r="AU578" s="232" t="s">
        <v>82</v>
      </c>
      <c r="AY578" s="18" t="s">
        <v>116</v>
      </c>
      <c r="BE578" s="233">
        <f>IF(N578="základní",J578,0)</f>
        <v>0</v>
      </c>
      <c r="BF578" s="233">
        <f>IF(N578="snížená",J578,0)</f>
        <v>0</v>
      </c>
      <c r="BG578" s="233">
        <f>IF(N578="zákl. přenesená",J578,0)</f>
        <v>0</v>
      </c>
      <c r="BH578" s="233">
        <f>IF(N578="sníž. přenesená",J578,0)</f>
        <v>0</v>
      </c>
      <c r="BI578" s="233">
        <f>IF(N578="nulová",J578,0)</f>
        <v>0</v>
      </c>
      <c r="BJ578" s="18" t="s">
        <v>80</v>
      </c>
      <c r="BK578" s="233">
        <f>ROUND(I578*H578,2)</f>
        <v>0</v>
      </c>
      <c r="BL578" s="18" t="s">
        <v>123</v>
      </c>
      <c r="BM578" s="232" t="s">
        <v>765</v>
      </c>
    </row>
    <row r="579" s="2" customFormat="1">
      <c r="A579" s="39"/>
      <c r="B579" s="40"/>
      <c r="C579" s="41"/>
      <c r="D579" s="234" t="s">
        <v>124</v>
      </c>
      <c r="E579" s="41"/>
      <c r="F579" s="235" t="s">
        <v>764</v>
      </c>
      <c r="G579" s="41"/>
      <c r="H579" s="41"/>
      <c r="I579" s="236"/>
      <c r="J579" s="41"/>
      <c r="K579" s="41"/>
      <c r="L579" s="45"/>
      <c r="M579" s="237"/>
      <c r="N579" s="238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124</v>
      </c>
      <c r="AU579" s="18" t="s">
        <v>82</v>
      </c>
    </row>
    <row r="580" s="2" customFormat="1" ht="37.8" customHeight="1">
      <c r="A580" s="39"/>
      <c r="B580" s="40"/>
      <c r="C580" s="220" t="s">
        <v>766</v>
      </c>
      <c r="D580" s="220" t="s">
        <v>119</v>
      </c>
      <c r="E580" s="221" t="s">
        <v>767</v>
      </c>
      <c r="F580" s="222" t="s">
        <v>768</v>
      </c>
      <c r="G580" s="223" t="s">
        <v>240</v>
      </c>
      <c r="H580" s="224">
        <v>1631.598</v>
      </c>
      <c r="I580" s="225"/>
      <c r="J580" s="226">
        <f>ROUND(I580*H580,2)</f>
        <v>0</v>
      </c>
      <c r="K580" s="227"/>
      <c r="L580" s="45"/>
      <c r="M580" s="228" t="s">
        <v>1</v>
      </c>
      <c r="N580" s="229" t="s">
        <v>38</v>
      </c>
      <c r="O580" s="92"/>
      <c r="P580" s="230">
        <f>O580*H580</f>
        <v>0</v>
      </c>
      <c r="Q580" s="230">
        <v>0</v>
      </c>
      <c r="R580" s="230">
        <f>Q580*H580</f>
        <v>0</v>
      </c>
      <c r="S580" s="230">
        <v>0</v>
      </c>
      <c r="T580" s="231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2" t="s">
        <v>123</v>
      </c>
      <c r="AT580" s="232" t="s">
        <v>119</v>
      </c>
      <c r="AU580" s="232" t="s">
        <v>82</v>
      </c>
      <c r="AY580" s="18" t="s">
        <v>116</v>
      </c>
      <c r="BE580" s="233">
        <f>IF(N580="základní",J580,0)</f>
        <v>0</v>
      </c>
      <c r="BF580" s="233">
        <f>IF(N580="snížená",J580,0)</f>
        <v>0</v>
      </c>
      <c r="BG580" s="233">
        <f>IF(N580="zákl. přenesená",J580,0)</f>
        <v>0</v>
      </c>
      <c r="BH580" s="233">
        <f>IF(N580="sníž. přenesená",J580,0)</f>
        <v>0</v>
      </c>
      <c r="BI580" s="233">
        <f>IF(N580="nulová",J580,0)</f>
        <v>0</v>
      </c>
      <c r="BJ580" s="18" t="s">
        <v>80</v>
      </c>
      <c r="BK580" s="233">
        <f>ROUND(I580*H580,2)</f>
        <v>0</v>
      </c>
      <c r="BL580" s="18" t="s">
        <v>123</v>
      </c>
      <c r="BM580" s="232" t="s">
        <v>769</v>
      </c>
    </row>
    <row r="581" s="2" customFormat="1">
      <c r="A581" s="39"/>
      <c r="B581" s="40"/>
      <c r="C581" s="41"/>
      <c r="D581" s="234" t="s">
        <v>124</v>
      </c>
      <c r="E581" s="41"/>
      <c r="F581" s="235" t="s">
        <v>768</v>
      </c>
      <c r="G581" s="41"/>
      <c r="H581" s="41"/>
      <c r="I581" s="236"/>
      <c r="J581" s="41"/>
      <c r="K581" s="41"/>
      <c r="L581" s="45"/>
      <c r="M581" s="237"/>
      <c r="N581" s="238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124</v>
      </c>
      <c r="AU581" s="18" t="s">
        <v>82</v>
      </c>
    </row>
    <row r="582" s="13" customFormat="1">
      <c r="A582" s="13"/>
      <c r="B582" s="243"/>
      <c r="C582" s="244"/>
      <c r="D582" s="234" t="s">
        <v>174</v>
      </c>
      <c r="E582" s="245" t="s">
        <v>1</v>
      </c>
      <c r="F582" s="246" t="s">
        <v>770</v>
      </c>
      <c r="G582" s="244"/>
      <c r="H582" s="247">
        <v>1631.598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3" t="s">
        <v>174</v>
      </c>
      <c r="AU582" s="253" t="s">
        <v>82</v>
      </c>
      <c r="AV582" s="13" t="s">
        <v>82</v>
      </c>
      <c r="AW582" s="13" t="s">
        <v>30</v>
      </c>
      <c r="AX582" s="13" t="s">
        <v>73</v>
      </c>
      <c r="AY582" s="253" t="s">
        <v>116</v>
      </c>
    </row>
    <row r="583" s="14" customFormat="1">
      <c r="A583" s="14"/>
      <c r="B583" s="254"/>
      <c r="C583" s="255"/>
      <c r="D583" s="234" t="s">
        <v>174</v>
      </c>
      <c r="E583" s="256" t="s">
        <v>1</v>
      </c>
      <c r="F583" s="257" t="s">
        <v>176</v>
      </c>
      <c r="G583" s="255"/>
      <c r="H583" s="258">
        <v>1631.598</v>
      </c>
      <c r="I583" s="259"/>
      <c r="J583" s="255"/>
      <c r="K583" s="255"/>
      <c r="L583" s="260"/>
      <c r="M583" s="261"/>
      <c r="N583" s="262"/>
      <c r="O583" s="262"/>
      <c r="P583" s="262"/>
      <c r="Q583" s="262"/>
      <c r="R583" s="262"/>
      <c r="S583" s="262"/>
      <c r="T583" s="26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4" t="s">
        <v>174</v>
      </c>
      <c r="AU583" s="264" t="s">
        <v>82</v>
      </c>
      <c r="AV583" s="14" t="s">
        <v>123</v>
      </c>
      <c r="AW583" s="14" t="s">
        <v>30</v>
      </c>
      <c r="AX583" s="14" t="s">
        <v>80</v>
      </c>
      <c r="AY583" s="264" t="s">
        <v>116</v>
      </c>
    </row>
    <row r="584" s="2" customFormat="1" ht="44.25" customHeight="1">
      <c r="A584" s="39"/>
      <c r="B584" s="40"/>
      <c r="C584" s="220" t="s">
        <v>478</v>
      </c>
      <c r="D584" s="220" t="s">
        <v>119</v>
      </c>
      <c r="E584" s="221" t="s">
        <v>771</v>
      </c>
      <c r="F584" s="222" t="s">
        <v>772</v>
      </c>
      <c r="G584" s="223" t="s">
        <v>240</v>
      </c>
      <c r="H584" s="224">
        <v>102.06100000000001</v>
      </c>
      <c r="I584" s="225"/>
      <c r="J584" s="226">
        <f>ROUND(I584*H584,2)</f>
        <v>0</v>
      </c>
      <c r="K584" s="227"/>
      <c r="L584" s="45"/>
      <c r="M584" s="228" t="s">
        <v>1</v>
      </c>
      <c r="N584" s="229" t="s">
        <v>38</v>
      </c>
      <c r="O584" s="92"/>
      <c r="P584" s="230">
        <f>O584*H584</f>
        <v>0</v>
      </c>
      <c r="Q584" s="230">
        <v>0</v>
      </c>
      <c r="R584" s="230">
        <f>Q584*H584</f>
        <v>0</v>
      </c>
      <c r="S584" s="230">
        <v>0</v>
      </c>
      <c r="T584" s="231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2" t="s">
        <v>123</v>
      </c>
      <c r="AT584" s="232" t="s">
        <v>119</v>
      </c>
      <c r="AU584" s="232" t="s">
        <v>82</v>
      </c>
      <c r="AY584" s="18" t="s">
        <v>116</v>
      </c>
      <c r="BE584" s="233">
        <f>IF(N584="základní",J584,0)</f>
        <v>0</v>
      </c>
      <c r="BF584" s="233">
        <f>IF(N584="snížená",J584,0)</f>
        <v>0</v>
      </c>
      <c r="BG584" s="233">
        <f>IF(N584="zákl. přenesená",J584,0)</f>
        <v>0</v>
      </c>
      <c r="BH584" s="233">
        <f>IF(N584="sníž. přenesená",J584,0)</f>
        <v>0</v>
      </c>
      <c r="BI584" s="233">
        <f>IF(N584="nulová",J584,0)</f>
        <v>0</v>
      </c>
      <c r="BJ584" s="18" t="s">
        <v>80</v>
      </c>
      <c r="BK584" s="233">
        <f>ROUND(I584*H584,2)</f>
        <v>0</v>
      </c>
      <c r="BL584" s="18" t="s">
        <v>123</v>
      </c>
      <c r="BM584" s="232" t="s">
        <v>773</v>
      </c>
    </row>
    <row r="585" s="2" customFormat="1">
      <c r="A585" s="39"/>
      <c r="B585" s="40"/>
      <c r="C585" s="41"/>
      <c r="D585" s="234" t="s">
        <v>124</v>
      </c>
      <c r="E585" s="41"/>
      <c r="F585" s="235" t="s">
        <v>772</v>
      </c>
      <c r="G585" s="41"/>
      <c r="H585" s="41"/>
      <c r="I585" s="236"/>
      <c r="J585" s="41"/>
      <c r="K585" s="41"/>
      <c r="L585" s="45"/>
      <c r="M585" s="237"/>
      <c r="N585" s="238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124</v>
      </c>
      <c r="AU585" s="18" t="s">
        <v>82</v>
      </c>
    </row>
    <row r="586" s="2" customFormat="1" ht="44.25" customHeight="1">
      <c r="A586" s="39"/>
      <c r="B586" s="40"/>
      <c r="C586" s="220" t="s">
        <v>774</v>
      </c>
      <c r="D586" s="220" t="s">
        <v>119</v>
      </c>
      <c r="E586" s="221" t="s">
        <v>775</v>
      </c>
      <c r="F586" s="222" t="s">
        <v>776</v>
      </c>
      <c r="G586" s="223" t="s">
        <v>240</v>
      </c>
      <c r="H586" s="224">
        <v>25.300000000000001</v>
      </c>
      <c r="I586" s="225"/>
      <c r="J586" s="226">
        <f>ROUND(I586*H586,2)</f>
        <v>0</v>
      </c>
      <c r="K586" s="227"/>
      <c r="L586" s="45"/>
      <c r="M586" s="228" t="s">
        <v>1</v>
      </c>
      <c r="N586" s="229" t="s">
        <v>38</v>
      </c>
      <c r="O586" s="92"/>
      <c r="P586" s="230">
        <f>O586*H586</f>
        <v>0</v>
      </c>
      <c r="Q586" s="230">
        <v>0</v>
      </c>
      <c r="R586" s="230">
        <f>Q586*H586</f>
        <v>0</v>
      </c>
      <c r="S586" s="230">
        <v>0</v>
      </c>
      <c r="T586" s="231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2" t="s">
        <v>123</v>
      </c>
      <c r="AT586" s="232" t="s">
        <v>119</v>
      </c>
      <c r="AU586" s="232" t="s">
        <v>82</v>
      </c>
      <c r="AY586" s="18" t="s">
        <v>116</v>
      </c>
      <c r="BE586" s="233">
        <f>IF(N586="základní",J586,0)</f>
        <v>0</v>
      </c>
      <c r="BF586" s="233">
        <f>IF(N586="snížená",J586,0)</f>
        <v>0</v>
      </c>
      <c r="BG586" s="233">
        <f>IF(N586="zákl. přenesená",J586,0)</f>
        <v>0</v>
      </c>
      <c r="BH586" s="233">
        <f>IF(N586="sníž. přenesená",J586,0)</f>
        <v>0</v>
      </c>
      <c r="BI586" s="233">
        <f>IF(N586="nulová",J586,0)</f>
        <v>0</v>
      </c>
      <c r="BJ586" s="18" t="s">
        <v>80</v>
      </c>
      <c r="BK586" s="233">
        <f>ROUND(I586*H586,2)</f>
        <v>0</v>
      </c>
      <c r="BL586" s="18" t="s">
        <v>123</v>
      </c>
      <c r="BM586" s="232" t="s">
        <v>777</v>
      </c>
    </row>
    <row r="587" s="2" customFormat="1">
      <c r="A587" s="39"/>
      <c r="B587" s="40"/>
      <c r="C587" s="41"/>
      <c r="D587" s="234" t="s">
        <v>124</v>
      </c>
      <c r="E587" s="41"/>
      <c r="F587" s="235" t="s">
        <v>776</v>
      </c>
      <c r="G587" s="41"/>
      <c r="H587" s="41"/>
      <c r="I587" s="236"/>
      <c r="J587" s="41"/>
      <c r="K587" s="41"/>
      <c r="L587" s="45"/>
      <c r="M587" s="237"/>
      <c r="N587" s="238"/>
      <c r="O587" s="92"/>
      <c r="P587" s="92"/>
      <c r="Q587" s="92"/>
      <c r="R587" s="92"/>
      <c r="S587" s="92"/>
      <c r="T587" s="93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124</v>
      </c>
      <c r="AU587" s="18" t="s">
        <v>82</v>
      </c>
    </row>
    <row r="588" s="2" customFormat="1" ht="44.25" customHeight="1">
      <c r="A588" s="39"/>
      <c r="B588" s="40"/>
      <c r="C588" s="220" t="s">
        <v>481</v>
      </c>
      <c r="D588" s="220" t="s">
        <v>119</v>
      </c>
      <c r="E588" s="221" t="s">
        <v>778</v>
      </c>
      <c r="F588" s="222" t="s">
        <v>239</v>
      </c>
      <c r="G588" s="223" t="s">
        <v>240</v>
      </c>
      <c r="H588" s="224">
        <v>144.572</v>
      </c>
      <c r="I588" s="225"/>
      <c r="J588" s="226">
        <f>ROUND(I588*H588,2)</f>
        <v>0</v>
      </c>
      <c r="K588" s="227"/>
      <c r="L588" s="45"/>
      <c r="M588" s="228" t="s">
        <v>1</v>
      </c>
      <c r="N588" s="229" t="s">
        <v>38</v>
      </c>
      <c r="O588" s="92"/>
      <c r="P588" s="230">
        <f>O588*H588</f>
        <v>0</v>
      </c>
      <c r="Q588" s="230">
        <v>0</v>
      </c>
      <c r="R588" s="230">
        <f>Q588*H588</f>
        <v>0</v>
      </c>
      <c r="S588" s="230">
        <v>0</v>
      </c>
      <c r="T588" s="231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2" t="s">
        <v>123</v>
      </c>
      <c r="AT588" s="232" t="s">
        <v>119</v>
      </c>
      <c r="AU588" s="232" t="s">
        <v>82</v>
      </c>
      <c r="AY588" s="18" t="s">
        <v>116</v>
      </c>
      <c r="BE588" s="233">
        <f>IF(N588="základní",J588,0)</f>
        <v>0</v>
      </c>
      <c r="BF588" s="233">
        <f>IF(N588="snížená",J588,0)</f>
        <v>0</v>
      </c>
      <c r="BG588" s="233">
        <f>IF(N588="zákl. přenesená",J588,0)</f>
        <v>0</v>
      </c>
      <c r="BH588" s="233">
        <f>IF(N588="sníž. přenesená",J588,0)</f>
        <v>0</v>
      </c>
      <c r="BI588" s="233">
        <f>IF(N588="nulová",J588,0)</f>
        <v>0</v>
      </c>
      <c r="BJ588" s="18" t="s">
        <v>80</v>
      </c>
      <c r="BK588" s="233">
        <f>ROUND(I588*H588,2)</f>
        <v>0</v>
      </c>
      <c r="BL588" s="18" t="s">
        <v>123</v>
      </c>
      <c r="BM588" s="232" t="s">
        <v>779</v>
      </c>
    </row>
    <row r="589" s="2" customFormat="1">
      <c r="A589" s="39"/>
      <c r="B589" s="40"/>
      <c r="C589" s="41"/>
      <c r="D589" s="234" t="s">
        <v>124</v>
      </c>
      <c r="E589" s="41"/>
      <c r="F589" s="235" t="s">
        <v>239</v>
      </c>
      <c r="G589" s="41"/>
      <c r="H589" s="41"/>
      <c r="I589" s="236"/>
      <c r="J589" s="41"/>
      <c r="K589" s="41"/>
      <c r="L589" s="45"/>
      <c r="M589" s="237"/>
      <c r="N589" s="238"/>
      <c r="O589" s="92"/>
      <c r="P589" s="92"/>
      <c r="Q589" s="92"/>
      <c r="R589" s="92"/>
      <c r="S589" s="92"/>
      <c r="T589" s="93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124</v>
      </c>
      <c r="AU589" s="18" t="s">
        <v>82</v>
      </c>
    </row>
    <row r="590" s="12" customFormat="1" ht="22.8" customHeight="1">
      <c r="A590" s="12"/>
      <c r="B590" s="204"/>
      <c r="C590" s="205"/>
      <c r="D590" s="206" t="s">
        <v>72</v>
      </c>
      <c r="E590" s="218" t="s">
        <v>780</v>
      </c>
      <c r="F590" s="218" t="s">
        <v>781</v>
      </c>
      <c r="G590" s="205"/>
      <c r="H590" s="205"/>
      <c r="I590" s="208"/>
      <c r="J590" s="219">
        <f>BK590</f>
        <v>0</v>
      </c>
      <c r="K590" s="205"/>
      <c r="L590" s="210"/>
      <c r="M590" s="211"/>
      <c r="N590" s="212"/>
      <c r="O590" s="212"/>
      <c r="P590" s="213">
        <f>SUM(P591:P594)</f>
        <v>0</v>
      </c>
      <c r="Q590" s="212"/>
      <c r="R590" s="213">
        <f>SUM(R591:R594)</f>
        <v>0</v>
      </c>
      <c r="S590" s="212"/>
      <c r="T590" s="214">
        <f>SUM(T591:T594)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15" t="s">
        <v>80</v>
      </c>
      <c r="AT590" s="216" t="s">
        <v>72</v>
      </c>
      <c r="AU590" s="216" t="s">
        <v>80</v>
      </c>
      <c r="AY590" s="215" t="s">
        <v>116</v>
      </c>
      <c r="BK590" s="217">
        <f>SUM(BK591:BK594)</f>
        <v>0</v>
      </c>
    </row>
    <row r="591" s="2" customFormat="1" ht="49.05" customHeight="1">
      <c r="A591" s="39"/>
      <c r="B591" s="40"/>
      <c r="C591" s="220" t="s">
        <v>782</v>
      </c>
      <c r="D591" s="220" t="s">
        <v>119</v>
      </c>
      <c r="E591" s="221" t="s">
        <v>783</v>
      </c>
      <c r="F591" s="222" t="s">
        <v>784</v>
      </c>
      <c r="G591" s="223" t="s">
        <v>240</v>
      </c>
      <c r="H591" s="224">
        <v>1184.251</v>
      </c>
      <c r="I591" s="225"/>
      <c r="J591" s="226">
        <f>ROUND(I591*H591,2)</f>
        <v>0</v>
      </c>
      <c r="K591" s="227"/>
      <c r="L591" s="45"/>
      <c r="M591" s="228" t="s">
        <v>1</v>
      </c>
      <c r="N591" s="229" t="s">
        <v>38</v>
      </c>
      <c r="O591" s="92"/>
      <c r="P591" s="230">
        <f>O591*H591</f>
        <v>0</v>
      </c>
      <c r="Q591" s="230">
        <v>0</v>
      </c>
      <c r="R591" s="230">
        <f>Q591*H591</f>
        <v>0</v>
      </c>
      <c r="S591" s="230">
        <v>0</v>
      </c>
      <c r="T591" s="231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2" t="s">
        <v>123</v>
      </c>
      <c r="AT591" s="232" t="s">
        <v>119</v>
      </c>
      <c r="AU591" s="232" t="s">
        <v>82</v>
      </c>
      <c r="AY591" s="18" t="s">
        <v>116</v>
      </c>
      <c r="BE591" s="233">
        <f>IF(N591="základní",J591,0)</f>
        <v>0</v>
      </c>
      <c r="BF591" s="233">
        <f>IF(N591="snížená",J591,0)</f>
        <v>0</v>
      </c>
      <c r="BG591" s="233">
        <f>IF(N591="zákl. přenesená",J591,0)</f>
        <v>0</v>
      </c>
      <c r="BH591" s="233">
        <f>IF(N591="sníž. přenesená",J591,0)</f>
        <v>0</v>
      </c>
      <c r="BI591" s="233">
        <f>IF(N591="nulová",J591,0)</f>
        <v>0</v>
      </c>
      <c r="BJ591" s="18" t="s">
        <v>80</v>
      </c>
      <c r="BK591" s="233">
        <f>ROUND(I591*H591,2)</f>
        <v>0</v>
      </c>
      <c r="BL591" s="18" t="s">
        <v>123</v>
      </c>
      <c r="BM591" s="232" t="s">
        <v>785</v>
      </c>
    </row>
    <row r="592" s="2" customFormat="1">
      <c r="A592" s="39"/>
      <c r="B592" s="40"/>
      <c r="C592" s="41"/>
      <c r="D592" s="234" t="s">
        <v>124</v>
      </c>
      <c r="E592" s="41"/>
      <c r="F592" s="235" t="s">
        <v>784</v>
      </c>
      <c r="G592" s="41"/>
      <c r="H592" s="41"/>
      <c r="I592" s="236"/>
      <c r="J592" s="41"/>
      <c r="K592" s="41"/>
      <c r="L592" s="45"/>
      <c r="M592" s="237"/>
      <c r="N592" s="238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124</v>
      </c>
      <c r="AU592" s="18" t="s">
        <v>82</v>
      </c>
    </row>
    <row r="593" s="2" customFormat="1" ht="55.5" customHeight="1">
      <c r="A593" s="39"/>
      <c r="B593" s="40"/>
      <c r="C593" s="220" t="s">
        <v>485</v>
      </c>
      <c r="D593" s="220" t="s">
        <v>119</v>
      </c>
      <c r="E593" s="221" t="s">
        <v>786</v>
      </c>
      <c r="F593" s="222" t="s">
        <v>787</v>
      </c>
      <c r="G593" s="223" t="s">
        <v>240</v>
      </c>
      <c r="H593" s="224">
        <v>1184.251</v>
      </c>
      <c r="I593" s="225"/>
      <c r="J593" s="226">
        <f>ROUND(I593*H593,2)</f>
        <v>0</v>
      </c>
      <c r="K593" s="227"/>
      <c r="L593" s="45"/>
      <c r="M593" s="228" t="s">
        <v>1</v>
      </c>
      <c r="N593" s="229" t="s">
        <v>38</v>
      </c>
      <c r="O593" s="92"/>
      <c r="P593" s="230">
        <f>O593*H593</f>
        <v>0</v>
      </c>
      <c r="Q593" s="230">
        <v>0</v>
      </c>
      <c r="R593" s="230">
        <f>Q593*H593</f>
        <v>0</v>
      </c>
      <c r="S593" s="230">
        <v>0</v>
      </c>
      <c r="T593" s="231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2" t="s">
        <v>123</v>
      </c>
      <c r="AT593" s="232" t="s">
        <v>119</v>
      </c>
      <c r="AU593" s="232" t="s">
        <v>82</v>
      </c>
      <c r="AY593" s="18" t="s">
        <v>116</v>
      </c>
      <c r="BE593" s="233">
        <f>IF(N593="základní",J593,0)</f>
        <v>0</v>
      </c>
      <c r="BF593" s="233">
        <f>IF(N593="snížená",J593,0)</f>
        <v>0</v>
      </c>
      <c r="BG593" s="233">
        <f>IF(N593="zákl. přenesená",J593,0)</f>
        <v>0</v>
      </c>
      <c r="BH593" s="233">
        <f>IF(N593="sníž. přenesená",J593,0)</f>
        <v>0</v>
      </c>
      <c r="BI593" s="233">
        <f>IF(N593="nulová",J593,0)</f>
        <v>0</v>
      </c>
      <c r="BJ593" s="18" t="s">
        <v>80</v>
      </c>
      <c r="BK593" s="233">
        <f>ROUND(I593*H593,2)</f>
        <v>0</v>
      </c>
      <c r="BL593" s="18" t="s">
        <v>123</v>
      </c>
      <c r="BM593" s="232" t="s">
        <v>788</v>
      </c>
    </row>
    <row r="594" s="2" customFormat="1">
      <c r="A594" s="39"/>
      <c r="B594" s="40"/>
      <c r="C594" s="41"/>
      <c r="D594" s="234" t="s">
        <v>124</v>
      </c>
      <c r="E594" s="41"/>
      <c r="F594" s="235" t="s">
        <v>787</v>
      </c>
      <c r="G594" s="41"/>
      <c r="H594" s="41"/>
      <c r="I594" s="236"/>
      <c r="J594" s="41"/>
      <c r="K594" s="41"/>
      <c r="L594" s="45"/>
      <c r="M594" s="237"/>
      <c r="N594" s="238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124</v>
      </c>
      <c r="AU594" s="18" t="s">
        <v>82</v>
      </c>
    </row>
    <row r="595" s="12" customFormat="1" ht="25.92" customHeight="1">
      <c r="A595" s="12"/>
      <c r="B595" s="204"/>
      <c r="C595" s="205"/>
      <c r="D595" s="206" t="s">
        <v>72</v>
      </c>
      <c r="E595" s="207" t="s">
        <v>789</v>
      </c>
      <c r="F595" s="207" t="s">
        <v>790</v>
      </c>
      <c r="G595" s="205"/>
      <c r="H595" s="205"/>
      <c r="I595" s="208"/>
      <c r="J595" s="209">
        <f>BK595</f>
        <v>0</v>
      </c>
      <c r="K595" s="205"/>
      <c r="L595" s="210"/>
      <c r="M595" s="211"/>
      <c r="N595" s="212"/>
      <c r="O595" s="212"/>
      <c r="P595" s="213">
        <f>P596+P603+P622+P629+P646</f>
        <v>0</v>
      </c>
      <c r="Q595" s="212"/>
      <c r="R595" s="213">
        <f>R596+R603+R622+R629+R646</f>
        <v>0</v>
      </c>
      <c r="S595" s="212"/>
      <c r="T595" s="214">
        <f>T596+T603+T622+T629+T646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15" t="s">
        <v>82</v>
      </c>
      <c r="AT595" s="216" t="s">
        <v>72</v>
      </c>
      <c r="AU595" s="216" t="s">
        <v>73</v>
      </c>
      <c r="AY595" s="215" t="s">
        <v>116</v>
      </c>
      <c r="BK595" s="217">
        <f>BK596+BK603+BK622+BK629+BK646</f>
        <v>0</v>
      </c>
    </row>
    <row r="596" s="12" customFormat="1" ht="22.8" customHeight="1">
      <c r="A596" s="12"/>
      <c r="B596" s="204"/>
      <c r="C596" s="205"/>
      <c r="D596" s="206" t="s">
        <v>72</v>
      </c>
      <c r="E596" s="218" t="s">
        <v>791</v>
      </c>
      <c r="F596" s="218" t="s">
        <v>792</v>
      </c>
      <c r="G596" s="205"/>
      <c r="H596" s="205"/>
      <c r="I596" s="208"/>
      <c r="J596" s="219">
        <f>BK596</f>
        <v>0</v>
      </c>
      <c r="K596" s="205"/>
      <c r="L596" s="210"/>
      <c r="M596" s="211"/>
      <c r="N596" s="212"/>
      <c r="O596" s="212"/>
      <c r="P596" s="213">
        <f>SUM(P597:P602)</f>
        <v>0</v>
      </c>
      <c r="Q596" s="212"/>
      <c r="R596" s="213">
        <f>SUM(R597:R602)</f>
        <v>0</v>
      </c>
      <c r="S596" s="212"/>
      <c r="T596" s="214">
        <f>SUM(T597:T602)</f>
        <v>0</v>
      </c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R596" s="215" t="s">
        <v>82</v>
      </c>
      <c r="AT596" s="216" t="s">
        <v>72</v>
      </c>
      <c r="AU596" s="216" t="s">
        <v>80</v>
      </c>
      <c r="AY596" s="215" t="s">
        <v>116</v>
      </c>
      <c r="BK596" s="217">
        <f>SUM(BK597:BK602)</f>
        <v>0</v>
      </c>
    </row>
    <row r="597" s="2" customFormat="1" ht="16.5" customHeight="1">
      <c r="A597" s="39"/>
      <c r="B597" s="40"/>
      <c r="C597" s="220" t="s">
        <v>793</v>
      </c>
      <c r="D597" s="220" t="s">
        <v>119</v>
      </c>
      <c r="E597" s="221" t="s">
        <v>794</v>
      </c>
      <c r="F597" s="222" t="s">
        <v>795</v>
      </c>
      <c r="G597" s="223" t="s">
        <v>372</v>
      </c>
      <c r="H597" s="224">
        <v>4</v>
      </c>
      <c r="I597" s="225"/>
      <c r="J597" s="226">
        <f>ROUND(I597*H597,2)</f>
        <v>0</v>
      </c>
      <c r="K597" s="227"/>
      <c r="L597" s="45"/>
      <c r="M597" s="228" t="s">
        <v>1</v>
      </c>
      <c r="N597" s="229" t="s">
        <v>38</v>
      </c>
      <c r="O597" s="92"/>
      <c r="P597" s="230">
        <f>O597*H597</f>
        <v>0</v>
      </c>
      <c r="Q597" s="230">
        <v>0</v>
      </c>
      <c r="R597" s="230">
        <f>Q597*H597</f>
        <v>0</v>
      </c>
      <c r="S597" s="230">
        <v>0</v>
      </c>
      <c r="T597" s="231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2" t="s">
        <v>150</v>
      </c>
      <c r="AT597" s="232" t="s">
        <v>119</v>
      </c>
      <c r="AU597" s="232" t="s">
        <v>82</v>
      </c>
      <c r="AY597" s="18" t="s">
        <v>116</v>
      </c>
      <c r="BE597" s="233">
        <f>IF(N597="základní",J597,0)</f>
        <v>0</v>
      </c>
      <c r="BF597" s="233">
        <f>IF(N597="snížená",J597,0)</f>
        <v>0</v>
      </c>
      <c r="BG597" s="233">
        <f>IF(N597="zákl. přenesená",J597,0)</f>
        <v>0</v>
      </c>
      <c r="BH597" s="233">
        <f>IF(N597="sníž. přenesená",J597,0)</f>
        <v>0</v>
      </c>
      <c r="BI597" s="233">
        <f>IF(N597="nulová",J597,0)</f>
        <v>0</v>
      </c>
      <c r="BJ597" s="18" t="s">
        <v>80</v>
      </c>
      <c r="BK597" s="233">
        <f>ROUND(I597*H597,2)</f>
        <v>0</v>
      </c>
      <c r="BL597" s="18" t="s">
        <v>150</v>
      </c>
      <c r="BM597" s="232" t="s">
        <v>796</v>
      </c>
    </row>
    <row r="598" s="2" customFormat="1">
      <c r="A598" s="39"/>
      <c r="B598" s="40"/>
      <c r="C598" s="41"/>
      <c r="D598" s="234" t="s">
        <v>124</v>
      </c>
      <c r="E598" s="41"/>
      <c r="F598" s="235" t="s">
        <v>795</v>
      </c>
      <c r="G598" s="41"/>
      <c r="H598" s="41"/>
      <c r="I598" s="236"/>
      <c r="J598" s="41"/>
      <c r="K598" s="41"/>
      <c r="L598" s="45"/>
      <c r="M598" s="237"/>
      <c r="N598" s="238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124</v>
      </c>
      <c r="AU598" s="18" t="s">
        <v>82</v>
      </c>
    </row>
    <row r="599" s="2" customFormat="1" ht="24.15" customHeight="1">
      <c r="A599" s="39"/>
      <c r="B599" s="40"/>
      <c r="C599" s="220" t="s">
        <v>488</v>
      </c>
      <c r="D599" s="220" t="s">
        <v>119</v>
      </c>
      <c r="E599" s="221" t="s">
        <v>797</v>
      </c>
      <c r="F599" s="222" t="s">
        <v>798</v>
      </c>
      <c r="G599" s="223" t="s">
        <v>372</v>
      </c>
      <c r="H599" s="224">
        <v>22</v>
      </c>
      <c r="I599" s="225"/>
      <c r="J599" s="226">
        <f>ROUND(I599*H599,2)</f>
        <v>0</v>
      </c>
      <c r="K599" s="227"/>
      <c r="L599" s="45"/>
      <c r="M599" s="228" t="s">
        <v>1</v>
      </c>
      <c r="N599" s="229" t="s">
        <v>38</v>
      </c>
      <c r="O599" s="92"/>
      <c r="P599" s="230">
        <f>O599*H599</f>
        <v>0</v>
      </c>
      <c r="Q599" s="230">
        <v>0</v>
      </c>
      <c r="R599" s="230">
        <f>Q599*H599</f>
        <v>0</v>
      </c>
      <c r="S599" s="230">
        <v>0</v>
      </c>
      <c r="T599" s="231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2" t="s">
        <v>150</v>
      </c>
      <c r="AT599" s="232" t="s">
        <v>119</v>
      </c>
      <c r="AU599" s="232" t="s">
        <v>82</v>
      </c>
      <c r="AY599" s="18" t="s">
        <v>116</v>
      </c>
      <c r="BE599" s="233">
        <f>IF(N599="základní",J599,0)</f>
        <v>0</v>
      </c>
      <c r="BF599" s="233">
        <f>IF(N599="snížená",J599,0)</f>
        <v>0</v>
      </c>
      <c r="BG599" s="233">
        <f>IF(N599="zákl. přenesená",J599,0)</f>
        <v>0</v>
      </c>
      <c r="BH599" s="233">
        <f>IF(N599="sníž. přenesená",J599,0)</f>
        <v>0</v>
      </c>
      <c r="BI599" s="233">
        <f>IF(N599="nulová",J599,0)</f>
        <v>0</v>
      </c>
      <c r="BJ599" s="18" t="s">
        <v>80</v>
      </c>
      <c r="BK599" s="233">
        <f>ROUND(I599*H599,2)</f>
        <v>0</v>
      </c>
      <c r="BL599" s="18" t="s">
        <v>150</v>
      </c>
      <c r="BM599" s="232" t="s">
        <v>799</v>
      </c>
    </row>
    <row r="600" s="2" customFormat="1">
      <c r="A600" s="39"/>
      <c r="B600" s="40"/>
      <c r="C600" s="41"/>
      <c r="D600" s="234" t="s">
        <v>124</v>
      </c>
      <c r="E600" s="41"/>
      <c r="F600" s="235" t="s">
        <v>798</v>
      </c>
      <c r="G600" s="41"/>
      <c r="H600" s="41"/>
      <c r="I600" s="236"/>
      <c r="J600" s="41"/>
      <c r="K600" s="41"/>
      <c r="L600" s="45"/>
      <c r="M600" s="237"/>
      <c r="N600" s="238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124</v>
      </c>
      <c r="AU600" s="18" t="s">
        <v>82</v>
      </c>
    </row>
    <row r="601" s="2" customFormat="1" ht="37.8" customHeight="1">
      <c r="A601" s="39"/>
      <c r="B601" s="40"/>
      <c r="C601" s="220" t="s">
        <v>800</v>
      </c>
      <c r="D601" s="220" t="s">
        <v>119</v>
      </c>
      <c r="E601" s="221" t="s">
        <v>801</v>
      </c>
      <c r="F601" s="222" t="s">
        <v>802</v>
      </c>
      <c r="G601" s="223" t="s">
        <v>803</v>
      </c>
      <c r="H601" s="286"/>
      <c r="I601" s="225"/>
      <c r="J601" s="226">
        <f>ROUND(I601*H601,2)</f>
        <v>0</v>
      </c>
      <c r="K601" s="227"/>
      <c r="L601" s="45"/>
      <c r="M601" s="228" t="s">
        <v>1</v>
      </c>
      <c r="N601" s="229" t="s">
        <v>38</v>
      </c>
      <c r="O601" s="92"/>
      <c r="P601" s="230">
        <f>O601*H601</f>
        <v>0</v>
      </c>
      <c r="Q601" s="230">
        <v>0</v>
      </c>
      <c r="R601" s="230">
        <f>Q601*H601</f>
        <v>0</v>
      </c>
      <c r="S601" s="230">
        <v>0</v>
      </c>
      <c r="T601" s="231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32" t="s">
        <v>150</v>
      </c>
      <c r="AT601" s="232" t="s">
        <v>119</v>
      </c>
      <c r="AU601" s="232" t="s">
        <v>82</v>
      </c>
      <c r="AY601" s="18" t="s">
        <v>116</v>
      </c>
      <c r="BE601" s="233">
        <f>IF(N601="základní",J601,0)</f>
        <v>0</v>
      </c>
      <c r="BF601" s="233">
        <f>IF(N601="snížená",J601,0)</f>
        <v>0</v>
      </c>
      <c r="BG601" s="233">
        <f>IF(N601="zákl. přenesená",J601,0)</f>
        <v>0</v>
      </c>
      <c r="BH601" s="233">
        <f>IF(N601="sníž. přenesená",J601,0)</f>
        <v>0</v>
      </c>
      <c r="BI601" s="233">
        <f>IF(N601="nulová",J601,0)</f>
        <v>0</v>
      </c>
      <c r="BJ601" s="18" t="s">
        <v>80</v>
      </c>
      <c r="BK601" s="233">
        <f>ROUND(I601*H601,2)</f>
        <v>0</v>
      </c>
      <c r="BL601" s="18" t="s">
        <v>150</v>
      </c>
      <c r="BM601" s="232" t="s">
        <v>804</v>
      </c>
    </row>
    <row r="602" s="2" customFormat="1">
      <c r="A602" s="39"/>
      <c r="B602" s="40"/>
      <c r="C602" s="41"/>
      <c r="D602" s="234" t="s">
        <v>124</v>
      </c>
      <c r="E602" s="41"/>
      <c r="F602" s="235" t="s">
        <v>802</v>
      </c>
      <c r="G602" s="41"/>
      <c r="H602" s="41"/>
      <c r="I602" s="236"/>
      <c r="J602" s="41"/>
      <c r="K602" s="41"/>
      <c r="L602" s="45"/>
      <c r="M602" s="237"/>
      <c r="N602" s="238"/>
      <c r="O602" s="92"/>
      <c r="P602" s="92"/>
      <c r="Q602" s="92"/>
      <c r="R602" s="92"/>
      <c r="S602" s="92"/>
      <c r="T602" s="93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124</v>
      </c>
      <c r="AU602" s="18" t="s">
        <v>82</v>
      </c>
    </row>
    <row r="603" s="12" customFormat="1" ht="22.8" customHeight="1">
      <c r="A603" s="12"/>
      <c r="B603" s="204"/>
      <c r="C603" s="205"/>
      <c r="D603" s="206" t="s">
        <v>72</v>
      </c>
      <c r="E603" s="218" t="s">
        <v>805</v>
      </c>
      <c r="F603" s="218" t="s">
        <v>806</v>
      </c>
      <c r="G603" s="205"/>
      <c r="H603" s="205"/>
      <c r="I603" s="208"/>
      <c r="J603" s="219">
        <f>BK603</f>
        <v>0</v>
      </c>
      <c r="K603" s="205"/>
      <c r="L603" s="210"/>
      <c r="M603" s="211"/>
      <c r="N603" s="212"/>
      <c r="O603" s="212"/>
      <c r="P603" s="213">
        <f>SUM(P604:P621)</f>
        <v>0</v>
      </c>
      <c r="Q603" s="212"/>
      <c r="R603" s="213">
        <f>SUM(R604:R621)</f>
        <v>0</v>
      </c>
      <c r="S603" s="212"/>
      <c r="T603" s="214">
        <f>SUM(T604:T621)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15" t="s">
        <v>82</v>
      </c>
      <c r="AT603" s="216" t="s">
        <v>72</v>
      </c>
      <c r="AU603" s="216" t="s">
        <v>80</v>
      </c>
      <c r="AY603" s="215" t="s">
        <v>116</v>
      </c>
      <c r="BK603" s="217">
        <f>SUM(BK604:BK621)</f>
        <v>0</v>
      </c>
    </row>
    <row r="604" s="2" customFormat="1" ht="44.25" customHeight="1">
      <c r="A604" s="39"/>
      <c r="B604" s="40"/>
      <c r="C604" s="220" t="s">
        <v>492</v>
      </c>
      <c r="D604" s="220" t="s">
        <v>119</v>
      </c>
      <c r="E604" s="221" t="s">
        <v>807</v>
      </c>
      <c r="F604" s="222" t="s">
        <v>808</v>
      </c>
      <c r="G604" s="223" t="s">
        <v>192</v>
      </c>
      <c r="H604" s="224">
        <v>68</v>
      </c>
      <c r="I604" s="225"/>
      <c r="J604" s="226">
        <f>ROUND(I604*H604,2)</f>
        <v>0</v>
      </c>
      <c r="K604" s="227"/>
      <c r="L604" s="45"/>
      <c r="M604" s="228" t="s">
        <v>1</v>
      </c>
      <c r="N604" s="229" t="s">
        <v>38</v>
      </c>
      <c r="O604" s="92"/>
      <c r="P604" s="230">
        <f>O604*H604</f>
        <v>0</v>
      </c>
      <c r="Q604" s="230">
        <v>0</v>
      </c>
      <c r="R604" s="230">
        <f>Q604*H604</f>
        <v>0</v>
      </c>
      <c r="S604" s="230">
        <v>0</v>
      </c>
      <c r="T604" s="231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2" t="s">
        <v>150</v>
      </c>
      <c r="AT604" s="232" t="s">
        <v>119</v>
      </c>
      <c r="AU604" s="232" t="s">
        <v>82</v>
      </c>
      <c r="AY604" s="18" t="s">
        <v>116</v>
      </c>
      <c r="BE604" s="233">
        <f>IF(N604="základní",J604,0)</f>
        <v>0</v>
      </c>
      <c r="BF604" s="233">
        <f>IF(N604="snížená",J604,0)</f>
        <v>0</v>
      </c>
      <c r="BG604" s="233">
        <f>IF(N604="zákl. přenesená",J604,0)</f>
        <v>0</v>
      </c>
      <c r="BH604" s="233">
        <f>IF(N604="sníž. přenesená",J604,0)</f>
        <v>0</v>
      </c>
      <c r="BI604" s="233">
        <f>IF(N604="nulová",J604,0)</f>
        <v>0</v>
      </c>
      <c r="BJ604" s="18" t="s">
        <v>80</v>
      </c>
      <c r="BK604" s="233">
        <f>ROUND(I604*H604,2)</f>
        <v>0</v>
      </c>
      <c r="BL604" s="18" t="s">
        <v>150</v>
      </c>
      <c r="BM604" s="232" t="s">
        <v>809</v>
      </c>
    </row>
    <row r="605" s="2" customFormat="1">
      <c r="A605" s="39"/>
      <c r="B605" s="40"/>
      <c r="C605" s="41"/>
      <c r="D605" s="234" t="s">
        <v>124</v>
      </c>
      <c r="E605" s="41"/>
      <c r="F605" s="235" t="s">
        <v>808</v>
      </c>
      <c r="G605" s="41"/>
      <c r="H605" s="41"/>
      <c r="I605" s="236"/>
      <c r="J605" s="41"/>
      <c r="K605" s="41"/>
      <c r="L605" s="45"/>
      <c r="M605" s="237"/>
      <c r="N605" s="238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124</v>
      </c>
      <c r="AU605" s="18" t="s">
        <v>82</v>
      </c>
    </row>
    <row r="606" s="2" customFormat="1" ht="24.15" customHeight="1">
      <c r="A606" s="39"/>
      <c r="B606" s="40"/>
      <c r="C606" s="275" t="s">
        <v>810</v>
      </c>
      <c r="D606" s="275" t="s">
        <v>251</v>
      </c>
      <c r="E606" s="276" t="s">
        <v>811</v>
      </c>
      <c r="F606" s="277" t="s">
        <v>812</v>
      </c>
      <c r="G606" s="278" t="s">
        <v>192</v>
      </c>
      <c r="H606" s="279">
        <v>71.400000000000006</v>
      </c>
      <c r="I606" s="280"/>
      <c r="J606" s="281">
        <f>ROUND(I606*H606,2)</f>
        <v>0</v>
      </c>
      <c r="K606" s="282"/>
      <c r="L606" s="283"/>
      <c r="M606" s="284" t="s">
        <v>1</v>
      </c>
      <c r="N606" s="285" t="s">
        <v>38</v>
      </c>
      <c r="O606" s="92"/>
      <c r="P606" s="230">
        <f>O606*H606</f>
        <v>0</v>
      </c>
      <c r="Q606" s="230">
        <v>0</v>
      </c>
      <c r="R606" s="230">
        <f>Q606*H606</f>
        <v>0</v>
      </c>
      <c r="S606" s="230">
        <v>0</v>
      </c>
      <c r="T606" s="231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2" t="s">
        <v>236</v>
      </c>
      <c r="AT606" s="232" t="s">
        <v>251</v>
      </c>
      <c r="AU606" s="232" t="s">
        <v>82</v>
      </c>
      <c r="AY606" s="18" t="s">
        <v>116</v>
      </c>
      <c r="BE606" s="233">
        <f>IF(N606="základní",J606,0)</f>
        <v>0</v>
      </c>
      <c r="BF606" s="233">
        <f>IF(N606="snížená",J606,0)</f>
        <v>0</v>
      </c>
      <c r="BG606" s="233">
        <f>IF(N606="zákl. přenesená",J606,0)</f>
        <v>0</v>
      </c>
      <c r="BH606" s="233">
        <f>IF(N606="sníž. přenesená",J606,0)</f>
        <v>0</v>
      </c>
      <c r="BI606" s="233">
        <f>IF(N606="nulová",J606,0)</f>
        <v>0</v>
      </c>
      <c r="BJ606" s="18" t="s">
        <v>80</v>
      </c>
      <c r="BK606" s="233">
        <f>ROUND(I606*H606,2)</f>
        <v>0</v>
      </c>
      <c r="BL606" s="18" t="s">
        <v>150</v>
      </c>
      <c r="BM606" s="232" t="s">
        <v>813</v>
      </c>
    </row>
    <row r="607" s="2" customFormat="1">
      <c r="A607" s="39"/>
      <c r="B607" s="40"/>
      <c r="C607" s="41"/>
      <c r="D607" s="234" t="s">
        <v>124</v>
      </c>
      <c r="E607" s="41"/>
      <c r="F607" s="235" t="s">
        <v>812</v>
      </c>
      <c r="G607" s="41"/>
      <c r="H607" s="41"/>
      <c r="I607" s="236"/>
      <c r="J607" s="41"/>
      <c r="K607" s="41"/>
      <c r="L607" s="45"/>
      <c r="M607" s="237"/>
      <c r="N607" s="238"/>
      <c r="O607" s="92"/>
      <c r="P607" s="92"/>
      <c r="Q607" s="92"/>
      <c r="R607" s="92"/>
      <c r="S607" s="92"/>
      <c r="T607" s="93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124</v>
      </c>
      <c r="AU607" s="18" t="s">
        <v>82</v>
      </c>
    </row>
    <row r="608" s="13" customFormat="1">
      <c r="A608" s="13"/>
      <c r="B608" s="243"/>
      <c r="C608" s="244"/>
      <c r="D608" s="234" t="s">
        <v>174</v>
      </c>
      <c r="E608" s="245" t="s">
        <v>1</v>
      </c>
      <c r="F608" s="246" t="s">
        <v>814</v>
      </c>
      <c r="G608" s="244"/>
      <c r="H608" s="247">
        <v>71.400000000000006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3" t="s">
        <v>174</v>
      </c>
      <c r="AU608" s="253" t="s">
        <v>82</v>
      </c>
      <c r="AV608" s="13" t="s">
        <v>82</v>
      </c>
      <c r="AW608" s="13" t="s">
        <v>30</v>
      </c>
      <c r="AX608" s="13" t="s">
        <v>73</v>
      </c>
      <c r="AY608" s="253" t="s">
        <v>116</v>
      </c>
    </row>
    <row r="609" s="14" customFormat="1">
      <c r="A609" s="14"/>
      <c r="B609" s="254"/>
      <c r="C609" s="255"/>
      <c r="D609" s="234" t="s">
        <v>174</v>
      </c>
      <c r="E609" s="256" t="s">
        <v>1</v>
      </c>
      <c r="F609" s="257" t="s">
        <v>176</v>
      </c>
      <c r="G609" s="255"/>
      <c r="H609" s="258">
        <v>71.400000000000006</v>
      </c>
      <c r="I609" s="259"/>
      <c r="J609" s="255"/>
      <c r="K609" s="255"/>
      <c r="L609" s="260"/>
      <c r="M609" s="261"/>
      <c r="N609" s="262"/>
      <c r="O609" s="262"/>
      <c r="P609" s="262"/>
      <c r="Q609" s="262"/>
      <c r="R609" s="262"/>
      <c r="S609" s="262"/>
      <c r="T609" s="26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4" t="s">
        <v>174</v>
      </c>
      <c r="AU609" s="264" t="s">
        <v>82</v>
      </c>
      <c r="AV609" s="14" t="s">
        <v>123</v>
      </c>
      <c r="AW609" s="14" t="s">
        <v>30</v>
      </c>
      <c r="AX609" s="14" t="s">
        <v>80</v>
      </c>
      <c r="AY609" s="264" t="s">
        <v>116</v>
      </c>
    </row>
    <row r="610" s="2" customFormat="1" ht="49.05" customHeight="1">
      <c r="A610" s="39"/>
      <c r="B610" s="40"/>
      <c r="C610" s="220" t="s">
        <v>495</v>
      </c>
      <c r="D610" s="220" t="s">
        <v>119</v>
      </c>
      <c r="E610" s="221" t="s">
        <v>815</v>
      </c>
      <c r="F610" s="222" t="s">
        <v>816</v>
      </c>
      <c r="G610" s="223" t="s">
        <v>192</v>
      </c>
      <c r="H610" s="224">
        <v>68</v>
      </c>
      <c r="I610" s="225"/>
      <c r="J610" s="226">
        <f>ROUND(I610*H610,2)</f>
        <v>0</v>
      </c>
      <c r="K610" s="227"/>
      <c r="L610" s="45"/>
      <c r="M610" s="228" t="s">
        <v>1</v>
      </c>
      <c r="N610" s="229" t="s">
        <v>38</v>
      </c>
      <c r="O610" s="92"/>
      <c r="P610" s="230">
        <f>O610*H610</f>
        <v>0</v>
      </c>
      <c r="Q610" s="230">
        <v>0</v>
      </c>
      <c r="R610" s="230">
        <f>Q610*H610</f>
        <v>0</v>
      </c>
      <c r="S610" s="230">
        <v>0</v>
      </c>
      <c r="T610" s="231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32" t="s">
        <v>150</v>
      </c>
      <c r="AT610" s="232" t="s">
        <v>119</v>
      </c>
      <c r="AU610" s="232" t="s">
        <v>82</v>
      </c>
      <c r="AY610" s="18" t="s">
        <v>116</v>
      </c>
      <c r="BE610" s="233">
        <f>IF(N610="základní",J610,0)</f>
        <v>0</v>
      </c>
      <c r="BF610" s="233">
        <f>IF(N610="snížená",J610,0)</f>
        <v>0</v>
      </c>
      <c r="BG610" s="233">
        <f>IF(N610="zákl. přenesená",J610,0)</f>
        <v>0</v>
      </c>
      <c r="BH610" s="233">
        <f>IF(N610="sníž. přenesená",J610,0)</f>
        <v>0</v>
      </c>
      <c r="BI610" s="233">
        <f>IF(N610="nulová",J610,0)</f>
        <v>0</v>
      </c>
      <c r="BJ610" s="18" t="s">
        <v>80</v>
      </c>
      <c r="BK610" s="233">
        <f>ROUND(I610*H610,2)</f>
        <v>0</v>
      </c>
      <c r="BL610" s="18" t="s">
        <v>150</v>
      </c>
      <c r="BM610" s="232" t="s">
        <v>817</v>
      </c>
    </row>
    <row r="611" s="2" customFormat="1">
      <c r="A611" s="39"/>
      <c r="B611" s="40"/>
      <c r="C611" s="41"/>
      <c r="D611" s="234" t="s">
        <v>124</v>
      </c>
      <c r="E611" s="41"/>
      <c r="F611" s="235" t="s">
        <v>816</v>
      </c>
      <c r="G611" s="41"/>
      <c r="H611" s="41"/>
      <c r="I611" s="236"/>
      <c r="J611" s="41"/>
      <c r="K611" s="41"/>
      <c r="L611" s="45"/>
      <c r="M611" s="237"/>
      <c r="N611" s="238"/>
      <c r="O611" s="92"/>
      <c r="P611" s="92"/>
      <c r="Q611" s="92"/>
      <c r="R611" s="92"/>
      <c r="S611" s="92"/>
      <c r="T611" s="93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124</v>
      </c>
      <c r="AU611" s="18" t="s">
        <v>82</v>
      </c>
    </row>
    <row r="612" s="2" customFormat="1" ht="24.15" customHeight="1">
      <c r="A612" s="39"/>
      <c r="B612" s="40"/>
      <c r="C612" s="275" t="s">
        <v>818</v>
      </c>
      <c r="D612" s="275" t="s">
        <v>251</v>
      </c>
      <c r="E612" s="276" t="s">
        <v>819</v>
      </c>
      <c r="F612" s="277" t="s">
        <v>820</v>
      </c>
      <c r="G612" s="278" t="s">
        <v>192</v>
      </c>
      <c r="H612" s="279">
        <v>78.200000000000003</v>
      </c>
      <c r="I612" s="280"/>
      <c r="J612" s="281">
        <f>ROUND(I612*H612,2)</f>
        <v>0</v>
      </c>
      <c r="K612" s="282"/>
      <c r="L612" s="283"/>
      <c r="M612" s="284" t="s">
        <v>1</v>
      </c>
      <c r="N612" s="285" t="s">
        <v>38</v>
      </c>
      <c r="O612" s="92"/>
      <c r="P612" s="230">
        <f>O612*H612</f>
        <v>0</v>
      </c>
      <c r="Q612" s="230">
        <v>0</v>
      </c>
      <c r="R612" s="230">
        <f>Q612*H612</f>
        <v>0</v>
      </c>
      <c r="S612" s="230">
        <v>0</v>
      </c>
      <c r="T612" s="231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2" t="s">
        <v>236</v>
      </c>
      <c r="AT612" s="232" t="s">
        <v>251</v>
      </c>
      <c r="AU612" s="232" t="s">
        <v>82</v>
      </c>
      <c r="AY612" s="18" t="s">
        <v>116</v>
      </c>
      <c r="BE612" s="233">
        <f>IF(N612="základní",J612,0)</f>
        <v>0</v>
      </c>
      <c r="BF612" s="233">
        <f>IF(N612="snížená",J612,0)</f>
        <v>0</v>
      </c>
      <c r="BG612" s="233">
        <f>IF(N612="zákl. přenesená",J612,0)</f>
        <v>0</v>
      </c>
      <c r="BH612" s="233">
        <f>IF(N612="sníž. přenesená",J612,0)</f>
        <v>0</v>
      </c>
      <c r="BI612" s="233">
        <f>IF(N612="nulová",J612,0)</f>
        <v>0</v>
      </c>
      <c r="BJ612" s="18" t="s">
        <v>80</v>
      </c>
      <c r="BK612" s="233">
        <f>ROUND(I612*H612,2)</f>
        <v>0</v>
      </c>
      <c r="BL612" s="18" t="s">
        <v>150</v>
      </c>
      <c r="BM612" s="232" t="s">
        <v>821</v>
      </c>
    </row>
    <row r="613" s="2" customFormat="1">
      <c r="A613" s="39"/>
      <c r="B613" s="40"/>
      <c r="C613" s="41"/>
      <c r="D613" s="234" t="s">
        <v>124</v>
      </c>
      <c r="E613" s="41"/>
      <c r="F613" s="235" t="s">
        <v>820</v>
      </c>
      <c r="G613" s="41"/>
      <c r="H613" s="41"/>
      <c r="I613" s="236"/>
      <c r="J613" s="41"/>
      <c r="K613" s="41"/>
      <c r="L613" s="45"/>
      <c r="M613" s="237"/>
      <c r="N613" s="238"/>
      <c r="O613" s="92"/>
      <c r="P613" s="92"/>
      <c r="Q613" s="92"/>
      <c r="R613" s="92"/>
      <c r="S613" s="92"/>
      <c r="T613" s="93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124</v>
      </c>
      <c r="AU613" s="18" t="s">
        <v>82</v>
      </c>
    </row>
    <row r="614" s="13" customFormat="1">
      <c r="A614" s="13"/>
      <c r="B614" s="243"/>
      <c r="C614" s="244"/>
      <c r="D614" s="234" t="s">
        <v>174</v>
      </c>
      <c r="E614" s="245" t="s">
        <v>1</v>
      </c>
      <c r="F614" s="246" t="s">
        <v>822</v>
      </c>
      <c r="G614" s="244"/>
      <c r="H614" s="247">
        <v>78.200000000000003</v>
      </c>
      <c r="I614" s="248"/>
      <c r="J614" s="244"/>
      <c r="K614" s="244"/>
      <c r="L614" s="249"/>
      <c r="M614" s="250"/>
      <c r="N614" s="251"/>
      <c r="O614" s="251"/>
      <c r="P614" s="251"/>
      <c r="Q614" s="251"/>
      <c r="R614" s="251"/>
      <c r="S614" s="251"/>
      <c r="T614" s="25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3" t="s">
        <v>174</v>
      </c>
      <c r="AU614" s="253" t="s">
        <v>82</v>
      </c>
      <c r="AV614" s="13" t="s">
        <v>82</v>
      </c>
      <c r="AW614" s="13" t="s">
        <v>30</v>
      </c>
      <c r="AX614" s="13" t="s">
        <v>73</v>
      </c>
      <c r="AY614" s="253" t="s">
        <v>116</v>
      </c>
    </row>
    <row r="615" s="14" customFormat="1">
      <c r="A615" s="14"/>
      <c r="B615" s="254"/>
      <c r="C615" s="255"/>
      <c r="D615" s="234" t="s">
        <v>174</v>
      </c>
      <c r="E615" s="256" t="s">
        <v>1</v>
      </c>
      <c r="F615" s="257" t="s">
        <v>176</v>
      </c>
      <c r="G615" s="255"/>
      <c r="H615" s="258">
        <v>78.200000000000003</v>
      </c>
      <c r="I615" s="259"/>
      <c r="J615" s="255"/>
      <c r="K615" s="255"/>
      <c r="L615" s="260"/>
      <c r="M615" s="261"/>
      <c r="N615" s="262"/>
      <c r="O615" s="262"/>
      <c r="P615" s="262"/>
      <c r="Q615" s="262"/>
      <c r="R615" s="262"/>
      <c r="S615" s="262"/>
      <c r="T615" s="26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4" t="s">
        <v>174</v>
      </c>
      <c r="AU615" s="264" t="s">
        <v>82</v>
      </c>
      <c r="AV615" s="14" t="s">
        <v>123</v>
      </c>
      <c r="AW615" s="14" t="s">
        <v>30</v>
      </c>
      <c r="AX615" s="14" t="s">
        <v>80</v>
      </c>
      <c r="AY615" s="264" t="s">
        <v>116</v>
      </c>
    </row>
    <row r="616" s="2" customFormat="1" ht="24.15" customHeight="1">
      <c r="A616" s="39"/>
      <c r="B616" s="40"/>
      <c r="C616" s="220" t="s">
        <v>499</v>
      </c>
      <c r="D616" s="220" t="s">
        <v>119</v>
      </c>
      <c r="E616" s="221" t="s">
        <v>823</v>
      </c>
      <c r="F616" s="222" t="s">
        <v>824</v>
      </c>
      <c r="G616" s="223" t="s">
        <v>372</v>
      </c>
      <c r="H616" s="224">
        <v>2</v>
      </c>
      <c r="I616" s="225"/>
      <c r="J616" s="226">
        <f>ROUND(I616*H616,2)</f>
        <v>0</v>
      </c>
      <c r="K616" s="227"/>
      <c r="L616" s="45"/>
      <c r="M616" s="228" t="s">
        <v>1</v>
      </c>
      <c r="N616" s="229" t="s">
        <v>38</v>
      </c>
      <c r="O616" s="92"/>
      <c r="P616" s="230">
        <f>O616*H616</f>
        <v>0</v>
      </c>
      <c r="Q616" s="230">
        <v>0</v>
      </c>
      <c r="R616" s="230">
        <f>Q616*H616</f>
        <v>0</v>
      </c>
      <c r="S616" s="230">
        <v>0</v>
      </c>
      <c r="T616" s="231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2" t="s">
        <v>150</v>
      </c>
      <c r="AT616" s="232" t="s">
        <v>119</v>
      </c>
      <c r="AU616" s="232" t="s">
        <v>82</v>
      </c>
      <c r="AY616" s="18" t="s">
        <v>116</v>
      </c>
      <c r="BE616" s="233">
        <f>IF(N616="základní",J616,0)</f>
        <v>0</v>
      </c>
      <c r="BF616" s="233">
        <f>IF(N616="snížená",J616,0)</f>
        <v>0</v>
      </c>
      <c r="BG616" s="233">
        <f>IF(N616="zákl. přenesená",J616,0)</f>
        <v>0</v>
      </c>
      <c r="BH616" s="233">
        <f>IF(N616="sníž. přenesená",J616,0)</f>
        <v>0</v>
      </c>
      <c r="BI616" s="233">
        <f>IF(N616="nulová",J616,0)</f>
        <v>0</v>
      </c>
      <c r="BJ616" s="18" t="s">
        <v>80</v>
      </c>
      <c r="BK616" s="233">
        <f>ROUND(I616*H616,2)</f>
        <v>0</v>
      </c>
      <c r="BL616" s="18" t="s">
        <v>150</v>
      </c>
      <c r="BM616" s="232" t="s">
        <v>825</v>
      </c>
    </row>
    <row r="617" s="2" customFormat="1">
      <c r="A617" s="39"/>
      <c r="B617" s="40"/>
      <c r="C617" s="41"/>
      <c r="D617" s="234" t="s">
        <v>124</v>
      </c>
      <c r="E617" s="41"/>
      <c r="F617" s="235" t="s">
        <v>824</v>
      </c>
      <c r="G617" s="41"/>
      <c r="H617" s="41"/>
      <c r="I617" s="236"/>
      <c r="J617" s="41"/>
      <c r="K617" s="41"/>
      <c r="L617" s="45"/>
      <c r="M617" s="237"/>
      <c r="N617" s="238"/>
      <c r="O617" s="92"/>
      <c r="P617" s="92"/>
      <c r="Q617" s="92"/>
      <c r="R617" s="92"/>
      <c r="S617" s="92"/>
      <c r="T617" s="93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124</v>
      </c>
      <c r="AU617" s="18" t="s">
        <v>82</v>
      </c>
    </row>
    <row r="618" s="2" customFormat="1" ht="44.25" customHeight="1">
      <c r="A618" s="39"/>
      <c r="B618" s="40"/>
      <c r="C618" s="220" t="s">
        <v>826</v>
      </c>
      <c r="D618" s="220" t="s">
        <v>119</v>
      </c>
      <c r="E618" s="221" t="s">
        <v>827</v>
      </c>
      <c r="F618" s="222" t="s">
        <v>828</v>
      </c>
      <c r="G618" s="223" t="s">
        <v>372</v>
      </c>
      <c r="H618" s="224">
        <v>1</v>
      </c>
      <c r="I618" s="225"/>
      <c r="J618" s="226">
        <f>ROUND(I618*H618,2)</f>
        <v>0</v>
      </c>
      <c r="K618" s="227"/>
      <c r="L618" s="45"/>
      <c r="M618" s="228" t="s">
        <v>1</v>
      </c>
      <c r="N618" s="229" t="s">
        <v>38</v>
      </c>
      <c r="O618" s="92"/>
      <c r="P618" s="230">
        <f>O618*H618</f>
        <v>0</v>
      </c>
      <c r="Q618" s="230">
        <v>0</v>
      </c>
      <c r="R618" s="230">
        <f>Q618*H618</f>
        <v>0</v>
      </c>
      <c r="S618" s="230">
        <v>0</v>
      </c>
      <c r="T618" s="231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32" t="s">
        <v>150</v>
      </c>
      <c r="AT618" s="232" t="s">
        <v>119</v>
      </c>
      <c r="AU618" s="232" t="s">
        <v>82</v>
      </c>
      <c r="AY618" s="18" t="s">
        <v>116</v>
      </c>
      <c r="BE618" s="233">
        <f>IF(N618="základní",J618,0)</f>
        <v>0</v>
      </c>
      <c r="BF618" s="233">
        <f>IF(N618="snížená",J618,0)</f>
        <v>0</v>
      </c>
      <c r="BG618" s="233">
        <f>IF(N618="zákl. přenesená",J618,0)</f>
        <v>0</v>
      </c>
      <c r="BH618" s="233">
        <f>IF(N618="sníž. přenesená",J618,0)</f>
        <v>0</v>
      </c>
      <c r="BI618" s="233">
        <f>IF(N618="nulová",J618,0)</f>
        <v>0</v>
      </c>
      <c r="BJ618" s="18" t="s">
        <v>80</v>
      </c>
      <c r="BK618" s="233">
        <f>ROUND(I618*H618,2)</f>
        <v>0</v>
      </c>
      <c r="BL618" s="18" t="s">
        <v>150</v>
      </c>
      <c r="BM618" s="232" t="s">
        <v>829</v>
      </c>
    </row>
    <row r="619" s="2" customFormat="1">
      <c r="A619" s="39"/>
      <c r="B619" s="40"/>
      <c r="C619" s="41"/>
      <c r="D619" s="234" t="s">
        <v>124</v>
      </c>
      <c r="E619" s="41"/>
      <c r="F619" s="235" t="s">
        <v>828</v>
      </c>
      <c r="G619" s="41"/>
      <c r="H619" s="41"/>
      <c r="I619" s="236"/>
      <c r="J619" s="41"/>
      <c r="K619" s="41"/>
      <c r="L619" s="45"/>
      <c r="M619" s="237"/>
      <c r="N619" s="238"/>
      <c r="O619" s="92"/>
      <c r="P619" s="92"/>
      <c r="Q619" s="92"/>
      <c r="R619" s="92"/>
      <c r="S619" s="92"/>
      <c r="T619" s="93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124</v>
      </c>
      <c r="AU619" s="18" t="s">
        <v>82</v>
      </c>
    </row>
    <row r="620" s="2" customFormat="1" ht="37.8" customHeight="1">
      <c r="A620" s="39"/>
      <c r="B620" s="40"/>
      <c r="C620" s="220" t="s">
        <v>502</v>
      </c>
      <c r="D620" s="220" t="s">
        <v>119</v>
      </c>
      <c r="E620" s="221" t="s">
        <v>830</v>
      </c>
      <c r="F620" s="222" t="s">
        <v>831</v>
      </c>
      <c r="G620" s="223" t="s">
        <v>803</v>
      </c>
      <c r="H620" s="286"/>
      <c r="I620" s="225"/>
      <c r="J620" s="226">
        <f>ROUND(I620*H620,2)</f>
        <v>0</v>
      </c>
      <c r="K620" s="227"/>
      <c r="L620" s="45"/>
      <c r="M620" s="228" t="s">
        <v>1</v>
      </c>
      <c r="N620" s="229" t="s">
        <v>38</v>
      </c>
      <c r="O620" s="92"/>
      <c r="P620" s="230">
        <f>O620*H620</f>
        <v>0</v>
      </c>
      <c r="Q620" s="230">
        <v>0</v>
      </c>
      <c r="R620" s="230">
        <f>Q620*H620</f>
        <v>0</v>
      </c>
      <c r="S620" s="230">
        <v>0</v>
      </c>
      <c r="T620" s="231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2" t="s">
        <v>150</v>
      </c>
      <c r="AT620" s="232" t="s">
        <v>119</v>
      </c>
      <c r="AU620" s="232" t="s">
        <v>82</v>
      </c>
      <c r="AY620" s="18" t="s">
        <v>116</v>
      </c>
      <c r="BE620" s="233">
        <f>IF(N620="základní",J620,0)</f>
        <v>0</v>
      </c>
      <c r="BF620" s="233">
        <f>IF(N620="snížená",J620,0)</f>
        <v>0</v>
      </c>
      <c r="BG620" s="233">
        <f>IF(N620="zákl. přenesená",J620,0)</f>
        <v>0</v>
      </c>
      <c r="BH620" s="233">
        <f>IF(N620="sníž. přenesená",J620,0)</f>
        <v>0</v>
      </c>
      <c r="BI620" s="233">
        <f>IF(N620="nulová",J620,0)</f>
        <v>0</v>
      </c>
      <c r="BJ620" s="18" t="s">
        <v>80</v>
      </c>
      <c r="BK620" s="233">
        <f>ROUND(I620*H620,2)</f>
        <v>0</v>
      </c>
      <c r="BL620" s="18" t="s">
        <v>150</v>
      </c>
      <c r="BM620" s="232" t="s">
        <v>832</v>
      </c>
    </row>
    <row r="621" s="2" customFormat="1">
      <c r="A621" s="39"/>
      <c r="B621" s="40"/>
      <c r="C621" s="41"/>
      <c r="D621" s="234" t="s">
        <v>124</v>
      </c>
      <c r="E621" s="41"/>
      <c r="F621" s="235" t="s">
        <v>831</v>
      </c>
      <c r="G621" s="41"/>
      <c r="H621" s="41"/>
      <c r="I621" s="236"/>
      <c r="J621" s="41"/>
      <c r="K621" s="41"/>
      <c r="L621" s="45"/>
      <c r="M621" s="237"/>
      <c r="N621" s="238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124</v>
      </c>
      <c r="AU621" s="18" t="s">
        <v>82</v>
      </c>
    </row>
    <row r="622" s="12" customFormat="1" ht="22.8" customHeight="1">
      <c r="A622" s="12"/>
      <c r="B622" s="204"/>
      <c r="C622" s="205"/>
      <c r="D622" s="206" t="s">
        <v>72</v>
      </c>
      <c r="E622" s="218" t="s">
        <v>833</v>
      </c>
      <c r="F622" s="218" t="s">
        <v>834</v>
      </c>
      <c r="G622" s="205"/>
      <c r="H622" s="205"/>
      <c r="I622" s="208"/>
      <c r="J622" s="219">
        <f>BK622</f>
        <v>0</v>
      </c>
      <c r="K622" s="205"/>
      <c r="L622" s="210"/>
      <c r="M622" s="211"/>
      <c r="N622" s="212"/>
      <c r="O622" s="212"/>
      <c r="P622" s="213">
        <f>SUM(P623:P628)</f>
        <v>0</v>
      </c>
      <c r="Q622" s="212"/>
      <c r="R622" s="213">
        <f>SUM(R623:R628)</f>
        <v>0</v>
      </c>
      <c r="S622" s="212"/>
      <c r="T622" s="214">
        <f>SUM(T623:T628)</f>
        <v>0</v>
      </c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R622" s="215" t="s">
        <v>82</v>
      </c>
      <c r="AT622" s="216" t="s">
        <v>72</v>
      </c>
      <c r="AU622" s="216" t="s">
        <v>80</v>
      </c>
      <c r="AY622" s="215" t="s">
        <v>116</v>
      </c>
      <c r="BK622" s="217">
        <f>SUM(BK623:BK628)</f>
        <v>0</v>
      </c>
    </row>
    <row r="623" s="2" customFormat="1" ht="37.8" customHeight="1">
      <c r="A623" s="39"/>
      <c r="B623" s="40"/>
      <c r="C623" s="220" t="s">
        <v>835</v>
      </c>
      <c r="D623" s="220" t="s">
        <v>119</v>
      </c>
      <c r="E623" s="221" t="s">
        <v>836</v>
      </c>
      <c r="F623" s="222" t="s">
        <v>837</v>
      </c>
      <c r="G623" s="223" t="s">
        <v>372</v>
      </c>
      <c r="H623" s="224">
        <v>1</v>
      </c>
      <c r="I623" s="225"/>
      <c r="J623" s="226">
        <f>ROUND(I623*H623,2)</f>
        <v>0</v>
      </c>
      <c r="K623" s="227"/>
      <c r="L623" s="45"/>
      <c r="M623" s="228" t="s">
        <v>1</v>
      </c>
      <c r="N623" s="229" t="s">
        <v>38</v>
      </c>
      <c r="O623" s="92"/>
      <c r="P623" s="230">
        <f>O623*H623</f>
        <v>0</v>
      </c>
      <c r="Q623" s="230">
        <v>0</v>
      </c>
      <c r="R623" s="230">
        <f>Q623*H623</f>
        <v>0</v>
      </c>
      <c r="S623" s="230">
        <v>0</v>
      </c>
      <c r="T623" s="231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2" t="s">
        <v>150</v>
      </c>
      <c r="AT623" s="232" t="s">
        <v>119</v>
      </c>
      <c r="AU623" s="232" t="s">
        <v>82</v>
      </c>
      <c r="AY623" s="18" t="s">
        <v>116</v>
      </c>
      <c r="BE623" s="233">
        <f>IF(N623="základní",J623,0)</f>
        <v>0</v>
      </c>
      <c r="BF623" s="233">
        <f>IF(N623="snížená",J623,0)</f>
        <v>0</v>
      </c>
      <c r="BG623" s="233">
        <f>IF(N623="zákl. přenesená",J623,0)</f>
        <v>0</v>
      </c>
      <c r="BH623" s="233">
        <f>IF(N623="sníž. přenesená",J623,0)</f>
        <v>0</v>
      </c>
      <c r="BI623" s="233">
        <f>IF(N623="nulová",J623,0)</f>
        <v>0</v>
      </c>
      <c r="BJ623" s="18" t="s">
        <v>80</v>
      </c>
      <c r="BK623" s="233">
        <f>ROUND(I623*H623,2)</f>
        <v>0</v>
      </c>
      <c r="BL623" s="18" t="s">
        <v>150</v>
      </c>
      <c r="BM623" s="232" t="s">
        <v>838</v>
      </c>
    </row>
    <row r="624" s="2" customFormat="1">
      <c r="A624" s="39"/>
      <c r="B624" s="40"/>
      <c r="C624" s="41"/>
      <c r="D624" s="234" t="s">
        <v>124</v>
      </c>
      <c r="E624" s="41"/>
      <c r="F624" s="235" t="s">
        <v>837</v>
      </c>
      <c r="G624" s="41"/>
      <c r="H624" s="41"/>
      <c r="I624" s="236"/>
      <c r="J624" s="41"/>
      <c r="K624" s="41"/>
      <c r="L624" s="45"/>
      <c r="M624" s="237"/>
      <c r="N624" s="238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124</v>
      </c>
      <c r="AU624" s="18" t="s">
        <v>82</v>
      </c>
    </row>
    <row r="625" s="2" customFormat="1" ht="24.15" customHeight="1">
      <c r="A625" s="39"/>
      <c r="B625" s="40"/>
      <c r="C625" s="220" t="s">
        <v>506</v>
      </c>
      <c r="D625" s="220" t="s">
        <v>119</v>
      </c>
      <c r="E625" s="221" t="s">
        <v>839</v>
      </c>
      <c r="F625" s="222" t="s">
        <v>840</v>
      </c>
      <c r="G625" s="223" t="s">
        <v>192</v>
      </c>
      <c r="H625" s="224">
        <v>5</v>
      </c>
      <c r="I625" s="225"/>
      <c r="J625" s="226">
        <f>ROUND(I625*H625,2)</f>
        <v>0</v>
      </c>
      <c r="K625" s="227"/>
      <c r="L625" s="45"/>
      <c r="M625" s="228" t="s">
        <v>1</v>
      </c>
      <c r="N625" s="229" t="s">
        <v>38</v>
      </c>
      <c r="O625" s="92"/>
      <c r="P625" s="230">
        <f>O625*H625</f>
        <v>0</v>
      </c>
      <c r="Q625" s="230">
        <v>0</v>
      </c>
      <c r="R625" s="230">
        <f>Q625*H625</f>
        <v>0</v>
      </c>
      <c r="S625" s="230">
        <v>0</v>
      </c>
      <c r="T625" s="231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2" t="s">
        <v>150</v>
      </c>
      <c r="AT625" s="232" t="s">
        <v>119</v>
      </c>
      <c r="AU625" s="232" t="s">
        <v>82</v>
      </c>
      <c r="AY625" s="18" t="s">
        <v>116</v>
      </c>
      <c r="BE625" s="233">
        <f>IF(N625="základní",J625,0)</f>
        <v>0</v>
      </c>
      <c r="BF625" s="233">
        <f>IF(N625="snížená",J625,0)</f>
        <v>0</v>
      </c>
      <c r="BG625" s="233">
        <f>IF(N625="zákl. přenesená",J625,0)</f>
        <v>0</v>
      </c>
      <c r="BH625" s="233">
        <f>IF(N625="sníž. přenesená",J625,0)</f>
        <v>0</v>
      </c>
      <c r="BI625" s="233">
        <f>IF(N625="nulová",J625,0)</f>
        <v>0</v>
      </c>
      <c r="BJ625" s="18" t="s">
        <v>80</v>
      </c>
      <c r="BK625" s="233">
        <f>ROUND(I625*H625,2)</f>
        <v>0</v>
      </c>
      <c r="BL625" s="18" t="s">
        <v>150</v>
      </c>
      <c r="BM625" s="232" t="s">
        <v>841</v>
      </c>
    </row>
    <row r="626" s="2" customFormat="1">
      <c r="A626" s="39"/>
      <c r="B626" s="40"/>
      <c r="C626" s="41"/>
      <c r="D626" s="234" t="s">
        <v>124</v>
      </c>
      <c r="E626" s="41"/>
      <c r="F626" s="235" t="s">
        <v>840</v>
      </c>
      <c r="G626" s="41"/>
      <c r="H626" s="41"/>
      <c r="I626" s="236"/>
      <c r="J626" s="41"/>
      <c r="K626" s="41"/>
      <c r="L626" s="45"/>
      <c r="M626" s="237"/>
      <c r="N626" s="238"/>
      <c r="O626" s="92"/>
      <c r="P626" s="92"/>
      <c r="Q626" s="92"/>
      <c r="R626" s="92"/>
      <c r="S626" s="92"/>
      <c r="T626" s="93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124</v>
      </c>
      <c r="AU626" s="18" t="s">
        <v>82</v>
      </c>
    </row>
    <row r="627" s="2" customFormat="1" ht="44.25" customHeight="1">
      <c r="A627" s="39"/>
      <c r="B627" s="40"/>
      <c r="C627" s="220" t="s">
        <v>842</v>
      </c>
      <c r="D627" s="220" t="s">
        <v>119</v>
      </c>
      <c r="E627" s="221" t="s">
        <v>843</v>
      </c>
      <c r="F627" s="222" t="s">
        <v>844</v>
      </c>
      <c r="G627" s="223" t="s">
        <v>803</v>
      </c>
      <c r="H627" s="286"/>
      <c r="I627" s="225"/>
      <c r="J627" s="226">
        <f>ROUND(I627*H627,2)</f>
        <v>0</v>
      </c>
      <c r="K627" s="227"/>
      <c r="L627" s="45"/>
      <c r="M627" s="228" t="s">
        <v>1</v>
      </c>
      <c r="N627" s="229" t="s">
        <v>38</v>
      </c>
      <c r="O627" s="92"/>
      <c r="P627" s="230">
        <f>O627*H627</f>
        <v>0</v>
      </c>
      <c r="Q627" s="230">
        <v>0</v>
      </c>
      <c r="R627" s="230">
        <f>Q627*H627</f>
        <v>0</v>
      </c>
      <c r="S627" s="230">
        <v>0</v>
      </c>
      <c r="T627" s="231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32" t="s">
        <v>150</v>
      </c>
      <c r="AT627" s="232" t="s">
        <v>119</v>
      </c>
      <c r="AU627" s="232" t="s">
        <v>82</v>
      </c>
      <c r="AY627" s="18" t="s">
        <v>116</v>
      </c>
      <c r="BE627" s="233">
        <f>IF(N627="základní",J627,0)</f>
        <v>0</v>
      </c>
      <c r="BF627" s="233">
        <f>IF(N627="snížená",J627,0)</f>
        <v>0</v>
      </c>
      <c r="BG627" s="233">
        <f>IF(N627="zákl. přenesená",J627,0)</f>
        <v>0</v>
      </c>
      <c r="BH627" s="233">
        <f>IF(N627="sníž. přenesená",J627,0)</f>
        <v>0</v>
      </c>
      <c r="BI627" s="233">
        <f>IF(N627="nulová",J627,0)</f>
        <v>0</v>
      </c>
      <c r="BJ627" s="18" t="s">
        <v>80</v>
      </c>
      <c r="BK627" s="233">
        <f>ROUND(I627*H627,2)</f>
        <v>0</v>
      </c>
      <c r="BL627" s="18" t="s">
        <v>150</v>
      </c>
      <c r="BM627" s="232" t="s">
        <v>845</v>
      </c>
    </row>
    <row r="628" s="2" customFormat="1">
      <c r="A628" s="39"/>
      <c r="B628" s="40"/>
      <c r="C628" s="41"/>
      <c r="D628" s="234" t="s">
        <v>124</v>
      </c>
      <c r="E628" s="41"/>
      <c r="F628" s="235" t="s">
        <v>844</v>
      </c>
      <c r="G628" s="41"/>
      <c r="H628" s="41"/>
      <c r="I628" s="236"/>
      <c r="J628" s="41"/>
      <c r="K628" s="41"/>
      <c r="L628" s="45"/>
      <c r="M628" s="237"/>
      <c r="N628" s="238"/>
      <c r="O628" s="92"/>
      <c r="P628" s="92"/>
      <c r="Q628" s="92"/>
      <c r="R628" s="92"/>
      <c r="S628" s="92"/>
      <c r="T628" s="93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124</v>
      </c>
      <c r="AU628" s="18" t="s">
        <v>82</v>
      </c>
    </row>
    <row r="629" s="12" customFormat="1" ht="22.8" customHeight="1">
      <c r="A629" s="12"/>
      <c r="B629" s="204"/>
      <c r="C629" s="205"/>
      <c r="D629" s="206" t="s">
        <v>72</v>
      </c>
      <c r="E629" s="218" t="s">
        <v>846</v>
      </c>
      <c r="F629" s="218" t="s">
        <v>847</v>
      </c>
      <c r="G629" s="205"/>
      <c r="H629" s="205"/>
      <c r="I629" s="208"/>
      <c r="J629" s="219">
        <f>BK629</f>
        <v>0</v>
      </c>
      <c r="K629" s="205"/>
      <c r="L629" s="210"/>
      <c r="M629" s="211"/>
      <c r="N629" s="212"/>
      <c r="O629" s="212"/>
      <c r="P629" s="213">
        <f>SUM(P630:P645)</f>
        <v>0</v>
      </c>
      <c r="Q629" s="212"/>
      <c r="R629" s="213">
        <f>SUM(R630:R645)</f>
        <v>0</v>
      </c>
      <c r="S629" s="212"/>
      <c r="T629" s="214">
        <f>SUM(T630:T645)</f>
        <v>0</v>
      </c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R629" s="215" t="s">
        <v>82</v>
      </c>
      <c r="AT629" s="216" t="s">
        <v>72</v>
      </c>
      <c r="AU629" s="216" t="s">
        <v>80</v>
      </c>
      <c r="AY629" s="215" t="s">
        <v>116</v>
      </c>
      <c r="BK629" s="217">
        <f>SUM(BK630:BK645)</f>
        <v>0</v>
      </c>
    </row>
    <row r="630" s="2" customFormat="1" ht="16.5" customHeight="1">
      <c r="A630" s="39"/>
      <c r="B630" s="40"/>
      <c r="C630" s="220" t="s">
        <v>509</v>
      </c>
      <c r="D630" s="220" t="s">
        <v>119</v>
      </c>
      <c r="E630" s="221" t="s">
        <v>848</v>
      </c>
      <c r="F630" s="222" t="s">
        <v>849</v>
      </c>
      <c r="G630" s="223" t="s">
        <v>192</v>
      </c>
      <c r="H630" s="224">
        <v>110.09999999999999</v>
      </c>
      <c r="I630" s="225"/>
      <c r="J630" s="226">
        <f>ROUND(I630*H630,2)</f>
        <v>0</v>
      </c>
      <c r="K630" s="227"/>
      <c r="L630" s="45"/>
      <c r="M630" s="228" t="s">
        <v>1</v>
      </c>
      <c r="N630" s="229" t="s">
        <v>38</v>
      </c>
      <c r="O630" s="92"/>
      <c r="P630" s="230">
        <f>O630*H630</f>
        <v>0</v>
      </c>
      <c r="Q630" s="230">
        <v>0</v>
      </c>
      <c r="R630" s="230">
        <f>Q630*H630</f>
        <v>0</v>
      </c>
      <c r="S630" s="230">
        <v>0</v>
      </c>
      <c r="T630" s="231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2" t="s">
        <v>150</v>
      </c>
      <c r="AT630" s="232" t="s">
        <v>119</v>
      </c>
      <c r="AU630" s="232" t="s">
        <v>82</v>
      </c>
      <c r="AY630" s="18" t="s">
        <v>116</v>
      </c>
      <c r="BE630" s="233">
        <f>IF(N630="základní",J630,0)</f>
        <v>0</v>
      </c>
      <c r="BF630" s="233">
        <f>IF(N630="snížená",J630,0)</f>
        <v>0</v>
      </c>
      <c r="BG630" s="233">
        <f>IF(N630="zákl. přenesená",J630,0)</f>
        <v>0</v>
      </c>
      <c r="BH630" s="233">
        <f>IF(N630="sníž. přenesená",J630,0)</f>
        <v>0</v>
      </c>
      <c r="BI630" s="233">
        <f>IF(N630="nulová",J630,0)</f>
        <v>0</v>
      </c>
      <c r="BJ630" s="18" t="s">
        <v>80</v>
      </c>
      <c r="BK630" s="233">
        <f>ROUND(I630*H630,2)</f>
        <v>0</v>
      </c>
      <c r="BL630" s="18" t="s">
        <v>150</v>
      </c>
      <c r="BM630" s="232" t="s">
        <v>850</v>
      </c>
    </row>
    <row r="631" s="2" customFormat="1">
      <c r="A631" s="39"/>
      <c r="B631" s="40"/>
      <c r="C631" s="41"/>
      <c r="D631" s="234" t="s">
        <v>124</v>
      </c>
      <c r="E631" s="41"/>
      <c r="F631" s="235" t="s">
        <v>849</v>
      </c>
      <c r="G631" s="41"/>
      <c r="H631" s="41"/>
      <c r="I631" s="236"/>
      <c r="J631" s="41"/>
      <c r="K631" s="41"/>
      <c r="L631" s="45"/>
      <c r="M631" s="237"/>
      <c r="N631" s="238"/>
      <c r="O631" s="92"/>
      <c r="P631" s="92"/>
      <c r="Q631" s="92"/>
      <c r="R631" s="92"/>
      <c r="S631" s="92"/>
      <c r="T631" s="93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124</v>
      </c>
      <c r="AU631" s="18" t="s">
        <v>82</v>
      </c>
    </row>
    <row r="632" s="2" customFormat="1" ht="16.5" customHeight="1">
      <c r="A632" s="39"/>
      <c r="B632" s="40"/>
      <c r="C632" s="220" t="s">
        <v>851</v>
      </c>
      <c r="D632" s="220" t="s">
        <v>119</v>
      </c>
      <c r="E632" s="221" t="s">
        <v>852</v>
      </c>
      <c r="F632" s="222" t="s">
        <v>853</v>
      </c>
      <c r="G632" s="223" t="s">
        <v>372</v>
      </c>
      <c r="H632" s="224">
        <v>9</v>
      </c>
      <c r="I632" s="225"/>
      <c r="J632" s="226">
        <f>ROUND(I632*H632,2)</f>
        <v>0</v>
      </c>
      <c r="K632" s="227"/>
      <c r="L632" s="45"/>
      <c r="M632" s="228" t="s">
        <v>1</v>
      </c>
      <c r="N632" s="229" t="s">
        <v>38</v>
      </c>
      <c r="O632" s="92"/>
      <c r="P632" s="230">
        <f>O632*H632</f>
        <v>0</v>
      </c>
      <c r="Q632" s="230">
        <v>0</v>
      </c>
      <c r="R632" s="230">
        <f>Q632*H632</f>
        <v>0</v>
      </c>
      <c r="S632" s="230">
        <v>0</v>
      </c>
      <c r="T632" s="231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2" t="s">
        <v>150</v>
      </c>
      <c r="AT632" s="232" t="s">
        <v>119</v>
      </c>
      <c r="AU632" s="232" t="s">
        <v>82</v>
      </c>
      <c r="AY632" s="18" t="s">
        <v>116</v>
      </c>
      <c r="BE632" s="233">
        <f>IF(N632="základní",J632,0)</f>
        <v>0</v>
      </c>
      <c r="BF632" s="233">
        <f>IF(N632="snížená",J632,0)</f>
        <v>0</v>
      </c>
      <c r="BG632" s="233">
        <f>IF(N632="zákl. přenesená",J632,0)</f>
        <v>0</v>
      </c>
      <c r="BH632" s="233">
        <f>IF(N632="sníž. přenesená",J632,0)</f>
        <v>0</v>
      </c>
      <c r="BI632" s="233">
        <f>IF(N632="nulová",J632,0)</f>
        <v>0</v>
      </c>
      <c r="BJ632" s="18" t="s">
        <v>80</v>
      </c>
      <c r="BK632" s="233">
        <f>ROUND(I632*H632,2)</f>
        <v>0</v>
      </c>
      <c r="BL632" s="18" t="s">
        <v>150</v>
      </c>
      <c r="BM632" s="232" t="s">
        <v>854</v>
      </c>
    </row>
    <row r="633" s="2" customFormat="1">
      <c r="A633" s="39"/>
      <c r="B633" s="40"/>
      <c r="C633" s="41"/>
      <c r="D633" s="234" t="s">
        <v>124</v>
      </c>
      <c r="E633" s="41"/>
      <c r="F633" s="235" t="s">
        <v>853</v>
      </c>
      <c r="G633" s="41"/>
      <c r="H633" s="41"/>
      <c r="I633" s="236"/>
      <c r="J633" s="41"/>
      <c r="K633" s="41"/>
      <c r="L633" s="45"/>
      <c r="M633" s="237"/>
      <c r="N633" s="238"/>
      <c r="O633" s="92"/>
      <c r="P633" s="92"/>
      <c r="Q633" s="92"/>
      <c r="R633" s="92"/>
      <c r="S633" s="92"/>
      <c r="T633" s="93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124</v>
      </c>
      <c r="AU633" s="18" t="s">
        <v>82</v>
      </c>
    </row>
    <row r="634" s="2" customFormat="1" ht="16.5" customHeight="1">
      <c r="A634" s="39"/>
      <c r="B634" s="40"/>
      <c r="C634" s="220" t="s">
        <v>513</v>
      </c>
      <c r="D634" s="220" t="s">
        <v>119</v>
      </c>
      <c r="E634" s="221" t="s">
        <v>855</v>
      </c>
      <c r="F634" s="222" t="s">
        <v>856</v>
      </c>
      <c r="G634" s="223" t="s">
        <v>372</v>
      </c>
      <c r="H634" s="224">
        <v>2</v>
      </c>
      <c r="I634" s="225"/>
      <c r="J634" s="226">
        <f>ROUND(I634*H634,2)</f>
        <v>0</v>
      </c>
      <c r="K634" s="227"/>
      <c r="L634" s="45"/>
      <c r="M634" s="228" t="s">
        <v>1</v>
      </c>
      <c r="N634" s="229" t="s">
        <v>38</v>
      </c>
      <c r="O634" s="92"/>
      <c r="P634" s="230">
        <f>O634*H634</f>
        <v>0</v>
      </c>
      <c r="Q634" s="230">
        <v>0</v>
      </c>
      <c r="R634" s="230">
        <f>Q634*H634</f>
        <v>0</v>
      </c>
      <c r="S634" s="230">
        <v>0</v>
      </c>
      <c r="T634" s="231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32" t="s">
        <v>150</v>
      </c>
      <c r="AT634" s="232" t="s">
        <v>119</v>
      </c>
      <c r="AU634" s="232" t="s">
        <v>82</v>
      </c>
      <c r="AY634" s="18" t="s">
        <v>116</v>
      </c>
      <c r="BE634" s="233">
        <f>IF(N634="základní",J634,0)</f>
        <v>0</v>
      </c>
      <c r="BF634" s="233">
        <f>IF(N634="snížená",J634,0)</f>
        <v>0</v>
      </c>
      <c r="BG634" s="233">
        <f>IF(N634="zákl. přenesená",J634,0)</f>
        <v>0</v>
      </c>
      <c r="BH634" s="233">
        <f>IF(N634="sníž. přenesená",J634,0)</f>
        <v>0</v>
      </c>
      <c r="BI634" s="233">
        <f>IF(N634="nulová",J634,0)</f>
        <v>0</v>
      </c>
      <c r="BJ634" s="18" t="s">
        <v>80</v>
      </c>
      <c r="BK634" s="233">
        <f>ROUND(I634*H634,2)</f>
        <v>0</v>
      </c>
      <c r="BL634" s="18" t="s">
        <v>150</v>
      </c>
      <c r="BM634" s="232" t="s">
        <v>857</v>
      </c>
    </row>
    <row r="635" s="2" customFormat="1">
      <c r="A635" s="39"/>
      <c r="B635" s="40"/>
      <c r="C635" s="41"/>
      <c r="D635" s="234" t="s">
        <v>124</v>
      </c>
      <c r="E635" s="41"/>
      <c r="F635" s="235" t="s">
        <v>856</v>
      </c>
      <c r="G635" s="41"/>
      <c r="H635" s="41"/>
      <c r="I635" s="236"/>
      <c r="J635" s="41"/>
      <c r="K635" s="41"/>
      <c r="L635" s="45"/>
      <c r="M635" s="237"/>
      <c r="N635" s="238"/>
      <c r="O635" s="92"/>
      <c r="P635" s="92"/>
      <c r="Q635" s="92"/>
      <c r="R635" s="92"/>
      <c r="S635" s="92"/>
      <c r="T635" s="93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124</v>
      </c>
      <c r="AU635" s="18" t="s">
        <v>82</v>
      </c>
    </row>
    <row r="636" s="2" customFormat="1" ht="16.5" customHeight="1">
      <c r="A636" s="39"/>
      <c r="B636" s="40"/>
      <c r="C636" s="220" t="s">
        <v>858</v>
      </c>
      <c r="D636" s="220" t="s">
        <v>119</v>
      </c>
      <c r="E636" s="221" t="s">
        <v>859</v>
      </c>
      <c r="F636" s="222" t="s">
        <v>860</v>
      </c>
      <c r="G636" s="223" t="s">
        <v>372</v>
      </c>
      <c r="H636" s="224">
        <v>4</v>
      </c>
      <c r="I636" s="225"/>
      <c r="J636" s="226">
        <f>ROUND(I636*H636,2)</f>
        <v>0</v>
      </c>
      <c r="K636" s="227"/>
      <c r="L636" s="45"/>
      <c r="M636" s="228" t="s">
        <v>1</v>
      </c>
      <c r="N636" s="229" t="s">
        <v>38</v>
      </c>
      <c r="O636" s="92"/>
      <c r="P636" s="230">
        <f>O636*H636</f>
        <v>0</v>
      </c>
      <c r="Q636" s="230">
        <v>0</v>
      </c>
      <c r="R636" s="230">
        <f>Q636*H636</f>
        <v>0</v>
      </c>
      <c r="S636" s="230">
        <v>0</v>
      </c>
      <c r="T636" s="231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2" t="s">
        <v>150</v>
      </c>
      <c r="AT636" s="232" t="s">
        <v>119</v>
      </c>
      <c r="AU636" s="232" t="s">
        <v>82</v>
      </c>
      <c r="AY636" s="18" t="s">
        <v>116</v>
      </c>
      <c r="BE636" s="233">
        <f>IF(N636="základní",J636,0)</f>
        <v>0</v>
      </c>
      <c r="BF636" s="233">
        <f>IF(N636="snížená",J636,0)</f>
        <v>0</v>
      </c>
      <c r="BG636" s="233">
        <f>IF(N636="zákl. přenesená",J636,0)</f>
        <v>0</v>
      </c>
      <c r="BH636" s="233">
        <f>IF(N636="sníž. přenesená",J636,0)</f>
        <v>0</v>
      </c>
      <c r="BI636" s="233">
        <f>IF(N636="nulová",J636,0)</f>
        <v>0</v>
      </c>
      <c r="BJ636" s="18" t="s">
        <v>80</v>
      </c>
      <c r="BK636" s="233">
        <f>ROUND(I636*H636,2)</f>
        <v>0</v>
      </c>
      <c r="BL636" s="18" t="s">
        <v>150</v>
      </c>
      <c r="BM636" s="232" t="s">
        <v>861</v>
      </c>
    </row>
    <row r="637" s="2" customFormat="1">
      <c r="A637" s="39"/>
      <c r="B637" s="40"/>
      <c r="C637" s="41"/>
      <c r="D637" s="234" t="s">
        <v>124</v>
      </c>
      <c r="E637" s="41"/>
      <c r="F637" s="235" t="s">
        <v>860</v>
      </c>
      <c r="G637" s="41"/>
      <c r="H637" s="41"/>
      <c r="I637" s="236"/>
      <c r="J637" s="41"/>
      <c r="K637" s="41"/>
      <c r="L637" s="45"/>
      <c r="M637" s="237"/>
      <c r="N637" s="238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124</v>
      </c>
      <c r="AU637" s="18" t="s">
        <v>82</v>
      </c>
    </row>
    <row r="638" s="2" customFormat="1" ht="37.8" customHeight="1">
      <c r="A638" s="39"/>
      <c r="B638" s="40"/>
      <c r="C638" s="220" t="s">
        <v>516</v>
      </c>
      <c r="D638" s="220" t="s">
        <v>119</v>
      </c>
      <c r="E638" s="221" t="s">
        <v>862</v>
      </c>
      <c r="F638" s="222" t="s">
        <v>863</v>
      </c>
      <c r="G638" s="223" t="s">
        <v>372</v>
      </c>
      <c r="H638" s="224">
        <v>20</v>
      </c>
      <c r="I638" s="225"/>
      <c r="J638" s="226">
        <f>ROUND(I638*H638,2)</f>
        <v>0</v>
      </c>
      <c r="K638" s="227"/>
      <c r="L638" s="45"/>
      <c r="M638" s="228" t="s">
        <v>1</v>
      </c>
      <c r="N638" s="229" t="s">
        <v>38</v>
      </c>
      <c r="O638" s="92"/>
      <c r="P638" s="230">
        <f>O638*H638</f>
        <v>0</v>
      </c>
      <c r="Q638" s="230">
        <v>0</v>
      </c>
      <c r="R638" s="230">
        <f>Q638*H638</f>
        <v>0</v>
      </c>
      <c r="S638" s="230">
        <v>0</v>
      </c>
      <c r="T638" s="231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2" t="s">
        <v>150</v>
      </c>
      <c r="AT638" s="232" t="s">
        <v>119</v>
      </c>
      <c r="AU638" s="232" t="s">
        <v>82</v>
      </c>
      <c r="AY638" s="18" t="s">
        <v>116</v>
      </c>
      <c r="BE638" s="233">
        <f>IF(N638="základní",J638,0)</f>
        <v>0</v>
      </c>
      <c r="BF638" s="233">
        <f>IF(N638="snížená",J638,0)</f>
        <v>0</v>
      </c>
      <c r="BG638" s="233">
        <f>IF(N638="zákl. přenesená",J638,0)</f>
        <v>0</v>
      </c>
      <c r="BH638" s="233">
        <f>IF(N638="sníž. přenesená",J638,0)</f>
        <v>0</v>
      </c>
      <c r="BI638" s="233">
        <f>IF(N638="nulová",J638,0)</f>
        <v>0</v>
      </c>
      <c r="BJ638" s="18" t="s">
        <v>80</v>
      </c>
      <c r="BK638" s="233">
        <f>ROUND(I638*H638,2)</f>
        <v>0</v>
      </c>
      <c r="BL638" s="18" t="s">
        <v>150</v>
      </c>
      <c r="BM638" s="232" t="s">
        <v>864</v>
      </c>
    </row>
    <row r="639" s="2" customFormat="1">
      <c r="A639" s="39"/>
      <c r="B639" s="40"/>
      <c r="C639" s="41"/>
      <c r="D639" s="234" t="s">
        <v>124</v>
      </c>
      <c r="E639" s="41"/>
      <c r="F639" s="235" t="s">
        <v>863</v>
      </c>
      <c r="G639" s="41"/>
      <c r="H639" s="41"/>
      <c r="I639" s="236"/>
      <c r="J639" s="41"/>
      <c r="K639" s="41"/>
      <c r="L639" s="45"/>
      <c r="M639" s="237"/>
      <c r="N639" s="238"/>
      <c r="O639" s="92"/>
      <c r="P639" s="92"/>
      <c r="Q639" s="92"/>
      <c r="R639" s="92"/>
      <c r="S639" s="92"/>
      <c r="T639" s="93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124</v>
      </c>
      <c r="AU639" s="18" t="s">
        <v>82</v>
      </c>
    </row>
    <row r="640" s="2" customFormat="1" ht="37.8" customHeight="1">
      <c r="A640" s="39"/>
      <c r="B640" s="40"/>
      <c r="C640" s="220" t="s">
        <v>865</v>
      </c>
      <c r="D640" s="220" t="s">
        <v>119</v>
      </c>
      <c r="E640" s="221" t="s">
        <v>866</v>
      </c>
      <c r="F640" s="222" t="s">
        <v>867</v>
      </c>
      <c r="G640" s="223" t="s">
        <v>372</v>
      </c>
      <c r="H640" s="224">
        <v>44</v>
      </c>
      <c r="I640" s="225"/>
      <c r="J640" s="226">
        <f>ROUND(I640*H640,2)</f>
        <v>0</v>
      </c>
      <c r="K640" s="227"/>
      <c r="L640" s="45"/>
      <c r="M640" s="228" t="s">
        <v>1</v>
      </c>
      <c r="N640" s="229" t="s">
        <v>38</v>
      </c>
      <c r="O640" s="92"/>
      <c r="P640" s="230">
        <f>O640*H640</f>
        <v>0</v>
      </c>
      <c r="Q640" s="230">
        <v>0</v>
      </c>
      <c r="R640" s="230">
        <f>Q640*H640</f>
        <v>0</v>
      </c>
      <c r="S640" s="230">
        <v>0</v>
      </c>
      <c r="T640" s="231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2" t="s">
        <v>150</v>
      </c>
      <c r="AT640" s="232" t="s">
        <v>119</v>
      </c>
      <c r="AU640" s="232" t="s">
        <v>82</v>
      </c>
      <c r="AY640" s="18" t="s">
        <v>116</v>
      </c>
      <c r="BE640" s="233">
        <f>IF(N640="základní",J640,0)</f>
        <v>0</v>
      </c>
      <c r="BF640" s="233">
        <f>IF(N640="snížená",J640,0)</f>
        <v>0</v>
      </c>
      <c r="BG640" s="233">
        <f>IF(N640="zákl. přenesená",J640,0)</f>
        <v>0</v>
      </c>
      <c r="BH640" s="233">
        <f>IF(N640="sníž. přenesená",J640,0)</f>
        <v>0</v>
      </c>
      <c r="BI640" s="233">
        <f>IF(N640="nulová",J640,0)</f>
        <v>0</v>
      </c>
      <c r="BJ640" s="18" t="s">
        <v>80</v>
      </c>
      <c r="BK640" s="233">
        <f>ROUND(I640*H640,2)</f>
        <v>0</v>
      </c>
      <c r="BL640" s="18" t="s">
        <v>150</v>
      </c>
      <c r="BM640" s="232" t="s">
        <v>868</v>
      </c>
    </row>
    <row r="641" s="2" customFormat="1">
      <c r="A641" s="39"/>
      <c r="B641" s="40"/>
      <c r="C641" s="41"/>
      <c r="D641" s="234" t="s">
        <v>124</v>
      </c>
      <c r="E641" s="41"/>
      <c r="F641" s="235" t="s">
        <v>867</v>
      </c>
      <c r="G641" s="41"/>
      <c r="H641" s="41"/>
      <c r="I641" s="236"/>
      <c r="J641" s="41"/>
      <c r="K641" s="41"/>
      <c r="L641" s="45"/>
      <c r="M641" s="237"/>
      <c r="N641" s="238"/>
      <c r="O641" s="92"/>
      <c r="P641" s="92"/>
      <c r="Q641" s="92"/>
      <c r="R641" s="92"/>
      <c r="S641" s="92"/>
      <c r="T641" s="93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124</v>
      </c>
      <c r="AU641" s="18" t="s">
        <v>82</v>
      </c>
    </row>
    <row r="642" s="2" customFormat="1" ht="24.15" customHeight="1">
      <c r="A642" s="39"/>
      <c r="B642" s="40"/>
      <c r="C642" s="220" t="s">
        <v>520</v>
      </c>
      <c r="D642" s="220" t="s">
        <v>119</v>
      </c>
      <c r="E642" s="221" t="s">
        <v>869</v>
      </c>
      <c r="F642" s="222" t="s">
        <v>870</v>
      </c>
      <c r="G642" s="223" t="s">
        <v>372</v>
      </c>
      <c r="H642" s="224">
        <v>44</v>
      </c>
      <c r="I642" s="225"/>
      <c r="J642" s="226">
        <f>ROUND(I642*H642,2)</f>
        <v>0</v>
      </c>
      <c r="K642" s="227"/>
      <c r="L642" s="45"/>
      <c r="M642" s="228" t="s">
        <v>1</v>
      </c>
      <c r="N642" s="229" t="s">
        <v>38</v>
      </c>
      <c r="O642" s="92"/>
      <c r="P642" s="230">
        <f>O642*H642</f>
        <v>0</v>
      </c>
      <c r="Q642" s="230">
        <v>0</v>
      </c>
      <c r="R642" s="230">
        <f>Q642*H642</f>
        <v>0</v>
      </c>
      <c r="S642" s="230">
        <v>0</v>
      </c>
      <c r="T642" s="231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2" t="s">
        <v>150</v>
      </c>
      <c r="AT642" s="232" t="s">
        <v>119</v>
      </c>
      <c r="AU642" s="232" t="s">
        <v>82</v>
      </c>
      <c r="AY642" s="18" t="s">
        <v>116</v>
      </c>
      <c r="BE642" s="233">
        <f>IF(N642="základní",J642,0)</f>
        <v>0</v>
      </c>
      <c r="BF642" s="233">
        <f>IF(N642="snížená",J642,0)</f>
        <v>0</v>
      </c>
      <c r="BG642" s="233">
        <f>IF(N642="zákl. přenesená",J642,0)</f>
        <v>0</v>
      </c>
      <c r="BH642" s="233">
        <f>IF(N642="sníž. přenesená",J642,0)</f>
        <v>0</v>
      </c>
      <c r="BI642" s="233">
        <f>IF(N642="nulová",J642,0)</f>
        <v>0</v>
      </c>
      <c r="BJ642" s="18" t="s">
        <v>80</v>
      </c>
      <c r="BK642" s="233">
        <f>ROUND(I642*H642,2)</f>
        <v>0</v>
      </c>
      <c r="BL642" s="18" t="s">
        <v>150</v>
      </c>
      <c r="BM642" s="232" t="s">
        <v>871</v>
      </c>
    </row>
    <row r="643" s="2" customFormat="1">
      <c r="A643" s="39"/>
      <c r="B643" s="40"/>
      <c r="C643" s="41"/>
      <c r="D643" s="234" t="s">
        <v>124</v>
      </c>
      <c r="E643" s="41"/>
      <c r="F643" s="235" t="s">
        <v>870</v>
      </c>
      <c r="G643" s="41"/>
      <c r="H643" s="41"/>
      <c r="I643" s="236"/>
      <c r="J643" s="41"/>
      <c r="K643" s="41"/>
      <c r="L643" s="45"/>
      <c r="M643" s="237"/>
      <c r="N643" s="238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124</v>
      </c>
      <c r="AU643" s="18" t="s">
        <v>82</v>
      </c>
    </row>
    <row r="644" s="2" customFormat="1" ht="44.25" customHeight="1">
      <c r="A644" s="39"/>
      <c r="B644" s="40"/>
      <c r="C644" s="220" t="s">
        <v>872</v>
      </c>
      <c r="D644" s="220" t="s">
        <v>119</v>
      </c>
      <c r="E644" s="221" t="s">
        <v>873</v>
      </c>
      <c r="F644" s="222" t="s">
        <v>874</v>
      </c>
      <c r="G644" s="223" t="s">
        <v>803</v>
      </c>
      <c r="H644" s="286"/>
      <c r="I644" s="225"/>
      <c r="J644" s="226">
        <f>ROUND(I644*H644,2)</f>
        <v>0</v>
      </c>
      <c r="K644" s="227"/>
      <c r="L644" s="45"/>
      <c r="M644" s="228" t="s">
        <v>1</v>
      </c>
      <c r="N644" s="229" t="s">
        <v>38</v>
      </c>
      <c r="O644" s="92"/>
      <c r="P644" s="230">
        <f>O644*H644</f>
        <v>0</v>
      </c>
      <c r="Q644" s="230">
        <v>0</v>
      </c>
      <c r="R644" s="230">
        <f>Q644*H644</f>
        <v>0</v>
      </c>
      <c r="S644" s="230">
        <v>0</v>
      </c>
      <c r="T644" s="231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2" t="s">
        <v>150</v>
      </c>
      <c r="AT644" s="232" t="s">
        <v>119</v>
      </c>
      <c r="AU644" s="232" t="s">
        <v>82</v>
      </c>
      <c r="AY644" s="18" t="s">
        <v>116</v>
      </c>
      <c r="BE644" s="233">
        <f>IF(N644="základní",J644,0)</f>
        <v>0</v>
      </c>
      <c r="BF644" s="233">
        <f>IF(N644="snížená",J644,0)</f>
        <v>0</v>
      </c>
      <c r="BG644" s="233">
        <f>IF(N644="zákl. přenesená",J644,0)</f>
        <v>0</v>
      </c>
      <c r="BH644" s="233">
        <f>IF(N644="sníž. přenesená",J644,0)</f>
        <v>0</v>
      </c>
      <c r="BI644" s="233">
        <f>IF(N644="nulová",J644,0)</f>
        <v>0</v>
      </c>
      <c r="BJ644" s="18" t="s">
        <v>80</v>
      </c>
      <c r="BK644" s="233">
        <f>ROUND(I644*H644,2)</f>
        <v>0</v>
      </c>
      <c r="BL644" s="18" t="s">
        <v>150</v>
      </c>
      <c r="BM644" s="232" t="s">
        <v>875</v>
      </c>
    </row>
    <row r="645" s="2" customFormat="1">
      <c r="A645" s="39"/>
      <c r="B645" s="40"/>
      <c r="C645" s="41"/>
      <c r="D645" s="234" t="s">
        <v>124</v>
      </c>
      <c r="E645" s="41"/>
      <c r="F645" s="235" t="s">
        <v>874</v>
      </c>
      <c r="G645" s="41"/>
      <c r="H645" s="41"/>
      <c r="I645" s="236"/>
      <c r="J645" s="41"/>
      <c r="K645" s="41"/>
      <c r="L645" s="45"/>
      <c r="M645" s="237"/>
      <c r="N645" s="238"/>
      <c r="O645" s="92"/>
      <c r="P645" s="92"/>
      <c r="Q645" s="92"/>
      <c r="R645" s="92"/>
      <c r="S645" s="92"/>
      <c r="T645" s="93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124</v>
      </c>
      <c r="AU645" s="18" t="s">
        <v>82</v>
      </c>
    </row>
    <row r="646" s="12" customFormat="1" ht="22.8" customHeight="1">
      <c r="A646" s="12"/>
      <c r="B646" s="204"/>
      <c r="C646" s="205"/>
      <c r="D646" s="206" t="s">
        <v>72</v>
      </c>
      <c r="E646" s="218" t="s">
        <v>876</v>
      </c>
      <c r="F646" s="218" t="s">
        <v>877</v>
      </c>
      <c r="G646" s="205"/>
      <c r="H646" s="205"/>
      <c r="I646" s="208"/>
      <c r="J646" s="219">
        <f>BK646</f>
        <v>0</v>
      </c>
      <c r="K646" s="205"/>
      <c r="L646" s="210"/>
      <c r="M646" s="211"/>
      <c r="N646" s="212"/>
      <c r="O646" s="212"/>
      <c r="P646" s="213">
        <f>SUM(P647:P684)</f>
        <v>0</v>
      </c>
      <c r="Q646" s="212"/>
      <c r="R646" s="213">
        <f>SUM(R647:R684)</f>
        <v>0</v>
      </c>
      <c r="S646" s="212"/>
      <c r="T646" s="214">
        <f>SUM(T647:T684)</f>
        <v>0</v>
      </c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R646" s="215" t="s">
        <v>82</v>
      </c>
      <c r="AT646" s="216" t="s">
        <v>72</v>
      </c>
      <c r="AU646" s="216" t="s">
        <v>80</v>
      </c>
      <c r="AY646" s="215" t="s">
        <v>116</v>
      </c>
      <c r="BK646" s="217">
        <f>SUM(BK647:BK684)</f>
        <v>0</v>
      </c>
    </row>
    <row r="647" s="2" customFormat="1" ht="24.15" customHeight="1">
      <c r="A647" s="39"/>
      <c r="B647" s="40"/>
      <c r="C647" s="220" t="s">
        <v>523</v>
      </c>
      <c r="D647" s="220" t="s">
        <v>119</v>
      </c>
      <c r="E647" s="221" t="s">
        <v>878</v>
      </c>
      <c r="F647" s="222" t="s">
        <v>879</v>
      </c>
      <c r="G647" s="223" t="s">
        <v>172</v>
      </c>
      <c r="H647" s="224">
        <v>14.08</v>
      </c>
      <c r="I647" s="225"/>
      <c r="J647" s="226">
        <f>ROUND(I647*H647,2)</f>
        <v>0</v>
      </c>
      <c r="K647" s="227"/>
      <c r="L647" s="45"/>
      <c r="M647" s="228" t="s">
        <v>1</v>
      </c>
      <c r="N647" s="229" t="s">
        <v>38</v>
      </c>
      <c r="O647" s="92"/>
      <c r="P647" s="230">
        <f>O647*H647</f>
        <v>0</v>
      </c>
      <c r="Q647" s="230">
        <v>0</v>
      </c>
      <c r="R647" s="230">
        <f>Q647*H647</f>
        <v>0</v>
      </c>
      <c r="S647" s="230">
        <v>0</v>
      </c>
      <c r="T647" s="231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2" t="s">
        <v>150</v>
      </c>
      <c r="AT647" s="232" t="s">
        <v>119</v>
      </c>
      <c r="AU647" s="232" t="s">
        <v>82</v>
      </c>
      <c r="AY647" s="18" t="s">
        <v>116</v>
      </c>
      <c r="BE647" s="233">
        <f>IF(N647="základní",J647,0)</f>
        <v>0</v>
      </c>
      <c r="BF647" s="233">
        <f>IF(N647="snížená",J647,0)</f>
        <v>0</v>
      </c>
      <c r="BG647" s="233">
        <f>IF(N647="zákl. přenesená",J647,0)</f>
        <v>0</v>
      </c>
      <c r="BH647" s="233">
        <f>IF(N647="sníž. přenesená",J647,0)</f>
        <v>0</v>
      </c>
      <c r="BI647" s="233">
        <f>IF(N647="nulová",J647,0)</f>
        <v>0</v>
      </c>
      <c r="BJ647" s="18" t="s">
        <v>80</v>
      </c>
      <c r="BK647" s="233">
        <f>ROUND(I647*H647,2)</f>
        <v>0</v>
      </c>
      <c r="BL647" s="18" t="s">
        <v>150</v>
      </c>
      <c r="BM647" s="232" t="s">
        <v>880</v>
      </c>
    </row>
    <row r="648" s="2" customFormat="1">
      <c r="A648" s="39"/>
      <c r="B648" s="40"/>
      <c r="C648" s="41"/>
      <c r="D648" s="234" t="s">
        <v>124</v>
      </c>
      <c r="E648" s="41"/>
      <c r="F648" s="235" t="s">
        <v>879</v>
      </c>
      <c r="G648" s="41"/>
      <c r="H648" s="41"/>
      <c r="I648" s="236"/>
      <c r="J648" s="41"/>
      <c r="K648" s="41"/>
      <c r="L648" s="45"/>
      <c r="M648" s="237"/>
      <c r="N648" s="238"/>
      <c r="O648" s="92"/>
      <c r="P648" s="92"/>
      <c r="Q648" s="92"/>
      <c r="R648" s="92"/>
      <c r="S648" s="92"/>
      <c r="T648" s="93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124</v>
      </c>
      <c r="AU648" s="18" t="s">
        <v>82</v>
      </c>
    </row>
    <row r="649" s="15" customFormat="1">
      <c r="A649" s="15"/>
      <c r="B649" s="265"/>
      <c r="C649" s="266"/>
      <c r="D649" s="234" t="s">
        <v>174</v>
      </c>
      <c r="E649" s="267" t="s">
        <v>1</v>
      </c>
      <c r="F649" s="268" t="s">
        <v>881</v>
      </c>
      <c r="G649" s="266"/>
      <c r="H649" s="267" t="s">
        <v>1</v>
      </c>
      <c r="I649" s="269"/>
      <c r="J649" s="266"/>
      <c r="K649" s="266"/>
      <c r="L649" s="270"/>
      <c r="M649" s="271"/>
      <c r="N649" s="272"/>
      <c r="O649" s="272"/>
      <c r="P649" s="272"/>
      <c r="Q649" s="272"/>
      <c r="R649" s="272"/>
      <c r="S649" s="272"/>
      <c r="T649" s="273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74" t="s">
        <v>174</v>
      </c>
      <c r="AU649" s="274" t="s">
        <v>82</v>
      </c>
      <c r="AV649" s="15" t="s">
        <v>80</v>
      </c>
      <c r="AW649" s="15" t="s">
        <v>30</v>
      </c>
      <c r="AX649" s="15" t="s">
        <v>73</v>
      </c>
      <c r="AY649" s="274" t="s">
        <v>116</v>
      </c>
    </row>
    <row r="650" s="13" customFormat="1">
      <c r="A650" s="13"/>
      <c r="B650" s="243"/>
      <c r="C650" s="244"/>
      <c r="D650" s="234" t="s">
        <v>174</v>
      </c>
      <c r="E650" s="245" t="s">
        <v>1</v>
      </c>
      <c r="F650" s="246" t="s">
        <v>882</v>
      </c>
      <c r="G650" s="244"/>
      <c r="H650" s="247">
        <v>14.08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3" t="s">
        <v>174</v>
      </c>
      <c r="AU650" s="253" t="s">
        <v>82</v>
      </c>
      <c r="AV650" s="13" t="s">
        <v>82</v>
      </c>
      <c r="AW650" s="13" t="s">
        <v>30</v>
      </c>
      <c r="AX650" s="13" t="s">
        <v>73</v>
      </c>
      <c r="AY650" s="253" t="s">
        <v>116</v>
      </c>
    </row>
    <row r="651" s="14" customFormat="1">
      <c r="A651" s="14"/>
      <c r="B651" s="254"/>
      <c r="C651" s="255"/>
      <c r="D651" s="234" t="s">
        <v>174</v>
      </c>
      <c r="E651" s="256" t="s">
        <v>1</v>
      </c>
      <c r="F651" s="257" t="s">
        <v>176</v>
      </c>
      <c r="G651" s="255"/>
      <c r="H651" s="258">
        <v>14.08</v>
      </c>
      <c r="I651" s="259"/>
      <c r="J651" s="255"/>
      <c r="K651" s="255"/>
      <c r="L651" s="260"/>
      <c r="M651" s="261"/>
      <c r="N651" s="262"/>
      <c r="O651" s="262"/>
      <c r="P651" s="262"/>
      <c r="Q651" s="262"/>
      <c r="R651" s="262"/>
      <c r="S651" s="262"/>
      <c r="T651" s="26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4" t="s">
        <v>174</v>
      </c>
      <c r="AU651" s="264" t="s">
        <v>82</v>
      </c>
      <c r="AV651" s="14" t="s">
        <v>123</v>
      </c>
      <c r="AW651" s="14" t="s">
        <v>30</v>
      </c>
      <c r="AX651" s="14" t="s">
        <v>80</v>
      </c>
      <c r="AY651" s="264" t="s">
        <v>116</v>
      </c>
    </row>
    <row r="652" s="2" customFormat="1" ht="24.15" customHeight="1">
      <c r="A652" s="39"/>
      <c r="B652" s="40"/>
      <c r="C652" s="220" t="s">
        <v>883</v>
      </c>
      <c r="D652" s="220" t="s">
        <v>119</v>
      </c>
      <c r="E652" s="221" t="s">
        <v>884</v>
      </c>
      <c r="F652" s="222" t="s">
        <v>885</v>
      </c>
      <c r="G652" s="223" t="s">
        <v>172</v>
      </c>
      <c r="H652" s="224">
        <v>14.08</v>
      </c>
      <c r="I652" s="225"/>
      <c r="J652" s="226">
        <f>ROUND(I652*H652,2)</f>
        <v>0</v>
      </c>
      <c r="K652" s="227"/>
      <c r="L652" s="45"/>
      <c r="M652" s="228" t="s">
        <v>1</v>
      </c>
      <c r="N652" s="229" t="s">
        <v>38</v>
      </c>
      <c r="O652" s="92"/>
      <c r="P652" s="230">
        <f>O652*H652</f>
        <v>0</v>
      </c>
      <c r="Q652" s="230">
        <v>0</v>
      </c>
      <c r="R652" s="230">
        <f>Q652*H652</f>
        <v>0</v>
      </c>
      <c r="S652" s="230">
        <v>0</v>
      </c>
      <c r="T652" s="231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32" t="s">
        <v>150</v>
      </c>
      <c r="AT652" s="232" t="s">
        <v>119</v>
      </c>
      <c r="AU652" s="232" t="s">
        <v>82</v>
      </c>
      <c r="AY652" s="18" t="s">
        <v>116</v>
      </c>
      <c r="BE652" s="233">
        <f>IF(N652="základní",J652,0)</f>
        <v>0</v>
      </c>
      <c r="BF652" s="233">
        <f>IF(N652="snížená",J652,0)</f>
        <v>0</v>
      </c>
      <c r="BG652" s="233">
        <f>IF(N652="zákl. přenesená",J652,0)</f>
        <v>0</v>
      </c>
      <c r="BH652" s="233">
        <f>IF(N652="sníž. přenesená",J652,0)</f>
        <v>0</v>
      </c>
      <c r="BI652" s="233">
        <f>IF(N652="nulová",J652,0)</f>
        <v>0</v>
      </c>
      <c r="BJ652" s="18" t="s">
        <v>80</v>
      </c>
      <c r="BK652" s="233">
        <f>ROUND(I652*H652,2)</f>
        <v>0</v>
      </c>
      <c r="BL652" s="18" t="s">
        <v>150</v>
      </c>
      <c r="BM652" s="232" t="s">
        <v>886</v>
      </c>
    </row>
    <row r="653" s="2" customFormat="1">
      <c r="A653" s="39"/>
      <c r="B653" s="40"/>
      <c r="C653" s="41"/>
      <c r="D653" s="234" t="s">
        <v>124</v>
      </c>
      <c r="E653" s="41"/>
      <c r="F653" s="235" t="s">
        <v>885</v>
      </c>
      <c r="G653" s="41"/>
      <c r="H653" s="41"/>
      <c r="I653" s="236"/>
      <c r="J653" s="41"/>
      <c r="K653" s="41"/>
      <c r="L653" s="45"/>
      <c r="M653" s="237"/>
      <c r="N653" s="238"/>
      <c r="O653" s="92"/>
      <c r="P653" s="92"/>
      <c r="Q653" s="92"/>
      <c r="R653" s="92"/>
      <c r="S653" s="92"/>
      <c r="T653" s="93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124</v>
      </c>
      <c r="AU653" s="18" t="s">
        <v>82</v>
      </c>
    </row>
    <row r="654" s="2" customFormat="1" ht="24.15" customHeight="1">
      <c r="A654" s="39"/>
      <c r="B654" s="40"/>
      <c r="C654" s="220" t="s">
        <v>527</v>
      </c>
      <c r="D654" s="220" t="s">
        <v>119</v>
      </c>
      <c r="E654" s="221" t="s">
        <v>887</v>
      </c>
      <c r="F654" s="222" t="s">
        <v>888</v>
      </c>
      <c r="G654" s="223" t="s">
        <v>172</v>
      </c>
      <c r="H654" s="224">
        <v>14.08</v>
      </c>
      <c r="I654" s="225"/>
      <c r="J654" s="226">
        <f>ROUND(I654*H654,2)</f>
        <v>0</v>
      </c>
      <c r="K654" s="227"/>
      <c r="L654" s="45"/>
      <c r="M654" s="228" t="s">
        <v>1</v>
      </c>
      <c r="N654" s="229" t="s">
        <v>38</v>
      </c>
      <c r="O654" s="92"/>
      <c r="P654" s="230">
        <f>O654*H654</f>
        <v>0</v>
      </c>
      <c r="Q654" s="230">
        <v>0</v>
      </c>
      <c r="R654" s="230">
        <f>Q654*H654</f>
        <v>0</v>
      </c>
      <c r="S654" s="230">
        <v>0</v>
      </c>
      <c r="T654" s="231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32" t="s">
        <v>150</v>
      </c>
      <c r="AT654" s="232" t="s">
        <v>119</v>
      </c>
      <c r="AU654" s="232" t="s">
        <v>82</v>
      </c>
      <c r="AY654" s="18" t="s">
        <v>116</v>
      </c>
      <c r="BE654" s="233">
        <f>IF(N654="základní",J654,0)</f>
        <v>0</v>
      </c>
      <c r="BF654" s="233">
        <f>IF(N654="snížená",J654,0)</f>
        <v>0</v>
      </c>
      <c r="BG654" s="233">
        <f>IF(N654="zákl. přenesená",J654,0)</f>
        <v>0</v>
      </c>
      <c r="BH654" s="233">
        <f>IF(N654="sníž. přenesená",J654,0)</f>
        <v>0</v>
      </c>
      <c r="BI654" s="233">
        <f>IF(N654="nulová",J654,0)</f>
        <v>0</v>
      </c>
      <c r="BJ654" s="18" t="s">
        <v>80</v>
      </c>
      <c r="BK654" s="233">
        <f>ROUND(I654*H654,2)</f>
        <v>0</v>
      </c>
      <c r="BL654" s="18" t="s">
        <v>150</v>
      </c>
      <c r="BM654" s="232" t="s">
        <v>889</v>
      </c>
    </row>
    <row r="655" s="2" customFormat="1">
      <c r="A655" s="39"/>
      <c r="B655" s="40"/>
      <c r="C655" s="41"/>
      <c r="D655" s="234" t="s">
        <v>124</v>
      </c>
      <c r="E655" s="41"/>
      <c r="F655" s="235" t="s">
        <v>888</v>
      </c>
      <c r="G655" s="41"/>
      <c r="H655" s="41"/>
      <c r="I655" s="236"/>
      <c r="J655" s="41"/>
      <c r="K655" s="41"/>
      <c r="L655" s="45"/>
      <c r="M655" s="237"/>
      <c r="N655" s="238"/>
      <c r="O655" s="92"/>
      <c r="P655" s="92"/>
      <c r="Q655" s="92"/>
      <c r="R655" s="92"/>
      <c r="S655" s="92"/>
      <c r="T655" s="93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124</v>
      </c>
      <c r="AU655" s="18" t="s">
        <v>82</v>
      </c>
    </row>
    <row r="656" s="2" customFormat="1" ht="37.8" customHeight="1">
      <c r="A656" s="39"/>
      <c r="B656" s="40"/>
      <c r="C656" s="220" t="s">
        <v>890</v>
      </c>
      <c r="D656" s="220" t="s">
        <v>119</v>
      </c>
      <c r="E656" s="221" t="s">
        <v>891</v>
      </c>
      <c r="F656" s="222" t="s">
        <v>892</v>
      </c>
      <c r="G656" s="223" t="s">
        <v>372</v>
      </c>
      <c r="H656" s="224">
        <v>11</v>
      </c>
      <c r="I656" s="225"/>
      <c r="J656" s="226">
        <f>ROUND(I656*H656,2)</f>
        <v>0</v>
      </c>
      <c r="K656" s="227"/>
      <c r="L656" s="45"/>
      <c r="M656" s="228" t="s">
        <v>1</v>
      </c>
      <c r="N656" s="229" t="s">
        <v>38</v>
      </c>
      <c r="O656" s="92"/>
      <c r="P656" s="230">
        <f>O656*H656</f>
        <v>0</v>
      </c>
      <c r="Q656" s="230">
        <v>0</v>
      </c>
      <c r="R656" s="230">
        <f>Q656*H656</f>
        <v>0</v>
      </c>
      <c r="S656" s="230">
        <v>0</v>
      </c>
      <c r="T656" s="231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32" t="s">
        <v>150</v>
      </c>
      <c r="AT656" s="232" t="s">
        <v>119</v>
      </c>
      <c r="AU656" s="232" t="s">
        <v>82</v>
      </c>
      <c r="AY656" s="18" t="s">
        <v>116</v>
      </c>
      <c r="BE656" s="233">
        <f>IF(N656="základní",J656,0)</f>
        <v>0</v>
      </c>
      <c r="BF656" s="233">
        <f>IF(N656="snížená",J656,0)</f>
        <v>0</v>
      </c>
      <c r="BG656" s="233">
        <f>IF(N656="zákl. přenesená",J656,0)</f>
        <v>0</v>
      </c>
      <c r="BH656" s="233">
        <f>IF(N656="sníž. přenesená",J656,0)</f>
        <v>0</v>
      </c>
      <c r="BI656" s="233">
        <f>IF(N656="nulová",J656,0)</f>
        <v>0</v>
      </c>
      <c r="BJ656" s="18" t="s">
        <v>80</v>
      </c>
      <c r="BK656" s="233">
        <f>ROUND(I656*H656,2)</f>
        <v>0</v>
      </c>
      <c r="BL656" s="18" t="s">
        <v>150</v>
      </c>
      <c r="BM656" s="232" t="s">
        <v>893</v>
      </c>
    </row>
    <row r="657" s="2" customFormat="1">
      <c r="A657" s="39"/>
      <c r="B657" s="40"/>
      <c r="C657" s="41"/>
      <c r="D657" s="234" t="s">
        <v>124</v>
      </c>
      <c r="E657" s="41"/>
      <c r="F657" s="235" t="s">
        <v>892</v>
      </c>
      <c r="G657" s="41"/>
      <c r="H657" s="41"/>
      <c r="I657" s="236"/>
      <c r="J657" s="41"/>
      <c r="K657" s="41"/>
      <c r="L657" s="45"/>
      <c r="M657" s="237"/>
      <c r="N657" s="238"/>
      <c r="O657" s="92"/>
      <c r="P657" s="92"/>
      <c r="Q657" s="92"/>
      <c r="R657" s="92"/>
      <c r="S657" s="92"/>
      <c r="T657" s="93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124</v>
      </c>
      <c r="AU657" s="18" t="s">
        <v>82</v>
      </c>
    </row>
    <row r="658" s="15" customFormat="1">
      <c r="A658" s="15"/>
      <c r="B658" s="265"/>
      <c r="C658" s="266"/>
      <c r="D658" s="234" t="s">
        <v>174</v>
      </c>
      <c r="E658" s="267" t="s">
        <v>1</v>
      </c>
      <c r="F658" s="268" t="s">
        <v>894</v>
      </c>
      <c r="G658" s="266"/>
      <c r="H658" s="267" t="s">
        <v>1</v>
      </c>
      <c r="I658" s="269"/>
      <c r="J658" s="266"/>
      <c r="K658" s="266"/>
      <c r="L658" s="270"/>
      <c r="M658" s="271"/>
      <c r="N658" s="272"/>
      <c r="O658" s="272"/>
      <c r="P658" s="272"/>
      <c r="Q658" s="272"/>
      <c r="R658" s="272"/>
      <c r="S658" s="272"/>
      <c r="T658" s="273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74" t="s">
        <v>174</v>
      </c>
      <c r="AU658" s="274" t="s">
        <v>82</v>
      </c>
      <c r="AV658" s="15" t="s">
        <v>80</v>
      </c>
      <c r="AW658" s="15" t="s">
        <v>30</v>
      </c>
      <c r="AX658" s="15" t="s">
        <v>73</v>
      </c>
      <c r="AY658" s="274" t="s">
        <v>116</v>
      </c>
    </row>
    <row r="659" s="13" customFormat="1">
      <c r="A659" s="13"/>
      <c r="B659" s="243"/>
      <c r="C659" s="244"/>
      <c r="D659" s="234" t="s">
        <v>174</v>
      </c>
      <c r="E659" s="245" t="s">
        <v>1</v>
      </c>
      <c r="F659" s="246" t="s">
        <v>895</v>
      </c>
      <c r="G659" s="244"/>
      <c r="H659" s="247">
        <v>11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3" t="s">
        <v>174</v>
      </c>
      <c r="AU659" s="253" t="s">
        <v>82</v>
      </c>
      <c r="AV659" s="13" t="s">
        <v>82</v>
      </c>
      <c r="AW659" s="13" t="s">
        <v>30</v>
      </c>
      <c r="AX659" s="13" t="s">
        <v>73</v>
      </c>
      <c r="AY659" s="253" t="s">
        <v>116</v>
      </c>
    </row>
    <row r="660" s="14" customFormat="1">
      <c r="A660" s="14"/>
      <c r="B660" s="254"/>
      <c r="C660" s="255"/>
      <c r="D660" s="234" t="s">
        <v>174</v>
      </c>
      <c r="E660" s="256" t="s">
        <v>1</v>
      </c>
      <c r="F660" s="257" t="s">
        <v>176</v>
      </c>
      <c r="G660" s="255"/>
      <c r="H660" s="258">
        <v>11</v>
      </c>
      <c r="I660" s="259"/>
      <c r="J660" s="255"/>
      <c r="K660" s="255"/>
      <c r="L660" s="260"/>
      <c r="M660" s="261"/>
      <c r="N660" s="262"/>
      <c r="O660" s="262"/>
      <c r="P660" s="262"/>
      <c r="Q660" s="262"/>
      <c r="R660" s="262"/>
      <c r="S660" s="262"/>
      <c r="T660" s="26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4" t="s">
        <v>174</v>
      </c>
      <c r="AU660" s="264" t="s">
        <v>82</v>
      </c>
      <c r="AV660" s="14" t="s">
        <v>123</v>
      </c>
      <c r="AW660" s="14" t="s">
        <v>30</v>
      </c>
      <c r="AX660" s="14" t="s">
        <v>80</v>
      </c>
      <c r="AY660" s="264" t="s">
        <v>116</v>
      </c>
    </row>
    <row r="661" s="2" customFormat="1" ht="37.8" customHeight="1">
      <c r="A661" s="39"/>
      <c r="B661" s="40"/>
      <c r="C661" s="220" t="s">
        <v>530</v>
      </c>
      <c r="D661" s="220" t="s">
        <v>119</v>
      </c>
      <c r="E661" s="221" t="s">
        <v>896</v>
      </c>
      <c r="F661" s="222" t="s">
        <v>897</v>
      </c>
      <c r="G661" s="223" t="s">
        <v>372</v>
      </c>
      <c r="H661" s="224">
        <v>4</v>
      </c>
      <c r="I661" s="225"/>
      <c r="J661" s="226">
        <f>ROUND(I661*H661,2)</f>
        <v>0</v>
      </c>
      <c r="K661" s="227"/>
      <c r="L661" s="45"/>
      <c r="M661" s="228" t="s">
        <v>1</v>
      </c>
      <c r="N661" s="229" t="s">
        <v>38</v>
      </c>
      <c r="O661" s="92"/>
      <c r="P661" s="230">
        <f>O661*H661</f>
        <v>0</v>
      </c>
      <c r="Q661" s="230">
        <v>0</v>
      </c>
      <c r="R661" s="230">
        <f>Q661*H661</f>
        <v>0</v>
      </c>
      <c r="S661" s="230">
        <v>0</v>
      </c>
      <c r="T661" s="231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32" t="s">
        <v>150</v>
      </c>
      <c r="AT661" s="232" t="s">
        <v>119</v>
      </c>
      <c r="AU661" s="232" t="s">
        <v>82</v>
      </c>
      <c r="AY661" s="18" t="s">
        <v>116</v>
      </c>
      <c r="BE661" s="233">
        <f>IF(N661="základní",J661,0)</f>
        <v>0</v>
      </c>
      <c r="BF661" s="233">
        <f>IF(N661="snížená",J661,0)</f>
        <v>0</v>
      </c>
      <c r="BG661" s="233">
        <f>IF(N661="zákl. přenesená",J661,0)</f>
        <v>0</v>
      </c>
      <c r="BH661" s="233">
        <f>IF(N661="sníž. přenesená",J661,0)</f>
        <v>0</v>
      </c>
      <c r="BI661" s="233">
        <f>IF(N661="nulová",J661,0)</f>
        <v>0</v>
      </c>
      <c r="BJ661" s="18" t="s">
        <v>80</v>
      </c>
      <c r="BK661" s="233">
        <f>ROUND(I661*H661,2)</f>
        <v>0</v>
      </c>
      <c r="BL661" s="18" t="s">
        <v>150</v>
      </c>
      <c r="BM661" s="232" t="s">
        <v>898</v>
      </c>
    </row>
    <row r="662" s="2" customFormat="1">
      <c r="A662" s="39"/>
      <c r="B662" s="40"/>
      <c r="C662" s="41"/>
      <c r="D662" s="234" t="s">
        <v>124</v>
      </c>
      <c r="E662" s="41"/>
      <c r="F662" s="235" t="s">
        <v>897</v>
      </c>
      <c r="G662" s="41"/>
      <c r="H662" s="41"/>
      <c r="I662" s="236"/>
      <c r="J662" s="41"/>
      <c r="K662" s="41"/>
      <c r="L662" s="45"/>
      <c r="M662" s="237"/>
      <c r="N662" s="238"/>
      <c r="O662" s="92"/>
      <c r="P662" s="92"/>
      <c r="Q662" s="92"/>
      <c r="R662" s="92"/>
      <c r="S662" s="92"/>
      <c r="T662" s="93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124</v>
      </c>
      <c r="AU662" s="18" t="s">
        <v>82</v>
      </c>
    </row>
    <row r="663" s="15" customFormat="1">
      <c r="A663" s="15"/>
      <c r="B663" s="265"/>
      <c r="C663" s="266"/>
      <c r="D663" s="234" t="s">
        <v>174</v>
      </c>
      <c r="E663" s="267" t="s">
        <v>1</v>
      </c>
      <c r="F663" s="268" t="s">
        <v>899</v>
      </c>
      <c r="G663" s="266"/>
      <c r="H663" s="267" t="s">
        <v>1</v>
      </c>
      <c r="I663" s="269"/>
      <c r="J663" s="266"/>
      <c r="K663" s="266"/>
      <c r="L663" s="270"/>
      <c r="M663" s="271"/>
      <c r="N663" s="272"/>
      <c r="O663" s="272"/>
      <c r="P663" s="272"/>
      <c r="Q663" s="272"/>
      <c r="R663" s="272"/>
      <c r="S663" s="272"/>
      <c r="T663" s="273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74" t="s">
        <v>174</v>
      </c>
      <c r="AU663" s="274" t="s">
        <v>82</v>
      </c>
      <c r="AV663" s="15" t="s">
        <v>80</v>
      </c>
      <c r="AW663" s="15" t="s">
        <v>30</v>
      </c>
      <c r="AX663" s="15" t="s">
        <v>73</v>
      </c>
      <c r="AY663" s="274" t="s">
        <v>116</v>
      </c>
    </row>
    <row r="664" s="13" customFormat="1">
      <c r="A664" s="13"/>
      <c r="B664" s="243"/>
      <c r="C664" s="244"/>
      <c r="D664" s="234" t="s">
        <v>174</v>
      </c>
      <c r="E664" s="245" t="s">
        <v>1</v>
      </c>
      <c r="F664" s="246" t="s">
        <v>123</v>
      </c>
      <c r="G664" s="244"/>
      <c r="H664" s="247">
        <v>4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3" t="s">
        <v>174</v>
      </c>
      <c r="AU664" s="253" t="s">
        <v>82</v>
      </c>
      <c r="AV664" s="13" t="s">
        <v>82</v>
      </c>
      <c r="AW664" s="13" t="s">
        <v>30</v>
      </c>
      <c r="AX664" s="13" t="s">
        <v>73</v>
      </c>
      <c r="AY664" s="253" t="s">
        <v>116</v>
      </c>
    </row>
    <row r="665" s="14" customFormat="1">
      <c r="A665" s="14"/>
      <c r="B665" s="254"/>
      <c r="C665" s="255"/>
      <c r="D665" s="234" t="s">
        <v>174</v>
      </c>
      <c r="E665" s="256" t="s">
        <v>1</v>
      </c>
      <c r="F665" s="257" t="s">
        <v>176</v>
      </c>
      <c r="G665" s="255"/>
      <c r="H665" s="258">
        <v>4</v>
      </c>
      <c r="I665" s="259"/>
      <c r="J665" s="255"/>
      <c r="K665" s="255"/>
      <c r="L665" s="260"/>
      <c r="M665" s="261"/>
      <c r="N665" s="262"/>
      <c r="O665" s="262"/>
      <c r="P665" s="262"/>
      <c r="Q665" s="262"/>
      <c r="R665" s="262"/>
      <c r="S665" s="262"/>
      <c r="T665" s="26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4" t="s">
        <v>174</v>
      </c>
      <c r="AU665" s="264" t="s">
        <v>82</v>
      </c>
      <c r="AV665" s="14" t="s">
        <v>123</v>
      </c>
      <c r="AW665" s="14" t="s">
        <v>30</v>
      </c>
      <c r="AX665" s="14" t="s">
        <v>80</v>
      </c>
      <c r="AY665" s="264" t="s">
        <v>116</v>
      </c>
    </row>
    <row r="666" s="2" customFormat="1" ht="37.8" customHeight="1">
      <c r="A666" s="39"/>
      <c r="B666" s="40"/>
      <c r="C666" s="220" t="s">
        <v>900</v>
      </c>
      <c r="D666" s="220" t="s">
        <v>119</v>
      </c>
      <c r="E666" s="221" t="s">
        <v>901</v>
      </c>
      <c r="F666" s="222" t="s">
        <v>902</v>
      </c>
      <c r="G666" s="223" t="s">
        <v>192</v>
      </c>
      <c r="H666" s="224">
        <v>110.09999999999999</v>
      </c>
      <c r="I666" s="225"/>
      <c r="J666" s="226">
        <f>ROUND(I666*H666,2)</f>
        <v>0</v>
      </c>
      <c r="K666" s="227"/>
      <c r="L666" s="45"/>
      <c r="M666" s="228" t="s">
        <v>1</v>
      </c>
      <c r="N666" s="229" t="s">
        <v>38</v>
      </c>
      <c r="O666" s="92"/>
      <c r="P666" s="230">
        <f>O666*H666</f>
        <v>0</v>
      </c>
      <c r="Q666" s="230">
        <v>0</v>
      </c>
      <c r="R666" s="230">
        <f>Q666*H666</f>
        <v>0</v>
      </c>
      <c r="S666" s="230">
        <v>0</v>
      </c>
      <c r="T666" s="231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2" t="s">
        <v>150</v>
      </c>
      <c r="AT666" s="232" t="s">
        <v>119</v>
      </c>
      <c r="AU666" s="232" t="s">
        <v>82</v>
      </c>
      <c r="AY666" s="18" t="s">
        <v>116</v>
      </c>
      <c r="BE666" s="233">
        <f>IF(N666="základní",J666,0)</f>
        <v>0</v>
      </c>
      <c r="BF666" s="233">
        <f>IF(N666="snížená",J666,0)</f>
        <v>0</v>
      </c>
      <c r="BG666" s="233">
        <f>IF(N666="zákl. přenesená",J666,0)</f>
        <v>0</v>
      </c>
      <c r="BH666" s="233">
        <f>IF(N666="sníž. přenesená",J666,0)</f>
        <v>0</v>
      </c>
      <c r="BI666" s="233">
        <f>IF(N666="nulová",J666,0)</f>
        <v>0</v>
      </c>
      <c r="BJ666" s="18" t="s">
        <v>80</v>
      </c>
      <c r="BK666" s="233">
        <f>ROUND(I666*H666,2)</f>
        <v>0</v>
      </c>
      <c r="BL666" s="18" t="s">
        <v>150</v>
      </c>
      <c r="BM666" s="232" t="s">
        <v>903</v>
      </c>
    </row>
    <row r="667" s="2" customFormat="1">
      <c r="A667" s="39"/>
      <c r="B667" s="40"/>
      <c r="C667" s="41"/>
      <c r="D667" s="234" t="s">
        <v>124</v>
      </c>
      <c r="E667" s="41"/>
      <c r="F667" s="235" t="s">
        <v>902</v>
      </c>
      <c r="G667" s="41"/>
      <c r="H667" s="41"/>
      <c r="I667" s="236"/>
      <c r="J667" s="41"/>
      <c r="K667" s="41"/>
      <c r="L667" s="45"/>
      <c r="M667" s="237"/>
      <c r="N667" s="238"/>
      <c r="O667" s="92"/>
      <c r="P667" s="92"/>
      <c r="Q667" s="92"/>
      <c r="R667" s="92"/>
      <c r="S667" s="92"/>
      <c r="T667" s="93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124</v>
      </c>
      <c r="AU667" s="18" t="s">
        <v>82</v>
      </c>
    </row>
    <row r="668" s="15" customFormat="1">
      <c r="A668" s="15"/>
      <c r="B668" s="265"/>
      <c r="C668" s="266"/>
      <c r="D668" s="234" t="s">
        <v>174</v>
      </c>
      <c r="E668" s="267" t="s">
        <v>1</v>
      </c>
      <c r="F668" s="268" t="s">
        <v>904</v>
      </c>
      <c r="G668" s="266"/>
      <c r="H668" s="267" t="s">
        <v>1</v>
      </c>
      <c r="I668" s="269"/>
      <c r="J668" s="266"/>
      <c r="K668" s="266"/>
      <c r="L668" s="270"/>
      <c r="M668" s="271"/>
      <c r="N668" s="272"/>
      <c r="O668" s="272"/>
      <c r="P668" s="272"/>
      <c r="Q668" s="272"/>
      <c r="R668" s="272"/>
      <c r="S668" s="272"/>
      <c r="T668" s="273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74" t="s">
        <v>174</v>
      </c>
      <c r="AU668" s="274" t="s">
        <v>82</v>
      </c>
      <c r="AV668" s="15" t="s">
        <v>80</v>
      </c>
      <c r="AW668" s="15" t="s">
        <v>30</v>
      </c>
      <c r="AX668" s="15" t="s">
        <v>73</v>
      </c>
      <c r="AY668" s="274" t="s">
        <v>116</v>
      </c>
    </row>
    <row r="669" s="13" customFormat="1">
      <c r="A669" s="13"/>
      <c r="B669" s="243"/>
      <c r="C669" s="244"/>
      <c r="D669" s="234" t="s">
        <v>174</v>
      </c>
      <c r="E669" s="245" t="s">
        <v>1</v>
      </c>
      <c r="F669" s="246" t="s">
        <v>905</v>
      </c>
      <c r="G669" s="244"/>
      <c r="H669" s="247">
        <v>110.09999999999999</v>
      </c>
      <c r="I669" s="248"/>
      <c r="J669" s="244"/>
      <c r="K669" s="244"/>
      <c r="L669" s="249"/>
      <c r="M669" s="250"/>
      <c r="N669" s="251"/>
      <c r="O669" s="251"/>
      <c r="P669" s="251"/>
      <c r="Q669" s="251"/>
      <c r="R669" s="251"/>
      <c r="S669" s="251"/>
      <c r="T669" s="25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3" t="s">
        <v>174</v>
      </c>
      <c r="AU669" s="253" t="s">
        <v>82</v>
      </c>
      <c r="AV669" s="13" t="s">
        <v>82</v>
      </c>
      <c r="AW669" s="13" t="s">
        <v>30</v>
      </c>
      <c r="AX669" s="13" t="s">
        <v>73</v>
      </c>
      <c r="AY669" s="253" t="s">
        <v>116</v>
      </c>
    </row>
    <row r="670" s="14" customFormat="1">
      <c r="A670" s="14"/>
      <c r="B670" s="254"/>
      <c r="C670" s="255"/>
      <c r="D670" s="234" t="s">
        <v>174</v>
      </c>
      <c r="E670" s="256" t="s">
        <v>1</v>
      </c>
      <c r="F670" s="257" t="s">
        <v>176</v>
      </c>
      <c r="G670" s="255"/>
      <c r="H670" s="258">
        <v>110.09999999999999</v>
      </c>
      <c r="I670" s="259"/>
      <c r="J670" s="255"/>
      <c r="K670" s="255"/>
      <c r="L670" s="260"/>
      <c r="M670" s="261"/>
      <c r="N670" s="262"/>
      <c r="O670" s="262"/>
      <c r="P670" s="262"/>
      <c r="Q670" s="262"/>
      <c r="R670" s="262"/>
      <c r="S670" s="262"/>
      <c r="T670" s="26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4" t="s">
        <v>174</v>
      </c>
      <c r="AU670" s="264" t="s">
        <v>82</v>
      </c>
      <c r="AV670" s="14" t="s">
        <v>123</v>
      </c>
      <c r="AW670" s="14" t="s">
        <v>30</v>
      </c>
      <c r="AX670" s="14" t="s">
        <v>80</v>
      </c>
      <c r="AY670" s="264" t="s">
        <v>116</v>
      </c>
    </row>
    <row r="671" s="2" customFormat="1" ht="33" customHeight="1">
      <c r="A671" s="39"/>
      <c r="B671" s="40"/>
      <c r="C671" s="220" t="s">
        <v>534</v>
      </c>
      <c r="D671" s="220" t="s">
        <v>119</v>
      </c>
      <c r="E671" s="221" t="s">
        <v>906</v>
      </c>
      <c r="F671" s="222" t="s">
        <v>907</v>
      </c>
      <c r="G671" s="223" t="s">
        <v>372</v>
      </c>
      <c r="H671" s="224">
        <v>11</v>
      </c>
      <c r="I671" s="225"/>
      <c r="J671" s="226">
        <f>ROUND(I671*H671,2)</f>
        <v>0</v>
      </c>
      <c r="K671" s="227"/>
      <c r="L671" s="45"/>
      <c r="M671" s="228" t="s">
        <v>1</v>
      </c>
      <c r="N671" s="229" t="s">
        <v>38</v>
      </c>
      <c r="O671" s="92"/>
      <c r="P671" s="230">
        <f>O671*H671</f>
        <v>0</v>
      </c>
      <c r="Q671" s="230">
        <v>0</v>
      </c>
      <c r="R671" s="230">
        <f>Q671*H671</f>
        <v>0</v>
      </c>
      <c r="S671" s="230">
        <v>0</v>
      </c>
      <c r="T671" s="231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2" t="s">
        <v>150</v>
      </c>
      <c r="AT671" s="232" t="s">
        <v>119</v>
      </c>
      <c r="AU671" s="232" t="s">
        <v>82</v>
      </c>
      <c r="AY671" s="18" t="s">
        <v>116</v>
      </c>
      <c r="BE671" s="233">
        <f>IF(N671="základní",J671,0)</f>
        <v>0</v>
      </c>
      <c r="BF671" s="233">
        <f>IF(N671="snížená",J671,0)</f>
        <v>0</v>
      </c>
      <c r="BG671" s="233">
        <f>IF(N671="zákl. přenesená",J671,0)</f>
        <v>0</v>
      </c>
      <c r="BH671" s="233">
        <f>IF(N671="sníž. přenesená",J671,0)</f>
        <v>0</v>
      </c>
      <c r="BI671" s="233">
        <f>IF(N671="nulová",J671,0)</f>
        <v>0</v>
      </c>
      <c r="BJ671" s="18" t="s">
        <v>80</v>
      </c>
      <c r="BK671" s="233">
        <f>ROUND(I671*H671,2)</f>
        <v>0</v>
      </c>
      <c r="BL671" s="18" t="s">
        <v>150</v>
      </c>
      <c r="BM671" s="232" t="s">
        <v>908</v>
      </c>
    </row>
    <row r="672" s="2" customFormat="1">
      <c r="A672" s="39"/>
      <c r="B672" s="40"/>
      <c r="C672" s="41"/>
      <c r="D672" s="234" t="s">
        <v>124</v>
      </c>
      <c r="E672" s="41"/>
      <c r="F672" s="235" t="s">
        <v>907</v>
      </c>
      <c r="G672" s="41"/>
      <c r="H672" s="41"/>
      <c r="I672" s="236"/>
      <c r="J672" s="41"/>
      <c r="K672" s="41"/>
      <c r="L672" s="45"/>
      <c r="M672" s="237"/>
      <c r="N672" s="238"/>
      <c r="O672" s="92"/>
      <c r="P672" s="92"/>
      <c r="Q672" s="92"/>
      <c r="R672" s="92"/>
      <c r="S672" s="92"/>
      <c r="T672" s="93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124</v>
      </c>
      <c r="AU672" s="18" t="s">
        <v>82</v>
      </c>
    </row>
    <row r="673" s="2" customFormat="1" ht="33" customHeight="1">
      <c r="A673" s="39"/>
      <c r="B673" s="40"/>
      <c r="C673" s="220" t="s">
        <v>909</v>
      </c>
      <c r="D673" s="220" t="s">
        <v>119</v>
      </c>
      <c r="E673" s="221" t="s">
        <v>910</v>
      </c>
      <c r="F673" s="222" t="s">
        <v>911</v>
      </c>
      <c r="G673" s="223" t="s">
        <v>372</v>
      </c>
      <c r="H673" s="224">
        <v>4</v>
      </c>
      <c r="I673" s="225"/>
      <c r="J673" s="226">
        <f>ROUND(I673*H673,2)</f>
        <v>0</v>
      </c>
      <c r="K673" s="227"/>
      <c r="L673" s="45"/>
      <c r="M673" s="228" t="s">
        <v>1</v>
      </c>
      <c r="N673" s="229" t="s">
        <v>38</v>
      </c>
      <c r="O673" s="92"/>
      <c r="P673" s="230">
        <f>O673*H673</f>
        <v>0</v>
      </c>
      <c r="Q673" s="230">
        <v>0</v>
      </c>
      <c r="R673" s="230">
        <f>Q673*H673</f>
        <v>0</v>
      </c>
      <c r="S673" s="230">
        <v>0</v>
      </c>
      <c r="T673" s="231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32" t="s">
        <v>150</v>
      </c>
      <c r="AT673" s="232" t="s">
        <v>119</v>
      </c>
      <c r="AU673" s="232" t="s">
        <v>82</v>
      </c>
      <c r="AY673" s="18" t="s">
        <v>116</v>
      </c>
      <c r="BE673" s="233">
        <f>IF(N673="základní",J673,0)</f>
        <v>0</v>
      </c>
      <c r="BF673" s="233">
        <f>IF(N673="snížená",J673,0)</f>
        <v>0</v>
      </c>
      <c r="BG673" s="233">
        <f>IF(N673="zákl. přenesená",J673,0)</f>
        <v>0</v>
      </c>
      <c r="BH673" s="233">
        <f>IF(N673="sníž. přenesená",J673,0)</f>
        <v>0</v>
      </c>
      <c r="BI673" s="233">
        <f>IF(N673="nulová",J673,0)</f>
        <v>0</v>
      </c>
      <c r="BJ673" s="18" t="s">
        <v>80</v>
      </c>
      <c r="BK673" s="233">
        <f>ROUND(I673*H673,2)</f>
        <v>0</v>
      </c>
      <c r="BL673" s="18" t="s">
        <v>150</v>
      </c>
      <c r="BM673" s="232" t="s">
        <v>912</v>
      </c>
    </row>
    <row r="674" s="2" customFormat="1">
      <c r="A674" s="39"/>
      <c r="B674" s="40"/>
      <c r="C674" s="41"/>
      <c r="D674" s="234" t="s">
        <v>124</v>
      </c>
      <c r="E674" s="41"/>
      <c r="F674" s="235" t="s">
        <v>911</v>
      </c>
      <c r="G674" s="41"/>
      <c r="H674" s="41"/>
      <c r="I674" s="236"/>
      <c r="J674" s="41"/>
      <c r="K674" s="41"/>
      <c r="L674" s="45"/>
      <c r="M674" s="237"/>
      <c r="N674" s="238"/>
      <c r="O674" s="92"/>
      <c r="P674" s="92"/>
      <c r="Q674" s="92"/>
      <c r="R674" s="92"/>
      <c r="S674" s="92"/>
      <c r="T674" s="93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124</v>
      </c>
      <c r="AU674" s="18" t="s">
        <v>82</v>
      </c>
    </row>
    <row r="675" s="2" customFormat="1" ht="33" customHeight="1">
      <c r="A675" s="39"/>
      <c r="B675" s="40"/>
      <c r="C675" s="220" t="s">
        <v>537</v>
      </c>
      <c r="D675" s="220" t="s">
        <v>119</v>
      </c>
      <c r="E675" s="221" t="s">
        <v>913</v>
      </c>
      <c r="F675" s="222" t="s">
        <v>914</v>
      </c>
      <c r="G675" s="223" t="s">
        <v>192</v>
      </c>
      <c r="H675" s="224">
        <v>110.09999999999999</v>
      </c>
      <c r="I675" s="225"/>
      <c r="J675" s="226">
        <f>ROUND(I675*H675,2)</f>
        <v>0</v>
      </c>
      <c r="K675" s="227"/>
      <c r="L675" s="45"/>
      <c r="M675" s="228" t="s">
        <v>1</v>
      </c>
      <c r="N675" s="229" t="s">
        <v>38</v>
      </c>
      <c r="O675" s="92"/>
      <c r="P675" s="230">
        <f>O675*H675</f>
        <v>0</v>
      </c>
      <c r="Q675" s="230">
        <v>0</v>
      </c>
      <c r="R675" s="230">
        <f>Q675*H675</f>
        <v>0</v>
      </c>
      <c r="S675" s="230">
        <v>0</v>
      </c>
      <c r="T675" s="231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32" t="s">
        <v>150</v>
      </c>
      <c r="AT675" s="232" t="s">
        <v>119</v>
      </c>
      <c r="AU675" s="232" t="s">
        <v>82</v>
      </c>
      <c r="AY675" s="18" t="s">
        <v>116</v>
      </c>
      <c r="BE675" s="233">
        <f>IF(N675="základní",J675,0)</f>
        <v>0</v>
      </c>
      <c r="BF675" s="233">
        <f>IF(N675="snížená",J675,0)</f>
        <v>0</v>
      </c>
      <c r="BG675" s="233">
        <f>IF(N675="zákl. přenesená",J675,0)</f>
        <v>0</v>
      </c>
      <c r="BH675" s="233">
        <f>IF(N675="sníž. přenesená",J675,0)</f>
        <v>0</v>
      </c>
      <c r="BI675" s="233">
        <f>IF(N675="nulová",J675,0)</f>
        <v>0</v>
      </c>
      <c r="BJ675" s="18" t="s">
        <v>80</v>
      </c>
      <c r="BK675" s="233">
        <f>ROUND(I675*H675,2)</f>
        <v>0</v>
      </c>
      <c r="BL675" s="18" t="s">
        <v>150</v>
      </c>
      <c r="BM675" s="232" t="s">
        <v>915</v>
      </c>
    </row>
    <row r="676" s="2" customFormat="1">
      <c r="A676" s="39"/>
      <c r="B676" s="40"/>
      <c r="C676" s="41"/>
      <c r="D676" s="234" t="s">
        <v>124</v>
      </c>
      <c r="E676" s="41"/>
      <c r="F676" s="235" t="s">
        <v>914</v>
      </c>
      <c r="G676" s="41"/>
      <c r="H676" s="41"/>
      <c r="I676" s="236"/>
      <c r="J676" s="41"/>
      <c r="K676" s="41"/>
      <c r="L676" s="45"/>
      <c r="M676" s="237"/>
      <c r="N676" s="238"/>
      <c r="O676" s="92"/>
      <c r="P676" s="92"/>
      <c r="Q676" s="92"/>
      <c r="R676" s="92"/>
      <c r="S676" s="92"/>
      <c r="T676" s="93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124</v>
      </c>
      <c r="AU676" s="18" t="s">
        <v>82</v>
      </c>
    </row>
    <row r="677" s="2" customFormat="1" ht="37.8" customHeight="1">
      <c r="A677" s="39"/>
      <c r="B677" s="40"/>
      <c r="C677" s="220" t="s">
        <v>916</v>
      </c>
      <c r="D677" s="220" t="s">
        <v>119</v>
      </c>
      <c r="E677" s="221" t="s">
        <v>917</v>
      </c>
      <c r="F677" s="222" t="s">
        <v>918</v>
      </c>
      <c r="G677" s="223" t="s">
        <v>372</v>
      </c>
      <c r="H677" s="224">
        <v>11</v>
      </c>
      <c r="I677" s="225"/>
      <c r="J677" s="226">
        <f>ROUND(I677*H677,2)</f>
        <v>0</v>
      </c>
      <c r="K677" s="227"/>
      <c r="L677" s="45"/>
      <c r="M677" s="228" t="s">
        <v>1</v>
      </c>
      <c r="N677" s="229" t="s">
        <v>38</v>
      </c>
      <c r="O677" s="92"/>
      <c r="P677" s="230">
        <f>O677*H677</f>
        <v>0</v>
      </c>
      <c r="Q677" s="230">
        <v>0</v>
      </c>
      <c r="R677" s="230">
        <f>Q677*H677</f>
        <v>0</v>
      </c>
      <c r="S677" s="230">
        <v>0</v>
      </c>
      <c r="T677" s="231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32" t="s">
        <v>150</v>
      </c>
      <c r="AT677" s="232" t="s">
        <v>119</v>
      </c>
      <c r="AU677" s="232" t="s">
        <v>82</v>
      </c>
      <c r="AY677" s="18" t="s">
        <v>116</v>
      </c>
      <c r="BE677" s="233">
        <f>IF(N677="základní",J677,0)</f>
        <v>0</v>
      </c>
      <c r="BF677" s="233">
        <f>IF(N677="snížená",J677,0)</f>
        <v>0</v>
      </c>
      <c r="BG677" s="233">
        <f>IF(N677="zákl. přenesená",J677,0)</f>
        <v>0</v>
      </c>
      <c r="BH677" s="233">
        <f>IF(N677="sníž. přenesená",J677,0)</f>
        <v>0</v>
      </c>
      <c r="BI677" s="233">
        <f>IF(N677="nulová",J677,0)</f>
        <v>0</v>
      </c>
      <c r="BJ677" s="18" t="s">
        <v>80</v>
      </c>
      <c r="BK677" s="233">
        <f>ROUND(I677*H677,2)</f>
        <v>0</v>
      </c>
      <c r="BL677" s="18" t="s">
        <v>150</v>
      </c>
      <c r="BM677" s="232" t="s">
        <v>919</v>
      </c>
    </row>
    <row r="678" s="2" customFormat="1">
      <c r="A678" s="39"/>
      <c r="B678" s="40"/>
      <c r="C678" s="41"/>
      <c r="D678" s="234" t="s">
        <v>124</v>
      </c>
      <c r="E678" s="41"/>
      <c r="F678" s="235" t="s">
        <v>918</v>
      </c>
      <c r="G678" s="41"/>
      <c r="H678" s="41"/>
      <c r="I678" s="236"/>
      <c r="J678" s="41"/>
      <c r="K678" s="41"/>
      <c r="L678" s="45"/>
      <c r="M678" s="237"/>
      <c r="N678" s="238"/>
      <c r="O678" s="92"/>
      <c r="P678" s="92"/>
      <c r="Q678" s="92"/>
      <c r="R678" s="92"/>
      <c r="S678" s="92"/>
      <c r="T678" s="93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124</v>
      </c>
      <c r="AU678" s="18" t="s">
        <v>82</v>
      </c>
    </row>
    <row r="679" s="2" customFormat="1" ht="37.8" customHeight="1">
      <c r="A679" s="39"/>
      <c r="B679" s="40"/>
      <c r="C679" s="220" t="s">
        <v>542</v>
      </c>
      <c r="D679" s="220" t="s">
        <v>119</v>
      </c>
      <c r="E679" s="221" t="s">
        <v>920</v>
      </c>
      <c r="F679" s="222" t="s">
        <v>921</v>
      </c>
      <c r="G679" s="223" t="s">
        <v>372</v>
      </c>
      <c r="H679" s="224">
        <v>4</v>
      </c>
      <c r="I679" s="225"/>
      <c r="J679" s="226">
        <f>ROUND(I679*H679,2)</f>
        <v>0</v>
      </c>
      <c r="K679" s="227"/>
      <c r="L679" s="45"/>
      <c r="M679" s="228" t="s">
        <v>1</v>
      </c>
      <c r="N679" s="229" t="s">
        <v>38</v>
      </c>
      <c r="O679" s="92"/>
      <c r="P679" s="230">
        <f>O679*H679</f>
        <v>0</v>
      </c>
      <c r="Q679" s="230">
        <v>0</v>
      </c>
      <c r="R679" s="230">
        <f>Q679*H679</f>
        <v>0</v>
      </c>
      <c r="S679" s="230">
        <v>0</v>
      </c>
      <c r="T679" s="231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32" t="s">
        <v>150</v>
      </c>
      <c r="AT679" s="232" t="s">
        <v>119</v>
      </c>
      <c r="AU679" s="232" t="s">
        <v>82</v>
      </c>
      <c r="AY679" s="18" t="s">
        <v>116</v>
      </c>
      <c r="BE679" s="233">
        <f>IF(N679="základní",J679,0)</f>
        <v>0</v>
      </c>
      <c r="BF679" s="233">
        <f>IF(N679="snížená",J679,0)</f>
        <v>0</v>
      </c>
      <c r="BG679" s="233">
        <f>IF(N679="zákl. přenesená",J679,0)</f>
        <v>0</v>
      </c>
      <c r="BH679" s="233">
        <f>IF(N679="sníž. přenesená",J679,0)</f>
        <v>0</v>
      </c>
      <c r="BI679" s="233">
        <f>IF(N679="nulová",J679,0)</f>
        <v>0</v>
      </c>
      <c r="BJ679" s="18" t="s">
        <v>80</v>
      </c>
      <c r="BK679" s="233">
        <f>ROUND(I679*H679,2)</f>
        <v>0</v>
      </c>
      <c r="BL679" s="18" t="s">
        <v>150</v>
      </c>
      <c r="BM679" s="232" t="s">
        <v>922</v>
      </c>
    </row>
    <row r="680" s="2" customFormat="1">
      <c r="A680" s="39"/>
      <c r="B680" s="40"/>
      <c r="C680" s="41"/>
      <c r="D680" s="234" t="s">
        <v>124</v>
      </c>
      <c r="E680" s="41"/>
      <c r="F680" s="235" t="s">
        <v>921</v>
      </c>
      <c r="G680" s="41"/>
      <c r="H680" s="41"/>
      <c r="I680" s="236"/>
      <c r="J680" s="41"/>
      <c r="K680" s="41"/>
      <c r="L680" s="45"/>
      <c r="M680" s="237"/>
      <c r="N680" s="238"/>
      <c r="O680" s="92"/>
      <c r="P680" s="92"/>
      <c r="Q680" s="92"/>
      <c r="R680" s="92"/>
      <c r="S680" s="92"/>
      <c r="T680" s="93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124</v>
      </c>
      <c r="AU680" s="18" t="s">
        <v>82</v>
      </c>
    </row>
    <row r="681" s="2" customFormat="1" ht="37.8" customHeight="1">
      <c r="A681" s="39"/>
      <c r="B681" s="40"/>
      <c r="C681" s="220" t="s">
        <v>923</v>
      </c>
      <c r="D681" s="220" t="s">
        <v>119</v>
      </c>
      <c r="E681" s="221" t="s">
        <v>924</v>
      </c>
      <c r="F681" s="222" t="s">
        <v>925</v>
      </c>
      <c r="G681" s="223" t="s">
        <v>192</v>
      </c>
      <c r="H681" s="224">
        <v>110.09999999999999</v>
      </c>
      <c r="I681" s="225"/>
      <c r="J681" s="226">
        <f>ROUND(I681*H681,2)</f>
        <v>0</v>
      </c>
      <c r="K681" s="227"/>
      <c r="L681" s="45"/>
      <c r="M681" s="228" t="s">
        <v>1</v>
      </c>
      <c r="N681" s="229" t="s">
        <v>38</v>
      </c>
      <c r="O681" s="92"/>
      <c r="P681" s="230">
        <f>O681*H681</f>
        <v>0</v>
      </c>
      <c r="Q681" s="230">
        <v>0</v>
      </c>
      <c r="R681" s="230">
        <f>Q681*H681</f>
        <v>0</v>
      </c>
      <c r="S681" s="230">
        <v>0</v>
      </c>
      <c r="T681" s="231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32" t="s">
        <v>150</v>
      </c>
      <c r="AT681" s="232" t="s">
        <v>119</v>
      </c>
      <c r="AU681" s="232" t="s">
        <v>82</v>
      </c>
      <c r="AY681" s="18" t="s">
        <v>116</v>
      </c>
      <c r="BE681" s="233">
        <f>IF(N681="základní",J681,0)</f>
        <v>0</v>
      </c>
      <c r="BF681" s="233">
        <f>IF(N681="snížená",J681,0)</f>
        <v>0</v>
      </c>
      <c r="BG681" s="233">
        <f>IF(N681="zákl. přenesená",J681,0)</f>
        <v>0</v>
      </c>
      <c r="BH681" s="233">
        <f>IF(N681="sníž. přenesená",J681,0)</f>
        <v>0</v>
      </c>
      <c r="BI681" s="233">
        <f>IF(N681="nulová",J681,0)</f>
        <v>0</v>
      </c>
      <c r="BJ681" s="18" t="s">
        <v>80</v>
      </c>
      <c r="BK681" s="233">
        <f>ROUND(I681*H681,2)</f>
        <v>0</v>
      </c>
      <c r="BL681" s="18" t="s">
        <v>150</v>
      </c>
      <c r="BM681" s="232" t="s">
        <v>926</v>
      </c>
    </row>
    <row r="682" s="2" customFormat="1">
      <c r="A682" s="39"/>
      <c r="B682" s="40"/>
      <c r="C682" s="41"/>
      <c r="D682" s="234" t="s">
        <v>124</v>
      </c>
      <c r="E682" s="41"/>
      <c r="F682" s="235" t="s">
        <v>925</v>
      </c>
      <c r="G682" s="41"/>
      <c r="H682" s="41"/>
      <c r="I682" s="236"/>
      <c r="J682" s="41"/>
      <c r="K682" s="41"/>
      <c r="L682" s="45"/>
      <c r="M682" s="237"/>
      <c r="N682" s="238"/>
      <c r="O682" s="92"/>
      <c r="P682" s="92"/>
      <c r="Q682" s="92"/>
      <c r="R682" s="92"/>
      <c r="S682" s="92"/>
      <c r="T682" s="93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124</v>
      </c>
      <c r="AU682" s="18" t="s">
        <v>82</v>
      </c>
    </row>
    <row r="683" s="2" customFormat="1" ht="33" customHeight="1">
      <c r="A683" s="39"/>
      <c r="B683" s="40"/>
      <c r="C683" s="220" t="s">
        <v>545</v>
      </c>
      <c r="D683" s="220" t="s">
        <v>119</v>
      </c>
      <c r="E683" s="221" t="s">
        <v>927</v>
      </c>
      <c r="F683" s="222" t="s">
        <v>928</v>
      </c>
      <c r="G683" s="223" t="s">
        <v>372</v>
      </c>
      <c r="H683" s="224">
        <v>44</v>
      </c>
      <c r="I683" s="225"/>
      <c r="J683" s="226">
        <f>ROUND(I683*H683,2)</f>
        <v>0</v>
      </c>
      <c r="K683" s="227"/>
      <c r="L683" s="45"/>
      <c r="M683" s="228" t="s">
        <v>1</v>
      </c>
      <c r="N683" s="229" t="s">
        <v>38</v>
      </c>
      <c r="O683" s="92"/>
      <c r="P683" s="230">
        <f>O683*H683</f>
        <v>0</v>
      </c>
      <c r="Q683" s="230">
        <v>0</v>
      </c>
      <c r="R683" s="230">
        <f>Q683*H683</f>
        <v>0</v>
      </c>
      <c r="S683" s="230">
        <v>0</v>
      </c>
      <c r="T683" s="231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32" t="s">
        <v>150</v>
      </c>
      <c r="AT683" s="232" t="s">
        <v>119</v>
      </c>
      <c r="AU683" s="232" t="s">
        <v>82</v>
      </c>
      <c r="AY683" s="18" t="s">
        <v>116</v>
      </c>
      <c r="BE683" s="233">
        <f>IF(N683="základní",J683,0)</f>
        <v>0</v>
      </c>
      <c r="BF683" s="233">
        <f>IF(N683="snížená",J683,0)</f>
        <v>0</v>
      </c>
      <c r="BG683" s="233">
        <f>IF(N683="zákl. přenesená",J683,0)</f>
        <v>0</v>
      </c>
      <c r="BH683" s="233">
        <f>IF(N683="sníž. přenesená",J683,0)</f>
        <v>0</v>
      </c>
      <c r="BI683" s="233">
        <f>IF(N683="nulová",J683,0)</f>
        <v>0</v>
      </c>
      <c r="BJ683" s="18" t="s">
        <v>80</v>
      </c>
      <c r="BK683" s="233">
        <f>ROUND(I683*H683,2)</f>
        <v>0</v>
      </c>
      <c r="BL683" s="18" t="s">
        <v>150</v>
      </c>
      <c r="BM683" s="232" t="s">
        <v>929</v>
      </c>
    </row>
    <row r="684" s="2" customFormat="1">
      <c r="A684" s="39"/>
      <c r="B684" s="40"/>
      <c r="C684" s="41"/>
      <c r="D684" s="234" t="s">
        <v>124</v>
      </c>
      <c r="E684" s="41"/>
      <c r="F684" s="235" t="s">
        <v>928</v>
      </c>
      <c r="G684" s="41"/>
      <c r="H684" s="41"/>
      <c r="I684" s="236"/>
      <c r="J684" s="41"/>
      <c r="K684" s="41"/>
      <c r="L684" s="45"/>
      <c r="M684" s="239"/>
      <c r="N684" s="240"/>
      <c r="O684" s="241"/>
      <c r="P684" s="241"/>
      <c r="Q684" s="241"/>
      <c r="R684" s="241"/>
      <c r="S684" s="241"/>
      <c r="T684" s="242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124</v>
      </c>
      <c r="AU684" s="18" t="s">
        <v>82</v>
      </c>
    </row>
    <row r="685" s="2" customFormat="1" ht="6.96" customHeight="1">
      <c r="A685" s="39"/>
      <c r="B685" s="67"/>
      <c r="C685" s="68"/>
      <c r="D685" s="68"/>
      <c r="E685" s="68"/>
      <c r="F685" s="68"/>
      <c r="G685" s="68"/>
      <c r="H685" s="68"/>
      <c r="I685" s="68"/>
      <c r="J685" s="68"/>
      <c r="K685" s="68"/>
      <c r="L685" s="45"/>
      <c r="M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</sheetData>
  <sheetProtection sheet="1" autoFilter="0" formatColumns="0" formatRows="0" objects="1" scenarios="1" spinCount="100000" saltValue="9cWFSUFBbRLq92r0aJYfqNW9cvB/eSZskQj8ShmAPJ+hQq2pBpNUWo1j6jgmOLR6GjxALdGMi8ka5kzkyBF4Gw==" hashValue="1R8OJ/4QLevnaSTb9dYWDZF0gPAPdy3wPJyyR8yXwCrs68Z0tBxt9K2wmu4N0nXxZmuaTGtIIeG3gojTFOhpvQ==" algorithmName="SHA-512" password="CC64"/>
  <autoFilter ref="C130:K684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89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VV 1 Areál Baník - retence dešťových vod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930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6. 9. 2023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ROUND((SUM(BE129:BE467)),  2)</f>
        <v>0</v>
      </c>
      <c r="G33" s="39"/>
      <c r="H33" s="39"/>
      <c r="I33" s="156">
        <v>0.20999999999999999</v>
      </c>
      <c r="J33" s="155">
        <f>ROUND(((SUM(BE129:BE467))*I33),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ROUND((SUM(BF129:BF467)),  2)</f>
        <v>0</v>
      </c>
      <c r="G34" s="39"/>
      <c r="H34" s="39"/>
      <c r="I34" s="156">
        <v>0.14999999999999999</v>
      </c>
      <c r="J34" s="155">
        <f>ROUND(((SUM(BF129:BF467))*I34),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ROUND((SUM(BG129:BG467)),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ROUND((SUM(BH129:BH467)),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ROUND((SUM(BI129:BI467)),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VV 1 Areál Baník - retence dešťových 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Ubytovna s kanceláře...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6. 9. 2023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93</v>
      </c>
      <c r="D94" s="177"/>
      <c r="E94" s="177"/>
      <c r="F94" s="177"/>
      <c r="G94" s="177"/>
      <c r="H94" s="177"/>
      <c r="I94" s="177"/>
      <c r="J94" s="178" t="s">
        <v>94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95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96</v>
      </c>
    </row>
    <row r="97" s="9" customFormat="1" ht="24.96" customHeight="1">
      <c r="A97" s="9"/>
      <c r="B97" s="180"/>
      <c r="C97" s="181"/>
      <c r="D97" s="182" t="s">
        <v>152</v>
      </c>
      <c r="E97" s="183"/>
      <c r="F97" s="183"/>
      <c r="G97" s="183"/>
      <c r="H97" s="183"/>
      <c r="I97" s="183"/>
      <c r="J97" s="184">
        <f>J130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153</v>
      </c>
      <c r="E98" s="189"/>
      <c r="F98" s="189"/>
      <c r="G98" s="189"/>
      <c r="H98" s="189"/>
      <c r="I98" s="189"/>
      <c r="J98" s="190">
        <f>J131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931</v>
      </c>
      <c r="E99" s="189"/>
      <c r="F99" s="189"/>
      <c r="G99" s="189"/>
      <c r="H99" s="189"/>
      <c r="I99" s="189"/>
      <c r="J99" s="190">
        <f>J212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156</v>
      </c>
      <c r="E100" s="189"/>
      <c r="F100" s="189"/>
      <c r="G100" s="189"/>
      <c r="H100" s="189"/>
      <c r="I100" s="189"/>
      <c r="J100" s="190">
        <f>J233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932</v>
      </c>
      <c r="E101" s="189"/>
      <c r="F101" s="189"/>
      <c r="G101" s="189"/>
      <c r="H101" s="189"/>
      <c r="I101" s="189"/>
      <c r="J101" s="190">
        <f>J266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158</v>
      </c>
      <c r="E102" s="189"/>
      <c r="F102" s="189"/>
      <c r="G102" s="189"/>
      <c r="H102" s="189"/>
      <c r="I102" s="189"/>
      <c r="J102" s="190">
        <f>J336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159</v>
      </c>
      <c r="E103" s="189"/>
      <c r="F103" s="189"/>
      <c r="G103" s="189"/>
      <c r="H103" s="189"/>
      <c r="I103" s="189"/>
      <c r="J103" s="190">
        <f>J383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160</v>
      </c>
      <c r="E104" s="189"/>
      <c r="F104" s="189"/>
      <c r="G104" s="189"/>
      <c r="H104" s="189"/>
      <c r="I104" s="189"/>
      <c r="J104" s="190">
        <f>J404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161</v>
      </c>
      <c r="E105" s="183"/>
      <c r="F105" s="183"/>
      <c r="G105" s="183"/>
      <c r="H105" s="183"/>
      <c r="I105" s="183"/>
      <c r="J105" s="184">
        <f>J407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933</v>
      </c>
      <c r="E106" s="189"/>
      <c r="F106" s="189"/>
      <c r="G106" s="189"/>
      <c r="H106" s="189"/>
      <c r="I106" s="189"/>
      <c r="J106" s="190">
        <f>J408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163</v>
      </c>
      <c r="E107" s="189"/>
      <c r="F107" s="189"/>
      <c r="G107" s="189"/>
      <c r="H107" s="189"/>
      <c r="I107" s="189"/>
      <c r="J107" s="190">
        <f>J427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164</v>
      </c>
      <c r="E108" s="189"/>
      <c r="F108" s="189"/>
      <c r="G108" s="189"/>
      <c r="H108" s="189"/>
      <c r="I108" s="189"/>
      <c r="J108" s="190">
        <f>J454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165</v>
      </c>
      <c r="E109" s="189"/>
      <c r="F109" s="189"/>
      <c r="G109" s="189"/>
      <c r="H109" s="189"/>
      <c r="I109" s="189"/>
      <c r="J109" s="190">
        <f>J462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101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75" t="str">
        <f>E7</f>
        <v>VV 1 Areál Baník - retence dešťových vod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90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02 - Ubytovna s kanceláře...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 xml:space="preserve"> </v>
      </c>
      <c r="G123" s="41"/>
      <c r="H123" s="41"/>
      <c r="I123" s="33" t="s">
        <v>22</v>
      </c>
      <c r="J123" s="80" t="str">
        <f>IF(J12="","",J12)</f>
        <v>6. 9. 2023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E15</f>
        <v xml:space="preserve"> </v>
      </c>
      <c r="G125" s="41"/>
      <c r="H125" s="41"/>
      <c r="I125" s="33" t="s">
        <v>29</v>
      </c>
      <c r="J125" s="37" t="str">
        <f>E21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27</v>
      </c>
      <c r="D126" s="41"/>
      <c r="E126" s="41"/>
      <c r="F126" s="28" t="str">
        <f>IF(E18="","",E18)</f>
        <v>Vyplň údaj</v>
      </c>
      <c r="G126" s="41"/>
      <c r="H126" s="41"/>
      <c r="I126" s="33" t="s">
        <v>31</v>
      </c>
      <c r="J126" s="37" t="str">
        <f>E24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192"/>
      <c r="B128" s="193"/>
      <c r="C128" s="194" t="s">
        <v>102</v>
      </c>
      <c r="D128" s="195" t="s">
        <v>58</v>
      </c>
      <c r="E128" s="195" t="s">
        <v>54</v>
      </c>
      <c r="F128" s="195" t="s">
        <v>55</v>
      </c>
      <c r="G128" s="195" t="s">
        <v>103</v>
      </c>
      <c r="H128" s="195" t="s">
        <v>104</v>
      </c>
      <c r="I128" s="195" t="s">
        <v>105</v>
      </c>
      <c r="J128" s="196" t="s">
        <v>94</v>
      </c>
      <c r="K128" s="197" t="s">
        <v>106</v>
      </c>
      <c r="L128" s="198"/>
      <c r="M128" s="101" t="s">
        <v>1</v>
      </c>
      <c r="N128" s="102" t="s">
        <v>37</v>
      </c>
      <c r="O128" s="102" t="s">
        <v>107</v>
      </c>
      <c r="P128" s="102" t="s">
        <v>108</v>
      </c>
      <c r="Q128" s="102" t="s">
        <v>109</v>
      </c>
      <c r="R128" s="102" t="s">
        <v>110</v>
      </c>
      <c r="S128" s="102" t="s">
        <v>111</v>
      </c>
      <c r="T128" s="103" t="s">
        <v>112</v>
      </c>
      <c r="U128" s="192"/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</row>
    <row r="129" s="2" customFormat="1" ht="22.8" customHeight="1">
      <c r="A129" s="39"/>
      <c r="B129" s="40"/>
      <c r="C129" s="108" t="s">
        <v>113</v>
      </c>
      <c r="D129" s="41"/>
      <c r="E129" s="41"/>
      <c r="F129" s="41"/>
      <c r="G129" s="41"/>
      <c r="H129" s="41"/>
      <c r="I129" s="41"/>
      <c r="J129" s="199">
        <f>BK129</f>
        <v>0</v>
      </c>
      <c r="K129" s="41"/>
      <c r="L129" s="45"/>
      <c r="M129" s="104"/>
      <c r="N129" s="200"/>
      <c r="O129" s="105"/>
      <c r="P129" s="201">
        <f>P130+P407</f>
        <v>0</v>
      </c>
      <c r="Q129" s="105"/>
      <c r="R129" s="201">
        <f>R130+R407</f>
        <v>0</v>
      </c>
      <c r="S129" s="105"/>
      <c r="T129" s="202">
        <f>T130+T407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72</v>
      </c>
      <c r="AU129" s="18" t="s">
        <v>96</v>
      </c>
      <c r="BK129" s="203">
        <f>BK130+BK407</f>
        <v>0</v>
      </c>
    </row>
    <row r="130" s="12" customFormat="1" ht="25.92" customHeight="1">
      <c r="A130" s="12"/>
      <c r="B130" s="204"/>
      <c r="C130" s="205"/>
      <c r="D130" s="206" t="s">
        <v>72</v>
      </c>
      <c r="E130" s="207" t="s">
        <v>167</v>
      </c>
      <c r="F130" s="207" t="s">
        <v>168</v>
      </c>
      <c r="G130" s="205"/>
      <c r="H130" s="205"/>
      <c r="I130" s="208"/>
      <c r="J130" s="209">
        <f>BK130</f>
        <v>0</v>
      </c>
      <c r="K130" s="205"/>
      <c r="L130" s="210"/>
      <c r="M130" s="211"/>
      <c r="N130" s="212"/>
      <c r="O130" s="212"/>
      <c r="P130" s="213">
        <f>P131+P212+P233+P266+P336+P383+P404</f>
        <v>0</v>
      </c>
      <c r="Q130" s="212"/>
      <c r="R130" s="213">
        <f>R131+R212+R233+R266+R336+R383+R404</f>
        <v>0</v>
      </c>
      <c r="S130" s="212"/>
      <c r="T130" s="214">
        <f>T131+T212+T233+T266+T336+T383+T404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80</v>
      </c>
      <c r="AT130" s="216" t="s">
        <v>72</v>
      </c>
      <c r="AU130" s="216" t="s">
        <v>73</v>
      </c>
      <c r="AY130" s="215" t="s">
        <v>116</v>
      </c>
      <c r="BK130" s="217">
        <f>BK131+BK212+BK233+BK266+BK336+BK383+BK404</f>
        <v>0</v>
      </c>
    </row>
    <row r="131" s="12" customFormat="1" ht="22.8" customHeight="1">
      <c r="A131" s="12"/>
      <c r="B131" s="204"/>
      <c r="C131" s="205"/>
      <c r="D131" s="206" t="s">
        <v>72</v>
      </c>
      <c r="E131" s="218" t="s">
        <v>80</v>
      </c>
      <c r="F131" s="218" t="s">
        <v>169</v>
      </c>
      <c r="G131" s="205"/>
      <c r="H131" s="205"/>
      <c r="I131" s="208"/>
      <c r="J131" s="219">
        <f>BK131</f>
        <v>0</v>
      </c>
      <c r="K131" s="205"/>
      <c r="L131" s="210"/>
      <c r="M131" s="211"/>
      <c r="N131" s="212"/>
      <c r="O131" s="212"/>
      <c r="P131" s="213">
        <f>SUM(P132:P211)</f>
        <v>0</v>
      </c>
      <c r="Q131" s="212"/>
      <c r="R131" s="213">
        <f>SUM(R132:R211)</f>
        <v>0</v>
      </c>
      <c r="S131" s="212"/>
      <c r="T131" s="214">
        <f>SUM(T132:T211)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80</v>
      </c>
      <c r="AT131" s="216" t="s">
        <v>72</v>
      </c>
      <c r="AU131" s="216" t="s">
        <v>80</v>
      </c>
      <c r="AY131" s="215" t="s">
        <v>116</v>
      </c>
      <c r="BK131" s="217">
        <f>SUM(BK132:BK211)</f>
        <v>0</v>
      </c>
    </row>
    <row r="132" s="2" customFormat="1" ht="62.7" customHeight="1">
      <c r="A132" s="39"/>
      <c r="B132" s="40"/>
      <c r="C132" s="220" t="s">
        <v>80</v>
      </c>
      <c r="D132" s="220" t="s">
        <v>119</v>
      </c>
      <c r="E132" s="221" t="s">
        <v>934</v>
      </c>
      <c r="F132" s="222" t="s">
        <v>935</v>
      </c>
      <c r="G132" s="223" t="s">
        <v>172</v>
      </c>
      <c r="H132" s="224">
        <v>25.5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123</v>
      </c>
      <c r="AT132" s="232" t="s">
        <v>119</v>
      </c>
      <c r="AU132" s="232" t="s">
        <v>82</v>
      </c>
      <c r="AY132" s="18" t="s">
        <v>116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80</v>
      </c>
      <c r="BK132" s="233">
        <f>ROUND(I132*H132,2)</f>
        <v>0</v>
      </c>
      <c r="BL132" s="18" t="s">
        <v>123</v>
      </c>
      <c r="BM132" s="232" t="s">
        <v>82</v>
      </c>
    </row>
    <row r="133" s="2" customFormat="1">
      <c r="A133" s="39"/>
      <c r="B133" s="40"/>
      <c r="C133" s="41"/>
      <c r="D133" s="234" t="s">
        <v>124</v>
      </c>
      <c r="E133" s="41"/>
      <c r="F133" s="235" t="s">
        <v>935</v>
      </c>
      <c r="G133" s="41"/>
      <c r="H133" s="41"/>
      <c r="I133" s="236"/>
      <c r="J133" s="41"/>
      <c r="K133" s="41"/>
      <c r="L133" s="45"/>
      <c r="M133" s="237"/>
      <c r="N133" s="23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124</v>
      </c>
      <c r="AU133" s="18" t="s">
        <v>82</v>
      </c>
    </row>
    <row r="134" s="15" customFormat="1">
      <c r="A134" s="15"/>
      <c r="B134" s="265"/>
      <c r="C134" s="266"/>
      <c r="D134" s="234" t="s">
        <v>174</v>
      </c>
      <c r="E134" s="267" t="s">
        <v>1</v>
      </c>
      <c r="F134" s="268" t="s">
        <v>936</v>
      </c>
      <c r="G134" s="266"/>
      <c r="H134" s="267" t="s">
        <v>1</v>
      </c>
      <c r="I134" s="269"/>
      <c r="J134" s="266"/>
      <c r="K134" s="266"/>
      <c r="L134" s="270"/>
      <c r="M134" s="271"/>
      <c r="N134" s="272"/>
      <c r="O134" s="272"/>
      <c r="P134" s="272"/>
      <c r="Q134" s="272"/>
      <c r="R134" s="272"/>
      <c r="S134" s="272"/>
      <c r="T134" s="27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4" t="s">
        <v>174</v>
      </c>
      <c r="AU134" s="274" t="s">
        <v>82</v>
      </c>
      <c r="AV134" s="15" t="s">
        <v>80</v>
      </c>
      <c r="AW134" s="15" t="s">
        <v>30</v>
      </c>
      <c r="AX134" s="15" t="s">
        <v>73</v>
      </c>
      <c r="AY134" s="274" t="s">
        <v>116</v>
      </c>
    </row>
    <row r="135" s="13" customFormat="1">
      <c r="A135" s="13"/>
      <c r="B135" s="243"/>
      <c r="C135" s="244"/>
      <c r="D135" s="234" t="s">
        <v>174</v>
      </c>
      <c r="E135" s="245" t="s">
        <v>1</v>
      </c>
      <c r="F135" s="246" t="s">
        <v>937</v>
      </c>
      <c r="G135" s="244"/>
      <c r="H135" s="247">
        <v>25.5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174</v>
      </c>
      <c r="AU135" s="253" t="s">
        <v>82</v>
      </c>
      <c r="AV135" s="13" t="s">
        <v>82</v>
      </c>
      <c r="AW135" s="13" t="s">
        <v>30</v>
      </c>
      <c r="AX135" s="13" t="s">
        <v>73</v>
      </c>
      <c r="AY135" s="253" t="s">
        <v>116</v>
      </c>
    </row>
    <row r="136" s="14" customFormat="1">
      <c r="A136" s="14"/>
      <c r="B136" s="254"/>
      <c r="C136" s="255"/>
      <c r="D136" s="234" t="s">
        <v>174</v>
      </c>
      <c r="E136" s="256" t="s">
        <v>1</v>
      </c>
      <c r="F136" s="257" t="s">
        <v>176</v>
      </c>
      <c r="G136" s="255"/>
      <c r="H136" s="258">
        <v>25.5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4" t="s">
        <v>174</v>
      </c>
      <c r="AU136" s="264" t="s">
        <v>82</v>
      </c>
      <c r="AV136" s="14" t="s">
        <v>123</v>
      </c>
      <c r="AW136" s="14" t="s">
        <v>30</v>
      </c>
      <c r="AX136" s="14" t="s">
        <v>80</v>
      </c>
      <c r="AY136" s="264" t="s">
        <v>116</v>
      </c>
    </row>
    <row r="137" s="2" customFormat="1" ht="55.5" customHeight="1">
      <c r="A137" s="39"/>
      <c r="B137" s="40"/>
      <c r="C137" s="220" t="s">
        <v>82</v>
      </c>
      <c r="D137" s="220" t="s">
        <v>119</v>
      </c>
      <c r="E137" s="221" t="s">
        <v>938</v>
      </c>
      <c r="F137" s="222" t="s">
        <v>939</v>
      </c>
      <c r="G137" s="223" t="s">
        <v>172</v>
      </c>
      <c r="H137" s="224">
        <v>25.5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123</v>
      </c>
      <c r="AT137" s="232" t="s">
        <v>119</v>
      </c>
      <c r="AU137" s="232" t="s">
        <v>82</v>
      </c>
      <c r="AY137" s="18" t="s">
        <v>116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80</v>
      </c>
      <c r="BK137" s="233">
        <f>ROUND(I137*H137,2)</f>
        <v>0</v>
      </c>
      <c r="BL137" s="18" t="s">
        <v>123</v>
      </c>
      <c r="BM137" s="232" t="s">
        <v>123</v>
      </c>
    </row>
    <row r="138" s="2" customFormat="1">
      <c r="A138" s="39"/>
      <c r="B138" s="40"/>
      <c r="C138" s="41"/>
      <c r="D138" s="234" t="s">
        <v>124</v>
      </c>
      <c r="E138" s="41"/>
      <c r="F138" s="235" t="s">
        <v>939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124</v>
      </c>
      <c r="AU138" s="18" t="s">
        <v>82</v>
      </c>
    </row>
    <row r="139" s="15" customFormat="1">
      <c r="A139" s="15"/>
      <c r="B139" s="265"/>
      <c r="C139" s="266"/>
      <c r="D139" s="234" t="s">
        <v>174</v>
      </c>
      <c r="E139" s="267" t="s">
        <v>1</v>
      </c>
      <c r="F139" s="268" t="s">
        <v>940</v>
      </c>
      <c r="G139" s="266"/>
      <c r="H139" s="267" t="s">
        <v>1</v>
      </c>
      <c r="I139" s="269"/>
      <c r="J139" s="266"/>
      <c r="K139" s="266"/>
      <c r="L139" s="270"/>
      <c r="M139" s="271"/>
      <c r="N139" s="272"/>
      <c r="O139" s="272"/>
      <c r="P139" s="272"/>
      <c r="Q139" s="272"/>
      <c r="R139" s="272"/>
      <c r="S139" s="272"/>
      <c r="T139" s="27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4" t="s">
        <v>174</v>
      </c>
      <c r="AU139" s="274" t="s">
        <v>82</v>
      </c>
      <c r="AV139" s="15" t="s">
        <v>80</v>
      </c>
      <c r="AW139" s="15" t="s">
        <v>30</v>
      </c>
      <c r="AX139" s="15" t="s">
        <v>73</v>
      </c>
      <c r="AY139" s="274" t="s">
        <v>116</v>
      </c>
    </row>
    <row r="140" s="15" customFormat="1">
      <c r="A140" s="15"/>
      <c r="B140" s="265"/>
      <c r="C140" s="266"/>
      <c r="D140" s="234" t="s">
        <v>174</v>
      </c>
      <c r="E140" s="267" t="s">
        <v>1</v>
      </c>
      <c r="F140" s="268" t="s">
        <v>936</v>
      </c>
      <c r="G140" s="266"/>
      <c r="H140" s="267" t="s">
        <v>1</v>
      </c>
      <c r="I140" s="269"/>
      <c r="J140" s="266"/>
      <c r="K140" s="266"/>
      <c r="L140" s="270"/>
      <c r="M140" s="271"/>
      <c r="N140" s="272"/>
      <c r="O140" s="272"/>
      <c r="P140" s="272"/>
      <c r="Q140" s="272"/>
      <c r="R140" s="272"/>
      <c r="S140" s="272"/>
      <c r="T140" s="27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4" t="s">
        <v>174</v>
      </c>
      <c r="AU140" s="274" t="s">
        <v>82</v>
      </c>
      <c r="AV140" s="15" t="s">
        <v>80</v>
      </c>
      <c r="AW140" s="15" t="s">
        <v>30</v>
      </c>
      <c r="AX140" s="15" t="s">
        <v>73</v>
      </c>
      <c r="AY140" s="274" t="s">
        <v>116</v>
      </c>
    </row>
    <row r="141" s="13" customFormat="1">
      <c r="A141" s="13"/>
      <c r="B141" s="243"/>
      <c r="C141" s="244"/>
      <c r="D141" s="234" t="s">
        <v>174</v>
      </c>
      <c r="E141" s="245" t="s">
        <v>1</v>
      </c>
      <c r="F141" s="246" t="s">
        <v>937</v>
      </c>
      <c r="G141" s="244"/>
      <c r="H141" s="247">
        <v>25.5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174</v>
      </c>
      <c r="AU141" s="253" t="s">
        <v>82</v>
      </c>
      <c r="AV141" s="13" t="s">
        <v>82</v>
      </c>
      <c r="AW141" s="13" t="s">
        <v>30</v>
      </c>
      <c r="AX141" s="13" t="s">
        <v>73</v>
      </c>
      <c r="AY141" s="253" t="s">
        <v>116</v>
      </c>
    </row>
    <row r="142" s="14" customFormat="1">
      <c r="A142" s="14"/>
      <c r="B142" s="254"/>
      <c r="C142" s="255"/>
      <c r="D142" s="234" t="s">
        <v>174</v>
      </c>
      <c r="E142" s="256" t="s">
        <v>1</v>
      </c>
      <c r="F142" s="257" t="s">
        <v>176</v>
      </c>
      <c r="G142" s="255"/>
      <c r="H142" s="258">
        <v>25.5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174</v>
      </c>
      <c r="AU142" s="264" t="s">
        <v>82</v>
      </c>
      <c r="AV142" s="14" t="s">
        <v>123</v>
      </c>
      <c r="AW142" s="14" t="s">
        <v>30</v>
      </c>
      <c r="AX142" s="14" t="s">
        <v>80</v>
      </c>
      <c r="AY142" s="264" t="s">
        <v>116</v>
      </c>
    </row>
    <row r="143" s="2" customFormat="1" ht="55.5" customHeight="1">
      <c r="A143" s="39"/>
      <c r="B143" s="40"/>
      <c r="C143" s="220" t="s">
        <v>127</v>
      </c>
      <c r="D143" s="220" t="s">
        <v>119</v>
      </c>
      <c r="E143" s="221" t="s">
        <v>941</v>
      </c>
      <c r="F143" s="222" t="s">
        <v>942</v>
      </c>
      <c r="G143" s="223" t="s">
        <v>172</v>
      </c>
      <c r="H143" s="224">
        <v>156.81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123</v>
      </c>
      <c r="AT143" s="232" t="s">
        <v>119</v>
      </c>
      <c r="AU143" s="232" t="s">
        <v>82</v>
      </c>
      <c r="AY143" s="18" t="s">
        <v>116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123</v>
      </c>
      <c r="BM143" s="232" t="s">
        <v>130</v>
      </c>
    </row>
    <row r="144" s="2" customFormat="1">
      <c r="A144" s="39"/>
      <c r="B144" s="40"/>
      <c r="C144" s="41"/>
      <c r="D144" s="234" t="s">
        <v>124</v>
      </c>
      <c r="E144" s="41"/>
      <c r="F144" s="235" t="s">
        <v>942</v>
      </c>
      <c r="G144" s="41"/>
      <c r="H144" s="41"/>
      <c r="I144" s="236"/>
      <c r="J144" s="41"/>
      <c r="K144" s="41"/>
      <c r="L144" s="45"/>
      <c r="M144" s="237"/>
      <c r="N144" s="238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124</v>
      </c>
      <c r="AU144" s="18" t="s">
        <v>82</v>
      </c>
    </row>
    <row r="145" s="15" customFormat="1">
      <c r="A145" s="15"/>
      <c r="B145" s="265"/>
      <c r="C145" s="266"/>
      <c r="D145" s="234" t="s">
        <v>174</v>
      </c>
      <c r="E145" s="267" t="s">
        <v>1</v>
      </c>
      <c r="F145" s="268" t="s">
        <v>943</v>
      </c>
      <c r="G145" s="266"/>
      <c r="H145" s="267" t="s">
        <v>1</v>
      </c>
      <c r="I145" s="269"/>
      <c r="J145" s="266"/>
      <c r="K145" s="266"/>
      <c r="L145" s="270"/>
      <c r="M145" s="271"/>
      <c r="N145" s="272"/>
      <c r="O145" s="272"/>
      <c r="P145" s="272"/>
      <c r="Q145" s="272"/>
      <c r="R145" s="272"/>
      <c r="S145" s="272"/>
      <c r="T145" s="27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4" t="s">
        <v>174</v>
      </c>
      <c r="AU145" s="274" t="s">
        <v>82</v>
      </c>
      <c r="AV145" s="15" t="s">
        <v>80</v>
      </c>
      <c r="AW145" s="15" t="s">
        <v>30</v>
      </c>
      <c r="AX145" s="15" t="s">
        <v>73</v>
      </c>
      <c r="AY145" s="274" t="s">
        <v>116</v>
      </c>
    </row>
    <row r="146" s="13" customFormat="1">
      <c r="A146" s="13"/>
      <c r="B146" s="243"/>
      <c r="C146" s="244"/>
      <c r="D146" s="234" t="s">
        <v>174</v>
      </c>
      <c r="E146" s="245" t="s">
        <v>1</v>
      </c>
      <c r="F146" s="246" t="s">
        <v>944</v>
      </c>
      <c r="G146" s="244"/>
      <c r="H146" s="247">
        <v>72.900000000000006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174</v>
      </c>
      <c r="AU146" s="253" t="s">
        <v>82</v>
      </c>
      <c r="AV146" s="13" t="s">
        <v>82</v>
      </c>
      <c r="AW146" s="13" t="s">
        <v>30</v>
      </c>
      <c r="AX146" s="13" t="s">
        <v>73</v>
      </c>
      <c r="AY146" s="253" t="s">
        <v>116</v>
      </c>
    </row>
    <row r="147" s="13" customFormat="1">
      <c r="A147" s="13"/>
      <c r="B147" s="243"/>
      <c r="C147" s="244"/>
      <c r="D147" s="234" t="s">
        <v>174</v>
      </c>
      <c r="E147" s="245" t="s">
        <v>1</v>
      </c>
      <c r="F147" s="246" t="s">
        <v>945</v>
      </c>
      <c r="G147" s="244"/>
      <c r="H147" s="247">
        <v>42.659999999999997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174</v>
      </c>
      <c r="AU147" s="253" t="s">
        <v>82</v>
      </c>
      <c r="AV147" s="13" t="s">
        <v>82</v>
      </c>
      <c r="AW147" s="13" t="s">
        <v>30</v>
      </c>
      <c r="AX147" s="13" t="s">
        <v>73</v>
      </c>
      <c r="AY147" s="253" t="s">
        <v>116</v>
      </c>
    </row>
    <row r="148" s="13" customFormat="1">
      <c r="A148" s="13"/>
      <c r="B148" s="243"/>
      <c r="C148" s="244"/>
      <c r="D148" s="234" t="s">
        <v>174</v>
      </c>
      <c r="E148" s="245" t="s">
        <v>1</v>
      </c>
      <c r="F148" s="246" t="s">
        <v>946</v>
      </c>
      <c r="G148" s="244"/>
      <c r="H148" s="247">
        <v>6.7800000000000002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174</v>
      </c>
      <c r="AU148" s="253" t="s">
        <v>82</v>
      </c>
      <c r="AV148" s="13" t="s">
        <v>82</v>
      </c>
      <c r="AW148" s="13" t="s">
        <v>30</v>
      </c>
      <c r="AX148" s="13" t="s">
        <v>73</v>
      </c>
      <c r="AY148" s="253" t="s">
        <v>116</v>
      </c>
    </row>
    <row r="149" s="13" customFormat="1">
      <c r="A149" s="13"/>
      <c r="B149" s="243"/>
      <c r="C149" s="244"/>
      <c r="D149" s="234" t="s">
        <v>174</v>
      </c>
      <c r="E149" s="245" t="s">
        <v>1</v>
      </c>
      <c r="F149" s="246" t="s">
        <v>947</v>
      </c>
      <c r="G149" s="244"/>
      <c r="H149" s="247">
        <v>34.469999999999999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174</v>
      </c>
      <c r="AU149" s="253" t="s">
        <v>82</v>
      </c>
      <c r="AV149" s="13" t="s">
        <v>82</v>
      </c>
      <c r="AW149" s="13" t="s">
        <v>30</v>
      </c>
      <c r="AX149" s="13" t="s">
        <v>73</v>
      </c>
      <c r="AY149" s="253" t="s">
        <v>116</v>
      </c>
    </row>
    <row r="150" s="14" customFormat="1">
      <c r="A150" s="14"/>
      <c r="B150" s="254"/>
      <c r="C150" s="255"/>
      <c r="D150" s="234" t="s">
        <v>174</v>
      </c>
      <c r="E150" s="256" t="s">
        <v>1</v>
      </c>
      <c r="F150" s="257" t="s">
        <v>176</v>
      </c>
      <c r="G150" s="255"/>
      <c r="H150" s="258">
        <v>156.81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4" t="s">
        <v>174</v>
      </c>
      <c r="AU150" s="264" t="s">
        <v>82</v>
      </c>
      <c r="AV150" s="14" t="s">
        <v>123</v>
      </c>
      <c r="AW150" s="14" t="s">
        <v>30</v>
      </c>
      <c r="AX150" s="14" t="s">
        <v>80</v>
      </c>
      <c r="AY150" s="264" t="s">
        <v>116</v>
      </c>
    </row>
    <row r="151" s="2" customFormat="1" ht="49.05" customHeight="1">
      <c r="A151" s="39"/>
      <c r="B151" s="40"/>
      <c r="C151" s="220" t="s">
        <v>123</v>
      </c>
      <c r="D151" s="220" t="s">
        <v>119</v>
      </c>
      <c r="E151" s="221" t="s">
        <v>190</v>
      </c>
      <c r="F151" s="222" t="s">
        <v>191</v>
      </c>
      <c r="G151" s="223" t="s">
        <v>192</v>
      </c>
      <c r="H151" s="224">
        <v>20.399999999999999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123</v>
      </c>
      <c r="AT151" s="232" t="s">
        <v>119</v>
      </c>
      <c r="AU151" s="232" t="s">
        <v>82</v>
      </c>
      <c r="AY151" s="18" t="s">
        <v>116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80</v>
      </c>
      <c r="BK151" s="233">
        <f>ROUND(I151*H151,2)</f>
        <v>0</v>
      </c>
      <c r="BL151" s="18" t="s">
        <v>123</v>
      </c>
      <c r="BM151" s="232" t="s">
        <v>135</v>
      </c>
    </row>
    <row r="152" s="2" customFormat="1">
      <c r="A152" s="39"/>
      <c r="B152" s="40"/>
      <c r="C152" s="41"/>
      <c r="D152" s="234" t="s">
        <v>124</v>
      </c>
      <c r="E152" s="41"/>
      <c r="F152" s="235" t="s">
        <v>191</v>
      </c>
      <c r="G152" s="41"/>
      <c r="H152" s="41"/>
      <c r="I152" s="236"/>
      <c r="J152" s="41"/>
      <c r="K152" s="41"/>
      <c r="L152" s="45"/>
      <c r="M152" s="237"/>
      <c r="N152" s="23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124</v>
      </c>
      <c r="AU152" s="18" t="s">
        <v>82</v>
      </c>
    </row>
    <row r="153" s="15" customFormat="1">
      <c r="A153" s="15"/>
      <c r="B153" s="265"/>
      <c r="C153" s="266"/>
      <c r="D153" s="234" t="s">
        <v>174</v>
      </c>
      <c r="E153" s="267" t="s">
        <v>1</v>
      </c>
      <c r="F153" s="268" t="s">
        <v>948</v>
      </c>
      <c r="G153" s="266"/>
      <c r="H153" s="267" t="s">
        <v>1</v>
      </c>
      <c r="I153" s="269"/>
      <c r="J153" s="266"/>
      <c r="K153" s="266"/>
      <c r="L153" s="270"/>
      <c r="M153" s="271"/>
      <c r="N153" s="272"/>
      <c r="O153" s="272"/>
      <c r="P153" s="272"/>
      <c r="Q153" s="272"/>
      <c r="R153" s="272"/>
      <c r="S153" s="272"/>
      <c r="T153" s="27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4" t="s">
        <v>174</v>
      </c>
      <c r="AU153" s="274" t="s">
        <v>82</v>
      </c>
      <c r="AV153" s="15" t="s">
        <v>80</v>
      </c>
      <c r="AW153" s="15" t="s">
        <v>30</v>
      </c>
      <c r="AX153" s="15" t="s">
        <v>73</v>
      </c>
      <c r="AY153" s="274" t="s">
        <v>116</v>
      </c>
    </row>
    <row r="154" s="13" customFormat="1">
      <c r="A154" s="13"/>
      <c r="B154" s="243"/>
      <c r="C154" s="244"/>
      <c r="D154" s="234" t="s">
        <v>174</v>
      </c>
      <c r="E154" s="245" t="s">
        <v>1</v>
      </c>
      <c r="F154" s="246" t="s">
        <v>949</v>
      </c>
      <c r="G154" s="244"/>
      <c r="H154" s="247">
        <v>20.399999999999999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174</v>
      </c>
      <c r="AU154" s="253" t="s">
        <v>82</v>
      </c>
      <c r="AV154" s="13" t="s">
        <v>82</v>
      </c>
      <c r="AW154" s="13" t="s">
        <v>30</v>
      </c>
      <c r="AX154" s="13" t="s">
        <v>73</v>
      </c>
      <c r="AY154" s="253" t="s">
        <v>116</v>
      </c>
    </row>
    <row r="155" s="14" customFormat="1">
      <c r="A155" s="14"/>
      <c r="B155" s="254"/>
      <c r="C155" s="255"/>
      <c r="D155" s="234" t="s">
        <v>174</v>
      </c>
      <c r="E155" s="256" t="s">
        <v>1</v>
      </c>
      <c r="F155" s="257" t="s">
        <v>176</v>
      </c>
      <c r="G155" s="255"/>
      <c r="H155" s="258">
        <v>20.399999999999999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174</v>
      </c>
      <c r="AU155" s="264" t="s">
        <v>82</v>
      </c>
      <c r="AV155" s="14" t="s">
        <v>123</v>
      </c>
      <c r="AW155" s="14" t="s">
        <v>30</v>
      </c>
      <c r="AX155" s="14" t="s">
        <v>80</v>
      </c>
      <c r="AY155" s="264" t="s">
        <v>116</v>
      </c>
    </row>
    <row r="156" s="2" customFormat="1" ht="33" customHeight="1">
      <c r="A156" s="39"/>
      <c r="B156" s="40"/>
      <c r="C156" s="220" t="s">
        <v>115</v>
      </c>
      <c r="D156" s="220" t="s">
        <v>119</v>
      </c>
      <c r="E156" s="221" t="s">
        <v>950</v>
      </c>
      <c r="F156" s="222" t="s">
        <v>951</v>
      </c>
      <c r="G156" s="223" t="s">
        <v>196</v>
      </c>
      <c r="H156" s="224">
        <v>50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123</v>
      </c>
      <c r="AT156" s="232" t="s">
        <v>119</v>
      </c>
      <c r="AU156" s="232" t="s">
        <v>82</v>
      </c>
      <c r="AY156" s="18" t="s">
        <v>116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80</v>
      </c>
      <c r="BK156" s="233">
        <f>ROUND(I156*H156,2)</f>
        <v>0</v>
      </c>
      <c r="BL156" s="18" t="s">
        <v>123</v>
      </c>
      <c r="BM156" s="232" t="s">
        <v>138</v>
      </c>
    </row>
    <row r="157" s="2" customFormat="1">
      <c r="A157" s="39"/>
      <c r="B157" s="40"/>
      <c r="C157" s="41"/>
      <c r="D157" s="234" t="s">
        <v>124</v>
      </c>
      <c r="E157" s="41"/>
      <c r="F157" s="235" t="s">
        <v>951</v>
      </c>
      <c r="G157" s="41"/>
      <c r="H157" s="41"/>
      <c r="I157" s="236"/>
      <c r="J157" s="41"/>
      <c r="K157" s="41"/>
      <c r="L157" s="45"/>
      <c r="M157" s="237"/>
      <c r="N157" s="23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124</v>
      </c>
      <c r="AU157" s="18" t="s">
        <v>82</v>
      </c>
    </row>
    <row r="158" s="15" customFormat="1">
      <c r="A158" s="15"/>
      <c r="B158" s="265"/>
      <c r="C158" s="266"/>
      <c r="D158" s="234" t="s">
        <v>174</v>
      </c>
      <c r="E158" s="267" t="s">
        <v>1</v>
      </c>
      <c r="F158" s="268" t="s">
        <v>952</v>
      </c>
      <c r="G158" s="266"/>
      <c r="H158" s="267" t="s">
        <v>1</v>
      </c>
      <c r="I158" s="269"/>
      <c r="J158" s="266"/>
      <c r="K158" s="266"/>
      <c r="L158" s="270"/>
      <c r="M158" s="271"/>
      <c r="N158" s="272"/>
      <c r="O158" s="272"/>
      <c r="P158" s="272"/>
      <c r="Q158" s="272"/>
      <c r="R158" s="272"/>
      <c r="S158" s="272"/>
      <c r="T158" s="27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4" t="s">
        <v>174</v>
      </c>
      <c r="AU158" s="274" t="s">
        <v>82</v>
      </c>
      <c r="AV158" s="15" t="s">
        <v>80</v>
      </c>
      <c r="AW158" s="15" t="s">
        <v>30</v>
      </c>
      <c r="AX158" s="15" t="s">
        <v>73</v>
      </c>
      <c r="AY158" s="274" t="s">
        <v>116</v>
      </c>
    </row>
    <row r="159" s="13" customFormat="1">
      <c r="A159" s="13"/>
      <c r="B159" s="243"/>
      <c r="C159" s="244"/>
      <c r="D159" s="234" t="s">
        <v>174</v>
      </c>
      <c r="E159" s="245" t="s">
        <v>1</v>
      </c>
      <c r="F159" s="246" t="s">
        <v>280</v>
      </c>
      <c r="G159" s="244"/>
      <c r="H159" s="247">
        <v>50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174</v>
      </c>
      <c r="AU159" s="253" t="s">
        <v>82</v>
      </c>
      <c r="AV159" s="13" t="s">
        <v>82</v>
      </c>
      <c r="AW159" s="13" t="s">
        <v>30</v>
      </c>
      <c r="AX159" s="13" t="s">
        <v>73</v>
      </c>
      <c r="AY159" s="253" t="s">
        <v>116</v>
      </c>
    </row>
    <row r="160" s="14" customFormat="1">
      <c r="A160" s="14"/>
      <c r="B160" s="254"/>
      <c r="C160" s="255"/>
      <c r="D160" s="234" t="s">
        <v>174</v>
      </c>
      <c r="E160" s="256" t="s">
        <v>1</v>
      </c>
      <c r="F160" s="257" t="s">
        <v>176</v>
      </c>
      <c r="G160" s="255"/>
      <c r="H160" s="258">
        <v>50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174</v>
      </c>
      <c r="AU160" s="264" t="s">
        <v>82</v>
      </c>
      <c r="AV160" s="14" t="s">
        <v>123</v>
      </c>
      <c r="AW160" s="14" t="s">
        <v>30</v>
      </c>
      <c r="AX160" s="14" t="s">
        <v>80</v>
      </c>
      <c r="AY160" s="264" t="s">
        <v>116</v>
      </c>
    </row>
    <row r="161" s="2" customFormat="1" ht="44.25" customHeight="1">
      <c r="A161" s="39"/>
      <c r="B161" s="40"/>
      <c r="C161" s="220" t="s">
        <v>130</v>
      </c>
      <c r="D161" s="220" t="s">
        <v>119</v>
      </c>
      <c r="E161" s="221" t="s">
        <v>953</v>
      </c>
      <c r="F161" s="222" t="s">
        <v>954</v>
      </c>
      <c r="G161" s="223" t="s">
        <v>196</v>
      </c>
      <c r="H161" s="224">
        <v>128.06999999999999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38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123</v>
      </c>
      <c r="AT161" s="232" t="s">
        <v>119</v>
      </c>
      <c r="AU161" s="232" t="s">
        <v>82</v>
      </c>
      <c r="AY161" s="18" t="s">
        <v>116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80</v>
      </c>
      <c r="BK161" s="233">
        <f>ROUND(I161*H161,2)</f>
        <v>0</v>
      </c>
      <c r="BL161" s="18" t="s">
        <v>123</v>
      </c>
      <c r="BM161" s="232" t="s">
        <v>141</v>
      </c>
    </row>
    <row r="162" s="2" customFormat="1">
      <c r="A162" s="39"/>
      <c r="B162" s="40"/>
      <c r="C162" s="41"/>
      <c r="D162" s="234" t="s">
        <v>124</v>
      </c>
      <c r="E162" s="41"/>
      <c r="F162" s="235" t="s">
        <v>954</v>
      </c>
      <c r="G162" s="41"/>
      <c r="H162" s="41"/>
      <c r="I162" s="236"/>
      <c r="J162" s="41"/>
      <c r="K162" s="41"/>
      <c r="L162" s="45"/>
      <c r="M162" s="237"/>
      <c r="N162" s="238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124</v>
      </c>
      <c r="AU162" s="18" t="s">
        <v>82</v>
      </c>
    </row>
    <row r="163" s="13" customFormat="1">
      <c r="A163" s="13"/>
      <c r="B163" s="243"/>
      <c r="C163" s="244"/>
      <c r="D163" s="234" t="s">
        <v>174</v>
      </c>
      <c r="E163" s="245" t="s">
        <v>1</v>
      </c>
      <c r="F163" s="246" t="s">
        <v>955</v>
      </c>
      <c r="G163" s="244"/>
      <c r="H163" s="247">
        <v>128.06999999999999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174</v>
      </c>
      <c r="AU163" s="253" t="s">
        <v>82</v>
      </c>
      <c r="AV163" s="13" t="s">
        <v>82</v>
      </c>
      <c r="AW163" s="13" t="s">
        <v>30</v>
      </c>
      <c r="AX163" s="13" t="s">
        <v>73</v>
      </c>
      <c r="AY163" s="253" t="s">
        <v>116</v>
      </c>
    </row>
    <row r="164" s="14" customFormat="1">
      <c r="A164" s="14"/>
      <c r="B164" s="254"/>
      <c r="C164" s="255"/>
      <c r="D164" s="234" t="s">
        <v>174</v>
      </c>
      <c r="E164" s="256" t="s">
        <v>1</v>
      </c>
      <c r="F164" s="257" t="s">
        <v>176</v>
      </c>
      <c r="G164" s="255"/>
      <c r="H164" s="258">
        <v>128.06999999999999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4" t="s">
        <v>174</v>
      </c>
      <c r="AU164" s="264" t="s">
        <v>82</v>
      </c>
      <c r="AV164" s="14" t="s">
        <v>123</v>
      </c>
      <c r="AW164" s="14" t="s">
        <v>30</v>
      </c>
      <c r="AX164" s="14" t="s">
        <v>80</v>
      </c>
      <c r="AY164" s="264" t="s">
        <v>116</v>
      </c>
    </row>
    <row r="165" s="2" customFormat="1" ht="55.5" customHeight="1">
      <c r="A165" s="39"/>
      <c r="B165" s="40"/>
      <c r="C165" s="220" t="s">
        <v>142</v>
      </c>
      <c r="D165" s="220" t="s">
        <v>119</v>
      </c>
      <c r="E165" s="221" t="s">
        <v>956</v>
      </c>
      <c r="F165" s="222" t="s">
        <v>957</v>
      </c>
      <c r="G165" s="223" t="s">
        <v>196</v>
      </c>
      <c r="H165" s="224">
        <v>108.40300000000001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123</v>
      </c>
      <c r="AT165" s="232" t="s">
        <v>119</v>
      </c>
      <c r="AU165" s="232" t="s">
        <v>82</v>
      </c>
      <c r="AY165" s="18" t="s">
        <v>116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80</v>
      </c>
      <c r="BK165" s="233">
        <f>ROUND(I165*H165,2)</f>
        <v>0</v>
      </c>
      <c r="BL165" s="18" t="s">
        <v>123</v>
      </c>
      <c r="BM165" s="232" t="s">
        <v>145</v>
      </c>
    </row>
    <row r="166" s="2" customFormat="1">
      <c r="A166" s="39"/>
      <c r="B166" s="40"/>
      <c r="C166" s="41"/>
      <c r="D166" s="234" t="s">
        <v>124</v>
      </c>
      <c r="E166" s="41"/>
      <c r="F166" s="235" t="s">
        <v>957</v>
      </c>
      <c r="G166" s="41"/>
      <c r="H166" s="41"/>
      <c r="I166" s="236"/>
      <c r="J166" s="41"/>
      <c r="K166" s="41"/>
      <c r="L166" s="45"/>
      <c r="M166" s="237"/>
      <c r="N166" s="23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124</v>
      </c>
      <c r="AU166" s="18" t="s">
        <v>82</v>
      </c>
    </row>
    <row r="167" s="13" customFormat="1">
      <c r="A167" s="13"/>
      <c r="B167" s="243"/>
      <c r="C167" s="244"/>
      <c r="D167" s="234" t="s">
        <v>174</v>
      </c>
      <c r="E167" s="245" t="s">
        <v>1</v>
      </c>
      <c r="F167" s="246" t="s">
        <v>958</v>
      </c>
      <c r="G167" s="244"/>
      <c r="H167" s="247">
        <v>108.40300000000001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174</v>
      </c>
      <c r="AU167" s="253" t="s">
        <v>82</v>
      </c>
      <c r="AV167" s="13" t="s">
        <v>82</v>
      </c>
      <c r="AW167" s="13" t="s">
        <v>30</v>
      </c>
      <c r="AX167" s="13" t="s">
        <v>73</v>
      </c>
      <c r="AY167" s="253" t="s">
        <v>116</v>
      </c>
    </row>
    <row r="168" s="14" customFormat="1">
      <c r="A168" s="14"/>
      <c r="B168" s="254"/>
      <c r="C168" s="255"/>
      <c r="D168" s="234" t="s">
        <v>174</v>
      </c>
      <c r="E168" s="256" t="s">
        <v>1</v>
      </c>
      <c r="F168" s="257" t="s">
        <v>176</v>
      </c>
      <c r="G168" s="255"/>
      <c r="H168" s="258">
        <v>108.40300000000001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174</v>
      </c>
      <c r="AU168" s="264" t="s">
        <v>82</v>
      </c>
      <c r="AV168" s="14" t="s">
        <v>123</v>
      </c>
      <c r="AW168" s="14" t="s">
        <v>30</v>
      </c>
      <c r="AX168" s="14" t="s">
        <v>80</v>
      </c>
      <c r="AY168" s="264" t="s">
        <v>116</v>
      </c>
    </row>
    <row r="169" s="2" customFormat="1" ht="62.7" customHeight="1">
      <c r="A169" s="39"/>
      <c r="B169" s="40"/>
      <c r="C169" s="220" t="s">
        <v>135</v>
      </c>
      <c r="D169" s="220" t="s">
        <v>119</v>
      </c>
      <c r="E169" s="221" t="s">
        <v>959</v>
      </c>
      <c r="F169" s="222" t="s">
        <v>960</v>
      </c>
      <c r="G169" s="223" t="s">
        <v>196</v>
      </c>
      <c r="H169" s="224">
        <v>433.61200000000002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38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123</v>
      </c>
      <c r="AT169" s="232" t="s">
        <v>119</v>
      </c>
      <c r="AU169" s="232" t="s">
        <v>82</v>
      </c>
      <c r="AY169" s="18" t="s">
        <v>116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80</v>
      </c>
      <c r="BK169" s="233">
        <f>ROUND(I169*H169,2)</f>
        <v>0</v>
      </c>
      <c r="BL169" s="18" t="s">
        <v>123</v>
      </c>
      <c r="BM169" s="232" t="s">
        <v>150</v>
      </c>
    </row>
    <row r="170" s="2" customFormat="1">
      <c r="A170" s="39"/>
      <c r="B170" s="40"/>
      <c r="C170" s="41"/>
      <c r="D170" s="234" t="s">
        <v>124</v>
      </c>
      <c r="E170" s="41"/>
      <c r="F170" s="235" t="s">
        <v>960</v>
      </c>
      <c r="G170" s="41"/>
      <c r="H170" s="41"/>
      <c r="I170" s="236"/>
      <c r="J170" s="41"/>
      <c r="K170" s="41"/>
      <c r="L170" s="45"/>
      <c r="M170" s="237"/>
      <c r="N170" s="23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124</v>
      </c>
      <c r="AU170" s="18" t="s">
        <v>82</v>
      </c>
    </row>
    <row r="171" s="13" customFormat="1">
      <c r="A171" s="13"/>
      <c r="B171" s="243"/>
      <c r="C171" s="244"/>
      <c r="D171" s="234" t="s">
        <v>174</v>
      </c>
      <c r="E171" s="245" t="s">
        <v>1</v>
      </c>
      <c r="F171" s="246" t="s">
        <v>961</v>
      </c>
      <c r="G171" s="244"/>
      <c r="H171" s="247">
        <v>433.61200000000002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174</v>
      </c>
      <c r="AU171" s="253" t="s">
        <v>82</v>
      </c>
      <c r="AV171" s="13" t="s">
        <v>82</v>
      </c>
      <c r="AW171" s="13" t="s">
        <v>30</v>
      </c>
      <c r="AX171" s="13" t="s">
        <v>73</v>
      </c>
      <c r="AY171" s="253" t="s">
        <v>116</v>
      </c>
    </row>
    <row r="172" s="14" customFormat="1">
      <c r="A172" s="14"/>
      <c r="B172" s="254"/>
      <c r="C172" s="255"/>
      <c r="D172" s="234" t="s">
        <v>174</v>
      </c>
      <c r="E172" s="256" t="s">
        <v>1</v>
      </c>
      <c r="F172" s="257" t="s">
        <v>176</v>
      </c>
      <c r="G172" s="255"/>
      <c r="H172" s="258">
        <v>433.61200000000002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174</v>
      </c>
      <c r="AU172" s="264" t="s">
        <v>82</v>
      </c>
      <c r="AV172" s="14" t="s">
        <v>123</v>
      </c>
      <c r="AW172" s="14" t="s">
        <v>30</v>
      </c>
      <c r="AX172" s="14" t="s">
        <v>80</v>
      </c>
      <c r="AY172" s="264" t="s">
        <v>116</v>
      </c>
    </row>
    <row r="173" s="2" customFormat="1" ht="37.8" customHeight="1">
      <c r="A173" s="39"/>
      <c r="B173" s="40"/>
      <c r="C173" s="220" t="s">
        <v>201</v>
      </c>
      <c r="D173" s="220" t="s">
        <v>119</v>
      </c>
      <c r="E173" s="221" t="s">
        <v>962</v>
      </c>
      <c r="F173" s="222" t="s">
        <v>963</v>
      </c>
      <c r="G173" s="223" t="s">
        <v>196</v>
      </c>
      <c r="H173" s="224">
        <v>108.40300000000001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38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123</v>
      </c>
      <c r="AT173" s="232" t="s">
        <v>119</v>
      </c>
      <c r="AU173" s="232" t="s">
        <v>82</v>
      </c>
      <c r="AY173" s="18" t="s">
        <v>116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80</v>
      </c>
      <c r="BK173" s="233">
        <f>ROUND(I173*H173,2)</f>
        <v>0</v>
      </c>
      <c r="BL173" s="18" t="s">
        <v>123</v>
      </c>
      <c r="BM173" s="232" t="s">
        <v>204</v>
      </c>
    </row>
    <row r="174" s="2" customFormat="1">
      <c r="A174" s="39"/>
      <c r="B174" s="40"/>
      <c r="C174" s="41"/>
      <c r="D174" s="234" t="s">
        <v>124</v>
      </c>
      <c r="E174" s="41"/>
      <c r="F174" s="235" t="s">
        <v>963</v>
      </c>
      <c r="G174" s="41"/>
      <c r="H174" s="41"/>
      <c r="I174" s="236"/>
      <c r="J174" s="41"/>
      <c r="K174" s="41"/>
      <c r="L174" s="45"/>
      <c r="M174" s="237"/>
      <c r="N174" s="238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124</v>
      </c>
      <c r="AU174" s="18" t="s">
        <v>82</v>
      </c>
    </row>
    <row r="175" s="2" customFormat="1" ht="62.7" customHeight="1">
      <c r="A175" s="39"/>
      <c r="B175" s="40"/>
      <c r="C175" s="220" t="s">
        <v>138</v>
      </c>
      <c r="D175" s="220" t="s">
        <v>119</v>
      </c>
      <c r="E175" s="221" t="s">
        <v>230</v>
      </c>
      <c r="F175" s="222" t="s">
        <v>231</v>
      </c>
      <c r="G175" s="223" t="s">
        <v>196</v>
      </c>
      <c r="H175" s="224">
        <v>108.40300000000001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38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123</v>
      </c>
      <c r="AT175" s="232" t="s">
        <v>119</v>
      </c>
      <c r="AU175" s="232" t="s">
        <v>82</v>
      </c>
      <c r="AY175" s="18" t="s">
        <v>116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80</v>
      </c>
      <c r="BK175" s="233">
        <f>ROUND(I175*H175,2)</f>
        <v>0</v>
      </c>
      <c r="BL175" s="18" t="s">
        <v>123</v>
      </c>
      <c r="BM175" s="232" t="s">
        <v>208</v>
      </c>
    </row>
    <row r="176" s="2" customFormat="1">
      <c r="A176" s="39"/>
      <c r="B176" s="40"/>
      <c r="C176" s="41"/>
      <c r="D176" s="234" t="s">
        <v>124</v>
      </c>
      <c r="E176" s="41"/>
      <c r="F176" s="235" t="s">
        <v>231</v>
      </c>
      <c r="G176" s="41"/>
      <c r="H176" s="41"/>
      <c r="I176" s="236"/>
      <c r="J176" s="41"/>
      <c r="K176" s="41"/>
      <c r="L176" s="45"/>
      <c r="M176" s="237"/>
      <c r="N176" s="238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124</v>
      </c>
      <c r="AU176" s="18" t="s">
        <v>82</v>
      </c>
    </row>
    <row r="177" s="2" customFormat="1" ht="37.8" customHeight="1">
      <c r="A177" s="39"/>
      <c r="B177" s="40"/>
      <c r="C177" s="220" t="s">
        <v>210</v>
      </c>
      <c r="D177" s="220" t="s">
        <v>119</v>
      </c>
      <c r="E177" s="221" t="s">
        <v>234</v>
      </c>
      <c r="F177" s="222" t="s">
        <v>235</v>
      </c>
      <c r="G177" s="223" t="s">
        <v>196</v>
      </c>
      <c r="H177" s="224">
        <v>108.40300000000001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123</v>
      </c>
      <c r="AT177" s="232" t="s">
        <v>119</v>
      </c>
      <c r="AU177" s="232" t="s">
        <v>82</v>
      </c>
      <c r="AY177" s="18" t="s">
        <v>116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80</v>
      </c>
      <c r="BK177" s="233">
        <f>ROUND(I177*H177,2)</f>
        <v>0</v>
      </c>
      <c r="BL177" s="18" t="s">
        <v>123</v>
      </c>
      <c r="BM177" s="232" t="s">
        <v>213</v>
      </c>
    </row>
    <row r="178" s="2" customFormat="1">
      <c r="A178" s="39"/>
      <c r="B178" s="40"/>
      <c r="C178" s="41"/>
      <c r="D178" s="234" t="s">
        <v>124</v>
      </c>
      <c r="E178" s="41"/>
      <c r="F178" s="235" t="s">
        <v>235</v>
      </c>
      <c r="G178" s="41"/>
      <c r="H178" s="41"/>
      <c r="I178" s="236"/>
      <c r="J178" s="41"/>
      <c r="K178" s="41"/>
      <c r="L178" s="45"/>
      <c r="M178" s="237"/>
      <c r="N178" s="238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124</v>
      </c>
      <c r="AU178" s="18" t="s">
        <v>82</v>
      </c>
    </row>
    <row r="179" s="2" customFormat="1" ht="44.25" customHeight="1">
      <c r="A179" s="39"/>
      <c r="B179" s="40"/>
      <c r="C179" s="220" t="s">
        <v>141</v>
      </c>
      <c r="D179" s="220" t="s">
        <v>119</v>
      </c>
      <c r="E179" s="221" t="s">
        <v>238</v>
      </c>
      <c r="F179" s="222" t="s">
        <v>239</v>
      </c>
      <c r="G179" s="223" t="s">
        <v>240</v>
      </c>
      <c r="H179" s="224">
        <v>195.125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38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123</v>
      </c>
      <c r="AT179" s="232" t="s">
        <v>119</v>
      </c>
      <c r="AU179" s="232" t="s">
        <v>82</v>
      </c>
      <c r="AY179" s="18" t="s">
        <v>116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80</v>
      </c>
      <c r="BK179" s="233">
        <f>ROUND(I179*H179,2)</f>
        <v>0</v>
      </c>
      <c r="BL179" s="18" t="s">
        <v>123</v>
      </c>
      <c r="BM179" s="232" t="s">
        <v>217</v>
      </c>
    </row>
    <row r="180" s="2" customFormat="1">
      <c r="A180" s="39"/>
      <c r="B180" s="40"/>
      <c r="C180" s="41"/>
      <c r="D180" s="234" t="s">
        <v>124</v>
      </c>
      <c r="E180" s="41"/>
      <c r="F180" s="235" t="s">
        <v>239</v>
      </c>
      <c r="G180" s="41"/>
      <c r="H180" s="41"/>
      <c r="I180" s="236"/>
      <c r="J180" s="41"/>
      <c r="K180" s="41"/>
      <c r="L180" s="45"/>
      <c r="M180" s="237"/>
      <c r="N180" s="238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124</v>
      </c>
      <c r="AU180" s="18" t="s">
        <v>82</v>
      </c>
    </row>
    <row r="181" s="13" customFormat="1">
      <c r="A181" s="13"/>
      <c r="B181" s="243"/>
      <c r="C181" s="244"/>
      <c r="D181" s="234" t="s">
        <v>174</v>
      </c>
      <c r="E181" s="245" t="s">
        <v>1</v>
      </c>
      <c r="F181" s="246" t="s">
        <v>964</v>
      </c>
      <c r="G181" s="244"/>
      <c r="H181" s="247">
        <v>195.125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174</v>
      </c>
      <c r="AU181" s="253" t="s">
        <v>82</v>
      </c>
      <c r="AV181" s="13" t="s">
        <v>82</v>
      </c>
      <c r="AW181" s="13" t="s">
        <v>30</v>
      </c>
      <c r="AX181" s="13" t="s">
        <v>73</v>
      </c>
      <c r="AY181" s="253" t="s">
        <v>116</v>
      </c>
    </row>
    <row r="182" s="14" customFormat="1">
      <c r="A182" s="14"/>
      <c r="B182" s="254"/>
      <c r="C182" s="255"/>
      <c r="D182" s="234" t="s">
        <v>174</v>
      </c>
      <c r="E182" s="256" t="s">
        <v>1</v>
      </c>
      <c r="F182" s="257" t="s">
        <v>176</v>
      </c>
      <c r="G182" s="255"/>
      <c r="H182" s="258">
        <v>195.125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4" t="s">
        <v>174</v>
      </c>
      <c r="AU182" s="264" t="s">
        <v>82</v>
      </c>
      <c r="AV182" s="14" t="s">
        <v>123</v>
      </c>
      <c r="AW182" s="14" t="s">
        <v>30</v>
      </c>
      <c r="AX182" s="14" t="s">
        <v>80</v>
      </c>
      <c r="AY182" s="264" t="s">
        <v>116</v>
      </c>
    </row>
    <row r="183" s="2" customFormat="1" ht="44.25" customHeight="1">
      <c r="A183" s="39"/>
      <c r="B183" s="40"/>
      <c r="C183" s="220" t="s">
        <v>222</v>
      </c>
      <c r="D183" s="220" t="s">
        <v>119</v>
      </c>
      <c r="E183" s="221" t="s">
        <v>256</v>
      </c>
      <c r="F183" s="222" t="s">
        <v>257</v>
      </c>
      <c r="G183" s="223" t="s">
        <v>196</v>
      </c>
      <c r="H183" s="224">
        <v>69.667000000000002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38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123</v>
      </c>
      <c r="AT183" s="232" t="s">
        <v>119</v>
      </c>
      <c r="AU183" s="232" t="s">
        <v>82</v>
      </c>
      <c r="AY183" s="18" t="s">
        <v>116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80</v>
      </c>
      <c r="BK183" s="233">
        <f>ROUND(I183*H183,2)</f>
        <v>0</v>
      </c>
      <c r="BL183" s="18" t="s">
        <v>123</v>
      </c>
      <c r="BM183" s="232" t="s">
        <v>225</v>
      </c>
    </row>
    <row r="184" s="2" customFormat="1">
      <c r="A184" s="39"/>
      <c r="B184" s="40"/>
      <c r="C184" s="41"/>
      <c r="D184" s="234" t="s">
        <v>124</v>
      </c>
      <c r="E184" s="41"/>
      <c r="F184" s="235" t="s">
        <v>257</v>
      </c>
      <c r="G184" s="41"/>
      <c r="H184" s="41"/>
      <c r="I184" s="236"/>
      <c r="J184" s="41"/>
      <c r="K184" s="41"/>
      <c r="L184" s="45"/>
      <c r="M184" s="237"/>
      <c r="N184" s="238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124</v>
      </c>
      <c r="AU184" s="18" t="s">
        <v>82</v>
      </c>
    </row>
    <row r="185" s="13" customFormat="1">
      <c r="A185" s="13"/>
      <c r="B185" s="243"/>
      <c r="C185" s="244"/>
      <c r="D185" s="234" t="s">
        <v>174</v>
      </c>
      <c r="E185" s="245" t="s">
        <v>1</v>
      </c>
      <c r="F185" s="246" t="s">
        <v>965</v>
      </c>
      <c r="G185" s="244"/>
      <c r="H185" s="247">
        <v>96.763999999999996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174</v>
      </c>
      <c r="AU185" s="253" t="s">
        <v>82</v>
      </c>
      <c r="AV185" s="13" t="s">
        <v>82</v>
      </c>
      <c r="AW185" s="13" t="s">
        <v>30</v>
      </c>
      <c r="AX185" s="13" t="s">
        <v>73</v>
      </c>
      <c r="AY185" s="253" t="s">
        <v>116</v>
      </c>
    </row>
    <row r="186" s="13" customFormat="1">
      <c r="A186" s="13"/>
      <c r="B186" s="243"/>
      <c r="C186" s="244"/>
      <c r="D186" s="234" t="s">
        <v>174</v>
      </c>
      <c r="E186" s="245" t="s">
        <v>1</v>
      </c>
      <c r="F186" s="246" t="s">
        <v>966</v>
      </c>
      <c r="G186" s="244"/>
      <c r="H186" s="247">
        <v>-27.097000000000001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174</v>
      </c>
      <c r="AU186" s="253" t="s">
        <v>82</v>
      </c>
      <c r="AV186" s="13" t="s">
        <v>82</v>
      </c>
      <c r="AW186" s="13" t="s">
        <v>30</v>
      </c>
      <c r="AX186" s="13" t="s">
        <v>73</v>
      </c>
      <c r="AY186" s="253" t="s">
        <v>116</v>
      </c>
    </row>
    <row r="187" s="14" customFormat="1">
      <c r="A187" s="14"/>
      <c r="B187" s="254"/>
      <c r="C187" s="255"/>
      <c r="D187" s="234" t="s">
        <v>174</v>
      </c>
      <c r="E187" s="256" t="s">
        <v>1</v>
      </c>
      <c r="F187" s="257" t="s">
        <v>176</v>
      </c>
      <c r="G187" s="255"/>
      <c r="H187" s="258">
        <v>69.667000000000002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174</v>
      </c>
      <c r="AU187" s="264" t="s">
        <v>82</v>
      </c>
      <c r="AV187" s="14" t="s">
        <v>123</v>
      </c>
      <c r="AW187" s="14" t="s">
        <v>30</v>
      </c>
      <c r="AX187" s="14" t="s">
        <v>80</v>
      </c>
      <c r="AY187" s="264" t="s">
        <v>116</v>
      </c>
    </row>
    <row r="188" s="2" customFormat="1" ht="37.8" customHeight="1">
      <c r="A188" s="39"/>
      <c r="B188" s="40"/>
      <c r="C188" s="220" t="s">
        <v>145</v>
      </c>
      <c r="D188" s="220" t="s">
        <v>119</v>
      </c>
      <c r="E188" s="221" t="s">
        <v>967</v>
      </c>
      <c r="F188" s="222" t="s">
        <v>968</v>
      </c>
      <c r="G188" s="223" t="s">
        <v>172</v>
      </c>
      <c r="H188" s="224">
        <v>66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38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123</v>
      </c>
      <c r="AT188" s="232" t="s">
        <v>119</v>
      </c>
      <c r="AU188" s="232" t="s">
        <v>82</v>
      </c>
      <c r="AY188" s="18" t="s">
        <v>116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80</v>
      </c>
      <c r="BK188" s="233">
        <f>ROUND(I188*H188,2)</f>
        <v>0</v>
      </c>
      <c r="BL188" s="18" t="s">
        <v>123</v>
      </c>
      <c r="BM188" s="232" t="s">
        <v>228</v>
      </c>
    </row>
    <row r="189" s="2" customFormat="1">
      <c r="A189" s="39"/>
      <c r="B189" s="40"/>
      <c r="C189" s="41"/>
      <c r="D189" s="234" t="s">
        <v>124</v>
      </c>
      <c r="E189" s="41"/>
      <c r="F189" s="235" t="s">
        <v>968</v>
      </c>
      <c r="G189" s="41"/>
      <c r="H189" s="41"/>
      <c r="I189" s="236"/>
      <c r="J189" s="41"/>
      <c r="K189" s="41"/>
      <c r="L189" s="45"/>
      <c r="M189" s="237"/>
      <c r="N189" s="238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124</v>
      </c>
      <c r="AU189" s="18" t="s">
        <v>82</v>
      </c>
    </row>
    <row r="190" s="13" customFormat="1">
      <c r="A190" s="13"/>
      <c r="B190" s="243"/>
      <c r="C190" s="244"/>
      <c r="D190" s="234" t="s">
        <v>174</v>
      </c>
      <c r="E190" s="245" t="s">
        <v>1</v>
      </c>
      <c r="F190" s="246" t="s">
        <v>969</v>
      </c>
      <c r="G190" s="244"/>
      <c r="H190" s="247">
        <v>66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3" t="s">
        <v>174</v>
      </c>
      <c r="AU190" s="253" t="s">
        <v>82</v>
      </c>
      <c r="AV190" s="13" t="s">
        <v>82</v>
      </c>
      <c r="AW190" s="13" t="s">
        <v>30</v>
      </c>
      <c r="AX190" s="13" t="s">
        <v>73</v>
      </c>
      <c r="AY190" s="253" t="s">
        <v>116</v>
      </c>
    </row>
    <row r="191" s="14" customFormat="1">
      <c r="A191" s="14"/>
      <c r="B191" s="254"/>
      <c r="C191" s="255"/>
      <c r="D191" s="234" t="s">
        <v>174</v>
      </c>
      <c r="E191" s="256" t="s">
        <v>1</v>
      </c>
      <c r="F191" s="257" t="s">
        <v>176</v>
      </c>
      <c r="G191" s="255"/>
      <c r="H191" s="258">
        <v>66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4" t="s">
        <v>174</v>
      </c>
      <c r="AU191" s="264" t="s">
        <v>82</v>
      </c>
      <c r="AV191" s="14" t="s">
        <v>123</v>
      </c>
      <c r="AW191" s="14" t="s">
        <v>30</v>
      </c>
      <c r="AX191" s="14" t="s">
        <v>80</v>
      </c>
      <c r="AY191" s="264" t="s">
        <v>116</v>
      </c>
    </row>
    <row r="192" s="2" customFormat="1" ht="16.5" customHeight="1">
      <c r="A192" s="39"/>
      <c r="B192" s="40"/>
      <c r="C192" s="275" t="s">
        <v>8</v>
      </c>
      <c r="D192" s="275" t="s">
        <v>251</v>
      </c>
      <c r="E192" s="276" t="s">
        <v>270</v>
      </c>
      <c r="F192" s="277" t="s">
        <v>271</v>
      </c>
      <c r="G192" s="278" t="s">
        <v>240</v>
      </c>
      <c r="H192" s="279">
        <v>10.560000000000001</v>
      </c>
      <c r="I192" s="280"/>
      <c r="J192" s="281">
        <f>ROUND(I192*H192,2)</f>
        <v>0</v>
      </c>
      <c r="K192" s="282"/>
      <c r="L192" s="283"/>
      <c r="M192" s="284" t="s">
        <v>1</v>
      </c>
      <c r="N192" s="285" t="s">
        <v>38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135</v>
      </c>
      <c r="AT192" s="232" t="s">
        <v>251</v>
      </c>
      <c r="AU192" s="232" t="s">
        <v>82</v>
      </c>
      <c r="AY192" s="18" t="s">
        <v>116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80</v>
      </c>
      <c r="BK192" s="233">
        <f>ROUND(I192*H192,2)</f>
        <v>0</v>
      </c>
      <c r="BL192" s="18" t="s">
        <v>123</v>
      </c>
      <c r="BM192" s="232" t="s">
        <v>232</v>
      </c>
    </row>
    <row r="193" s="2" customFormat="1">
      <c r="A193" s="39"/>
      <c r="B193" s="40"/>
      <c r="C193" s="41"/>
      <c r="D193" s="234" t="s">
        <v>124</v>
      </c>
      <c r="E193" s="41"/>
      <c r="F193" s="235" t="s">
        <v>271</v>
      </c>
      <c r="G193" s="41"/>
      <c r="H193" s="41"/>
      <c r="I193" s="236"/>
      <c r="J193" s="41"/>
      <c r="K193" s="41"/>
      <c r="L193" s="45"/>
      <c r="M193" s="237"/>
      <c r="N193" s="238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124</v>
      </c>
      <c r="AU193" s="18" t="s">
        <v>82</v>
      </c>
    </row>
    <row r="194" s="2" customFormat="1" ht="33" customHeight="1">
      <c r="A194" s="39"/>
      <c r="B194" s="40"/>
      <c r="C194" s="220" t="s">
        <v>150</v>
      </c>
      <c r="D194" s="220" t="s">
        <v>119</v>
      </c>
      <c r="E194" s="221" t="s">
        <v>970</v>
      </c>
      <c r="F194" s="222" t="s">
        <v>971</v>
      </c>
      <c r="G194" s="223" t="s">
        <v>172</v>
      </c>
      <c r="H194" s="224">
        <v>122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38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123</v>
      </c>
      <c r="AT194" s="232" t="s">
        <v>119</v>
      </c>
      <c r="AU194" s="232" t="s">
        <v>82</v>
      </c>
      <c r="AY194" s="18" t="s">
        <v>116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80</v>
      </c>
      <c r="BK194" s="233">
        <f>ROUND(I194*H194,2)</f>
        <v>0</v>
      </c>
      <c r="BL194" s="18" t="s">
        <v>123</v>
      </c>
      <c r="BM194" s="232" t="s">
        <v>236</v>
      </c>
    </row>
    <row r="195" s="2" customFormat="1">
      <c r="A195" s="39"/>
      <c r="B195" s="40"/>
      <c r="C195" s="41"/>
      <c r="D195" s="234" t="s">
        <v>124</v>
      </c>
      <c r="E195" s="41"/>
      <c r="F195" s="235" t="s">
        <v>971</v>
      </c>
      <c r="G195" s="41"/>
      <c r="H195" s="41"/>
      <c r="I195" s="236"/>
      <c r="J195" s="41"/>
      <c r="K195" s="41"/>
      <c r="L195" s="45"/>
      <c r="M195" s="237"/>
      <c r="N195" s="238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124</v>
      </c>
      <c r="AU195" s="18" t="s">
        <v>82</v>
      </c>
    </row>
    <row r="196" s="13" customFormat="1">
      <c r="A196" s="13"/>
      <c r="B196" s="243"/>
      <c r="C196" s="244"/>
      <c r="D196" s="234" t="s">
        <v>174</v>
      </c>
      <c r="E196" s="245" t="s">
        <v>1</v>
      </c>
      <c r="F196" s="246" t="s">
        <v>972</v>
      </c>
      <c r="G196" s="244"/>
      <c r="H196" s="247">
        <v>122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174</v>
      </c>
      <c r="AU196" s="253" t="s">
        <v>82</v>
      </c>
      <c r="AV196" s="13" t="s">
        <v>82</v>
      </c>
      <c r="AW196" s="13" t="s">
        <v>30</v>
      </c>
      <c r="AX196" s="13" t="s">
        <v>73</v>
      </c>
      <c r="AY196" s="253" t="s">
        <v>116</v>
      </c>
    </row>
    <row r="197" s="14" customFormat="1">
      <c r="A197" s="14"/>
      <c r="B197" s="254"/>
      <c r="C197" s="255"/>
      <c r="D197" s="234" t="s">
        <v>174</v>
      </c>
      <c r="E197" s="256" t="s">
        <v>1</v>
      </c>
      <c r="F197" s="257" t="s">
        <v>176</v>
      </c>
      <c r="G197" s="255"/>
      <c r="H197" s="258">
        <v>122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4" t="s">
        <v>174</v>
      </c>
      <c r="AU197" s="264" t="s">
        <v>82</v>
      </c>
      <c r="AV197" s="14" t="s">
        <v>123</v>
      </c>
      <c r="AW197" s="14" t="s">
        <v>30</v>
      </c>
      <c r="AX197" s="14" t="s">
        <v>80</v>
      </c>
      <c r="AY197" s="264" t="s">
        <v>116</v>
      </c>
    </row>
    <row r="198" s="2" customFormat="1" ht="16.5" customHeight="1">
      <c r="A198" s="39"/>
      <c r="B198" s="40"/>
      <c r="C198" s="275" t="s">
        <v>237</v>
      </c>
      <c r="D198" s="275" t="s">
        <v>251</v>
      </c>
      <c r="E198" s="276" t="s">
        <v>270</v>
      </c>
      <c r="F198" s="277" t="s">
        <v>271</v>
      </c>
      <c r="G198" s="278" t="s">
        <v>240</v>
      </c>
      <c r="H198" s="279">
        <v>19.52</v>
      </c>
      <c r="I198" s="280"/>
      <c r="J198" s="281">
        <f>ROUND(I198*H198,2)</f>
        <v>0</v>
      </c>
      <c r="K198" s="282"/>
      <c r="L198" s="283"/>
      <c r="M198" s="284" t="s">
        <v>1</v>
      </c>
      <c r="N198" s="285" t="s">
        <v>38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135</v>
      </c>
      <c r="AT198" s="232" t="s">
        <v>251</v>
      </c>
      <c r="AU198" s="232" t="s">
        <v>82</v>
      </c>
      <c r="AY198" s="18" t="s">
        <v>116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80</v>
      </c>
      <c r="BK198" s="233">
        <f>ROUND(I198*H198,2)</f>
        <v>0</v>
      </c>
      <c r="BL198" s="18" t="s">
        <v>123</v>
      </c>
      <c r="BM198" s="232" t="s">
        <v>241</v>
      </c>
    </row>
    <row r="199" s="2" customFormat="1">
      <c r="A199" s="39"/>
      <c r="B199" s="40"/>
      <c r="C199" s="41"/>
      <c r="D199" s="234" t="s">
        <v>124</v>
      </c>
      <c r="E199" s="41"/>
      <c r="F199" s="235" t="s">
        <v>271</v>
      </c>
      <c r="G199" s="41"/>
      <c r="H199" s="41"/>
      <c r="I199" s="236"/>
      <c r="J199" s="41"/>
      <c r="K199" s="41"/>
      <c r="L199" s="45"/>
      <c r="M199" s="237"/>
      <c r="N199" s="238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124</v>
      </c>
      <c r="AU199" s="18" t="s">
        <v>82</v>
      </c>
    </row>
    <row r="200" s="2" customFormat="1" ht="37.8" customHeight="1">
      <c r="A200" s="39"/>
      <c r="B200" s="40"/>
      <c r="C200" s="220" t="s">
        <v>204</v>
      </c>
      <c r="D200" s="220" t="s">
        <v>119</v>
      </c>
      <c r="E200" s="221" t="s">
        <v>273</v>
      </c>
      <c r="F200" s="222" t="s">
        <v>274</v>
      </c>
      <c r="G200" s="223" t="s">
        <v>172</v>
      </c>
      <c r="H200" s="224">
        <v>66</v>
      </c>
      <c r="I200" s="225"/>
      <c r="J200" s="226">
        <f>ROUND(I200*H200,2)</f>
        <v>0</v>
      </c>
      <c r="K200" s="227"/>
      <c r="L200" s="45"/>
      <c r="M200" s="228" t="s">
        <v>1</v>
      </c>
      <c r="N200" s="229" t="s">
        <v>38</v>
      </c>
      <c r="O200" s="92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123</v>
      </c>
      <c r="AT200" s="232" t="s">
        <v>119</v>
      </c>
      <c r="AU200" s="232" t="s">
        <v>82</v>
      </c>
      <c r="AY200" s="18" t="s">
        <v>116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80</v>
      </c>
      <c r="BK200" s="233">
        <f>ROUND(I200*H200,2)</f>
        <v>0</v>
      </c>
      <c r="BL200" s="18" t="s">
        <v>123</v>
      </c>
      <c r="BM200" s="232" t="s">
        <v>245</v>
      </c>
    </row>
    <row r="201" s="2" customFormat="1">
      <c r="A201" s="39"/>
      <c r="B201" s="40"/>
      <c r="C201" s="41"/>
      <c r="D201" s="234" t="s">
        <v>124</v>
      </c>
      <c r="E201" s="41"/>
      <c r="F201" s="235" t="s">
        <v>274</v>
      </c>
      <c r="G201" s="41"/>
      <c r="H201" s="41"/>
      <c r="I201" s="236"/>
      <c r="J201" s="41"/>
      <c r="K201" s="41"/>
      <c r="L201" s="45"/>
      <c r="M201" s="237"/>
      <c r="N201" s="238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124</v>
      </c>
      <c r="AU201" s="18" t="s">
        <v>82</v>
      </c>
    </row>
    <row r="202" s="2" customFormat="1" ht="16.5" customHeight="1">
      <c r="A202" s="39"/>
      <c r="B202" s="40"/>
      <c r="C202" s="275" t="s">
        <v>246</v>
      </c>
      <c r="D202" s="275" t="s">
        <v>251</v>
      </c>
      <c r="E202" s="276" t="s">
        <v>277</v>
      </c>
      <c r="F202" s="277" t="s">
        <v>278</v>
      </c>
      <c r="G202" s="278" t="s">
        <v>279</v>
      </c>
      <c r="H202" s="279">
        <v>1.3200000000000001</v>
      </c>
      <c r="I202" s="280"/>
      <c r="J202" s="281">
        <f>ROUND(I202*H202,2)</f>
        <v>0</v>
      </c>
      <c r="K202" s="282"/>
      <c r="L202" s="283"/>
      <c r="M202" s="284" t="s">
        <v>1</v>
      </c>
      <c r="N202" s="285" t="s">
        <v>38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135</v>
      </c>
      <c r="AT202" s="232" t="s">
        <v>251</v>
      </c>
      <c r="AU202" s="232" t="s">
        <v>82</v>
      </c>
      <c r="AY202" s="18" t="s">
        <v>116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80</v>
      </c>
      <c r="BK202" s="233">
        <f>ROUND(I202*H202,2)</f>
        <v>0</v>
      </c>
      <c r="BL202" s="18" t="s">
        <v>123</v>
      </c>
      <c r="BM202" s="232" t="s">
        <v>249</v>
      </c>
    </row>
    <row r="203" s="2" customFormat="1">
      <c r="A203" s="39"/>
      <c r="B203" s="40"/>
      <c r="C203" s="41"/>
      <c r="D203" s="234" t="s">
        <v>124</v>
      </c>
      <c r="E203" s="41"/>
      <c r="F203" s="235" t="s">
        <v>278</v>
      </c>
      <c r="G203" s="41"/>
      <c r="H203" s="41"/>
      <c r="I203" s="236"/>
      <c r="J203" s="41"/>
      <c r="K203" s="41"/>
      <c r="L203" s="45"/>
      <c r="M203" s="237"/>
      <c r="N203" s="238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124</v>
      </c>
      <c r="AU203" s="18" t="s">
        <v>82</v>
      </c>
    </row>
    <row r="204" s="13" customFormat="1">
      <c r="A204" s="13"/>
      <c r="B204" s="243"/>
      <c r="C204" s="244"/>
      <c r="D204" s="234" t="s">
        <v>174</v>
      </c>
      <c r="E204" s="245" t="s">
        <v>1</v>
      </c>
      <c r="F204" s="246" t="s">
        <v>973</v>
      </c>
      <c r="G204" s="244"/>
      <c r="H204" s="247">
        <v>1.3200000000000001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174</v>
      </c>
      <c r="AU204" s="253" t="s">
        <v>82</v>
      </c>
      <c r="AV204" s="13" t="s">
        <v>82</v>
      </c>
      <c r="AW204" s="13" t="s">
        <v>30</v>
      </c>
      <c r="AX204" s="13" t="s">
        <v>73</v>
      </c>
      <c r="AY204" s="253" t="s">
        <v>116</v>
      </c>
    </row>
    <row r="205" s="14" customFormat="1">
      <c r="A205" s="14"/>
      <c r="B205" s="254"/>
      <c r="C205" s="255"/>
      <c r="D205" s="234" t="s">
        <v>174</v>
      </c>
      <c r="E205" s="256" t="s">
        <v>1</v>
      </c>
      <c r="F205" s="257" t="s">
        <v>176</v>
      </c>
      <c r="G205" s="255"/>
      <c r="H205" s="258">
        <v>1.3200000000000001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4" t="s">
        <v>174</v>
      </c>
      <c r="AU205" s="264" t="s">
        <v>82</v>
      </c>
      <c r="AV205" s="14" t="s">
        <v>123</v>
      </c>
      <c r="AW205" s="14" t="s">
        <v>30</v>
      </c>
      <c r="AX205" s="14" t="s">
        <v>80</v>
      </c>
      <c r="AY205" s="264" t="s">
        <v>116</v>
      </c>
    </row>
    <row r="206" s="2" customFormat="1" ht="37.8" customHeight="1">
      <c r="A206" s="39"/>
      <c r="B206" s="40"/>
      <c r="C206" s="220" t="s">
        <v>208</v>
      </c>
      <c r="D206" s="220" t="s">
        <v>119</v>
      </c>
      <c r="E206" s="221" t="s">
        <v>974</v>
      </c>
      <c r="F206" s="222" t="s">
        <v>975</v>
      </c>
      <c r="G206" s="223" t="s">
        <v>172</v>
      </c>
      <c r="H206" s="224">
        <v>122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38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123</v>
      </c>
      <c r="AT206" s="232" t="s">
        <v>119</v>
      </c>
      <c r="AU206" s="232" t="s">
        <v>82</v>
      </c>
      <c r="AY206" s="18" t="s">
        <v>116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80</v>
      </c>
      <c r="BK206" s="233">
        <f>ROUND(I206*H206,2)</f>
        <v>0</v>
      </c>
      <c r="BL206" s="18" t="s">
        <v>123</v>
      </c>
      <c r="BM206" s="232" t="s">
        <v>254</v>
      </c>
    </row>
    <row r="207" s="2" customFormat="1">
      <c r="A207" s="39"/>
      <c r="B207" s="40"/>
      <c r="C207" s="41"/>
      <c r="D207" s="234" t="s">
        <v>124</v>
      </c>
      <c r="E207" s="41"/>
      <c r="F207" s="235" t="s">
        <v>975</v>
      </c>
      <c r="G207" s="41"/>
      <c r="H207" s="41"/>
      <c r="I207" s="236"/>
      <c r="J207" s="41"/>
      <c r="K207" s="41"/>
      <c r="L207" s="45"/>
      <c r="M207" s="237"/>
      <c r="N207" s="238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124</v>
      </c>
      <c r="AU207" s="18" t="s">
        <v>82</v>
      </c>
    </row>
    <row r="208" s="2" customFormat="1" ht="16.5" customHeight="1">
      <c r="A208" s="39"/>
      <c r="B208" s="40"/>
      <c r="C208" s="275" t="s">
        <v>7</v>
      </c>
      <c r="D208" s="275" t="s">
        <v>251</v>
      </c>
      <c r="E208" s="276" t="s">
        <v>277</v>
      </c>
      <c r="F208" s="277" t="s">
        <v>278</v>
      </c>
      <c r="G208" s="278" t="s">
        <v>279</v>
      </c>
      <c r="H208" s="279">
        <v>2.4399999999999999</v>
      </c>
      <c r="I208" s="280"/>
      <c r="J208" s="281">
        <f>ROUND(I208*H208,2)</f>
        <v>0</v>
      </c>
      <c r="K208" s="282"/>
      <c r="L208" s="283"/>
      <c r="M208" s="284" t="s">
        <v>1</v>
      </c>
      <c r="N208" s="285" t="s">
        <v>38</v>
      </c>
      <c r="O208" s="92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135</v>
      </c>
      <c r="AT208" s="232" t="s">
        <v>251</v>
      </c>
      <c r="AU208" s="232" t="s">
        <v>82</v>
      </c>
      <c r="AY208" s="18" t="s">
        <v>116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80</v>
      </c>
      <c r="BK208" s="233">
        <f>ROUND(I208*H208,2)</f>
        <v>0</v>
      </c>
      <c r="BL208" s="18" t="s">
        <v>123</v>
      </c>
      <c r="BM208" s="232" t="s">
        <v>258</v>
      </c>
    </row>
    <row r="209" s="2" customFormat="1">
      <c r="A209" s="39"/>
      <c r="B209" s="40"/>
      <c r="C209" s="41"/>
      <c r="D209" s="234" t="s">
        <v>124</v>
      </c>
      <c r="E209" s="41"/>
      <c r="F209" s="235" t="s">
        <v>278</v>
      </c>
      <c r="G209" s="41"/>
      <c r="H209" s="41"/>
      <c r="I209" s="236"/>
      <c r="J209" s="41"/>
      <c r="K209" s="41"/>
      <c r="L209" s="45"/>
      <c r="M209" s="237"/>
      <c r="N209" s="238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124</v>
      </c>
      <c r="AU209" s="18" t="s">
        <v>82</v>
      </c>
    </row>
    <row r="210" s="13" customFormat="1">
      <c r="A210" s="13"/>
      <c r="B210" s="243"/>
      <c r="C210" s="244"/>
      <c r="D210" s="234" t="s">
        <v>174</v>
      </c>
      <c r="E210" s="245" t="s">
        <v>1</v>
      </c>
      <c r="F210" s="246" t="s">
        <v>976</v>
      </c>
      <c r="G210" s="244"/>
      <c r="H210" s="247">
        <v>2.4399999999999999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174</v>
      </c>
      <c r="AU210" s="253" t="s">
        <v>82</v>
      </c>
      <c r="AV210" s="13" t="s">
        <v>82</v>
      </c>
      <c r="AW210" s="13" t="s">
        <v>30</v>
      </c>
      <c r="AX210" s="13" t="s">
        <v>73</v>
      </c>
      <c r="AY210" s="253" t="s">
        <v>116</v>
      </c>
    </row>
    <row r="211" s="14" customFormat="1">
      <c r="A211" s="14"/>
      <c r="B211" s="254"/>
      <c r="C211" s="255"/>
      <c r="D211" s="234" t="s">
        <v>174</v>
      </c>
      <c r="E211" s="256" t="s">
        <v>1</v>
      </c>
      <c r="F211" s="257" t="s">
        <v>176</v>
      </c>
      <c r="G211" s="255"/>
      <c r="H211" s="258">
        <v>2.4399999999999999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174</v>
      </c>
      <c r="AU211" s="264" t="s">
        <v>82</v>
      </c>
      <c r="AV211" s="14" t="s">
        <v>123</v>
      </c>
      <c r="AW211" s="14" t="s">
        <v>30</v>
      </c>
      <c r="AX211" s="14" t="s">
        <v>80</v>
      </c>
      <c r="AY211" s="264" t="s">
        <v>116</v>
      </c>
    </row>
    <row r="212" s="12" customFormat="1" ht="22.8" customHeight="1">
      <c r="A212" s="12"/>
      <c r="B212" s="204"/>
      <c r="C212" s="205"/>
      <c r="D212" s="206" t="s">
        <v>72</v>
      </c>
      <c r="E212" s="218" t="s">
        <v>82</v>
      </c>
      <c r="F212" s="218" t="s">
        <v>977</v>
      </c>
      <c r="G212" s="205"/>
      <c r="H212" s="205"/>
      <c r="I212" s="208"/>
      <c r="J212" s="219">
        <f>BK212</f>
        <v>0</v>
      </c>
      <c r="K212" s="205"/>
      <c r="L212" s="210"/>
      <c r="M212" s="211"/>
      <c r="N212" s="212"/>
      <c r="O212" s="212"/>
      <c r="P212" s="213">
        <f>SUM(P213:P232)</f>
        <v>0</v>
      </c>
      <c r="Q212" s="212"/>
      <c r="R212" s="213">
        <f>SUM(R213:R232)</f>
        <v>0</v>
      </c>
      <c r="S212" s="212"/>
      <c r="T212" s="214">
        <f>SUM(T213:T232)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5" t="s">
        <v>80</v>
      </c>
      <c r="AT212" s="216" t="s">
        <v>72</v>
      </c>
      <c r="AU212" s="216" t="s">
        <v>80</v>
      </c>
      <c r="AY212" s="215" t="s">
        <v>116</v>
      </c>
      <c r="BK212" s="217">
        <f>SUM(BK213:BK232)</f>
        <v>0</v>
      </c>
    </row>
    <row r="213" s="2" customFormat="1" ht="16.5" customHeight="1">
      <c r="A213" s="39"/>
      <c r="B213" s="40"/>
      <c r="C213" s="220" t="s">
        <v>213</v>
      </c>
      <c r="D213" s="220" t="s">
        <v>119</v>
      </c>
      <c r="E213" s="221" t="s">
        <v>978</v>
      </c>
      <c r="F213" s="222" t="s">
        <v>979</v>
      </c>
      <c r="G213" s="223" t="s">
        <v>196</v>
      </c>
      <c r="H213" s="224">
        <v>4.3289999999999997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38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123</v>
      </c>
      <c r="AT213" s="232" t="s">
        <v>119</v>
      </c>
      <c r="AU213" s="232" t="s">
        <v>82</v>
      </c>
      <c r="AY213" s="18" t="s">
        <v>116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80</v>
      </c>
      <c r="BK213" s="233">
        <f>ROUND(I213*H213,2)</f>
        <v>0</v>
      </c>
      <c r="BL213" s="18" t="s">
        <v>123</v>
      </c>
      <c r="BM213" s="232" t="s">
        <v>268</v>
      </c>
    </row>
    <row r="214" s="2" customFormat="1">
      <c r="A214" s="39"/>
      <c r="B214" s="40"/>
      <c r="C214" s="41"/>
      <c r="D214" s="234" t="s">
        <v>124</v>
      </c>
      <c r="E214" s="41"/>
      <c r="F214" s="235" t="s">
        <v>979</v>
      </c>
      <c r="G214" s="41"/>
      <c r="H214" s="41"/>
      <c r="I214" s="236"/>
      <c r="J214" s="41"/>
      <c r="K214" s="41"/>
      <c r="L214" s="45"/>
      <c r="M214" s="237"/>
      <c r="N214" s="238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124</v>
      </c>
      <c r="AU214" s="18" t="s">
        <v>82</v>
      </c>
    </row>
    <row r="215" s="13" customFormat="1">
      <c r="A215" s="13"/>
      <c r="B215" s="243"/>
      <c r="C215" s="244"/>
      <c r="D215" s="234" t="s">
        <v>174</v>
      </c>
      <c r="E215" s="245" t="s">
        <v>1</v>
      </c>
      <c r="F215" s="246" t="s">
        <v>980</v>
      </c>
      <c r="G215" s="244"/>
      <c r="H215" s="247">
        <v>4.3289999999999997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3" t="s">
        <v>174</v>
      </c>
      <c r="AU215" s="253" t="s">
        <v>82</v>
      </c>
      <c r="AV215" s="13" t="s">
        <v>82</v>
      </c>
      <c r="AW215" s="13" t="s">
        <v>30</v>
      </c>
      <c r="AX215" s="13" t="s">
        <v>73</v>
      </c>
      <c r="AY215" s="253" t="s">
        <v>116</v>
      </c>
    </row>
    <row r="216" s="14" customFormat="1">
      <c r="A216" s="14"/>
      <c r="B216" s="254"/>
      <c r="C216" s="255"/>
      <c r="D216" s="234" t="s">
        <v>174</v>
      </c>
      <c r="E216" s="256" t="s">
        <v>1</v>
      </c>
      <c r="F216" s="257" t="s">
        <v>176</v>
      </c>
      <c r="G216" s="255"/>
      <c r="H216" s="258">
        <v>4.3289999999999997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4" t="s">
        <v>174</v>
      </c>
      <c r="AU216" s="264" t="s">
        <v>82</v>
      </c>
      <c r="AV216" s="14" t="s">
        <v>123</v>
      </c>
      <c r="AW216" s="14" t="s">
        <v>30</v>
      </c>
      <c r="AX216" s="14" t="s">
        <v>80</v>
      </c>
      <c r="AY216" s="264" t="s">
        <v>116</v>
      </c>
    </row>
    <row r="217" s="2" customFormat="1" ht="37.8" customHeight="1">
      <c r="A217" s="39"/>
      <c r="B217" s="40"/>
      <c r="C217" s="220" t="s">
        <v>269</v>
      </c>
      <c r="D217" s="220" t="s">
        <v>119</v>
      </c>
      <c r="E217" s="221" t="s">
        <v>981</v>
      </c>
      <c r="F217" s="222" t="s">
        <v>982</v>
      </c>
      <c r="G217" s="223" t="s">
        <v>172</v>
      </c>
      <c r="H217" s="224">
        <v>288.60000000000002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38</v>
      </c>
      <c r="O217" s="92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123</v>
      </c>
      <c r="AT217" s="232" t="s">
        <v>119</v>
      </c>
      <c r="AU217" s="232" t="s">
        <v>82</v>
      </c>
      <c r="AY217" s="18" t="s">
        <v>116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80</v>
      </c>
      <c r="BK217" s="233">
        <f>ROUND(I217*H217,2)</f>
        <v>0</v>
      </c>
      <c r="BL217" s="18" t="s">
        <v>123</v>
      </c>
      <c r="BM217" s="232" t="s">
        <v>272</v>
      </c>
    </row>
    <row r="218" s="2" customFormat="1">
      <c r="A218" s="39"/>
      <c r="B218" s="40"/>
      <c r="C218" s="41"/>
      <c r="D218" s="234" t="s">
        <v>124</v>
      </c>
      <c r="E218" s="41"/>
      <c r="F218" s="235" t="s">
        <v>982</v>
      </c>
      <c r="G218" s="41"/>
      <c r="H218" s="41"/>
      <c r="I218" s="236"/>
      <c r="J218" s="41"/>
      <c r="K218" s="41"/>
      <c r="L218" s="45"/>
      <c r="M218" s="237"/>
      <c r="N218" s="238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124</v>
      </c>
      <c r="AU218" s="18" t="s">
        <v>82</v>
      </c>
    </row>
    <row r="219" s="13" customFormat="1">
      <c r="A219" s="13"/>
      <c r="B219" s="243"/>
      <c r="C219" s="244"/>
      <c r="D219" s="234" t="s">
        <v>174</v>
      </c>
      <c r="E219" s="245" t="s">
        <v>1</v>
      </c>
      <c r="F219" s="246" t="s">
        <v>983</v>
      </c>
      <c r="G219" s="244"/>
      <c r="H219" s="247">
        <v>288.60000000000002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3" t="s">
        <v>174</v>
      </c>
      <c r="AU219" s="253" t="s">
        <v>82</v>
      </c>
      <c r="AV219" s="13" t="s">
        <v>82</v>
      </c>
      <c r="AW219" s="13" t="s">
        <v>30</v>
      </c>
      <c r="AX219" s="13" t="s">
        <v>73</v>
      </c>
      <c r="AY219" s="253" t="s">
        <v>116</v>
      </c>
    </row>
    <row r="220" s="14" customFormat="1">
      <c r="A220" s="14"/>
      <c r="B220" s="254"/>
      <c r="C220" s="255"/>
      <c r="D220" s="234" t="s">
        <v>174</v>
      </c>
      <c r="E220" s="256" t="s">
        <v>1</v>
      </c>
      <c r="F220" s="257" t="s">
        <v>176</v>
      </c>
      <c r="G220" s="255"/>
      <c r="H220" s="258">
        <v>288.60000000000002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4" t="s">
        <v>174</v>
      </c>
      <c r="AU220" s="264" t="s">
        <v>82</v>
      </c>
      <c r="AV220" s="14" t="s">
        <v>123</v>
      </c>
      <c r="AW220" s="14" t="s">
        <v>30</v>
      </c>
      <c r="AX220" s="14" t="s">
        <v>80</v>
      </c>
      <c r="AY220" s="264" t="s">
        <v>116</v>
      </c>
    </row>
    <row r="221" s="2" customFormat="1" ht="24.15" customHeight="1">
      <c r="A221" s="39"/>
      <c r="B221" s="40"/>
      <c r="C221" s="275" t="s">
        <v>217</v>
      </c>
      <c r="D221" s="275" t="s">
        <v>251</v>
      </c>
      <c r="E221" s="276" t="s">
        <v>984</v>
      </c>
      <c r="F221" s="277" t="s">
        <v>985</v>
      </c>
      <c r="G221" s="278" t="s">
        <v>172</v>
      </c>
      <c r="H221" s="279">
        <v>331.88999999999999</v>
      </c>
      <c r="I221" s="280"/>
      <c r="J221" s="281">
        <f>ROUND(I221*H221,2)</f>
        <v>0</v>
      </c>
      <c r="K221" s="282"/>
      <c r="L221" s="283"/>
      <c r="M221" s="284" t="s">
        <v>1</v>
      </c>
      <c r="N221" s="285" t="s">
        <v>38</v>
      </c>
      <c r="O221" s="92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135</v>
      </c>
      <c r="AT221" s="232" t="s">
        <v>251</v>
      </c>
      <c r="AU221" s="232" t="s">
        <v>82</v>
      </c>
      <c r="AY221" s="18" t="s">
        <v>116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80</v>
      </c>
      <c r="BK221" s="233">
        <f>ROUND(I221*H221,2)</f>
        <v>0</v>
      </c>
      <c r="BL221" s="18" t="s">
        <v>123</v>
      </c>
      <c r="BM221" s="232" t="s">
        <v>275</v>
      </c>
    </row>
    <row r="222" s="2" customFormat="1">
      <c r="A222" s="39"/>
      <c r="B222" s="40"/>
      <c r="C222" s="41"/>
      <c r="D222" s="234" t="s">
        <v>124</v>
      </c>
      <c r="E222" s="41"/>
      <c r="F222" s="235" t="s">
        <v>985</v>
      </c>
      <c r="G222" s="41"/>
      <c r="H222" s="41"/>
      <c r="I222" s="236"/>
      <c r="J222" s="41"/>
      <c r="K222" s="41"/>
      <c r="L222" s="45"/>
      <c r="M222" s="237"/>
      <c r="N222" s="238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124</v>
      </c>
      <c r="AU222" s="18" t="s">
        <v>82</v>
      </c>
    </row>
    <row r="223" s="13" customFormat="1">
      <c r="A223" s="13"/>
      <c r="B223" s="243"/>
      <c r="C223" s="244"/>
      <c r="D223" s="234" t="s">
        <v>174</v>
      </c>
      <c r="E223" s="245" t="s">
        <v>1</v>
      </c>
      <c r="F223" s="246" t="s">
        <v>986</v>
      </c>
      <c r="G223" s="244"/>
      <c r="H223" s="247">
        <v>331.88999999999999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3" t="s">
        <v>174</v>
      </c>
      <c r="AU223" s="253" t="s">
        <v>82</v>
      </c>
      <c r="AV223" s="13" t="s">
        <v>82</v>
      </c>
      <c r="AW223" s="13" t="s">
        <v>30</v>
      </c>
      <c r="AX223" s="13" t="s">
        <v>73</v>
      </c>
      <c r="AY223" s="253" t="s">
        <v>116</v>
      </c>
    </row>
    <row r="224" s="14" customFormat="1">
      <c r="A224" s="14"/>
      <c r="B224" s="254"/>
      <c r="C224" s="255"/>
      <c r="D224" s="234" t="s">
        <v>174</v>
      </c>
      <c r="E224" s="256" t="s">
        <v>1</v>
      </c>
      <c r="F224" s="257" t="s">
        <v>176</v>
      </c>
      <c r="G224" s="255"/>
      <c r="H224" s="258">
        <v>331.88999999999999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4" t="s">
        <v>174</v>
      </c>
      <c r="AU224" s="264" t="s">
        <v>82</v>
      </c>
      <c r="AV224" s="14" t="s">
        <v>123</v>
      </c>
      <c r="AW224" s="14" t="s">
        <v>30</v>
      </c>
      <c r="AX224" s="14" t="s">
        <v>80</v>
      </c>
      <c r="AY224" s="264" t="s">
        <v>116</v>
      </c>
    </row>
    <row r="225" s="2" customFormat="1" ht="24.15" customHeight="1">
      <c r="A225" s="39"/>
      <c r="B225" s="40"/>
      <c r="C225" s="220" t="s">
        <v>276</v>
      </c>
      <c r="D225" s="220" t="s">
        <v>119</v>
      </c>
      <c r="E225" s="221" t="s">
        <v>987</v>
      </c>
      <c r="F225" s="222" t="s">
        <v>988</v>
      </c>
      <c r="G225" s="223" t="s">
        <v>192</v>
      </c>
      <c r="H225" s="224">
        <v>144.30000000000001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38</v>
      </c>
      <c r="O225" s="92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123</v>
      </c>
      <c r="AT225" s="232" t="s">
        <v>119</v>
      </c>
      <c r="AU225" s="232" t="s">
        <v>82</v>
      </c>
      <c r="AY225" s="18" t="s">
        <v>116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80</v>
      </c>
      <c r="BK225" s="233">
        <f>ROUND(I225*H225,2)</f>
        <v>0</v>
      </c>
      <c r="BL225" s="18" t="s">
        <v>123</v>
      </c>
      <c r="BM225" s="232" t="s">
        <v>280</v>
      </c>
    </row>
    <row r="226" s="2" customFormat="1">
      <c r="A226" s="39"/>
      <c r="B226" s="40"/>
      <c r="C226" s="41"/>
      <c r="D226" s="234" t="s">
        <v>124</v>
      </c>
      <c r="E226" s="41"/>
      <c r="F226" s="235" t="s">
        <v>988</v>
      </c>
      <c r="G226" s="41"/>
      <c r="H226" s="41"/>
      <c r="I226" s="236"/>
      <c r="J226" s="41"/>
      <c r="K226" s="41"/>
      <c r="L226" s="45"/>
      <c r="M226" s="237"/>
      <c r="N226" s="238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124</v>
      </c>
      <c r="AU226" s="18" t="s">
        <v>82</v>
      </c>
    </row>
    <row r="227" s="13" customFormat="1">
      <c r="A227" s="13"/>
      <c r="B227" s="243"/>
      <c r="C227" s="244"/>
      <c r="D227" s="234" t="s">
        <v>174</v>
      </c>
      <c r="E227" s="245" t="s">
        <v>1</v>
      </c>
      <c r="F227" s="246" t="s">
        <v>989</v>
      </c>
      <c r="G227" s="244"/>
      <c r="H227" s="247">
        <v>144.30000000000001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3" t="s">
        <v>174</v>
      </c>
      <c r="AU227" s="253" t="s">
        <v>82</v>
      </c>
      <c r="AV227" s="13" t="s">
        <v>82</v>
      </c>
      <c r="AW227" s="13" t="s">
        <v>30</v>
      </c>
      <c r="AX227" s="13" t="s">
        <v>73</v>
      </c>
      <c r="AY227" s="253" t="s">
        <v>116</v>
      </c>
    </row>
    <row r="228" s="14" customFormat="1">
      <c r="A228" s="14"/>
      <c r="B228" s="254"/>
      <c r="C228" s="255"/>
      <c r="D228" s="234" t="s">
        <v>174</v>
      </c>
      <c r="E228" s="256" t="s">
        <v>1</v>
      </c>
      <c r="F228" s="257" t="s">
        <v>176</v>
      </c>
      <c r="G228" s="255"/>
      <c r="H228" s="258">
        <v>144.30000000000001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4" t="s">
        <v>174</v>
      </c>
      <c r="AU228" s="264" t="s">
        <v>82</v>
      </c>
      <c r="AV228" s="14" t="s">
        <v>123</v>
      </c>
      <c r="AW228" s="14" t="s">
        <v>30</v>
      </c>
      <c r="AX228" s="14" t="s">
        <v>80</v>
      </c>
      <c r="AY228" s="264" t="s">
        <v>116</v>
      </c>
    </row>
    <row r="229" s="2" customFormat="1" ht="44.25" customHeight="1">
      <c r="A229" s="39"/>
      <c r="B229" s="40"/>
      <c r="C229" s="220" t="s">
        <v>225</v>
      </c>
      <c r="D229" s="220" t="s">
        <v>119</v>
      </c>
      <c r="E229" s="221" t="s">
        <v>990</v>
      </c>
      <c r="F229" s="222" t="s">
        <v>991</v>
      </c>
      <c r="G229" s="223" t="s">
        <v>196</v>
      </c>
      <c r="H229" s="224">
        <v>22.768000000000001</v>
      </c>
      <c r="I229" s="225"/>
      <c r="J229" s="226">
        <f>ROUND(I229*H229,2)</f>
        <v>0</v>
      </c>
      <c r="K229" s="227"/>
      <c r="L229" s="45"/>
      <c r="M229" s="228" t="s">
        <v>1</v>
      </c>
      <c r="N229" s="229" t="s">
        <v>38</v>
      </c>
      <c r="O229" s="92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123</v>
      </c>
      <c r="AT229" s="232" t="s">
        <v>119</v>
      </c>
      <c r="AU229" s="232" t="s">
        <v>82</v>
      </c>
      <c r="AY229" s="18" t="s">
        <v>116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80</v>
      </c>
      <c r="BK229" s="233">
        <f>ROUND(I229*H229,2)</f>
        <v>0</v>
      </c>
      <c r="BL229" s="18" t="s">
        <v>123</v>
      </c>
      <c r="BM229" s="232" t="s">
        <v>285</v>
      </c>
    </row>
    <row r="230" s="2" customFormat="1">
      <c r="A230" s="39"/>
      <c r="B230" s="40"/>
      <c r="C230" s="41"/>
      <c r="D230" s="234" t="s">
        <v>124</v>
      </c>
      <c r="E230" s="41"/>
      <c r="F230" s="235" t="s">
        <v>991</v>
      </c>
      <c r="G230" s="41"/>
      <c r="H230" s="41"/>
      <c r="I230" s="236"/>
      <c r="J230" s="41"/>
      <c r="K230" s="41"/>
      <c r="L230" s="45"/>
      <c r="M230" s="237"/>
      <c r="N230" s="238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124</v>
      </c>
      <c r="AU230" s="18" t="s">
        <v>82</v>
      </c>
    </row>
    <row r="231" s="13" customFormat="1">
      <c r="A231" s="13"/>
      <c r="B231" s="243"/>
      <c r="C231" s="244"/>
      <c r="D231" s="234" t="s">
        <v>174</v>
      </c>
      <c r="E231" s="245" t="s">
        <v>1</v>
      </c>
      <c r="F231" s="246" t="s">
        <v>992</v>
      </c>
      <c r="G231" s="244"/>
      <c r="H231" s="247">
        <v>22.768000000000001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3" t="s">
        <v>174</v>
      </c>
      <c r="AU231" s="253" t="s">
        <v>82</v>
      </c>
      <c r="AV231" s="13" t="s">
        <v>82</v>
      </c>
      <c r="AW231" s="13" t="s">
        <v>30</v>
      </c>
      <c r="AX231" s="13" t="s">
        <v>73</v>
      </c>
      <c r="AY231" s="253" t="s">
        <v>116</v>
      </c>
    </row>
    <row r="232" s="14" customFormat="1">
      <c r="A232" s="14"/>
      <c r="B232" s="254"/>
      <c r="C232" s="255"/>
      <c r="D232" s="234" t="s">
        <v>174</v>
      </c>
      <c r="E232" s="256" t="s">
        <v>1</v>
      </c>
      <c r="F232" s="257" t="s">
        <v>176</v>
      </c>
      <c r="G232" s="255"/>
      <c r="H232" s="258">
        <v>22.768000000000001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4" t="s">
        <v>174</v>
      </c>
      <c r="AU232" s="264" t="s">
        <v>82</v>
      </c>
      <c r="AV232" s="14" t="s">
        <v>123</v>
      </c>
      <c r="AW232" s="14" t="s">
        <v>30</v>
      </c>
      <c r="AX232" s="14" t="s">
        <v>80</v>
      </c>
      <c r="AY232" s="264" t="s">
        <v>116</v>
      </c>
    </row>
    <row r="233" s="12" customFormat="1" ht="22.8" customHeight="1">
      <c r="A233" s="12"/>
      <c r="B233" s="204"/>
      <c r="C233" s="205"/>
      <c r="D233" s="206" t="s">
        <v>72</v>
      </c>
      <c r="E233" s="218" t="s">
        <v>115</v>
      </c>
      <c r="F233" s="218" t="s">
        <v>293</v>
      </c>
      <c r="G233" s="205"/>
      <c r="H233" s="205"/>
      <c r="I233" s="208"/>
      <c r="J233" s="219">
        <f>BK233</f>
        <v>0</v>
      </c>
      <c r="K233" s="205"/>
      <c r="L233" s="210"/>
      <c r="M233" s="211"/>
      <c r="N233" s="212"/>
      <c r="O233" s="212"/>
      <c r="P233" s="213">
        <f>SUM(P234:P265)</f>
        <v>0</v>
      </c>
      <c r="Q233" s="212"/>
      <c r="R233" s="213">
        <f>SUM(R234:R265)</f>
        <v>0</v>
      </c>
      <c r="S233" s="212"/>
      <c r="T233" s="214">
        <f>SUM(T234:T265)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5" t="s">
        <v>80</v>
      </c>
      <c r="AT233" s="216" t="s">
        <v>72</v>
      </c>
      <c r="AU233" s="216" t="s">
        <v>80</v>
      </c>
      <c r="AY233" s="215" t="s">
        <v>116</v>
      </c>
      <c r="BK233" s="217">
        <f>SUM(BK234:BK265)</f>
        <v>0</v>
      </c>
    </row>
    <row r="234" s="2" customFormat="1" ht="37.8" customHeight="1">
      <c r="A234" s="39"/>
      <c r="B234" s="40"/>
      <c r="C234" s="220" t="s">
        <v>288</v>
      </c>
      <c r="D234" s="220" t="s">
        <v>119</v>
      </c>
      <c r="E234" s="221" t="s">
        <v>993</v>
      </c>
      <c r="F234" s="222" t="s">
        <v>994</v>
      </c>
      <c r="G234" s="223" t="s">
        <v>172</v>
      </c>
      <c r="H234" s="224">
        <v>182.46199999999999</v>
      </c>
      <c r="I234" s="225"/>
      <c r="J234" s="226">
        <f>ROUND(I234*H234,2)</f>
        <v>0</v>
      </c>
      <c r="K234" s="227"/>
      <c r="L234" s="45"/>
      <c r="M234" s="228" t="s">
        <v>1</v>
      </c>
      <c r="N234" s="229" t="s">
        <v>38</v>
      </c>
      <c r="O234" s="92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2" t="s">
        <v>123</v>
      </c>
      <c r="AT234" s="232" t="s">
        <v>119</v>
      </c>
      <c r="AU234" s="232" t="s">
        <v>82</v>
      </c>
      <c r="AY234" s="18" t="s">
        <v>116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80</v>
      </c>
      <c r="BK234" s="233">
        <f>ROUND(I234*H234,2)</f>
        <v>0</v>
      </c>
      <c r="BL234" s="18" t="s">
        <v>123</v>
      </c>
      <c r="BM234" s="232" t="s">
        <v>291</v>
      </c>
    </row>
    <row r="235" s="2" customFormat="1">
      <c r="A235" s="39"/>
      <c r="B235" s="40"/>
      <c r="C235" s="41"/>
      <c r="D235" s="234" t="s">
        <v>124</v>
      </c>
      <c r="E235" s="41"/>
      <c r="F235" s="235" t="s">
        <v>994</v>
      </c>
      <c r="G235" s="41"/>
      <c r="H235" s="41"/>
      <c r="I235" s="236"/>
      <c r="J235" s="41"/>
      <c r="K235" s="41"/>
      <c r="L235" s="45"/>
      <c r="M235" s="237"/>
      <c r="N235" s="238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124</v>
      </c>
      <c r="AU235" s="18" t="s">
        <v>82</v>
      </c>
    </row>
    <row r="236" s="15" customFormat="1">
      <c r="A236" s="15"/>
      <c r="B236" s="265"/>
      <c r="C236" s="266"/>
      <c r="D236" s="234" t="s">
        <v>174</v>
      </c>
      <c r="E236" s="267" t="s">
        <v>1</v>
      </c>
      <c r="F236" s="268" t="s">
        <v>995</v>
      </c>
      <c r="G236" s="266"/>
      <c r="H236" s="267" t="s">
        <v>1</v>
      </c>
      <c r="I236" s="269"/>
      <c r="J236" s="266"/>
      <c r="K236" s="266"/>
      <c r="L236" s="270"/>
      <c r="M236" s="271"/>
      <c r="N236" s="272"/>
      <c r="O236" s="272"/>
      <c r="P236" s="272"/>
      <c r="Q236" s="272"/>
      <c r="R236" s="272"/>
      <c r="S236" s="272"/>
      <c r="T236" s="27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4" t="s">
        <v>174</v>
      </c>
      <c r="AU236" s="274" t="s">
        <v>82</v>
      </c>
      <c r="AV236" s="15" t="s">
        <v>80</v>
      </c>
      <c r="AW236" s="15" t="s">
        <v>30</v>
      </c>
      <c r="AX236" s="15" t="s">
        <v>73</v>
      </c>
      <c r="AY236" s="274" t="s">
        <v>116</v>
      </c>
    </row>
    <row r="237" s="13" customFormat="1">
      <c r="A237" s="13"/>
      <c r="B237" s="243"/>
      <c r="C237" s="244"/>
      <c r="D237" s="234" t="s">
        <v>174</v>
      </c>
      <c r="E237" s="245" t="s">
        <v>1</v>
      </c>
      <c r="F237" s="246" t="s">
        <v>996</v>
      </c>
      <c r="G237" s="244"/>
      <c r="H237" s="247">
        <v>32.219999999999999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3" t="s">
        <v>174</v>
      </c>
      <c r="AU237" s="253" t="s">
        <v>82</v>
      </c>
      <c r="AV237" s="13" t="s">
        <v>82</v>
      </c>
      <c r="AW237" s="13" t="s">
        <v>30</v>
      </c>
      <c r="AX237" s="13" t="s">
        <v>73</v>
      </c>
      <c r="AY237" s="253" t="s">
        <v>116</v>
      </c>
    </row>
    <row r="238" s="13" customFormat="1">
      <c r="A238" s="13"/>
      <c r="B238" s="243"/>
      <c r="C238" s="244"/>
      <c r="D238" s="234" t="s">
        <v>174</v>
      </c>
      <c r="E238" s="245" t="s">
        <v>1</v>
      </c>
      <c r="F238" s="246" t="s">
        <v>997</v>
      </c>
      <c r="G238" s="244"/>
      <c r="H238" s="247">
        <v>32.835000000000001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174</v>
      </c>
      <c r="AU238" s="253" t="s">
        <v>82</v>
      </c>
      <c r="AV238" s="13" t="s">
        <v>82</v>
      </c>
      <c r="AW238" s="13" t="s">
        <v>30</v>
      </c>
      <c r="AX238" s="13" t="s">
        <v>73</v>
      </c>
      <c r="AY238" s="253" t="s">
        <v>116</v>
      </c>
    </row>
    <row r="239" s="13" customFormat="1">
      <c r="A239" s="13"/>
      <c r="B239" s="243"/>
      <c r="C239" s="244"/>
      <c r="D239" s="234" t="s">
        <v>174</v>
      </c>
      <c r="E239" s="245" t="s">
        <v>1</v>
      </c>
      <c r="F239" s="246" t="s">
        <v>998</v>
      </c>
      <c r="G239" s="244"/>
      <c r="H239" s="247">
        <v>7.0259999999999998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3" t="s">
        <v>174</v>
      </c>
      <c r="AU239" s="253" t="s">
        <v>82</v>
      </c>
      <c r="AV239" s="13" t="s">
        <v>82</v>
      </c>
      <c r="AW239" s="13" t="s">
        <v>30</v>
      </c>
      <c r="AX239" s="13" t="s">
        <v>73</v>
      </c>
      <c r="AY239" s="253" t="s">
        <v>116</v>
      </c>
    </row>
    <row r="240" s="13" customFormat="1">
      <c r="A240" s="13"/>
      <c r="B240" s="243"/>
      <c r="C240" s="244"/>
      <c r="D240" s="234" t="s">
        <v>174</v>
      </c>
      <c r="E240" s="245" t="s">
        <v>1</v>
      </c>
      <c r="F240" s="246" t="s">
        <v>999</v>
      </c>
      <c r="G240" s="244"/>
      <c r="H240" s="247">
        <v>9.2550000000000008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3" t="s">
        <v>174</v>
      </c>
      <c r="AU240" s="253" t="s">
        <v>82</v>
      </c>
      <c r="AV240" s="13" t="s">
        <v>82</v>
      </c>
      <c r="AW240" s="13" t="s">
        <v>30</v>
      </c>
      <c r="AX240" s="13" t="s">
        <v>73</v>
      </c>
      <c r="AY240" s="253" t="s">
        <v>116</v>
      </c>
    </row>
    <row r="241" s="13" customFormat="1">
      <c r="A241" s="13"/>
      <c r="B241" s="243"/>
      <c r="C241" s="244"/>
      <c r="D241" s="234" t="s">
        <v>174</v>
      </c>
      <c r="E241" s="245" t="s">
        <v>1</v>
      </c>
      <c r="F241" s="246" t="s">
        <v>1000</v>
      </c>
      <c r="G241" s="244"/>
      <c r="H241" s="247">
        <v>4.524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174</v>
      </c>
      <c r="AU241" s="253" t="s">
        <v>82</v>
      </c>
      <c r="AV241" s="13" t="s">
        <v>82</v>
      </c>
      <c r="AW241" s="13" t="s">
        <v>30</v>
      </c>
      <c r="AX241" s="13" t="s">
        <v>73</v>
      </c>
      <c r="AY241" s="253" t="s">
        <v>116</v>
      </c>
    </row>
    <row r="242" s="13" customFormat="1">
      <c r="A242" s="13"/>
      <c r="B242" s="243"/>
      <c r="C242" s="244"/>
      <c r="D242" s="234" t="s">
        <v>174</v>
      </c>
      <c r="E242" s="245" t="s">
        <v>1</v>
      </c>
      <c r="F242" s="246" t="s">
        <v>1001</v>
      </c>
      <c r="G242" s="244"/>
      <c r="H242" s="247">
        <v>12.869999999999999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3" t="s">
        <v>174</v>
      </c>
      <c r="AU242" s="253" t="s">
        <v>82</v>
      </c>
      <c r="AV242" s="13" t="s">
        <v>82</v>
      </c>
      <c r="AW242" s="13" t="s">
        <v>30</v>
      </c>
      <c r="AX242" s="13" t="s">
        <v>73</v>
      </c>
      <c r="AY242" s="253" t="s">
        <v>116</v>
      </c>
    </row>
    <row r="243" s="13" customFormat="1">
      <c r="A243" s="13"/>
      <c r="B243" s="243"/>
      <c r="C243" s="244"/>
      <c r="D243" s="234" t="s">
        <v>174</v>
      </c>
      <c r="E243" s="245" t="s">
        <v>1</v>
      </c>
      <c r="F243" s="246" t="s">
        <v>1002</v>
      </c>
      <c r="G243" s="244"/>
      <c r="H243" s="247">
        <v>62.576999999999998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3" t="s">
        <v>174</v>
      </c>
      <c r="AU243" s="253" t="s">
        <v>82</v>
      </c>
      <c r="AV243" s="13" t="s">
        <v>82</v>
      </c>
      <c r="AW243" s="13" t="s">
        <v>30</v>
      </c>
      <c r="AX243" s="13" t="s">
        <v>73</v>
      </c>
      <c r="AY243" s="253" t="s">
        <v>116</v>
      </c>
    </row>
    <row r="244" s="15" customFormat="1">
      <c r="A244" s="15"/>
      <c r="B244" s="265"/>
      <c r="C244" s="266"/>
      <c r="D244" s="234" t="s">
        <v>174</v>
      </c>
      <c r="E244" s="267" t="s">
        <v>1</v>
      </c>
      <c r="F244" s="268" t="s">
        <v>1003</v>
      </c>
      <c r="G244" s="266"/>
      <c r="H244" s="267" t="s">
        <v>1</v>
      </c>
      <c r="I244" s="269"/>
      <c r="J244" s="266"/>
      <c r="K244" s="266"/>
      <c r="L244" s="270"/>
      <c r="M244" s="271"/>
      <c r="N244" s="272"/>
      <c r="O244" s="272"/>
      <c r="P244" s="272"/>
      <c r="Q244" s="272"/>
      <c r="R244" s="272"/>
      <c r="S244" s="272"/>
      <c r="T244" s="27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4" t="s">
        <v>174</v>
      </c>
      <c r="AU244" s="274" t="s">
        <v>82</v>
      </c>
      <c r="AV244" s="15" t="s">
        <v>80</v>
      </c>
      <c r="AW244" s="15" t="s">
        <v>30</v>
      </c>
      <c r="AX244" s="15" t="s">
        <v>73</v>
      </c>
      <c r="AY244" s="274" t="s">
        <v>116</v>
      </c>
    </row>
    <row r="245" s="13" customFormat="1">
      <c r="A245" s="13"/>
      <c r="B245" s="243"/>
      <c r="C245" s="244"/>
      <c r="D245" s="234" t="s">
        <v>174</v>
      </c>
      <c r="E245" s="245" t="s">
        <v>1</v>
      </c>
      <c r="F245" s="246" t="s">
        <v>1004</v>
      </c>
      <c r="G245" s="244"/>
      <c r="H245" s="247">
        <v>21.155000000000001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3" t="s">
        <v>174</v>
      </c>
      <c r="AU245" s="253" t="s">
        <v>82</v>
      </c>
      <c r="AV245" s="13" t="s">
        <v>82</v>
      </c>
      <c r="AW245" s="13" t="s">
        <v>30</v>
      </c>
      <c r="AX245" s="13" t="s">
        <v>73</v>
      </c>
      <c r="AY245" s="253" t="s">
        <v>116</v>
      </c>
    </row>
    <row r="246" s="14" customFormat="1">
      <c r="A246" s="14"/>
      <c r="B246" s="254"/>
      <c r="C246" s="255"/>
      <c r="D246" s="234" t="s">
        <v>174</v>
      </c>
      <c r="E246" s="256" t="s">
        <v>1</v>
      </c>
      <c r="F246" s="257" t="s">
        <v>176</v>
      </c>
      <c r="G246" s="255"/>
      <c r="H246" s="258">
        <v>182.46200000000002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4" t="s">
        <v>174</v>
      </c>
      <c r="AU246" s="264" t="s">
        <v>82</v>
      </c>
      <c r="AV246" s="14" t="s">
        <v>123</v>
      </c>
      <c r="AW246" s="14" t="s">
        <v>30</v>
      </c>
      <c r="AX246" s="14" t="s">
        <v>80</v>
      </c>
      <c r="AY246" s="264" t="s">
        <v>116</v>
      </c>
    </row>
    <row r="247" s="2" customFormat="1" ht="76.35" customHeight="1">
      <c r="A247" s="39"/>
      <c r="B247" s="40"/>
      <c r="C247" s="220" t="s">
        <v>228</v>
      </c>
      <c r="D247" s="220" t="s">
        <v>119</v>
      </c>
      <c r="E247" s="221" t="s">
        <v>1005</v>
      </c>
      <c r="F247" s="222" t="s">
        <v>1006</v>
      </c>
      <c r="G247" s="223" t="s">
        <v>172</v>
      </c>
      <c r="H247" s="224">
        <v>182.46199999999999</v>
      </c>
      <c r="I247" s="225"/>
      <c r="J247" s="226">
        <f>ROUND(I247*H247,2)</f>
        <v>0</v>
      </c>
      <c r="K247" s="227"/>
      <c r="L247" s="45"/>
      <c r="M247" s="228" t="s">
        <v>1</v>
      </c>
      <c r="N247" s="229" t="s">
        <v>38</v>
      </c>
      <c r="O247" s="92"/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2" t="s">
        <v>123</v>
      </c>
      <c r="AT247" s="232" t="s">
        <v>119</v>
      </c>
      <c r="AU247" s="232" t="s">
        <v>82</v>
      </c>
      <c r="AY247" s="18" t="s">
        <v>116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8" t="s">
        <v>80</v>
      </c>
      <c r="BK247" s="233">
        <f>ROUND(I247*H247,2)</f>
        <v>0</v>
      </c>
      <c r="BL247" s="18" t="s">
        <v>123</v>
      </c>
      <c r="BM247" s="232" t="s">
        <v>296</v>
      </c>
    </row>
    <row r="248" s="2" customFormat="1">
      <c r="A248" s="39"/>
      <c r="B248" s="40"/>
      <c r="C248" s="41"/>
      <c r="D248" s="234" t="s">
        <v>124</v>
      </c>
      <c r="E248" s="41"/>
      <c r="F248" s="235" t="s">
        <v>1007</v>
      </c>
      <c r="G248" s="41"/>
      <c r="H248" s="41"/>
      <c r="I248" s="236"/>
      <c r="J248" s="41"/>
      <c r="K248" s="41"/>
      <c r="L248" s="45"/>
      <c r="M248" s="237"/>
      <c r="N248" s="238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124</v>
      </c>
      <c r="AU248" s="18" t="s">
        <v>82</v>
      </c>
    </row>
    <row r="249" s="15" customFormat="1">
      <c r="A249" s="15"/>
      <c r="B249" s="265"/>
      <c r="C249" s="266"/>
      <c r="D249" s="234" t="s">
        <v>174</v>
      </c>
      <c r="E249" s="267" t="s">
        <v>1</v>
      </c>
      <c r="F249" s="268" t="s">
        <v>1008</v>
      </c>
      <c r="G249" s="266"/>
      <c r="H249" s="267" t="s">
        <v>1</v>
      </c>
      <c r="I249" s="269"/>
      <c r="J249" s="266"/>
      <c r="K249" s="266"/>
      <c r="L249" s="270"/>
      <c r="M249" s="271"/>
      <c r="N249" s="272"/>
      <c r="O249" s="272"/>
      <c r="P249" s="272"/>
      <c r="Q249" s="272"/>
      <c r="R249" s="272"/>
      <c r="S249" s="272"/>
      <c r="T249" s="27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4" t="s">
        <v>174</v>
      </c>
      <c r="AU249" s="274" t="s">
        <v>82</v>
      </c>
      <c r="AV249" s="15" t="s">
        <v>80</v>
      </c>
      <c r="AW249" s="15" t="s">
        <v>30</v>
      </c>
      <c r="AX249" s="15" t="s">
        <v>73</v>
      </c>
      <c r="AY249" s="274" t="s">
        <v>116</v>
      </c>
    </row>
    <row r="250" s="13" customFormat="1">
      <c r="A250" s="13"/>
      <c r="B250" s="243"/>
      <c r="C250" s="244"/>
      <c r="D250" s="234" t="s">
        <v>174</v>
      </c>
      <c r="E250" s="245" t="s">
        <v>1</v>
      </c>
      <c r="F250" s="246" t="s">
        <v>996</v>
      </c>
      <c r="G250" s="244"/>
      <c r="H250" s="247">
        <v>32.219999999999999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3" t="s">
        <v>174</v>
      </c>
      <c r="AU250" s="253" t="s">
        <v>82</v>
      </c>
      <c r="AV250" s="13" t="s">
        <v>82</v>
      </c>
      <c r="AW250" s="13" t="s">
        <v>30</v>
      </c>
      <c r="AX250" s="13" t="s">
        <v>73</v>
      </c>
      <c r="AY250" s="253" t="s">
        <v>116</v>
      </c>
    </row>
    <row r="251" s="13" customFormat="1">
      <c r="A251" s="13"/>
      <c r="B251" s="243"/>
      <c r="C251" s="244"/>
      <c r="D251" s="234" t="s">
        <v>174</v>
      </c>
      <c r="E251" s="245" t="s">
        <v>1</v>
      </c>
      <c r="F251" s="246" t="s">
        <v>997</v>
      </c>
      <c r="G251" s="244"/>
      <c r="H251" s="247">
        <v>32.835000000000001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3" t="s">
        <v>174</v>
      </c>
      <c r="AU251" s="253" t="s">
        <v>82</v>
      </c>
      <c r="AV251" s="13" t="s">
        <v>82</v>
      </c>
      <c r="AW251" s="13" t="s">
        <v>30</v>
      </c>
      <c r="AX251" s="13" t="s">
        <v>73</v>
      </c>
      <c r="AY251" s="253" t="s">
        <v>116</v>
      </c>
    </row>
    <row r="252" s="13" customFormat="1">
      <c r="A252" s="13"/>
      <c r="B252" s="243"/>
      <c r="C252" s="244"/>
      <c r="D252" s="234" t="s">
        <v>174</v>
      </c>
      <c r="E252" s="245" t="s">
        <v>1</v>
      </c>
      <c r="F252" s="246" t="s">
        <v>998</v>
      </c>
      <c r="G252" s="244"/>
      <c r="H252" s="247">
        <v>7.0259999999999998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3" t="s">
        <v>174</v>
      </c>
      <c r="AU252" s="253" t="s">
        <v>82</v>
      </c>
      <c r="AV252" s="13" t="s">
        <v>82</v>
      </c>
      <c r="AW252" s="13" t="s">
        <v>30</v>
      </c>
      <c r="AX252" s="13" t="s">
        <v>73</v>
      </c>
      <c r="AY252" s="253" t="s">
        <v>116</v>
      </c>
    </row>
    <row r="253" s="13" customFormat="1">
      <c r="A253" s="13"/>
      <c r="B253" s="243"/>
      <c r="C253" s="244"/>
      <c r="D253" s="234" t="s">
        <v>174</v>
      </c>
      <c r="E253" s="245" t="s">
        <v>1</v>
      </c>
      <c r="F253" s="246" t="s">
        <v>999</v>
      </c>
      <c r="G253" s="244"/>
      <c r="H253" s="247">
        <v>9.2550000000000008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3" t="s">
        <v>174</v>
      </c>
      <c r="AU253" s="253" t="s">
        <v>82</v>
      </c>
      <c r="AV253" s="13" t="s">
        <v>82</v>
      </c>
      <c r="AW253" s="13" t="s">
        <v>30</v>
      </c>
      <c r="AX253" s="13" t="s">
        <v>73</v>
      </c>
      <c r="AY253" s="253" t="s">
        <v>116</v>
      </c>
    </row>
    <row r="254" s="13" customFormat="1">
      <c r="A254" s="13"/>
      <c r="B254" s="243"/>
      <c r="C254" s="244"/>
      <c r="D254" s="234" t="s">
        <v>174</v>
      </c>
      <c r="E254" s="245" t="s">
        <v>1</v>
      </c>
      <c r="F254" s="246" t="s">
        <v>1000</v>
      </c>
      <c r="G254" s="244"/>
      <c r="H254" s="247">
        <v>4.524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174</v>
      </c>
      <c r="AU254" s="253" t="s">
        <v>82</v>
      </c>
      <c r="AV254" s="13" t="s">
        <v>82</v>
      </c>
      <c r="AW254" s="13" t="s">
        <v>30</v>
      </c>
      <c r="AX254" s="13" t="s">
        <v>73</v>
      </c>
      <c r="AY254" s="253" t="s">
        <v>116</v>
      </c>
    </row>
    <row r="255" s="13" customFormat="1">
      <c r="A255" s="13"/>
      <c r="B255" s="243"/>
      <c r="C255" s="244"/>
      <c r="D255" s="234" t="s">
        <v>174</v>
      </c>
      <c r="E255" s="245" t="s">
        <v>1</v>
      </c>
      <c r="F255" s="246" t="s">
        <v>1001</v>
      </c>
      <c r="G255" s="244"/>
      <c r="H255" s="247">
        <v>12.869999999999999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3" t="s">
        <v>174</v>
      </c>
      <c r="AU255" s="253" t="s">
        <v>82</v>
      </c>
      <c r="AV255" s="13" t="s">
        <v>82</v>
      </c>
      <c r="AW255" s="13" t="s">
        <v>30</v>
      </c>
      <c r="AX255" s="13" t="s">
        <v>73</v>
      </c>
      <c r="AY255" s="253" t="s">
        <v>116</v>
      </c>
    </row>
    <row r="256" s="13" customFormat="1">
      <c r="A256" s="13"/>
      <c r="B256" s="243"/>
      <c r="C256" s="244"/>
      <c r="D256" s="234" t="s">
        <v>174</v>
      </c>
      <c r="E256" s="245" t="s">
        <v>1</v>
      </c>
      <c r="F256" s="246" t="s">
        <v>1002</v>
      </c>
      <c r="G256" s="244"/>
      <c r="H256" s="247">
        <v>62.576999999999998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3" t="s">
        <v>174</v>
      </c>
      <c r="AU256" s="253" t="s">
        <v>82</v>
      </c>
      <c r="AV256" s="13" t="s">
        <v>82</v>
      </c>
      <c r="AW256" s="13" t="s">
        <v>30</v>
      </c>
      <c r="AX256" s="13" t="s">
        <v>73</v>
      </c>
      <c r="AY256" s="253" t="s">
        <v>116</v>
      </c>
    </row>
    <row r="257" s="16" customFormat="1">
      <c r="A257" s="16"/>
      <c r="B257" s="287"/>
      <c r="C257" s="288"/>
      <c r="D257" s="234" t="s">
        <v>174</v>
      </c>
      <c r="E257" s="289" t="s">
        <v>1</v>
      </c>
      <c r="F257" s="290" t="s">
        <v>1009</v>
      </c>
      <c r="G257" s="288"/>
      <c r="H257" s="291">
        <v>161.30700000000002</v>
      </c>
      <c r="I257" s="292"/>
      <c r="J257" s="288"/>
      <c r="K257" s="288"/>
      <c r="L257" s="293"/>
      <c r="M257" s="294"/>
      <c r="N257" s="295"/>
      <c r="O257" s="295"/>
      <c r="P257" s="295"/>
      <c r="Q257" s="295"/>
      <c r="R257" s="295"/>
      <c r="S257" s="295"/>
      <c r="T257" s="29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97" t="s">
        <v>174</v>
      </c>
      <c r="AU257" s="297" t="s">
        <v>82</v>
      </c>
      <c r="AV257" s="16" t="s">
        <v>127</v>
      </c>
      <c r="AW257" s="16" t="s">
        <v>30</v>
      </c>
      <c r="AX257" s="16" t="s">
        <v>73</v>
      </c>
      <c r="AY257" s="297" t="s">
        <v>116</v>
      </c>
    </row>
    <row r="258" s="15" customFormat="1">
      <c r="A258" s="15"/>
      <c r="B258" s="265"/>
      <c r="C258" s="266"/>
      <c r="D258" s="234" t="s">
        <v>174</v>
      </c>
      <c r="E258" s="267" t="s">
        <v>1</v>
      </c>
      <c r="F258" s="268" t="s">
        <v>1010</v>
      </c>
      <c r="G258" s="266"/>
      <c r="H258" s="267" t="s">
        <v>1</v>
      </c>
      <c r="I258" s="269"/>
      <c r="J258" s="266"/>
      <c r="K258" s="266"/>
      <c r="L258" s="270"/>
      <c r="M258" s="271"/>
      <c r="N258" s="272"/>
      <c r="O258" s="272"/>
      <c r="P258" s="272"/>
      <c r="Q258" s="272"/>
      <c r="R258" s="272"/>
      <c r="S258" s="272"/>
      <c r="T258" s="27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4" t="s">
        <v>174</v>
      </c>
      <c r="AU258" s="274" t="s">
        <v>82</v>
      </c>
      <c r="AV258" s="15" t="s">
        <v>80</v>
      </c>
      <c r="AW258" s="15" t="s">
        <v>30</v>
      </c>
      <c r="AX258" s="15" t="s">
        <v>73</v>
      </c>
      <c r="AY258" s="274" t="s">
        <v>116</v>
      </c>
    </row>
    <row r="259" s="13" customFormat="1">
      <c r="A259" s="13"/>
      <c r="B259" s="243"/>
      <c r="C259" s="244"/>
      <c r="D259" s="234" t="s">
        <v>174</v>
      </c>
      <c r="E259" s="245" t="s">
        <v>1</v>
      </c>
      <c r="F259" s="246" t="s">
        <v>1004</v>
      </c>
      <c r="G259" s="244"/>
      <c r="H259" s="247">
        <v>21.155000000000001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3" t="s">
        <v>174</v>
      </c>
      <c r="AU259" s="253" t="s">
        <v>82</v>
      </c>
      <c r="AV259" s="13" t="s">
        <v>82</v>
      </c>
      <c r="AW259" s="13" t="s">
        <v>30</v>
      </c>
      <c r="AX259" s="13" t="s">
        <v>73</v>
      </c>
      <c r="AY259" s="253" t="s">
        <v>116</v>
      </c>
    </row>
    <row r="260" s="16" customFormat="1">
      <c r="A260" s="16"/>
      <c r="B260" s="287"/>
      <c r="C260" s="288"/>
      <c r="D260" s="234" t="s">
        <v>174</v>
      </c>
      <c r="E260" s="289" t="s">
        <v>1</v>
      </c>
      <c r="F260" s="290" t="s">
        <v>1009</v>
      </c>
      <c r="G260" s="288"/>
      <c r="H260" s="291">
        <v>21.155000000000001</v>
      </c>
      <c r="I260" s="292"/>
      <c r="J260" s="288"/>
      <c r="K260" s="288"/>
      <c r="L260" s="293"/>
      <c r="M260" s="294"/>
      <c r="N260" s="295"/>
      <c r="O260" s="295"/>
      <c r="P260" s="295"/>
      <c r="Q260" s="295"/>
      <c r="R260" s="295"/>
      <c r="S260" s="295"/>
      <c r="T260" s="29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97" t="s">
        <v>174</v>
      </c>
      <c r="AU260" s="297" t="s">
        <v>82</v>
      </c>
      <c r="AV260" s="16" t="s">
        <v>127</v>
      </c>
      <c r="AW260" s="16" t="s">
        <v>30</v>
      </c>
      <c r="AX260" s="16" t="s">
        <v>73</v>
      </c>
      <c r="AY260" s="297" t="s">
        <v>116</v>
      </c>
    </row>
    <row r="261" s="14" customFormat="1">
      <c r="A261" s="14"/>
      <c r="B261" s="254"/>
      <c r="C261" s="255"/>
      <c r="D261" s="234" t="s">
        <v>174</v>
      </c>
      <c r="E261" s="256" t="s">
        <v>1</v>
      </c>
      <c r="F261" s="257" t="s">
        <v>176</v>
      </c>
      <c r="G261" s="255"/>
      <c r="H261" s="258">
        <v>182.46200000000002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4" t="s">
        <v>174</v>
      </c>
      <c r="AU261" s="264" t="s">
        <v>82</v>
      </c>
      <c r="AV261" s="14" t="s">
        <v>123</v>
      </c>
      <c r="AW261" s="14" t="s">
        <v>30</v>
      </c>
      <c r="AX261" s="14" t="s">
        <v>80</v>
      </c>
      <c r="AY261" s="264" t="s">
        <v>116</v>
      </c>
    </row>
    <row r="262" s="2" customFormat="1" ht="21.75" customHeight="1">
      <c r="A262" s="39"/>
      <c r="B262" s="40"/>
      <c r="C262" s="275" t="s">
        <v>298</v>
      </c>
      <c r="D262" s="275" t="s">
        <v>251</v>
      </c>
      <c r="E262" s="276" t="s">
        <v>1011</v>
      </c>
      <c r="F262" s="277" t="s">
        <v>1012</v>
      </c>
      <c r="G262" s="278" t="s">
        <v>172</v>
      </c>
      <c r="H262" s="279">
        <v>164.53299999999999</v>
      </c>
      <c r="I262" s="280"/>
      <c r="J262" s="281">
        <f>ROUND(I262*H262,2)</f>
        <v>0</v>
      </c>
      <c r="K262" s="282"/>
      <c r="L262" s="283"/>
      <c r="M262" s="284" t="s">
        <v>1</v>
      </c>
      <c r="N262" s="285" t="s">
        <v>38</v>
      </c>
      <c r="O262" s="92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2" t="s">
        <v>135</v>
      </c>
      <c r="AT262" s="232" t="s">
        <v>251</v>
      </c>
      <c r="AU262" s="232" t="s">
        <v>82</v>
      </c>
      <c r="AY262" s="18" t="s">
        <v>116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8" t="s">
        <v>80</v>
      </c>
      <c r="BK262" s="233">
        <f>ROUND(I262*H262,2)</f>
        <v>0</v>
      </c>
      <c r="BL262" s="18" t="s">
        <v>123</v>
      </c>
      <c r="BM262" s="232" t="s">
        <v>301</v>
      </c>
    </row>
    <row r="263" s="2" customFormat="1">
      <c r="A263" s="39"/>
      <c r="B263" s="40"/>
      <c r="C263" s="41"/>
      <c r="D263" s="234" t="s">
        <v>124</v>
      </c>
      <c r="E263" s="41"/>
      <c r="F263" s="235" t="s">
        <v>1012</v>
      </c>
      <c r="G263" s="41"/>
      <c r="H263" s="41"/>
      <c r="I263" s="236"/>
      <c r="J263" s="41"/>
      <c r="K263" s="41"/>
      <c r="L263" s="45"/>
      <c r="M263" s="237"/>
      <c r="N263" s="238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124</v>
      </c>
      <c r="AU263" s="18" t="s">
        <v>82</v>
      </c>
    </row>
    <row r="264" s="13" customFormat="1">
      <c r="A264" s="13"/>
      <c r="B264" s="243"/>
      <c r="C264" s="244"/>
      <c r="D264" s="234" t="s">
        <v>174</v>
      </c>
      <c r="E264" s="245" t="s">
        <v>1</v>
      </c>
      <c r="F264" s="246" t="s">
        <v>1013</v>
      </c>
      <c r="G264" s="244"/>
      <c r="H264" s="247">
        <v>164.53299999999999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3" t="s">
        <v>174</v>
      </c>
      <c r="AU264" s="253" t="s">
        <v>82</v>
      </c>
      <c r="AV264" s="13" t="s">
        <v>82</v>
      </c>
      <c r="AW264" s="13" t="s">
        <v>30</v>
      </c>
      <c r="AX264" s="13" t="s">
        <v>73</v>
      </c>
      <c r="AY264" s="253" t="s">
        <v>116</v>
      </c>
    </row>
    <row r="265" s="14" customFormat="1">
      <c r="A265" s="14"/>
      <c r="B265" s="254"/>
      <c r="C265" s="255"/>
      <c r="D265" s="234" t="s">
        <v>174</v>
      </c>
      <c r="E265" s="256" t="s">
        <v>1</v>
      </c>
      <c r="F265" s="257" t="s">
        <v>176</v>
      </c>
      <c r="G265" s="255"/>
      <c r="H265" s="258">
        <v>164.53299999999999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4" t="s">
        <v>174</v>
      </c>
      <c r="AU265" s="264" t="s">
        <v>82</v>
      </c>
      <c r="AV265" s="14" t="s">
        <v>123</v>
      </c>
      <c r="AW265" s="14" t="s">
        <v>30</v>
      </c>
      <c r="AX265" s="14" t="s">
        <v>80</v>
      </c>
      <c r="AY265" s="264" t="s">
        <v>116</v>
      </c>
    </row>
    <row r="266" s="12" customFormat="1" ht="22.8" customHeight="1">
      <c r="A266" s="12"/>
      <c r="B266" s="204"/>
      <c r="C266" s="205"/>
      <c r="D266" s="206" t="s">
        <v>72</v>
      </c>
      <c r="E266" s="218" t="s">
        <v>130</v>
      </c>
      <c r="F266" s="218" t="s">
        <v>1014</v>
      </c>
      <c r="G266" s="205"/>
      <c r="H266" s="205"/>
      <c r="I266" s="208"/>
      <c r="J266" s="219">
        <f>BK266</f>
        <v>0</v>
      </c>
      <c r="K266" s="205"/>
      <c r="L266" s="210"/>
      <c r="M266" s="211"/>
      <c r="N266" s="212"/>
      <c r="O266" s="212"/>
      <c r="P266" s="213">
        <f>SUM(P267:P335)</f>
        <v>0</v>
      </c>
      <c r="Q266" s="212"/>
      <c r="R266" s="213">
        <f>SUM(R267:R335)</f>
        <v>0</v>
      </c>
      <c r="S266" s="212"/>
      <c r="T266" s="214">
        <f>SUM(T267:T335)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5" t="s">
        <v>80</v>
      </c>
      <c r="AT266" s="216" t="s">
        <v>72</v>
      </c>
      <c r="AU266" s="216" t="s">
        <v>80</v>
      </c>
      <c r="AY266" s="215" t="s">
        <v>116</v>
      </c>
      <c r="BK266" s="217">
        <f>SUM(BK267:BK335)</f>
        <v>0</v>
      </c>
    </row>
    <row r="267" s="2" customFormat="1" ht="16.5" customHeight="1">
      <c r="A267" s="39"/>
      <c r="B267" s="40"/>
      <c r="C267" s="220" t="s">
        <v>232</v>
      </c>
      <c r="D267" s="220" t="s">
        <v>119</v>
      </c>
      <c r="E267" s="221" t="s">
        <v>1015</v>
      </c>
      <c r="F267" s="222" t="s">
        <v>1016</v>
      </c>
      <c r="G267" s="223" t="s">
        <v>172</v>
      </c>
      <c r="H267" s="224">
        <v>181.12200000000001</v>
      </c>
      <c r="I267" s="225"/>
      <c r="J267" s="226">
        <f>ROUND(I267*H267,2)</f>
        <v>0</v>
      </c>
      <c r="K267" s="227"/>
      <c r="L267" s="45"/>
      <c r="M267" s="228" t="s">
        <v>1</v>
      </c>
      <c r="N267" s="229" t="s">
        <v>38</v>
      </c>
      <c r="O267" s="92"/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123</v>
      </c>
      <c r="AT267" s="232" t="s">
        <v>119</v>
      </c>
      <c r="AU267" s="232" t="s">
        <v>82</v>
      </c>
      <c r="AY267" s="18" t="s">
        <v>116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80</v>
      </c>
      <c r="BK267" s="233">
        <f>ROUND(I267*H267,2)</f>
        <v>0</v>
      </c>
      <c r="BL267" s="18" t="s">
        <v>123</v>
      </c>
      <c r="BM267" s="232" t="s">
        <v>305</v>
      </c>
    </row>
    <row r="268" s="2" customFormat="1">
      <c r="A268" s="39"/>
      <c r="B268" s="40"/>
      <c r="C268" s="41"/>
      <c r="D268" s="234" t="s">
        <v>124</v>
      </c>
      <c r="E268" s="41"/>
      <c r="F268" s="235" t="s">
        <v>1016</v>
      </c>
      <c r="G268" s="41"/>
      <c r="H268" s="41"/>
      <c r="I268" s="236"/>
      <c r="J268" s="41"/>
      <c r="K268" s="41"/>
      <c r="L268" s="45"/>
      <c r="M268" s="237"/>
      <c r="N268" s="238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124</v>
      </c>
      <c r="AU268" s="18" t="s">
        <v>82</v>
      </c>
    </row>
    <row r="269" s="15" customFormat="1">
      <c r="A269" s="15"/>
      <c r="B269" s="265"/>
      <c r="C269" s="266"/>
      <c r="D269" s="234" t="s">
        <v>174</v>
      </c>
      <c r="E269" s="267" t="s">
        <v>1</v>
      </c>
      <c r="F269" s="268" t="s">
        <v>1017</v>
      </c>
      <c r="G269" s="266"/>
      <c r="H269" s="267" t="s">
        <v>1</v>
      </c>
      <c r="I269" s="269"/>
      <c r="J269" s="266"/>
      <c r="K269" s="266"/>
      <c r="L269" s="270"/>
      <c r="M269" s="271"/>
      <c r="N269" s="272"/>
      <c r="O269" s="272"/>
      <c r="P269" s="272"/>
      <c r="Q269" s="272"/>
      <c r="R269" s="272"/>
      <c r="S269" s="272"/>
      <c r="T269" s="27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4" t="s">
        <v>174</v>
      </c>
      <c r="AU269" s="274" t="s">
        <v>82</v>
      </c>
      <c r="AV269" s="15" t="s">
        <v>80</v>
      </c>
      <c r="AW269" s="15" t="s">
        <v>30</v>
      </c>
      <c r="AX269" s="15" t="s">
        <v>73</v>
      </c>
      <c r="AY269" s="274" t="s">
        <v>116</v>
      </c>
    </row>
    <row r="270" s="13" customFormat="1">
      <c r="A270" s="13"/>
      <c r="B270" s="243"/>
      <c r="C270" s="244"/>
      <c r="D270" s="234" t="s">
        <v>174</v>
      </c>
      <c r="E270" s="245" t="s">
        <v>1</v>
      </c>
      <c r="F270" s="246" t="s">
        <v>1018</v>
      </c>
      <c r="G270" s="244"/>
      <c r="H270" s="247">
        <v>182.38999999999999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3" t="s">
        <v>174</v>
      </c>
      <c r="AU270" s="253" t="s">
        <v>82</v>
      </c>
      <c r="AV270" s="13" t="s">
        <v>82</v>
      </c>
      <c r="AW270" s="13" t="s">
        <v>30</v>
      </c>
      <c r="AX270" s="13" t="s">
        <v>73</v>
      </c>
      <c r="AY270" s="253" t="s">
        <v>116</v>
      </c>
    </row>
    <row r="271" s="13" customFormat="1">
      <c r="A271" s="13"/>
      <c r="B271" s="243"/>
      <c r="C271" s="244"/>
      <c r="D271" s="234" t="s">
        <v>174</v>
      </c>
      <c r="E271" s="245" t="s">
        <v>1</v>
      </c>
      <c r="F271" s="246" t="s">
        <v>1019</v>
      </c>
      <c r="G271" s="244"/>
      <c r="H271" s="247">
        <v>-1.268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3" t="s">
        <v>174</v>
      </c>
      <c r="AU271" s="253" t="s">
        <v>82</v>
      </c>
      <c r="AV271" s="13" t="s">
        <v>82</v>
      </c>
      <c r="AW271" s="13" t="s">
        <v>30</v>
      </c>
      <c r="AX271" s="13" t="s">
        <v>73</v>
      </c>
      <c r="AY271" s="253" t="s">
        <v>116</v>
      </c>
    </row>
    <row r="272" s="14" customFormat="1">
      <c r="A272" s="14"/>
      <c r="B272" s="254"/>
      <c r="C272" s="255"/>
      <c r="D272" s="234" t="s">
        <v>174</v>
      </c>
      <c r="E272" s="256" t="s">
        <v>1</v>
      </c>
      <c r="F272" s="257" t="s">
        <v>176</v>
      </c>
      <c r="G272" s="255"/>
      <c r="H272" s="258">
        <v>181.12199999999999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4" t="s">
        <v>174</v>
      </c>
      <c r="AU272" s="264" t="s">
        <v>82</v>
      </c>
      <c r="AV272" s="14" t="s">
        <v>123</v>
      </c>
      <c r="AW272" s="14" t="s">
        <v>30</v>
      </c>
      <c r="AX272" s="14" t="s">
        <v>80</v>
      </c>
      <c r="AY272" s="264" t="s">
        <v>116</v>
      </c>
    </row>
    <row r="273" s="2" customFormat="1" ht="33" customHeight="1">
      <c r="A273" s="39"/>
      <c r="B273" s="40"/>
      <c r="C273" s="220" t="s">
        <v>308</v>
      </c>
      <c r="D273" s="220" t="s">
        <v>119</v>
      </c>
      <c r="E273" s="221" t="s">
        <v>1020</v>
      </c>
      <c r="F273" s="222" t="s">
        <v>1021</v>
      </c>
      <c r="G273" s="223" t="s">
        <v>172</v>
      </c>
      <c r="H273" s="224">
        <v>181.12200000000001</v>
      </c>
      <c r="I273" s="225"/>
      <c r="J273" s="226">
        <f>ROUND(I273*H273,2)</f>
        <v>0</v>
      </c>
      <c r="K273" s="227"/>
      <c r="L273" s="45"/>
      <c r="M273" s="228" t="s">
        <v>1</v>
      </c>
      <c r="N273" s="229" t="s">
        <v>38</v>
      </c>
      <c r="O273" s="92"/>
      <c r="P273" s="230">
        <f>O273*H273</f>
        <v>0</v>
      </c>
      <c r="Q273" s="230">
        <v>0</v>
      </c>
      <c r="R273" s="230">
        <f>Q273*H273</f>
        <v>0</v>
      </c>
      <c r="S273" s="230">
        <v>0</v>
      </c>
      <c r="T273" s="23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2" t="s">
        <v>123</v>
      </c>
      <c r="AT273" s="232" t="s">
        <v>119</v>
      </c>
      <c r="AU273" s="232" t="s">
        <v>82</v>
      </c>
      <c r="AY273" s="18" t="s">
        <v>116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8" t="s">
        <v>80</v>
      </c>
      <c r="BK273" s="233">
        <f>ROUND(I273*H273,2)</f>
        <v>0</v>
      </c>
      <c r="BL273" s="18" t="s">
        <v>123</v>
      </c>
      <c r="BM273" s="232" t="s">
        <v>311</v>
      </c>
    </row>
    <row r="274" s="2" customFormat="1">
      <c r="A274" s="39"/>
      <c r="B274" s="40"/>
      <c r="C274" s="41"/>
      <c r="D274" s="234" t="s">
        <v>124</v>
      </c>
      <c r="E274" s="41"/>
      <c r="F274" s="235" t="s">
        <v>1021</v>
      </c>
      <c r="G274" s="41"/>
      <c r="H274" s="41"/>
      <c r="I274" s="236"/>
      <c r="J274" s="41"/>
      <c r="K274" s="41"/>
      <c r="L274" s="45"/>
      <c r="M274" s="237"/>
      <c r="N274" s="238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124</v>
      </c>
      <c r="AU274" s="18" t="s">
        <v>82</v>
      </c>
    </row>
    <row r="275" s="15" customFormat="1">
      <c r="A275" s="15"/>
      <c r="B275" s="265"/>
      <c r="C275" s="266"/>
      <c r="D275" s="234" t="s">
        <v>174</v>
      </c>
      <c r="E275" s="267" t="s">
        <v>1</v>
      </c>
      <c r="F275" s="268" t="s">
        <v>1017</v>
      </c>
      <c r="G275" s="266"/>
      <c r="H275" s="267" t="s">
        <v>1</v>
      </c>
      <c r="I275" s="269"/>
      <c r="J275" s="266"/>
      <c r="K275" s="266"/>
      <c r="L275" s="270"/>
      <c r="M275" s="271"/>
      <c r="N275" s="272"/>
      <c r="O275" s="272"/>
      <c r="P275" s="272"/>
      <c r="Q275" s="272"/>
      <c r="R275" s="272"/>
      <c r="S275" s="272"/>
      <c r="T275" s="27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4" t="s">
        <v>174</v>
      </c>
      <c r="AU275" s="274" t="s">
        <v>82</v>
      </c>
      <c r="AV275" s="15" t="s">
        <v>80</v>
      </c>
      <c r="AW275" s="15" t="s">
        <v>30</v>
      </c>
      <c r="AX275" s="15" t="s">
        <v>73</v>
      </c>
      <c r="AY275" s="274" t="s">
        <v>116</v>
      </c>
    </row>
    <row r="276" s="13" customFormat="1">
      <c r="A276" s="13"/>
      <c r="B276" s="243"/>
      <c r="C276" s="244"/>
      <c r="D276" s="234" t="s">
        <v>174</v>
      </c>
      <c r="E276" s="245" t="s">
        <v>1</v>
      </c>
      <c r="F276" s="246" t="s">
        <v>1018</v>
      </c>
      <c r="G276" s="244"/>
      <c r="H276" s="247">
        <v>182.38999999999999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3" t="s">
        <v>174</v>
      </c>
      <c r="AU276" s="253" t="s">
        <v>82</v>
      </c>
      <c r="AV276" s="13" t="s">
        <v>82</v>
      </c>
      <c r="AW276" s="13" t="s">
        <v>30</v>
      </c>
      <c r="AX276" s="13" t="s">
        <v>73</v>
      </c>
      <c r="AY276" s="253" t="s">
        <v>116</v>
      </c>
    </row>
    <row r="277" s="13" customFormat="1">
      <c r="A277" s="13"/>
      <c r="B277" s="243"/>
      <c r="C277" s="244"/>
      <c r="D277" s="234" t="s">
        <v>174</v>
      </c>
      <c r="E277" s="245" t="s">
        <v>1</v>
      </c>
      <c r="F277" s="246" t="s">
        <v>1019</v>
      </c>
      <c r="G277" s="244"/>
      <c r="H277" s="247">
        <v>-1.268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3" t="s">
        <v>174</v>
      </c>
      <c r="AU277" s="253" t="s">
        <v>82</v>
      </c>
      <c r="AV277" s="13" t="s">
        <v>82</v>
      </c>
      <c r="AW277" s="13" t="s">
        <v>30</v>
      </c>
      <c r="AX277" s="13" t="s">
        <v>73</v>
      </c>
      <c r="AY277" s="253" t="s">
        <v>116</v>
      </c>
    </row>
    <row r="278" s="14" customFormat="1">
      <c r="A278" s="14"/>
      <c r="B278" s="254"/>
      <c r="C278" s="255"/>
      <c r="D278" s="234" t="s">
        <v>174</v>
      </c>
      <c r="E278" s="256" t="s">
        <v>1</v>
      </c>
      <c r="F278" s="257" t="s">
        <v>176</v>
      </c>
      <c r="G278" s="255"/>
      <c r="H278" s="258">
        <v>181.12199999999999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4" t="s">
        <v>174</v>
      </c>
      <c r="AU278" s="264" t="s">
        <v>82</v>
      </c>
      <c r="AV278" s="14" t="s">
        <v>123</v>
      </c>
      <c r="AW278" s="14" t="s">
        <v>30</v>
      </c>
      <c r="AX278" s="14" t="s">
        <v>80</v>
      </c>
      <c r="AY278" s="264" t="s">
        <v>116</v>
      </c>
    </row>
    <row r="279" s="2" customFormat="1" ht="24.15" customHeight="1">
      <c r="A279" s="39"/>
      <c r="B279" s="40"/>
      <c r="C279" s="220" t="s">
        <v>236</v>
      </c>
      <c r="D279" s="220" t="s">
        <v>119</v>
      </c>
      <c r="E279" s="221" t="s">
        <v>1022</v>
      </c>
      <c r="F279" s="222" t="s">
        <v>1023</v>
      </c>
      <c r="G279" s="223" t="s">
        <v>172</v>
      </c>
      <c r="H279" s="224">
        <v>181.12200000000001</v>
      </c>
      <c r="I279" s="225"/>
      <c r="J279" s="226">
        <f>ROUND(I279*H279,2)</f>
        <v>0</v>
      </c>
      <c r="K279" s="227"/>
      <c r="L279" s="45"/>
      <c r="M279" s="228" t="s">
        <v>1</v>
      </c>
      <c r="N279" s="229" t="s">
        <v>38</v>
      </c>
      <c r="O279" s="92"/>
      <c r="P279" s="230">
        <f>O279*H279</f>
        <v>0</v>
      </c>
      <c r="Q279" s="230">
        <v>0</v>
      </c>
      <c r="R279" s="230">
        <f>Q279*H279</f>
        <v>0</v>
      </c>
      <c r="S279" s="230">
        <v>0</v>
      </c>
      <c r="T279" s="23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2" t="s">
        <v>123</v>
      </c>
      <c r="AT279" s="232" t="s">
        <v>119</v>
      </c>
      <c r="AU279" s="232" t="s">
        <v>82</v>
      </c>
      <c r="AY279" s="18" t="s">
        <v>116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8" t="s">
        <v>80</v>
      </c>
      <c r="BK279" s="233">
        <f>ROUND(I279*H279,2)</f>
        <v>0</v>
      </c>
      <c r="BL279" s="18" t="s">
        <v>123</v>
      </c>
      <c r="BM279" s="232" t="s">
        <v>315</v>
      </c>
    </row>
    <row r="280" s="2" customFormat="1">
      <c r="A280" s="39"/>
      <c r="B280" s="40"/>
      <c r="C280" s="41"/>
      <c r="D280" s="234" t="s">
        <v>124</v>
      </c>
      <c r="E280" s="41"/>
      <c r="F280" s="235" t="s">
        <v>1023</v>
      </c>
      <c r="G280" s="41"/>
      <c r="H280" s="41"/>
      <c r="I280" s="236"/>
      <c r="J280" s="41"/>
      <c r="K280" s="41"/>
      <c r="L280" s="45"/>
      <c r="M280" s="237"/>
      <c r="N280" s="238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124</v>
      </c>
      <c r="AU280" s="18" t="s">
        <v>82</v>
      </c>
    </row>
    <row r="281" s="15" customFormat="1">
      <c r="A281" s="15"/>
      <c r="B281" s="265"/>
      <c r="C281" s="266"/>
      <c r="D281" s="234" t="s">
        <v>174</v>
      </c>
      <c r="E281" s="267" t="s">
        <v>1</v>
      </c>
      <c r="F281" s="268" t="s">
        <v>1017</v>
      </c>
      <c r="G281" s="266"/>
      <c r="H281" s="267" t="s">
        <v>1</v>
      </c>
      <c r="I281" s="269"/>
      <c r="J281" s="266"/>
      <c r="K281" s="266"/>
      <c r="L281" s="270"/>
      <c r="M281" s="271"/>
      <c r="N281" s="272"/>
      <c r="O281" s="272"/>
      <c r="P281" s="272"/>
      <c r="Q281" s="272"/>
      <c r="R281" s="272"/>
      <c r="S281" s="272"/>
      <c r="T281" s="273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4" t="s">
        <v>174</v>
      </c>
      <c r="AU281" s="274" t="s">
        <v>82</v>
      </c>
      <c r="AV281" s="15" t="s">
        <v>80</v>
      </c>
      <c r="AW281" s="15" t="s">
        <v>30</v>
      </c>
      <c r="AX281" s="15" t="s">
        <v>73</v>
      </c>
      <c r="AY281" s="274" t="s">
        <v>116</v>
      </c>
    </row>
    <row r="282" s="13" customFormat="1">
      <c r="A282" s="13"/>
      <c r="B282" s="243"/>
      <c r="C282" s="244"/>
      <c r="D282" s="234" t="s">
        <v>174</v>
      </c>
      <c r="E282" s="245" t="s">
        <v>1</v>
      </c>
      <c r="F282" s="246" t="s">
        <v>1018</v>
      </c>
      <c r="G282" s="244"/>
      <c r="H282" s="247">
        <v>182.38999999999999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3" t="s">
        <v>174</v>
      </c>
      <c r="AU282" s="253" t="s">
        <v>82</v>
      </c>
      <c r="AV282" s="13" t="s">
        <v>82</v>
      </c>
      <c r="AW282" s="13" t="s">
        <v>30</v>
      </c>
      <c r="AX282" s="13" t="s">
        <v>73</v>
      </c>
      <c r="AY282" s="253" t="s">
        <v>116</v>
      </c>
    </row>
    <row r="283" s="13" customFormat="1">
      <c r="A283" s="13"/>
      <c r="B283" s="243"/>
      <c r="C283" s="244"/>
      <c r="D283" s="234" t="s">
        <v>174</v>
      </c>
      <c r="E283" s="245" t="s">
        <v>1</v>
      </c>
      <c r="F283" s="246" t="s">
        <v>1019</v>
      </c>
      <c r="G283" s="244"/>
      <c r="H283" s="247">
        <v>-1.268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3" t="s">
        <v>174</v>
      </c>
      <c r="AU283" s="253" t="s">
        <v>82</v>
      </c>
      <c r="AV283" s="13" t="s">
        <v>82</v>
      </c>
      <c r="AW283" s="13" t="s">
        <v>30</v>
      </c>
      <c r="AX283" s="13" t="s">
        <v>73</v>
      </c>
      <c r="AY283" s="253" t="s">
        <v>116</v>
      </c>
    </row>
    <row r="284" s="14" customFormat="1">
      <c r="A284" s="14"/>
      <c r="B284" s="254"/>
      <c r="C284" s="255"/>
      <c r="D284" s="234" t="s">
        <v>174</v>
      </c>
      <c r="E284" s="256" t="s">
        <v>1</v>
      </c>
      <c r="F284" s="257" t="s">
        <v>176</v>
      </c>
      <c r="G284" s="255"/>
      <c r="H284" s="258">
        <v>181.12199999999999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4" t="s">
        <v>174</v>
      </c>
      <c r="AU284" s="264" t="s">
        <v>82</v>
      </c>
      <c r="AV284" s="14" t="s">
        <v>123</v>
      </c>
      <c r="AW284" s="14" t="s">
        <v>30</v>
      </c>
      <c r="AX284" s="14" t="s">
        <v>80</v>
      </c>
      <c r="AY284" s="264" t="s">
        <v>116</v>
      </c>
    </row>
    <row r="285" s="2" customFormat="1" ht="37.8" customHeight="1">
      <c r="A285" s="39"/>
      <c r="B285" s="40"/>
      <c r="C285" s="220" t="s">
        <v>317</v>
      </c>
      <c r="D285" s="220" t="s">
        <v>119</v>
      </c>
      <c r="E285" s="221" t="s">
        <v>1024</v>
      </c>
      <c r="F285" s="222" t="s">
        <v>1025</v>
      </c>
      <c r="G285" s="223" t="s">
        <v>172</v>
      </c>
      <c r="H285" s="224">
        <v>181.12200000000001</v>
      </c>
      <c r="I285" s="225"/>
      <c r="J285" s="226">
        <f>ROUND(I285*H285,2)</f>
        <v>0</v>
      </c>
      <c r="K285" s="227"/>
      <c r="L285" s="45"/>
      <c r="M285" s="228" t="s">
        <v>1</v>
      </c>
      <c r="N285" s="229" t="s">
        <v>38</v>
      </c>
      <c r="O285" s="92"/>
      <c r="P285" s="230">
        <f>O285*H285</f>
        <v>0</v>
      </c>
      <c r="Q285" s="230">
        <v>0</v>
      </c>
      <c r="R285" s="230">
        <f>Q285*H285</f>
        <v>0</v>
      </c>
      <c r="S285" s="230">
        <v>0</v>
      </c>
      <c r="T285" s="23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2" t="s">
        <v>123</v>
      </c>
      <c r="AT285" s="232" t="s">
        <v>119</v>
      </c>
      <c r="AU285" s="232" t="s">
        <v>82</v>
      </c>
      <c r="AY285" s="18" t="s">
        <v>116</v>
      </c>
      <c r="BE285" s="233">
        <f>IF(N285="základní",J285,0)</f>
        <v>0</v>
      </c>
      <c r="BF285" s="233">
        <f>IF(N285="snížená",J285,0)</f>
        <v>0</v>
      </c>
      <c r="BG285" s="233">
        <f>IF(N285="zákl. přenesená",J285,0)</f>
        <v>0</v>
      </c>
      <c r="BH285" s="233">
        <f>IF(N285="sníž. přenesená",J285,0)</f>
        <v>0</v>
      </c>
      <c r="BI285" s="233">
        <f>IF(N285="nulová",J285,0)</f>
        <v>0</v>
      </c>
      <c r="BJ285" s="18" t="s">
        <v>80</v>
      </c>
      <c r="BK285" s="233">
        <f>ROUND(I285*H285,2)</f>
        <v>0</v>
      </c>
      <c r="BL285" s="18" t="s">
        <v>123</v>
      </c>
      <c r="BM285" s="232" t="s">
        <v>320</v>
      </c>
    </row>
    <row r="286" s="2" customFormat="1">
      <c r="A286" s="39"/>
      <c r="B286" s="40"/>
      <c r="C286" s="41"/>
      <c r="D286" s="234" t="s">
        <v>124</v>
      </c>
      <c r="E286" s="41"/>
      <c r="F286" s="235" t="s">
        <v>1025</v>
      </c>
      <c r="G286" s="41"/>
      <c r="H286" s="41"/>
      <c r="I286" s="236"/>
      <c r="J286" s="41"/>
      <c r="K286" s="41"/>
      <c r="L286" s="45"/>
      <c r="M286" s="237"/>
      <c r="N286" s="238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124</v>
      </c>
      <c r="AU286" s="18" t="s">
        <v>82</v>
      </c>
    </row>
    <row r="287" s="2" customFormat="1" ht="66.75" customHeight="1">
      <c r="A287" s="39"/>
      <c r="B287" s="40"/>
      <c r="C287" s="220" t="s">
        <v>241</v>
      </c>
      <c r="D287" s="220" t="s">
        <v>119</v>
      </c>
      <c r="E287" s="221" t="s">
        <v>1026</v>
      </c>
      <c r="F287" s="222" t="s">
        <v>1027</v>
      </c>
      <c r="G287" s="223" t="s">
        <v>172</v>
      </c>
      <c r="H287" s="224">
        <v>181.74600000000001</v>
      </c>
      <c r="I287" s="225"/>
      <c r="J287" s="226">
        <f>ROUND(I287*H287,2)</f>
        <v>0</v>
      </c>
      <c r="K287" s="227"/>
      <c r="L287" s="45"/>
      <c r="M287" s="228" t="s">
        <v>1</v>
      </c>
      <c r="N287" s="229" t="s">
        <v>38</v>
      </c>
      <c r="O287" s="92"/>
      <c r="P287" s="230">
        <f>O287*H287</f>
        <v>0</v>
      </c>
      <c r="Q287" s="230">
        <v>0</v>
      </c>
      <c r="R287" s="230">
        <f>Q287*H287</f>
        <v>0</v>
      </c>
      <c r="S287" s="230">
        <v>0</v>
      </c>
      <c r="T287" s="23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2" t="s">
        <v>123</v>
      </c>
      <c r="AT287" s="232" t="s">
        <v>119</v>
      </c>
      <c r="AU287" s="232" t="s">
        <v>82</v>
      </c>
      <c r="AY287" s="18" t="s">
        <v>116</v>
      </c>
      <c r="BE287" s="233">
        <f>IF(N287="základní",J287,0)</f>
        <v>0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18" t="s">
        <v>80</v>
      </c>
      <c r="BK287" s="233">
        <f>ROUND(I287*H287,2)</f>
        <v>0</v>
      </c>
      <c r="BL287" s="18" t="s">
        <v>123</v>
      </c>
      <c r="BM287" s="232" t="s">
        <v>323</v>
      </c>
    </row>
    <row r="288" s="2" customFormat="1">
      <c r="A288" s="39"/>
      <c r="B288" s="40"/>
      <c r="C288" s="41"/>
      <c r="D288" s="234" t="s">
        <v>124</v>
      </c>
      <c r="E288" s="41"/>
      <c r="F288" s="235" t="s">
        <v>1027</v>
      </c>
      <c r="G288" s="41"/>
      <c r="H288" s="41"/>
      <c r="I288" s="236"/>
      <c r="J288" s="41"/>
      <c r="K288" s="41"/>
      <c r="L288" s="45"/>
      <c r="M288" s="237"/>
      <c r="N288" s="238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124</v>
      </c>
      <c r="AU288" s="18" t="s">
        <v>82</v>
      </c>
    </row>
    <row r="289" s="15" customFormat="1">
      <c r="A289" s="15"/>
      <c r="B289" s="265"/>
      <c r="C289" s="266"/>
      <c r="D289" s="234" t="s">
        <v>174</v>
      </c>
      <c r="E289" s="267" t="s">
        <v>1</v>
      </c>
      <c r="F289" s="268" t="s">
        <v>1017</v>
      </c>
      <c r="G289" s="266"/>
      <c r="H289" s="267" t="s">
        <v>1</v>
      </c>
      <c r="I289" s="269"/>
      <c r="J289" s="266"/>
      <c r="K289" s="266"/>
      <c r="L289" s="270"/>
      <c r="M289" s="271"/>
      <c r="N289" s="272"/>
      <c r="O289" s="272"/>
      <c r="P289" s="272"/>
      <c r="Q289" s="272"/>
      <c r="R289" s="272"/>
      <c r="S289" s="272"/>
      <c r="T289" s="27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4" t="s">
        <v>174</v>
      </c>
      <c r="AU289" s="274" t="s">
        <v>82</v>
      </c>
      <c r="AV289" s="15" t="s">
        <v>80</v>
      </c>
      <c r="AW289" s="15" t="s">
        <v>30</v>
      </c>
      <c r="AX289" s="15" t="s">
        <v>73</v>
      </c>
      <c r="AY289" s="274" t="s">
        <v>116</v>
      </c>
    </row>
    <row r="290" s="13" customFormat="1">
      <c r="A290" s="13"/>
      <c r="B290" s="243"/>
      <c r="C290" s="244"/>
      <c r="D290" s="234" t="s">
        <v>174</v>
      </c>
      <c r="E290" s="245" t="s">
        <v>1</v>
      </c>
      <c r="F290" s="246" t="s">
        <v>1028</v>
      </c>
      <c r="G290" s="244"/>
      <c r="H290" s="247">
        <v>183.01400000000001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3" t="s">
        <v>174</v>
      </c>
      <c r="AU290" s="253" t="s">
        <v>82</v>
      </c>
      <c r="AV290" s="13" t="s">
        <v>82</v>
      </c>
      <c r="AW290" s="13" t="s">
        <v>30</v>
      </c>
      <c r="AX290" s="13" t="s">
        <v>73</v>
      </c>
      <c r="AY290" s="253" t="s">
        <v>116</v>
      </c>
    </row>
    <row r="291" s="13" customFormat="1">
      <c r="A291" s="13"/>
      <c r="B291" s="243"/>
      <c r="C291" s="244"/>
      <c r="D291" s="234" t="s">
        <v>174</v>
      </c>
      <c r="E291" s="245" t="s">
        <v>1</v>
      </c>
      <c r="F291" s="246" t="s">
        <v>1019</v>
      </c>
      <c r="G291" s="244"/>
      <c r="H291" s="247">
        <v>-1.268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3" t="s">
        <v>174</v>
      </c>
      <c r="AU291" s="253" t="s">
        <v>82</v>
      </c>
      <c r="AV291" s="13" t="s">
        <v>82</v>
      </c>
      <c r="AW291" s="13" t="s">
        <v>30</v>
      </c>
      <c r="AX291" s="13" t="s">
        <v>73</v>
      </c>
      <c r="AY291" s="253" t="s">
        <v>116</v>
      </c>
    </row>
    <row r="292" s="14" customFormat="1">
      <c r="A292" s="14"/>
      <c r="B292" s="254"/>
      <c r="C292" s="255"/>
      <c r="D292" s="234" t="s">
        <v>174</v>
      </c>
      <c r="E292" s="256" t="s">
        <v>1</v>
      </c>
      <c r="F292" s="257" t="s">
        <v>176</v>
      </c>
      <c r="G292" s="255"/>
      <c r="H292" s="258">
        <v>181.74600000000001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4" t="s">
        <v>174</v>
      </c>
      <c r="AU292" s="264" t="s">
        <v>82</v>
      </c>
      <c r="AV292" s="14" t="s">
        <v>123</v>
      </c>
      <c r="AW292" s="14" t="s">
        <v>30</v>
      </c>
      <c r="AX292" s="14" t="s">
        <v>80</v>
      </c>
      <c r="AY292" s="264" t="s">
        <v>116</v>
      </c>
    </row>
    <row r="293" s="2" customFormat="1" ht="24.15" customHeight="1">
      <c r="A293" s="39"/>
      <c r="B293" s="40"/>
      <c r="C293" s="275" t="s">
        <v>325</v>
      </c>
      <c r="D293" s="275" t="s">
        <v>251</v>
      </c>
      <c r="E293" s="276" t="s">
        <v>1029</v>
      </c>
      <c r="F293" s="277" t="s">
        <v>1030</v>
      </c>
      <c r="G293" s="278" t="s">
        <v>172</v>
      </c>
      <c r="H293" s="279">
        <v>190.833</v>
      </c>
      <c r="I293" s="280"/>
      <c r="J293" s="281">
        <f>ROUND(I293*H293,2)</f>
        <v>0</v>
      </c>
      <c r="K293" s="282"/>
      <c r="L293" s="283"/>
      <c r="M293" s="284" t="s">
        <v>1</v>
      </c>
      <c r="N293" s="285" t="s">
        <v>38</v>
      </c>
      <c r="O293" s="92"/>
      <c r="P293" s="230">
        <f>O293*H293</f>
        <v>0</v>
      </c>
      <c r="Q293" s="230">
        <v>0</v>
      </c>
      <c r="R293" s="230">
        <f>Q293*H293</f>
        <v>0</v>
      </c>
      <c r="S293" s="230">
        <v>0</v>
      </c>
      <c r="T293" s="23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2" t="s">
        <v>135</v>
      </c>
      <c r="AT293" s="232" t="s">
        <v>251</v>
      </c>
      <c r="AU293" s="232" t="s">
        <v>82</v>
      </c>
      <c r="AY293" s="18" t="s">
        <v>116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8" t="s">
        <v>80</v>
      </c>
      <c r="BK293" s="233">
        <f>ROUND(I293*H293,2)</f>
        <v>0</v>
      </c>
      <c r="BL293" s="18" t="s">
        <v>123</v>
      </c>
      <c r="BM293" s="232" t="s">
        <v>328</v>
      </c>
    </row>
    <row r="294" s="2" customFormat="1">
      <c r="A294" s="39"/>
      <c r="B294" s="40"/>
      <c r="C294" s="41"/>
      <c r="D294" s="234" t="s">
        <v>124</v>
      </c>
      <c r="E294" s="41"/>
      <c r="F294" s="235" t="s">
        <v>1030</v>
      </c>
      <c r="G294" s="41"/>
      <c r="H294" s="41"/>
      <c r="I294" s="236"/>
      <c r="J294" s="41"/>
      <c r="K294" s="41"/>
      <c r="L294" s="45"/>
      <c r="M294" s="237"/>
      <c r="N294" s="238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124</v>
      </c>
      <c r="AU294" s="18" t="s">
        <v>82</v>
      </c>
    </row>
    <row r="295" s="13" customFormat="1">
      <c r="A295" s="13"/>
      <c r="B295" s="243"/>
      <c r="C295" s="244"/>
      <c r="D295" s="234" t="s">
        <v>174</v>
      </c>
      <c r="E295" s="245" t="s">
        <v>1</v>
      </c>
      <c r="F295" s="246" t="s">
        <v>1031</v>
      </c>
      <c r="G295" s="244"/>
      <c r="H295" s="247">
        <v>190.833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3" t="s">
        <v>174</v>
      </c>
      <c r="AU295" s="253" t="s">
        <v>82</v>
      </c>
      <c r="AV295" s="13" t="s">
        <v>82</v>
      </c>
      <c r="AW295" s="13" t="s">
        <v>30</v>
      </c>
      <c r="AX295" s="13" t="s">
        <v>73</v>
      </c>
      <c r="AY295" s="253" t="s">
        <v>116</v>
      </c>
    </row>
    <row r="296" s="14" customFormat="1">
      <c r="A296" s="14"/>
      <c r="B296" s="254"/>
      <c r="C296" s="255"/>
      <c r="D296" s="234" t="s">
        <v>174</v>
      </c>
      <c r="E296" s="256" t="s">
        <v>1</v>
      </c>
      <c r="F296" s="257" t="s">
        <v>176</v>
      </c>
      <c r="G296" s="255"/>
      <c r="H296" s="258">
        <v>190.833</v>
      </c>
      <c r="I296" s="259"/>
      <c r="J296" s="255"/>
      <c r="K296" s="255"/>
      <c r="L296" s="260"/>
      <c r="M296" s="261"/>
      <c r="N296" s="262"/>
      <c r="O296" s="262"/>
      <c r="P296" s="262"/>
      <c r="Q296" s="262"/>
      <c r="R296" s="262"/>
      <c r="S296" s="262"/>
      <c r="T296" s="26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4" t="s">
        <v>174</v>
      </c>
      <c r="AU296" s="264" t="s">
        <v>82</v>
      </c>
      <c r="AV296" s="14" t="s">
        <v>123</v>
      </c>
      <c r="AW296" s="14" t="s">
        <v>30</v>
      </c>
      <c r="AX296" s="14" t="s">
        <v>80</v>
      </c>
      <c r="AY296" s="264" t="s">
        <v>116</v>
      </c>
    </row>
    <row r="297" s="2" customFormat="1" ht="44.25" customHeight="1">
      <c r="A297" s="39"/>
      <c r="B297" s="40"/>
      <c r="C297" s="220" t="s">
        <v>245</v>
      </c>
      <c r="D297" s="220" t="s">
        <v>119</v>
      </c>
      <c r="E297" s="221" t="s">
        <v>1032</v>
      </c>
      <c r="F297" s="222" t="s">
        <v>1033</v>
      </c>
      <c r="G297" s="223" t="s">
        <v>192</v>
      </c>
      <c r="H297" s="224">
        <v>5</v>
      </c>
      <c r="I297" s="225"/>
      <c r="J297" s="226">
        <f>ROUND(I297*H297,2)</f>
        <v>0</v>
      </c>
      <c r="K297" s="227"/>
      <c r="L297" s="45"/>
      <c r="M297" s="228" t="s">
        <v>1</v>
      </c>
      <c r="N297" s="229" t="s">
        <v>38</v>
      </c>
      <c r="O297" s="92"/>
      <c r="P297" s="230">
        <f>O297*H297</f>
        <v>0</v>
      </c>
      <c r="Q297" s="230">
        <v>0</v>
      </c>
      <c r="R297" s="230">
        <f>Q297*H297</f>
        <v>0</v>
      </c>
      <c r="S297" s="230">
        <v>0</v>
      </c>
      <c r="T297" s="23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2" t="s">
        <v>123</v>
      </c>
      <c r="AT297" s="232" t="s">
        <v>119</v>
      </c>
      <c r="AU297" s="232" t="s">
        <v>82</v>
      </c>
      <c r="AY297" s="18" t="s">
        <v>116</v>
      </c>
      <c r="BE297" s="233">
        <f>IF(N297="základní",J297,0)</f>
        <v>0</v>
      </c>
      <c r="BF297" s="233">
        <f>IF(N297="snížená",J297,0)</f>
        <v>0</v>
      </c>
      <c r="BG297" s="233">
        <f>IF(N297="zákl. přenesená",J297,0)</f>
        <v>0</v>
      </c>
      <c r="BH297" s="233">
        <f>IF(N297="sníž. přenesená",J297,0)</f>
        <v>0</v>
      </c>
      <c r="BI297" s="233">
        <f>IF(N297="nulová",J297,0)</f>
        <v>0</v>
      </c>
      <c r="BJ297" s="18" t="s">
        <v>80</v>
      </c>
      <c r="BK297" s="233">
        <f>ROUND(I297*H297,2)</f>
        <v>0</v>
      </c>
      <c r="BL297" s="18" t="s">
        <v>123</v>
      </c>
      <c r="BM297" s="232" t="s">
        <v>331</v>
      </c>
    </row>
    <row r="298" s="2" customFormat="1">
      <c r="A298" s="39"/>
      <c r="B298" s="40"/>
      <c r="C298" s="41"/>
      <c r="D298" s="234" t="s">
        <v>124</v>
      </c>
      <c r="E298" s="41"/>
      <c r="F298" s="235" t="s">
        <v>1033</v>
      </c>
      <c r="G298" s="41"/>
      <c r="H298" s="41"/>
      <c r="I298" s="236"/>
      <c r="J298" s="41"/>
      <c r="K298" s="41"/>
      <c r="L298" s="45"/>
      <c r="M298" s="237"/>
      <c r="N298" s="238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124</v>
      </c>
      <c r="AU298" s="18" t="s">
        <v>82</v>
      </c>
    </row>
    <row r="299" s="13" customFormat="1">
      <c r="A299" s="13"/>
      <c r="B299" s="243"/>
      <c r="C299" s="244"/>
      <c r="D299" s="234" t="s">
        <v>174</v>
      </c>
      <c r="E299" s="245" t="s">
        <v>1</v>
      </c>
      <c r="F299" s="246" t="s">
        <v>1034</v>
      </c>
      <c r="G299" s="244"/>
      <c r="H299" s="247">
        <v>2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3" t="s">
        <v>174</v>
      </c>
      <c r="AU299" s="253" t="s">
        <v>82</v>
      </c>
      <c r="AV299" s="13" t="s">
        <v>82</v>
      </c>
      <c r="AW299" s="13" t="s">
        <v>30</v>
      </c>
      <c r="AX299" s="13" t="s">
        <v>73</v>
      </c>
      <c r="AY299" s="253" t="s">
        <v>116</v>
      </c>
    </row>
    <row r="300" s="13" customFormat="1">
      <c r="A300" s="13"/>
      <c r="B300" s="243"/>
      <c r="C300" s="244"/>
      <c r="D300" s="234" t="s">
        <v>174</v>
      </c>
      <c r="E300" s="245" t="s">
        <v>1</v>
      </c>
      <c r="F300" s="246" t="s">
        <v>1035</v>
      </c>
      <c r="G300" s="244"/>
      <c r="H300" s="247">
        <v>3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3" t="s">
        <v>174</v>
      </c>
      <c r="AU300" s="253" t="s">
        <v>82</v>
      </c>
      <c r="AV300" s="13" t="s">
        <v>82</v>
      </c>
      <c r="AW300" s="13" t="s">
        <v>30</v>
      </c>
      <c r="AX300" s="13" t="s">
        <v>73</v>
      </c>
      <c r="AY300" s="253" t="s">
        <v>116</v>
      </c>
    </row>
    <row r="301" s="14" customFormat="1">
      <c r="A301" s="14"/>
      <c r="B301" s="254"/>
      <c r="C301" s="255"/>
      <c r="D301" s="234" t="s">
        <v>174</v>
      </c>
      <c r="E301" s="256" t="s">
        <v>1</v>
      </c>
      <c r="F301" s="257" t="s">
        <v>176</v>
      </c>
      <c r="G301" s="255"/>
      <c r="H301" s="258">
        <v>5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4" t="s">
        <v>174</v>
      </c>
      <c r="AU301" s="264" t="s">
        <v>82</v>
      </c>
      <c r="AV301" s="14" t="s">
        <v>123</v>
      </c>
      <c r="AW301" s="14" t="s">
        <v>30</v>
      </c>
      <c r="AX301" s="14" t="s">
        <v>80</v>
      </c>
      <c r="AY301" s="264" t="s">
        <v>116</v>
      </c>
    </row>
    <row r="302" s="2" customFormat="1" ht="24.15" customHeight="1">
      <c r="A302" s="39"/>
      <c r="B302" s="40"/>
      <c r="C302" s="275" t="s">
        <v>332</v>
      </c>
      <c r="D302" s="275" t="s">
        <v>251</v>
      </c>
      <c r="E302" s="276" t="s">
        <v>1036</v>
      </c>
      <c r="F302" s="277" t="s">
        <v>1037</v>
      </c>
      <c r="G302" s="278" t="s">
        <v>192</v>
      </c>
      <c r="H302" s="279">
        <v>5.75</v>
      </c>
      <c r="I302" s="280"/>
      <c r="J302" s="281">
        <f>ROUND(I302*H302,2)</f>
        <v>0</v>
      </c>
      <c r="K302" s="282"/>
      <c r="L302" s="283"/>
      <c r="M302" s="284" t="s">
        <v>1</v>
      </c>
      <c r="N302" s="285" t="s">
        <v>38</v>
      </c>
      <c r="O302" s="92"/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2" t="s">
        <v>135</v>
      </c>
      <c r="AT302" s="232" t="s">
        <v>251</v>
      </c>
      <c r="AU302" s="232" t="s">
        <v>82</v>
      </c>
      <c r="AY302" s="18" t="s">
        <v>116</v>
      </c>
      <c r="BE302" s="233">
        <f>IF(N302="základní",J302,0)</f>
        <v>0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18" t="s">
        <v>80</v>
      </c>
      <c r="BK302" s="233">
        <f>ROUND(I302*H302,2)</f>
        <v>0</v>
      </c>
      <c r="BL302" s="18" t="s">
        <v>123</v>
      </c>
      <c r="BM302" s="232" t="s">
        <v>335</v>
      </c>
    </row>
    <row r="303" s="2" customFormat="1">
      <c r="A303" s="39"/>
      <c r="B303" s="40"/>
      <c r="C303" s="41"/>
      <c r="D303" s="234" t="s">
        <v>124</v>
      </c>
      <c r="E303" s="41"/>
      <c r="F303" s="235" t="s">
        <v>1037</v>
      </c>
      <c r="G303" s="41"/>
      <c r="H303" s="41"/>
      <c r="I303" s="236"/>
      <c r="J303" s="41"/>
      <c r="K303" s="41"/>
      <c r="L303" s="45"/>
      <c r="M303" s="237"/>
      <c r="N303" s="238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124</v>
      </c>
      <c r="AU303" s="18" t="s">
        <v>82</v>
      </c>
    </row>
    <row r="304" s="13" customFormat="1">
      <c r="A304" s="13"/>
      <c r="B304" s="243"/>
      <c r="C304" s="244"/>
      <c r="D304" s="234" t="s">
        <v>174</v>
      </c>
      <c r="E304" s="245" t="s">
        <v>1</v>
      </c>
      <c r="F304" s="246" t="s">
        <v>1038</v>
      </c>
      <c r="G304" s="244"/>
      <c r="H304" s="247">
        <v>5.75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3" t="s">
        <v>174</v>
      </c>
      <c r="AU304" s="253" t="s">
        <v>82</v>
      </c>
      <c r="AV304" s="13" t="s">
        <v>82</v>
      </c>
      <c r="AW304" s="13" t="s">
        <v>30</v>
      </c>
      <c r="AX304" s="13" t="s">
        <v>73</v>
      </c>
      <c r="AY304" s="253" t="s">
        <v>116</v>
      </c>
    </row>
    <row r="305" s="14" customFormat="1">
      <c r="A305" s="14"/>
      <c r="B305" s="254"/>
      <c r="C305" s="255"/>
      <c r="D305" s="234" t="s">
        <v>174</v>
      </c>
      <c r="E305" s="256" t="s">
        <v>1</v>
      </c>
      <c r="F305" s="257" t="s">
        <v>176</v>
      </c>
      <c r="G305" s="255"/>
      <c r="H305" s="258">
        <v>5.75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4" t="s">
        <v>174</v>
      </c>
      <c r="AU305" s="264" t="s">
        <v>82</v>
      </c>
      <c r="AV305" s="14" t="s">
        <v>123</v>
      </c>
      <c r="AW305" s="14" t="s">
        <v>30</v>
      </c>
      <c r="AX305" s="14" t="s">
        <v>80</v>
      </c>
      <c r="AY305" s="264" t="s">
        <v>116</v>
      </c>
    </row>
    <row r="306" s="2" customFormat="1" ht="55.5" customHeight="1">
      <c r="A306" s="39"/>
      <c r="B306" s="40"/>
      <c r="C306" s="220" t="s">
        <v>249</v>
      </c>
      <c r="D306" s="220" t="s">
        <v>119</v>
      </c>
      <c r="E306" s="221" t="s">
        <v>1039</v>
      </c>
      <c r="F306" s="222" t="s">
        <v>1040</v>
      </c>
      <c r="G306" s="223" t="s">
        <v>192</v>
      </c>
      <c r="H306" s="224">
        <v>2</v>
      </c>
      <c r="I306" s="225"/>
      <c r="J306" s="226">
        <f>ROUND(I306*H306,2)</f>
        <v>0</v>
      </c>
      <c r="K306" s="227"/>
      <c r="L306" s="45"/>
      <c r="M306" s="228" t="s">
        <v>1</v>
      </c>
      <c r="N306" s="229" t="s">
        <v>38</v>
      </c>
      <c r="O306" s="92"/>
      <c r="P306" s="230">
        <f>O306*H306</f>
        <v>0</v>
      </c>
      <c r="Q306" s="230">
        <v>0</v>
      </c>
      <c r="R306" s="230">
        <f>Q306*H306</f>
        <v>0</v>
      </c>
      <c r="S306" s="230">
        <v>0</v>
      </c>
      <c r="T306" s="23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2" t="s">
        <v>123</v>
      </c>
      <c r="AT306" s="232" t="s">
        <v>119</v>
      </c>
      <c r="AU306" s="232" t="s">
        <v>82</v>
      </c>
      <c r="AY306" s="18" t="s">
        <v>116</v>
      </c>
      <c r="BE306" s="233">
        <f>IF(N306="základní",J306,0)</f>
        <v>0</v>
      </c>
      <c r="BF306" s="233">
        <f>IF(N306="snížená",J306,0)</f>
        <v>0</v>
      </c>
      <c r="BG306" s="233">
        <f>IF(N306="zákl. přenesená",J306,0)</f>
        <v>0</v>
      </c>
      <c r="BH306" s="233">
        <f>IF(N306="sníž. přenesená",J306,0)</f>
        <v>0</v>
      </c>
      <c r="BI306" s="233">
        <f>IF(N306="nulová",J306,0)</f>
        <v>0</v>
      </c>
      <c r="BJ306" s="18" t="s">
        <v>80</v>
      </c>
      <c r="BK306" s="233">
        <f>ROUND(I306*H306,2)</f>
        <v>0</v>
      </c>
      <c r="BL306" s="18" t="s">
        <v>123</v>
      </c>
      <c r="BM306" s="232" t="s">
        <v>338</v>
      </c>
    </row>
    <row r="307" s="2" customFormat="1">
      <c r="A307" s="39"/>
      <c r="B307" s="40"/>
      <c r="C307" s="41"/>
      <c r="D307" s="234" t="s">
        <v>124</v>
      </c>
      <c r="E307" s="41"/>
      <c r="F307" s="235" t="s">
        <v>1040</v>
      </c>
      <c r="G307" s="41"/>
      <c r="H307" s="41"/>
      <c r="I307" s="236"/>
      <c r="J307" s="41"/>
      <c r="K307" s="41"/>
      <c r="L307" s="45"/>
      <c r="M307" s="237"/>
      <c r="N307" s="238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124</v>
      </c>
      <c r="AU307" s="18" t="s">
        <v>82</v>
      </c>
    </row>
    <row r="308" s="13" customFormat="1">
      <c r="A308" s="13"/>
      <c r="B308" s="243"/>
      <c r="C308" s="244"/>
      <c r="D308" s="234" t="s">
        <v>174</v>
      </c>
      <c r="E308" s="245" t="s">
        <v>1</v>
      </c>
      <c r="F308" s="246" t="s">
        <v>1034</v>
      </c>
      <c r="G308" s="244"/>
      <c r="H308" s="247">
        <v>2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3" t="s">
        <v>174</v>
      </c>
      <c r="AU308" s="253" t="s">
        <v>82</v>
      </c>
      <c r="AV308" s="13" t="s">
        <v>82</v>
      </c>
      <c r="AW308" s="13" t="s">
        <v>30</v>
      </c>
      <c r="AX308" s="13" t="s">
        <v>73</v>
      </c>
      <c r="AY308" s="253" t="s">
        <v>116</v>
      </c>
    </row>
    <row r="309" s="14" customFormat="1">
      <c r="A309" s="14"/>
      <c r="B309" s="254"/>
      <c r="C309" s="255"/>
      <c r="D309" s="234" t="s">
        <v>174</v>
      </c>
      <c r="E309" s="256" t="s">
        <v>1</v>
      </c>
      <c r="F309" s="257" t="s">
        <v>176</v>
      </c>
      <c r="G309" s="255"/>
      <c r="H309" s="258">
        <v>2</v>
      </c>
      <c r="I309" s="259"/>
      <c r="J309" s="255"/>
      <c r="K309" s="255"/>
      <c r="L309" s="260"/>
      <c r="M309" s="261"/>
      <c r="N309" s="262"/>
      <c r="O309" s="262"/>
      <c r="P309" s="262"/>
      <c r="Q309" s="262"/>
      <c r="R309" s="262"/>
      <c r="S309" s="262"/>
      <c r="T309" s="26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4" t="s">
        <v>174</v>
      </c>
      <c r="AU309" s="264" t="s">
        <v>82</v>
      </c>
      <c r="AV309" s="14" t="s">
        <v>123</v>
      </c>
      <c r="AW309" s="14" t="s">
        <v>30</v>
      </c>
      <c r="AX309" s="14" t="s">
        <v>80</v>
      </c>
      <c r="AY309" s="264" t="s">
        <v>116</v>
      </c>
    </row>
    <row r="310" s="2" customFormat="1" ht="24.15" customHeight="1">
      <c r="A310" s="39"/>
      <c r="B310" s="40"/>
      <c r="C310" s="275" t="s">
        <v>339</v>
      </c>
      <c r="D310" s="275" t="s">
        <v>251</v>
      </c>
      <c r="E310" s="276" t="s">
        <v>1041</v>
      </c>
      <c r="F310" s="277" t="s">
        <v>1042</v>
      </c>
      <c r="G310" s="278" t="s">
        <v>192</v>
      </c>
      <c r="H310" s="279">
        <v>2.2999999999999998</v>
      </c>
      <c r="I310" s="280"/>
      <c r="J310" s="281">
        <f>ROUND(I310*H310,2)</f>
        <v>0</v>
      </c>
      <c r="K310" s="282"/>
      <c r="L310" s="283"/>
      <c r="M310" s="284" t="s">
        <v>1</v>
      </c>
      <c r="N310" s="285" t="s">
        <v>38</v>
      </c>
      <c r="O310" s="92"/>
      <c r="P310" s="230">
        <f>O310*H310</f>
        <v>0</v>
      </c>
      <c r="Q310" s="230">
        <v>0</v>
      </c>
      <c r="R310" s="230">
        <f>Q310*H310</f>
        <v>0</v>
      </c>
      <c r="S310" s="230">
        <v>0</v>
      </c>
      <c r="T310" s="23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2" t="s">
        <v>135</v>
      </c>
      <c r="AT310" s="232" t="s">
        <v>251</v>
      </c>
      <c r="AU310" s="232" t="s">
        <v>82</v>
      </c>
      <c r="AY310" s="18" t="s">
        <v>116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8" t="s">
        <v>80</v>
      </c>
      <c r="BK310" s="233">
        <f>ROUND(I310*H310,2)</f>
        <v>0</v>
      </c>
      <c r="BL310" s="18" t="s">
        <v>123</v>
      </c>
      <c r="BM310" s="232" t="s">
        <v>342</v>
      </c>
    </row>
    <row r="311" s="2" customFormat="1">
      <c r="A311" s="39"/>
      <c r="B311" s="40"/>
      <c r="C311" s="41"/>
      <c r="D311" s="234" t="s">
        <v>124</v>
      </c>
      <c r="E311" s="41"/>
      <c r="F311" s="235" t="s">
        <v>1042</v>
      </c>
      <c r="G311" s="41"/>
      <c r="H311" s="41"/>
      <c r="I311" s="236"/>
      <c r="J311" s="41"/>
      <c r="K311" s="41"/>
      <c r="L311" s="45"/>
      <c r="M311" s="237"/>
      <c r="N311" s="238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124</v>
      </c>
      <c r="AU311" s="18" t="s">
        <v>82</v>
      </c>
    </row>
    <row r="312" s="13" customFormat="1">
      <c r="A312" s="13"/>
      <c r="B312" s="243"/>
      <c r="C312" s="244"/>
      <c r="D312" s="234" t="s">
        <v>174</v>
      </c>
      <c r="E312" s="245" t="s">
        <v>1</v>
      </c>
      <c r="F312" s="246" t="s">
        <v>1043</v>
      </c>
      <c r="G312" s="244"/>
      <c r="H312" s="247">
        <v>2.2999999999999998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3" t="s">
        <v>174</v>
      </c>
      <c r="AU312" s="253" t="s">
        <v>82</v>
      </c>
      <c r="AV312" s="13" t="s">
        <v>82</v>
      </c>
      <c r="AW312" s="13" t="s">
        <v>30</v>
      </c>
      <c r="AX312" s="13" t="s">
        <v>73</v>
      </c>
      <c r="AY312" s="253" t="s">
        <v>116</v>
      </c>
    </row>
    <row r="313" s="14" customFormat="1">
      <c r="A313" s="14"/>
      <c r="B313" s="254"/>
      <c r="C313" s="255"/>
      <c r="D313" s="234" t="s">
        <v>174</v>
      </c>
      <c r="E313" s="256" t="s">
        <v>1</v>
      </c>
      <c r="F313" s="257" t="s">
        <v>176</v>
      </c>
      <c r="G313" s="255"/>
      <c r="H313" s="258">
        <v>2.2999999999999998</v>
      </c>
      <c r="I313" s="259"/>
      <c r="J313" s="255"/>
      <c r="K313" s="255"/>
      <c r="L313" s="260"/>
      <c r="M313" s="261"/>
      <c r="N313" s="262"/>
      <c r="O313" s="262"/>
      <c r="P313" s="262"/>
      <c r="Q313" s="262"/>
      <c r="R313" s="262"/>
      <c r="S313" s="262"/>
      <c r="T313" s="26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4" t="s">
        <v>174</v>
      </c>
      <c r="AU313" s="264" t="s">
        <v>82</v>
      </c>
      <c r="AV313" s="14" t="s">
        <v>123</v>
      </c>
      <c r="AW313" s="14" t="s">
        <v>30</v>
      </c>
      <c r="AX313" s="14" t="s">
        <v>80</v>
      </c>
      <c r="AY313" s="264" t="s">
        <v>116</v>
      </c>
    </row>
    <row r="314" s="2" customFormat="1" ht="37.8" customHeight="1">
      <c r="A314" s="39"/>
      <c r="B314" s="40"/>
      <c r="C314" s="220" t="s">
        <v>254</v>
      </c>
      <c r="D314" s="220" t="s">
        <v>119</v>
      </c>
      <c r="E314" s="221" t="s">
        <v>1044</v>
      </c>
      <c r="F314" s="222" t="s">
        <v>1045</v>
      </c>
      <c r="G314" s="223" t="s">
        <v>172</v>
      </c>
      <c r="H314" s="224">
        <v>69.361999999999995</v>
      </c>
      <c r="I314" s="225"/>
      <c r="J314" s="226">
        <f>ROUND(I314*H314,2)</f>
        <v>0</v>
      </c>
      <c r="K314" s="227"/>
      <c r="L314" s="45"/>
      <c r="M314" s="228" t="s">
        <v>1</v>
      </c>
      <c r="N314" s="229" t="s">
        <v>38</v>
      </c>
      <c r="O314" s="92"/>
      <c r="P314" s="230">
        <f>O314*H314</f>
        <v>0</v>
      </c>
      <c r="Q314" s="230">
        <v>0</v>
      </c>
      <c r="R314" s="230">
        <f>Q314*H314</f>
        <v>0</v>
      </c>
      <c r="S314" s="230">
        <v>0</v>
      </c>
      <c r="T314" s="23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2" t="s">
        <v>123</v>
      </c>
      <c r="AT314" s="232" t="s">
        <v>119</v>
      </c>
      <c r="AU314" s="232" t="s">
        <v>82</v>
      </c>
      <c r="AY314" s="18" t="s">
        <v>116</v>
      </c>
      <c r="BE314" s="233">
        <f>IF(N314="základní",J314,0)</f>
        <v>0</v>
      </c>
      <c r="BF314" s="233">
        <f>IF(N314="snížená",J314,0)</f>
        <v>0</v>
      </c>
      <c r="BG314" s="233">
        <f>IF(N314="zákl. přenesená",J314,0)</f>
        <v>0</v>
      </c>
      <c r="BH314" s="233">
        <f>IF(N314="sníž. přenesená",J314,0)</f>
        <v>0</v>
      </c>
      <c r="BI314" s="233">
        <f>IF(N314="nulová",J314,0)</f>
        <v>0</v>
      </c>
      <c r="BJ314" s="18" t="s">
        <v>80</v>
      </c>
      <c r="BK314" s="233">
        <f>ROUND(I314*H314,2)</f>
        <v>0</v>
      </c>
      <c r="BL314" s="18" t="s">
        <v>123</v>
      </c>
      <c r="BM314" s="232" t="s">
        <v>345</v>
      </c>
    </row>
    <row r="315" s="2" customFormat="1">
      <c r="A315" s="39"/>
      <c r="B315" s="40"/>
      <c r="C315" s="41"/>
      <c r="D315" s="234" t="s">
        <v>124</v>
      </c>
      <c r="E315" s="41"/>
      <c r="F315" s="235" t="s">
        <v>1045</v>
      </c>
      <c r="G315" s="41"/>
      <c r="H315" s="41"/>
      <c r="I315" s="236"/>
      <c r="J315" s="41"/>
      <c r="K315" s="41"/>
      <c r="L315" s="45"/>
      <c r="M315" s="237"/>
      <c r="N315" s="238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124</v>
      </c>
      <c r="AU315" s="18" t="s">
        <v>82</v>
      </c>
    </row>
    <row r="316" s="13" customFormat="1">
      <c r="A316" s="13"/>
      <c r="B316" s="243"/>
      <c r="C316" s="244"/>
      <c r="D316" s="234" t="s">
        <v>174</v>
      </c>
      <c r="E316" s="245" t="s">
        <v>1</v>
      </c>
      <c r="F316" s="246" t="s">
        <v>1046</v>
      </c>
      <c r="G316" s="244"/>
      <c r="H316" s="247">
        <v>70.390000000000001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3" t="s">
        <v>174</v>
      </c>
      <c r="AU316" s="253" t="s">
        <v>82</v>
      </c>
      <c r="AV316" s="13" t="s">
        <v>82</v>
      </c>
      <c r="AW316" s="13" t="s">
        <v>30</v>
      </c>
      <c r="AX316" s="13" t="s">
        <v>73</v>
      </c>
      <c r="AY316" s="253" t="s">
        <v>116</v>
      </c>
    </row>
    <row r="317" s="13" customFormat="1">
      <c r="A317" s="13"/>
      <c r="B317" s="243"/>
      <c r="C317" s="244"/>
      <c r="D317" s="234" t="s">
        <v>174</v>
      </c>
      <c r="E317" s="245" t="s">
        <v>1</v>
      </c>
      <c r="F317" s="246" t="s">
        <v>1019</v>
      </c>
      <c r="G317" s="244"/>
      <c r="H317" s="247">
        <v>-1.268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3" t="s">
        <v>174</v>
      </c>
      <c r="AU317" s="253" t="s">
        <v>82</v>
      </c>
      <c r="AV317" s="13" t="s">
        <v>82</v>
      </c>
      <c r="AW317" s="13" t="s">
        <v>30</v>
      </c>
      <c r="AX317" s="13" t="s">
        <v>73</v>
      </c>
      <c r="AY317" s="253" t="s">
        <v>116</v>
      </c>
    </row>
    <row r="318" s="13" customFormat="1">
      <c r="A318" s="13"/>
      <c r="B318" s="243"/>
      <c r="C318" s="244"/>
      <c r="D318" s="234" t="s">
        <v>174</v>
      </c>
      <c r="E318" s="245" t="s">
        <v>1</v>
      </c>
      <c r="F318" s="246" t="s">
        <v>1047</v>
      </c>
      <c r="G318" s="244"/>
      <c r="H318" s="247">
        <v>0.23999999999999999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3" t="s">
        <v>174</v>
      </c>
      <c r="AU318" s="253" t="s">
        <v>82</v>
      </c>
      <c r="AV318" s="13" t="s">
        <v>82</v>
      </c>
      <c r="AW318" s="13" t="s">
        <v>30</v>
      </c>
      <c r="AX318" s="13" t="s">
        <v>73</v>
      </c>
      <c r="AY318" s="253" t="s">
        <v>116</v>
      </c>
    </row>
    <row r="319" s="14" customFormat="1">
      <c r="A319" s="14"/>
      <c r="B319" s="254"/>
      <c r="C319" s="255"/>
      <c r="D319" s="234" t="s">
        <v>174</v>
      </c>
      <c r="E319" s="256" t="s">
        <v>1</v>
      </c>
      <c r="F319" s="257" t="s">
        <v>176</v>
      </c>
      <c r="G319" s="255"/>
      <c r="H319" s="258">
        <v>69.361999999999995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4" t="s">
        <v>174</v>
      </c>
      <c r="AU319" s="264" t="s">
        <v>82</v>
      </c>
      <c r="AV319" s="14" t="s">
        <v>123</v>
      </c>
      <c r="AW319" s="14" t="s">
        <v>30</v>
      </c>
      <c r="AX319" s="14" t="s">
        <v>80</v>
      </c>
      <c r="AY319" s="264" t="s">
        <v>116</v>
      </c>
    </row>
    <row r="320" s="2" customFormat="1" ht="33" customHeight="1">
      <c r="A320" s="39"/>
      <c r="B320" s="40"/>
      <c r="C320" s="220" t="s">
        <v>346</v>
      </c>
      <c r="D320" s="220" t="s">
        <v>119</v>
      </c>
      <c r="E320" s="221" t="s">
        <v>1048</v>
      </c>
      <c r="F320" s="222" t="s">
        <v>1049</v>
      </c>
      <c r="G320" s="223" t="s">
        <v>196</v>
      </c>
      <c r="H320" s="224">
        <v>2.0640000000000001</v>
      </c>
      <c r="I320" s="225"/>
      <c r="J320" s="226">
        <f>ROUND(I320*H320,2)</f>
        <v>0</v>
      </c>
      <c r="K320" s="227"/>
      <c r="L320" s="45"/>
      <c r="M320" s="228" t="s">
        <v>1</v>
      </c>
      <c r="N320" s="229" t="s">
        <v>38</v>
      </c>
      <c r="O320" s="92"/>
      <c r="P320" s="230">
        <f>O320*H320</f>
        <v>0</v>
      </c>
      <c r="Q320" s="230">
        <v>0</v>
      </c>
      <c r="R320" s="230">
        <f>Q320*H320</f>
        <v>0</v>
      </c>
      <c r="S320" s="230">
        <v>0</v>
      </c>
      <c r="T320" s="23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2" t="s">
        <v>123</v>
      </c>
      <c r="AT320" s="232" t="s">
        <v>119</v>
      </c>
      <c r="AU320" s="232" t="s">
        <v>82</v>
      </c>
      <c r="AY320" s="18" t="s">
        <v>116</v>
      </c>
      <c r="BE320" s="233">
        <f>IF(N320="základní",J320,0)</f>
        <v>0</v>
      </c>
      <c r="BF320" s="233">
        <f>IF(N320="snížená",J320,0)</f>
        <v>0</v>
      </c>
      <c r="BG320" s="233">
        <f>IF(N320="zákl. přenesená",J320,0)</f>
        <v>0</v>
      </c>
      <c r="BH320" s="233">
        <f>IF(N320="sníž. přenesená",J320,0)</f>
        <v>0</v>
      </c>
      <c r="BI320" s="233">
        <f>IF(N320="nulová",J320,0)</f>
        <v>0</v>
      </c>
      <c r="BJ320" s="18" t="s">
        <v>80</v>
      </c>
      <c r="BK320" s="233">
        <f>ROUND(I320*H320,2)</f>
        <v>0</v>
      </c>
      <c r="BL320" s="18" t="s">
        <v>123</v>
      </c>
      <c r="BM320" s="232" t="s">
        <v>349</v>
      </c>
    </row>
    <row r="321" s="2" customFormat="1">
      <c r="A321" s="39"/>
      <c r="B321" s="40"/>
      <c r="C321" s="41"/>
      <c r="D321" s="234" t="s">
        <v>124</v>
      </c>
      <c r="E321" s="41"/>
      <c r="F321" s="235" t="s">
        <v>1049</v>
      </c>
      <c r="G321" s="41"/>
      <c r="H321" s="41"/>
      <c r="I321" s="236"/>
      <c r="J321" s="41"/>
      <c r="K321" s="41"/>
      <c r="L321" s="45"/>
      <c r="M321" s="237"/>
      <c r="N321" s="238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124</v>
      </c>
      <c r="AU321" s="18" t="s">
        <v>82</v>
      </c>
    </row>
    <row r="322" s="15" customFormat="1">
      <c r="A322" s="15"/>
      <c r="B322" s="265"/>
      <c r="C322" s="266"/>
      <c r="D322" s="234" t="s">
        <v>174</v>
      </c>
      <c r="E322" s="267" t="s">
        <v>1</v>
      </c>
      <c r="F322" s="268" t="s">
        <v>1050</v>
      </c>
      <c r="G322" s="266"/>
      <c r="H322" s="267" t="s">
        <v>1</v>
      </c>
      <c r="I322" s="269"/>
      <c r="J322" s="266"/>
      <c r="K322" s="266"/>
      <c r="L322" s="270"/>
      <c r="M322" s="271"/>
      <c r="N322" s="272"/>
      <c r="O322" s="272"/>
      <c r="P322" s="272"/>
      <c r="Q322" s="272"/>
      <c r="R322" s="272"/>
      <c r="S322" s="272"/>
      <c r="T322" s="273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4" t="s">
        <v>174</v>
      </c>
      <c r="AU322" s="274" t="s">
        <v>82</v>
      </c>
      <c r="AV322" s="15" t="s">
        <v>80</v>
      </c>
      <c r="AW322" s="15" t="s">
        <v>30</v>
      </c>
      <c r="AX322" s="15" t="s">
        <v>73</v>
      </c>
      <c r="AY322" s="274" t="s">
        <v>116</v>
      </c>
    </row>
    <row r="323" s="13" customFormat="1">
      <c r="A323" s="13"/>
      <c r="B323" s="243"/>
      <c r="C323" s="244"/>
      <c r="D323" s="234" t="s">
        <v>174</v>
      </c>
      <c r="E323" s="245" t="s">
        <v>1</v>
      </c>
      <c r="F323" s="246" t="s">
        <v>1051</v>
      </c>
      <c r="G323" s="244"/>
      <c r="H323" s="247">
        <v>2.0640000000000001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3" t="s">
        <v>174</v>
      </c>
      <c r="AU323" s="253" t="s">
        <v>82</v>
      </c>
      <c r="AV323" s="13" t="s">
        <v>82</v>
      </c>
      <c r="AW323" s="13" t="s">
        <v>30</v>
      </c>
      <c r="AX323" s="13" t="s">
        <v>73</v>
      </c>
      <c r="AY323" s="253" t="s">
        <v>116</v>
      </c>
    </row>
    <row r="324" s="14" customFormat="1">
      <c r="A324" s="14"/>
      <c r="B324" s="254"/>
      <c r="C324" s="255"/>
      <c r="D324" s="234" t="s">
        <v>174</v>
      </c>
      <c r="E324" s="256" t="s">
        <v>1</v>
      </c>
      <c r="F324" s="257" t="s">
        <v>176</v>
      </c>
      <c r="G324" s="255"/>
      <c r="H324" s="258">
        <v>2.0640000000000001</v>
      </c>
      <c r="I324" s="259"/>
      <c r="J324" s="255"/>
      <c r="K324" s="255"/>
      <c r="L324" s="260"/>
      <c r="M324" s="261"/>
      <c r="N324" s="262"/>
      <c r="O324" s="262"/>
      <c r="P324" s="262"/>
      <c r="Q324" s="262"/>
      <c r="R324" s="262"/>
      <c r="S324" s="262"/>
      <c r="T324" s="26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4" t="s">
        <v>174</v>
      </c>
      <c r="AU324" s="264" t="s">
        <v>82</v>
      </c>
      <c r="AV324" s="14" t="s">
        <v>123</v>
      </c>
      <c r="AW324" s="14" t="s">
        <v>30</v>
      </c>
      <c r="AX324" s="14" t="s">
        <v>80</v>
      </c>
      <c r="AY324" s="264" t="s">
        <v>116</v>
      </c>
    </row>
    <row r="325" s="2" customFormat="1" ht="37.8" customHeight="1">
      <c r="A325" s="39"/>
      <c r="B325" s="40"/>
      <c r="C325" s="220" t="s">
        <v>258</v>
      </c>
      <c r="D325" s="220" t="s">
        <v>119</v>
      </c>
      <c r="E325" s="221" t="s">
        <v>1052</v>
      </c>
      <c r="F325" s="222" t="s">
        <v>1053</v>
      </c>
      <c r="G325" s="223" t="s">
        <v>196</v>
      </c>
      <c r="H325" s="224">
        <v>2.0640000000000001</v>
      </c>
      <c r="I325" s="225"/>
      <c r="J325" s="226">
        <f>ROUND(I325*H325,2)</f>
        <v>0</v>
      </c>
      <c r="K325" s="227"/>
      <c r="L325" s="45"/>
      <c r="M325" s="228" t="s">
        <v>1</v>
      </c>
      <c r="N325" s="229" t="s">
        <v>38</v>
      </c>
      <c r="O325" s="92"/>
      <c r="P325" s="230">
        <f>O325*H325</f>
        <v>0</v>
      </c>
      <c r="Q325" s="230">
        <v>0</v>
      </c>
      <c r="R325" s="230">
        <f>Q325*H325</f>
        <v>0</v>
      </c>
      <c r="S325" s="230">
        <v>0</v>
      </c>
      <c r="T325" s="23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2" t="s">
        <v>123</v>
      </c>
      <c r="AT325" s="232" t="s">
        <v>119</v>
      </c>
      <c r="AU325" s="232" t="s">
        <v>82</v>
      </c>
      <c r="AY325" s="18" t="s">
        <v>116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8" t="s">
        <v>80</v>
      </c>
      <c r="BK325" s="233">
        <f>ROUND(I325*H325,2)</f>
        <v>0</v>
      </c>
      <c r="BL325" s="18" t="s">
        <v>123</v>
      </c>
      <c r="BM325" s="232" t="s">
        <v>354</v>
      </c>
    </row>
    <row r="326" s="2" customFormat="1">
      <c r="A326" s="39"/>
      <c r="B326" s="40"/>
      <c r="C326" s="41"/>
      <c r="D326" s="234" t="s">
        <v>124</v>
      </c>
      <c r="E326" s="41"/>
      <c r="F326" s="235" t="s">
        <v>1053</v>
      </c>
      <c r="G326" s="41"/>
      <c r="H326" s="41"/>
      <c r="I326" s="236"/>
      <c r="J326" s="41"/>
      <c r="K326" s="41"/>
      <c r="L326" s="45"/>
      <c r="M326" s="237"/>
      <c r="N326" s="238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124</v>
      </c>
      <c r="AU326" s="18" t="s">
        <v>82</v>
      </c>
    </row>
    <row r="327" s="2" customFormat="1" ht="49.05" customHeight="1">
      <c r="A327" s="39"/>
      <c r="B327" s="40"/>
      <c r="C327" s="220" t="s">
        <v>355</v>
      </c>
      <c r="D327" s="220" t="s">
        <v>119</v>
      </c>
      <c r="E327" s="221" t="s">
        <v>1054</v>
      </c>
      <c r="F327" s="222" t="s">
        <v>1055</v>
      </c>
      <c r="G327" s="223" t="s">
        <v>196</v>
      </c>
      <c r="H327" s="224">
        <v>2.0640000000000001</v>
      </c>
      <c r="I327" s="225"/>
      <c r="J327" s="226">
        <f>ROUND(I327*H327,2)</f>
        <v>0</v>
      </c>
      <c r="K327" s="227"/>
      <c r="L327" s="45"/>
      <c r="M327" s="228" t="s">
        <v>1</v>
      </c>
      <c r="N327" s="229" t="s">
        <v>38</v>
      </c>
      <c r="O327" s="92"/>
      <c r="P327" s="230">
        <f>O327*H327</f>
        <v>0</v>
      </c>
      <c r="Q327" s="230">
        <v>0</v>
      </c>
      <c r="R327" s="230">
        <f>Q327*H327</f>
        <v>0</v>
      </c>
      <c r="S327" s="230">
        <v>0</v>
      </c>
      <c r="T327" s="23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2" t="s">
        <v>123</v>
      </c>
      <c r="AT327" s="232" t="s">
        <v>119</v>
      </c>
      <c r="AU327" s="232" t="s">
        <v>82</v>
      </c>
      <c r="AY327" s="18" t="s">
        <v>116</v>
      </c>
      <c r="BE327" s="233">
        <f>IF(N327="základní",J327,0)</f>
        <v>0</v>
      </c>
      <c r="BF327" s="233">
        <f>IF(N327="snížená",J327,0)</f>
        <v>0</v>
      </c>
      <c r="BG327" s="233">
        <f>IF(N327="zákl. přenesená",J327,0)</f>
        <v>0</v>
      </c>
      <c r="BH327" s="233">
        <f>IF(N327="sníž. přenesená",J327,0)</f>
        <v>0</v>
      </c>
      <c r="BI327" s="233">
        <f>IF(N327="nulová",J327,0)</f>
        <v>0</v>
      </c>
      <c r="BJ327" s="18" t="s">
        <v>80</v>
      </c>
      <c r="BK327" s="233">
        <f>ROUND(I327*H327,2)</f>
        <v>0</v>
      </c>
      <c r="BL327" s="18" t="s">
        <v>123</v>
      </c>
      <c r="BM327" s="232" t="s">
        <v>358</v>
      </c>
    </row>
    <row r="328" s="2" customFormat="1">
      <c r="A328" s="39"/>
      <c r="B328" s="40"/>
      <c r="C328" s="41"/>
      <c r="D328" s="234" t="s">
        <v>124</v>
      </c>
      <c r="E328" s="41"/>
      <c r="F328" s="235" t="s">
        <v>1055</v>
      </c>
      <c r="G328" s="41"/>
      <c r="H328" s="41"/>
      <c r="I328" s="236"/>
      <c r="J328" s="41"/>
      <c r="K328" s="41"/>
      <c r="L328" s="45"/>
      <c r="M328" s="237"/>
      <c r="N328" s="238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124</v>
      </c>
      <c r="AU328" s="18" t="s">
        <v>82</v>
      </c>
    </row>
    <row r="329" s="2" customFormat="1" ht="44.25" customHeight="1">
      <c r="A329" s="39"/>
      <c r="B329" s="40"/>
      <c r="C329" s="220" t="s">
        <v>268</v>
      </c>
      <c r="D329" s="220" t="s">
        <v>119</v>
      </c>
      <c r="E329" s="221" t="s">
        <v>1056</v>
      </c>
      <c r="F329" s="222" t="s">
        <v>1057</v>
      </c>
      <c r="G329" s="223" t="s">
        <v>196</v>
      </c>
      <c r="H329" s="224">
        <v>2.0640000000000001</v>
      </c>
      <c r="I329" s="225"/>
      <c r="J329" s="226">
        <f>ROUND(I329*H329,2)</f>
        <v>0</v>
      </c>
      <c r="K329" s="227"/>
      <c r="L329" s="45"/>
      <c r="M329" s="228" t="s">
        <v>1</v>
      </c>
      <c r="N329" s="229" t="s">
        <v>38</v>
      </c>
      <c r="O329" s="92"/>
      <c r="P329" s="230">
        <f>O329*H329</f>
        <v>0</v>
      </c>
      <c r="Q329" s="230">
        <v>0</v>
      </c>
      <c r="R329" s="230">
        <f>Q329*H329</f>
        <v>0</v>
      </c>
      <c r="S329" s="230">
        <v>0</v>
      </c>
      <c r="T329" s="23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2" t="s">
        <v>123</v>
      </c>
      <c r="AT329" s="232" t="s">
        <v>119</v>
      </c>
      <c r="AU329" s="232" t="s">
        <v>82</v>
      </c>
      <c r="AY329" s="18" t="s">
        <v>116</v>
      </c>
      <c r="BE329" s="233">
        <f>IF(N329="základní",J329,0)</f>
        <v>0</v>
      </c>
      <c r="BF329" s="233">
        <f>IF(N329="snížená",J329,0)</f>
        <v>0</v>
      </c>
      <c r="BG329" s="233">
        <f>IF(N329="zákl. přenesená",J329,0)</f>
        <v>0</v>
      </c>
      <c r="BH329" s="233">
        <f>IF(N329="sníž. přenesená",J329,0)</f>
        <v>0</v>
      </c>
      <c r="BI329" s="233">
        <f>IF(N329="nulová",J329,0)</f>
        <v>0</v>
      </c>
      <c r="BJ329" s="18" t="s">
        <v>80</v>
      </c>
      <c r="BK329" s="233">
        <f>ROUND(I329*H329,2)</f>
        <v>0</v>
      </c>
      <c r="BL329" s="18" t="s">
        <v>123</v>
      </c>
      <c r="BM329" s="232" t="s">
        <v>361</v>
      </c>
    </row>
    <row r="330" s="2" customFormat="1">
      <c r="A330" s="39"/>
      <c r="B330" s="40"/>
      <c r="C330" s="41"/>
      <c r="D330" s="234" t="s">
        <v>124</v>
      </c>
      <c r="E330" s="41"/>
      <c r="F330" s="235" t="s">
        <v>1057</v>
      </c>
      <c r="G330" s="41"/>
      <c r="H330" s="41"/>
      <c r="I330" s="236"/>
      <c r="J330" s="41"/>
      <c r="K330" s="41"/>
      <c r="L330" s="45"/>
      <c r="M330" s="237"/>
      <c r="N330" s="238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124</v>
      </c>
      <c r="AU330" s="18" t="s">
        <v>82</v>
      </c>
    </row>
    <row r="331" s="2" customFormat="1" ht="21.75" customHeight="1">
      <c r="A331" s="39"/>
      <c r="B331" s="40"/>
      <c r="C331" s="220" t="s">
        <v>362</v>
      </c>
      <c r="D331" s="220" t="s">
        <v>119</v>
      </c>
      <c r="E331" s="221" t="s">
        <v>1058</v>
      </c>
      <c r="F331" s="222" t="s">
        <v>1059</v>
      </c>
      <c r="G331" s="223" t="s">
        <v>240</v>
      </c>
      <c r="H331" s="224">
        <v>0.14099999999999999</v>
      </c>
      <c r="I331" s="225"/>
      <c r="J331" s="226">
        <f>ROUND(I331*H331,2)</f>
        <v>0</v>
      </c>
      <c r="K331" s="227"/>
      <c r="L331" s="45"/>
      <c r="M331" s="228" t="s">
        <v>1</v>
      </c>
      <c r="N331" s="229" t="s">
        <v>38</v>
      </c>
      <c r="O331" s="92"/>
      <c r="P331" s="230">
        <f>O331*H331</f>
        <v>0</v>
      </c>
      <c r="Q331" s="230">
        <v>0</v>
      </c>
      <c r="R331" s="230">
        <f>Q331*H331</f>
        <v>0</v>
      </c>
      <c r="S331" s="230">
        <v>0</v>
      </c>
      <c r="T331" s="23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2" t="s">
        <v>123</v>
      </c>
      <c r="AT331" s="232" t="s">
        <v>119</v>
      </c>
      <c r="AU331" s="232" t="s">
        <v>82</v>
      </c>
      <c r="AY331" s="18" t="s">
        <v>116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8" t="s">
        <v>80</v>
      </c>
      <c r="BK331" s="233">
        <f>ROUND(I331*H331,2)</f>
        <v>0</v>
      </c>
      <c r="BL331" s="18" t="s">
        <v>123</v>
      </c>
      <c r="BM331" s="232" t="s">
        <v>365</v>
      </c>
    </row>
    <row r="332" s="2" customFormat="1">
      <c r="A332" s="39"/>
      <c r="B332" s="40"/>
      <c r="C332" s="41"/>
      <c r="D332" s="234" t="s">
        <v>124</v>
      </c>
      <c r="E332" s="41"/>
      <c r="F332" s="235" t="s">
        <v>1059</v>
      </c>
      <c r="G332" s="41"/>
      <c r="H332" s="41"/>
      <c r="I332" s="236"/>
      <c r="J332" s="41"/>
      <c r="K332" s="41"/>
      <c r="L332" s="45"/>
      <c r="M332" s="237"/>
      <c r="N332" s="238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124</v>
      </c>
      <c r="AU332" s="18" t="s">
        <v>82</v>
      </c>
    </row>
    <row r="333" s="15" customFormat="1">
      <c r="A333" s="15"/>
      <c r="B333" s="265"/>
      <c r="C333" s="266"/>
      <c r="D333" s="234" t="s">
        <v>174</v>
      </c>
      <c r="E333" s="267" t="s">
        <v>1</v>
      </c>
      <c r="F333" s="268" t="s">
        <v>1050</v>
      </c>
      <c r="G333" s="266"/>
      <c r="H333" s="267" t="s">
        <v>1</v>
      </c>
      <c r="I333" s="269"/>
      <c r="J333" s="266"/>
      <c r="K333" s="266"/>
      <c r="L333" s="270"/>
      <c r="M333" s="271"/>
      <c r="N333" s="272"/>
      <c r="O333" s="272"/>
      <c r="P333" s="272"/>
      <c r="Q333" s="272"/>
      <c r="R333" s="272"/>
      <c r="S333" s="272"/>
      <c r="T333" s="273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4" t="s">
        <v>174</v>
      </c>
      <c r="AU333" s="274" t="s">
        <v>82</v>
      </c>
      <c r="AV333" s="15" t="s">
        <v>80</v>
      </c>
      <c r="AW333" s="15" t="s">
        <v>30</v>
      </c>
      <c r="AX333" s="15" t="s">
        <v>73</v>
      </c>
      <c r="AY333" s="274" t="s">
        <v>116</v>
      </c>
    </row>
    <row r="334" s="13" customFormat="1">
      <c r="A334" s="13"/>
      <c r="B334" s="243"/>
      <c r="C334" s="244"/>
      <c r="D334" s="234" t="s">
        <v>174</v>
      </c>
      <c r="E334" s="245" t="s">
        <v>1</v>
      </c>
      <c r="F334" s="246" t="s">
        <v>1060</v>
      </c>
      <c r="G334" s="244"/>
      <c r="H334" s="247">
        <v>0.14099999999999999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3" t="s">
        <v>174</v>
      </c>
      <c r="AU334" s="253" t="s">
        <v>82</v>
      </c>
      <c r="AV334" s="13" t="s">
        <v>82</v>
      </c>
      <c r="AW334" s="13" t="s">
        <v>30</v>
      </c>
      <c r="AX334" s="13" t="s">
        <v>73</v>
      </c>
      <c r="AY334" s="253" t="s">
        <v>116</v>
      </c>
    </row>
    <row r="335" s="14" customFormat="1">
      <c r="A335" s="14"/>
      <c r="B335" s="254"/>
      <c r="C335" s="255"/>
      <c r="D335" s="234" t="s">
        <v>174</v>
      </c>
      <c r="E335" s="256" t="s">
        <v>1</v>
      </c>
      <c r="F335" s="257" t="s">
        <v>176</v>
      </c>
      <c r="G335" s="255"/>
      <c r="H335" s="258">
        <v>0.14099999999999999</v>
      </c>
      <c r="I335" s="259"/>
      <c r="J335" s="255"/>
      <c r="K335" s="255"/>
      <c r="L335" s="260"/>
      <c r="M335" s="261"/>
      <c r="N335" s="262"/>
      <c r="O335" s="262"/>
      <c r="P335" s="262"/>
      <c r="Q335" s="262"/>
      <c r="R335" s="262"/>
      <c r="S335" s="262"/>
      <c r="T335" s="26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4" t="s">
        <v>174</v>
      </c>
      <c r="AU335" s="264" t="s">
        <v>82</v>
      </c>
      <c r="AV335" s="14" t="s">
        <v>123</v>
      </c>
      <c r="AW335" s="14" t="s">
        <v>30</v>
      </c>
      <c r="AX335" s="14" t="s">
        <v>80</v>
      </c>
      <c r="AY335" s="264" t="s">
        <v>116</v>
      </c>
    </row>
    <row r="336" s="12" customFormat="1" ht="22.8" customHeight="1">
      <c r="A336" s="12"/>
      <c r="B336" s="204"/>
      <c r="C336" s="205"/>
      <c r="D336" s="206" t="s">
        <v>72</v>
      </c>
      <c r="E336" s="218" t="s">
        <v>201</v>
      </c>
      <c r="F336" s="218" t="s">
        <v>724</v>
      </c>
      <c r="G336" s="205"/>
      <c r="H336" s="205"/>
      <c r="I336" s="208"/>
      <c r="J336" s="219">
        <f>BK336</f>
        <v>0</v>
      </c>
      <c r="K336" s="205"/>
      <c r="L336" s="210"/>
      <c r="M336" s="211"/>
      <c r="N336" s="212"/>
      <c r="O336" s="212"/>
      <c r="P336" s="213">
        <f>SUM(P337:P382)</f>
        <v>0</v>
      </c>
      <c r="Q336" s="212"/>
      <c r="R336" s="213">
        <f>SUM(R337:R382)</f>
        <v>0</v>
      </c>
      <c r="S336" s="212"/>
      <c r="T336" s="214">
        <f>SUM(T337:T382)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5" t="s">
        <v>80</v>
      </c>
      <c r="AT336" s="216" t="s">
        <v>72</v>
      </c>
      <c r="AU336" s="216" t="s">
        <v>80</v>
      </c>
      <c r="AY336" s="215" t="s">
        <v>116</v>
      </c>
      <c r="BK336" s="217">
        <f>SUM(BK337:BK382)</f>
        <v>0</v>
      </c>
    </row>
    <row r="337" s="2" customFormat="1" ht="62.7" customHeight="1">
      <c r="A337" s="39"/>
      <c r="B337" s="40"/>
      <c r="C337" s="220" t="s">
        <v>272</v>
      </c>
      <c r="D337" s="220" t="s">
        <v>119</v>
      </c>
      <c r="E337" s="221" t="s">
        <v>1061</v>
      </c>
      <c r="F337" s="222" t="s">
        <v>1062</v>
      </c>
      <c r="G337" s="223" t="s">
        <v>192</v>
      </c>
      <c r="H337" s="224">
        <v>76.5</v>
      </c>
      <c r="I337" s="225"/>
      <c r="J337" s="226">
        <f>ROUND(I337*H337,2)</f>
        <v>0</v>
      </c>
      <c r="K337" s="227"/>
      <c r="L337" s="45"/>
      <c r="M337" s="228" t="s">
        <v>1</v>
      </c>
      <c r="N337" s="229" t="s">
        <v>38</v>
      </c>
      <c r="O337" s="92"/>
      <c r="P337" s="230">
        <f>O337*H337</f>
        <v>0</v>
      </c>
      <c r="Q337" s="230">
        <v>0</v>
      </c>
      <c r="R337" s="230">
        <f>Q337*H337</f>
        <v>0</v>
      </c>
      <c r="S337" s="230">
        <v>0</v>
      </c>
      <c r="T337" s="23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2" t="s">
        <v>123</v>
      </c>
      <c r="AT337" s="232" t="s">
        <v>119</v>
      </c>
      <c r="AU337" s="232" t="s">
        <v>82</v>
      </c>
      <c r="AY337" s="18" t="s">
        <v>116</v>
      </c>
      <c r="BE337" s="233">
        <f>IF(N337="základní",J337,0)</f>
        <v>0</v>
      </c>
      <c r="BF337" s="233">
        <f>IF(N337="snížená",J337,0)</f>
        <v>0</v>
      </c>
      <c r="BG337" s="233">
        <f>IF(N337="zákl. přenesená",J337,0)</f>
        <v>0</v>
      </c>
      <c r="BH337" s="233">
        <f>IF(N337="sníž. přenesená",J337,0)</f>
        <v>0</v>
      </c>
      <c r="BI337" s="233">
        <f>IF(N337="nulová",J337,0)</f>
        <v>0</v>
      </c>
      <c r="BJ337" s="18" t="s">
        <v>80</v>
      </c>
      <c r="BK337" s="233">
        <f>ROUND(I337*H337,2)</f>
        <v>0</v>
      </c>
      <c r="BL337" s="18" t="s">
        <v>123</v>
      </c>
      <c r="BM337" s="232" t="s">
        <v>368</v>
      </c>
    </row>
    <row r="338" s="2" customFormat="1">
      <c r="A338" s="39"/>
      <c r="B338" s="40"/>
      <c r="C338" s="41"/>
      <c r="D338" s="234" t="s">
        <v>124</v>
      </c>
      <c r="E338" s="41"/>
      <c r="F338" s="235" t="s">
        <v>1062</v>
      </c>
      <c r="G338" s="41"/>
      <c r="H338" s="41"/>
      <c r="I338" s="236"/>
      <c r="J338" s="41"/>
      <c r="K338" s="41"/>
      <c r="L338" s="45"/>
      <c r="M338" s="237"/>
      <c r="N338" s="238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124</v>
      </c>
      <c r="AU338" s="18" t="s">
        <v>82</v>
      </c>
    </row>
    <row r="339" s="15" customFormat="1">
      <c r="A339" s="15"/>
      <c r="B339" s="265"/>
      <c r="C339" s="266"/>
      <c r="D339" s="234" t="s">
        <v>174</v>
      </c>
      <c r="E339" s="267" t="s">
        <v>1</v>
      </c>
      <c r="F339" s="268" t="s">
        <v>943</v>
      </c>
      <c r="G339" s="266"/>
      <c r="H339" s="267" t="s">
        <v>1</v>
      </c>
      <c r="I339" s="269"/>
      <c r="J339" s="266"/>
      <c r="K339" s="266"/>
      <c r="L339" s="270"/>
      <c r="M339" s="271"/>
      <c r="N339" s="272"/>
      <c r="O339" s="272"/>
      <c r="P339" s="272"/>
      <c r="Q339" s="272"/>
      <c r="R339" s="272"/>
      <c r="S339" s="272"/>
      <c r="T339" s="273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4" t="s">
        <v>174</v>
      </c>
      <c r="AU339" s="274" t="s">
        <v>82</v>
      </c>
      <c r="AV339" s="15" t="s">
        <v>80</v>
      </c>
      <c r="AW339" s="15" t="s">
        <v>30</v>
      </c>
      <c r="AX339" s="15" t="s">
        <v>73</v>
      </c>
      <c r="AY339" s="274" t="s">
        <v>116</v>
      </c>
    </row>
    <row r="340" s="13" customFormat="1">
      <c r="A340" s="13"/>
      <c r="B340" s="243"/>
      <c r="C340" s="244"/>
      <c r="D340" s="234" t="s">
        <v>174</v>
      </c>
      <c r="E340" s="245" t="s">
        <v>1</v>
      </c>
      <c r="F340" s="246" t="s">
        <v>1063</v>
      </c>
      <c r="G340" s="244"/>
      <c r="H340" s="247">
        <v>76.5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3" t="s">
        <v>174</v>
      </c>
      <c r="AU340" s="253" t="s">
        <v>82</v>
      </c>
      <c r="AV340" s="13" t="s">
        <v>82</v>
      </c>
      <c r="AW340" s="13" t="s">
        <v>30</v>
      </c>
      <c r="AX340" s="13" t="s">
        <v>73</v>
      </c>
      <c r="AY340" s="253" t="s">
        <v>116</v>
      </c>
    </row>
    <row r="341" s="14" customFormat="1">
      <c r="A341" s="14"/>
      <c r="B341" s="254"/>
      <c r="C341" s="255"/>
      <c r="D341" s="234" t="s">
        <v>174</v>
      </c>
      <c r="E341" s="256" t="s">
        <v>1</v>
      </c>
      <c r="F341" s="257" t="s">
        <v>176</v>
      </c>
      <c r="G341" s="255"/>
      <c r="H341" s="258">
        <v>76.5</v>
      </c>
      <c r="I341" s="259"/>
      <c r="J341" s="255"/>
      <c r="K341" s="255"/>
      <c r="L341" s="260"/>
      <c r="M341" s="261"/>
      <c r="N341" s="262"/>
      <c r="O341" s="262"/>
      <c r="P341" s="262"/>
      <c r="Q341" s="262"/>
      <c r="R341" s="262"/>
      <c r="S341" s="262"/>
      <c r="T341" s="26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4" t="s">
        <v>174</v>
      </c>
      <c r="AU341" s="264" t="s">
        <v>82</v>
      </c>
      <c r="AV341" s="14" t="s">
        <v>123</v>
      </c>
      <c r="AW341" s="14" t="s">
        <v>30</v>
      </c>
      <c r="AX341" s="14" t="s">
        <v>80</v>
      </c>
      <c r="AY341" s="264" t="s">
        <v>116</v>
      </c>
    </row>
    <row r="342" s="2" customFormat="1" ht="44.25" customHeight="1">
      <c r="A342" s="39"/>
      <c r="B342" s="40"/>
      <c r="C342" s="220" t="s">
        <v>369</v>
      </c>
      <c r="D342" s="220" t="s">
        <v>119</v>
      </c>
      <c r="E342" s="221" t="s">
        <v>1064</v>
      </c>
      <c r="F342" s="222" t="s">
        <v>1065</v>
      </c>
      <c r="G342" s="223" t="s">
        <v>172</v>
      </c>
      <c r="H342" s="224">
        <v>181.12200000000001</v>
      </c>
      <c r="I342" s="225"/>
      <c r="J342" s="226">
        <f>ROUND(I342*H342,2)</f>
        <v>0</v>
      </c>
      <c r="K342" s="227"/>
      <c r="L342" s="45"/>
      <c r="M342" s="228" t="s">
        <v>1</v>
      </c>
      <c r="N342" s="229" t="s">
        <v>38</v>
      </c>
      <c r="O342" s="92"/>
      <c r="P342" s="230">
        <f>O342*H342</f>
        <v>0</v>
      </c>
      <c r="Q342" s="230">
        <v>0</v>
      </c>
      <c r="R342" s="230">
        <f>Q342*H342</f>
        <v>0</v>
      </c>
      <c r="S342" s="230">
        <v>0</v>
      </c>
      <c r="T342" s="231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2" t="s">
        <v>123</v>
      </c>
      <c r="AT342" s="232" t="s">
        <v>119</v>
      </c>
      <c r="AU342" s="232" t="s">
        <v>82</v>
      </c>
      <c r="AY342" s="18" t="s">
        <v>116</v>
      </c>
      <c r="BE342" s="233">
        <f>IF(N342="základní",J342,0)</f>
        <v>0</v>
      </c>
      <c r="BF342" s="233">
        <f>IF(N342="snížená",J342,0)</f>
        <v>0</v>
      </c>
      <c r="BG342" s="233">
        <f>IF(N342="zákl. přenesená",J342,0)</f>
        <v>0</v>
      </c>
      <c r="BH342" s="233">
        <f>IF(N342="sníž. přenesená",J342,0)</f>
        <v>0</v>
      </c>
      <c r="BI342" s="233">
        <f>IF(N342="nulová",J342,0)</f>
        <v>0</v>
      </c>
      <c r="BJ342" s="18" t="s">
        <v>80</v>
      </c>
      <c r="BK342" s="233">
        <f>ROUND(I342*H342,2)</f>
        <v>0</v>
      </c>
      <c r="BL342" s="18" t="s">
        <v>123</v>
      </c>
      <c r="BM342" s="232" t="s">
        <v>373</v>
      </c>
    </row>
    <row r="343" s="2" customFormat="1">
      <c r="A343" s="39"/>
      <c r="B343" s="40"/>
      <c r="C343" s="41"/>
      <c r="D343" s="234" t="s">
        <v>124</v>
      </c>
      <c r="E343" s="41"/>
      <c r="F343" s="235" t="s">
        <v>1065</v>
      </c>
      <c r="G343" s="41"/>
      <c r="H343" s="41"/>
      <c r="I343" s="236"/>
      <c r="J343" s="41"/>
      <c r="K343" s="41"/>
      <c r="L343" s="45"/>
      <c r="M343" s="237"/>
      <c r="N343" s="238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124</v>
      </c>
      <c r="AU343" s="18" t="s">
        <v>82</v>
      </c>
    </row>
    <row r="344" s="15" customFormat="1">
      <c r="A344" s="15"/>
      <c r="B344" s="265"/>
      <c r="C344" s="266"/>
      <c r="D344" s="234" t="s">
        <v>174</v>
      </c>
      <c r="E344" s="267" t="s">
        <v>1</v>
      </c>
      <c r="F344" s="268" t="s">
        <v>1017</v>
      </c>
      <c r="G344" s="266"/>
      <c r="H344" s="267" t="s">
        <v>1</v>
      </c>
      <c r="I344" s="269"/>
      <c r="J344" s="266"/>
      <c r="K344" s="266"/>
      <c r="L344" s="270"/>
      <c r="M344" s="271"/>
      <c r="N344" s="272"/>
      <c r="O344" s="272"/>
      <c r="P344" s="272"/>
      <c r="Q344" s="272"/>
      <c r="R344" s="272"/>
      <c r="S344" s="272"/>
      <c r="T344" s="27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4" t="s">
        <v>174</v>
      </c>
      <c r="AU344" s="274" t="s">
        <v>82</v>
      </c>
      <c r="AV344" s="15" t="s">
        <v>80</v>
      </c>
      <c r="AW344" s="15" t="s">
        <v>30</v>
      </c>
      <c r="AX344" s="15" t="s">
        <v>73</v>
      </c>
      <c r="AY344" s="274" t="s">
        <v>116</v>
      </c>
    </row>
    <row r="345" s="13" customFormat="1">
      <c r="A345" s="13"/>
      <c r="B345" s="243"/>
      <c r="C345" s="244"/>
      <c r="D345" s="234" t="s">
        <v>174</v>
      </c>
      <c r="E345" s="245" t="s">
        <v>1</v>
      </c>
      <c r="F345" s="246" t="s">
        <v>1018</v>
      </c>
      <c r="G345" s="244"/>
      <c r="H345" s="247">
        <v>182.38999999999999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3" t="s">
        <v>174</v>
      </c>
      <c r="AU345" s="253" t="s">
        <v>82</v>
      </c>
      <c r="AV345" s="13" t="s">
        <v>82</v>
      </c>
      <c r="AW345" s="13" t="s">
        <v>30</v>
      </c>
      <c r="AX345" s="13" t="s">
        <v>73</v>
      </c>
      <c r="AY345" s="253" t="s">
        <v>116</v>
      </c>
    </row>
    <row r="346" s="13" customFormat="1">
      <c r="A346" s="13"/>
      <c r="B346" s="243"/>
      <c r="C346" s="244"/>
      <c r="D346" s="234" t="s">
        <v>174</v>
      </c>
      <c r="E346" s="245" t="s">
        <v>1</v>
      </c>
      <c r="F346" s="246" t="s">
        <v>1019</v>
      </c>
      <c r="G346" s="244"/>
      <c r="H346" s="247">
        <v>-1.268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3" t="s">
        <v>174</v>
      </c>
      <c r="AU346" s="253" t="s">
        <v>82</v>
      </c>
      <c r="AV346" s="13" t="s">
        <v>82</v>
      </c>
      <c r="AW346" s="13" t="s">
        <v>30</v>
      </c>
      <c r="AX346" s="13" t="s">
        <v>73</v>
      </c>
      <c r="AY346" s="253" t="s">
        <v>116</v>
      </c>
    </row>
    <row r="347" s="14" customFormat="1">
      <c r="A347" s="14"/>
      <c r="B347" s="254"/>
      <c r="C347" s="255"/>
      <c r="D347" s="234" t="s">
        <v>174</v>
      </c>
      <c r="E347" s="256" t="s">
        <v>1</v>
      </c>
      <c r="F347" s="257" t="s">
        <v>176</v>
      </c>
      <c r="G347" s="255"/>
      <c r="H347" s="258">
        <v>181.12199999999999</v>
      </c>
      <c r="I347" s="259"/>
      <c r="J347" s="255"/>
      <c r="K347" s="255"/>
      <c r="L347" s="260"/>
      <c r="M347" s="261"/>
      <c r="N347" s="262"/>
      <c r="O347" s="262"/>
      <c r="P347" s="262"/>
      <c r="Q347" s="262"/>
      <c r="R347" s="262"/>
      <c r="S347" s="262"/>
      <c r="T347" s="26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4" t="s">
        <v>174</v>
      </c>
      <c r="AU347" s="264" t="s">
        <v>82</v>
      </c>
      <c r="AV347" s="14" t="s">
        <v>123</v>
      </c>
      <c r="AW347" s="14" t="s">
        <v>30</v>
      </c>
      <c r="AX347" s="14" t="s">
        <v>80</v>
      </c>
      <c r="AY347" s="264" t="s">
        <v>116</v>
      </c>
    </row>
    <row r="348" s="2" customFormat="1" ht="37.8" customHeight="1">
      <c r="A348" s="39"/>
      <c r="B348" s="40"/>
      <c r="C348" s="220" t="s">
        <v>275</v>
      </c>
      <c r="D348" s="220" t="s">
        <v>119</v>
      </c>
      <c r="E348" s="221" t="s">
        <v>1066</v>
      </c>
      <c r="F348" s="222" t="s">
        <v>1067</v>
      </c>
      <c r="G348" s="223" t="s">
        <v>172</v>
      </c>
      <c r="H348" s="224">
        <v>40.622</v>
      </c>
      <c r="I348" s="225"/>
      <c r="J348" s="226">
        <f>ROUND(I348*H348,2)</f>
        <v>0</v>
      </c>
      <c r="K348" s="227"/>
      <c r="L348" s="45"/>
      <c r="M348" s="228" t="s">
        <v>1</v>
      </c>
      <c r="N348" s="229" t="s">
        <v>38</v>
      </c>
      <c r="O348" s="92"/>
      <c r="P348" s="230">
        <f>O348*H348</f>
        <v>0</v>
      </c>
      <c r="Q348" s="230">
        <v>0</v>
      </c>
      <c r="R348" s="230">
        <f>Q348*H348</f>
        <v>0</v>
      </c>
      <c r="S348" s="230">
        <v>0</v>
      </c>
      <c r="T348" s="231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2" t="s">
        <v>123</v>
      </c>
      <c r="AT348" s="232" t="s">
        <v>119</v>
      </c>
      <c r="AU348" s="232" t="s">
        <v>82</v>
      </c>
      <c r="AY348" s="18" t="s">
        <v>116</v>
      </c>
      <c r="BE348" s="233">
        <f>IF(N348="základní",J348,0)</f>
        <v>0</v>
      </c>
      <c r="BF348" s="233">
        <f>IF(N348="snížená",J348,0)</f>
        <v>0</v>
      </c>
      <c r="BG348" s="233">
        <f>IF(N348="zákl. přenesená",J348,0)</f>
        <v>0</v>
      </c>
      <c r="BH348" s="233">
        <f>IF(N348="sníž. přenesená",J348,0)</f>
        <v>0</v>
      </c>
      <c r="BI348" s="233">
        <f>IF(N348="nulová",J348,0)</f>
        <v>0</v>
      </c>
      <c r="BJ348" s="18" t="s">
        <v>80</v>
      </c>
      <c r="BK348" s="233">
        <f>ROUND(I348*H348,2)</f>
        <v>0</v>
      </c>
      <c r="BL348" s="18" t="s">
        <v>123</v>
      </c>
      <c r="BM348" s="232" t="s">
        <v>376</v>
      </c>
    </row>
    <row r="349" s="2" customFormat="1">
      <c r="A349" s="39"/>
      <c r="B349" s="40"/>
      <c r="C349" s="41"/>
      <c r="D349" s="234" t="s">
        <v>124</v>
      </c>
      <c r="E349" s="41"/>
      <c r="F349" s="235" t="s">
        <v>1067</v>
      </c>
      <c r="G349" s="41"/>
      <c r="H349" s="41"/>
      <c r="I349" s="236"/>
      <c r="J349" s="41"/>
      <c r="K349" s="41"/>
      <c r="L349" s="45"/>
      <c r="M349" s="237"/>
      <c r="N349" s="238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124</v>
      </c>
      <c r="AU349" s="18" t="s">
        <v>82</v>
      </c>
    </row>
    <row r="350" s="15" customFormat="1">
      <c r="A350" s="15"/>
      <c r="B350" s="265"/>
      <c r="C350" s="266"/>
      <c r="D350" s="234" t="s">
        <v>174</v>
      </c>
      <c r="E350" s="267" t="s">
        <v>1</v>
      </c>
      <c r="F350" s="268" t="s">
        <v>1068</v>
      </c>
      <c r="G350" s="266"/>
      <c r="H350" s="267" t="s">
        <v>1</v>
      </c>
      <c r="I350" s="269"/>
      <c r="J350" s="266"/>
      <c r="K350" s="266"/>
      <c r="L350" s="270"/>
      <c r="M350" s="271"/>
      <c r="N350" s="272"/>
      <c r="O350" s="272"/>
      <c r="P350" s="272"/>
      <c r="Q350" s="272"/>
      <c r="R350" s="272"/>
      <c r="S350" s="272"/>
      <c r="T350" s="273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4" t="s">
        <v>174</v>
      </c>
      <c r="AU350" s="274" t="s">
        <v>82</v>
      </c>
      <c r="AV350" s="15" t="s">
        <v>80</v>
      </c>
      <c r="AW350" s="15" t="s">
        <v>30</v>
      </c>
      <c r="AX350" s="15" t="s">
        <v>73</v>
      </c>
      <c r="AY350" s="274" t="s">
        <v>116</v>
      </c>
    </row>
    <row r="351" s="13" customFormat="1">
      <c r="A351" s="13"/>
      <c r="B351" s="243"/>
      <c r="C351" s="244"/>
      <c r="D351" s="234" t="s">
        <v>174</v>
      </c>
      <c r="E351" s="245" t="s">
        <v>1</v>
      </c>
      <c r="F351" s="246" t="s">
        <v>1069</v>
      </c>
      <c r="G351" s="244"/>
      <c r="H351" s="247">
        <v>42.090000000000003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3" t="s">
        <v>174</v>
      </c>
      <c r="AU351" s="253" t="s">
        <v>82</v>
      </c>
      <c r="AV351" s="13" t="s">
        <v>82</v>
      </c>
      <c r="AW351" s="13" t="s">
        <v>30</v>
      </c>
      <c r="AX351" s="13" t="s">
        <v>73</v>
      </c>
      <c r="AY351" s="253" t="s">
        <v>116</v>
      </c>
    </row>
    <row r="352" s="13" customFormat="1">
      <c r="A352" s="13"/>
      <c r="B352" s="243"/>
      <c r="C352" s="244"/>
      <c r="D352" s="234" t="s">
        <v>174</v>
      </c>
      <c r="E352" s="245" t="s">
        <v>1</v>
      </c>
      <c r="F352" s="246" t="s">
        <v>1019</v>
      </c>
      <c r="G352" s="244"/>
      <c r="H352" s="247">
        <v>-1.268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3" t="s">
        <v>174</v>
      </c>
      <c r="AU352" s="253" t="s">
        <v>82</v>
      </c>
      <c r="AV352" s="13" t="s">
        <v>82</v>
      </c>
      <c r="AW352" s="13" t="s">
        <v>30</v>
      </c>
      <c r="AX352" s="13" t="s">
        <v>73</v>
      </c>
      <c r="AY352" s="253" t="s">
        <v>116</v>
      </c>
    </row>
    <row r="353" s="13" customFormat="1">
      <c r="A353" s="13"/>
      <c r="B353" s="243"/>
      <c r="C353" s="244"/>
      <c r="D353" s="234" t="s">
        <v>174</v>
      </c>
      <c r="E353" s="245" t="s">
        <v>1</v>
      </c>
      <c r="F353" s="246" t="s">
        <v>1070</v>
      </c>
      <c r="G353" s="244"/>
      <c r="H353" s="247">
        <v>-0.20000000000000001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3" t="s">
        <v>174</v>
      </c>
      <c r="AU353" s="253" t="s">
        <v>82</v>
      </c>
      <c r="AV353" s="13" t="s">
        <v>82</v>
      </c>
      <c r="AW353" s="13" t="s">
        <v>30</v>
      </c>
      <c r="AX353" s="13" t="s">
        <v>73</v>
      </c>
      <c r="AY353" s="253" t="s">
        <v>116</v>
      </c>
    </row>
    <row r="354" s="14" customFormat="1">
      <c r="A354" s="14"/>
      <c r="B354" s="254"/>
      <c r="C354" s="255"/>
      <c r="D354" s="234" t="s">
        <v>174</v>
      </c>
      <c r="E354" s="256" t="s">
        <v>1</v>
      </c>
      <c r="F354" s="257" t="s">
        <v>176</v>
      </c>
      <c r="G354" s="255"/>
      <c r="H354" s="258">
        <v>40.622</v>
      </c>
      <c r="I354" s="259"/>
      <c r="J354" s="255"/>
      <c r="K354" s="255"/>
      <c r="L354" s="260"/>
      <c r="M354" s="261"/>
      <c r="N354" s="262"/>
      <c r="O354" s="262"/>
      <c r="P354" s="262"/>
      <c r="Q354" s="262"/>
      <c r="R354" s="262"/>
      <c r="S354" s="262"/>
      <c r="T354" s="26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4" t="s">
        <v>174</v>
      </c>
      <c r="AU354" s="264" t="s">
        <v>82</v>
      </c>
      <c r="AV354" s="14" t="s">
        <v>123</v>
      </c>
      <c r="AW354" s="14" t="s">
        <v>30</v>
      </c>
      <c r="AX354" s="14" t="s">
        <v>80</v>
      </c>
      <c r="AY354" s="264" t="s">
        <v>116</v>
      </c>
    </row>
    <row r="355" s="2" customFormat="1" ht="66.75" customHeight="1">
      <c r="A355" s="39"/>
      <c r="B355" s="40"/>
      <c r="C355" s="220" t="s">
        <v>377</v>
      </c>
      <c r="D355" s="220" t="s">
        <v>119</v>
      </c>
      <c r="E355" s="221" t="s">
        <v>749</v>
      </c>
      <c r="F355" s="222" t="s">
        <v>750</v>
      </c>
      <c r="G355" s="223" t="s">
        <v>172</v>
      </c>
      <c r="H355" s="224">
        <v>25.5</v>
      </c>
      <c r="I355" s="225"/>
      <c r="J355" s="226">
        <f>ROUND(I355*H355,2)</f>
        <v>0</v>
      </c>
      <c r="K355" s="227"/>
      <c r="L355" s="45"/>
      <c r="M355" s="228" t="s">
        <v>1</v>
      </c>
      <c r="N355" s="229" t="s">
        <v>38</v>
      </c>
      <c r="O355" s="92"/>
      <c r="P355" s="230">
        <f>O355*H355</f>
        <v>0</v>
      </c>
      <c r="Q355" s="230">
        <v>0</v>
      </c>
      <c r="R355" s="230">
        <f>Q355*H355</f>
        <v>0</v>
      </c>
      <c r="S355" s="230">
        <v>0</v>
      </c>
      <c r="T355" s="231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2" t="s">
        <v>123</v>
      </c>
      <c r="AT355" s="232" t="s">
        <v>119</v>
      </c>
      <c r="AU355" s="232" t="s">
        <v>82</v>
      </c>
      <c r="AY355" s="18" t="s">
        <v>116</v>
      </c>
      <c r="BE355" s="233">
        <f>IF(N355="základní",J355,0)</f>
        <v>0</v>
      </c>
      <c r="BF355" s="233">
        <f>IF(N355="snížená",J355,0)</f>
        <v>0</v>
      </c>
      <c r="BG355" s="233">
        <f>IF(N355="zákl. přenesená",J355,0)</f>
        <v>0</v>
      </c>
      <c r="BH355" s="233">
        <f>IF(N355="sníž. přenesená",J355,0)</f>
        <v>0</v>
      </c>
      <c r="BI355" s="233">
        <f>IF(N355="nulová",J355,0)</f>
        <v>0</v>
      </c>
      <c r="BJ355" s="18" t="s">
        <v>80</v>
      </c>
      <c r="BK355" s="233">
        <f>ROUND(I355*H355,2)</f>
        <v>0</v>
      </c>
      <c r="BL355" s="18" t="s">
        <v>123</v>
      </c>
      <c r="BM355" s="232" t="s">
        <v>380</v>
      </c>
    </row>
    <row r="356" s="2" customFormat="1">
      <c r="A356" s="39"/>
      <c r="B356" s="40"/>
      <c r="C356" s="41"/>
      <c r="D356" s="234" t="s">
        <v>124</v>
      </c>
      <c r="E356" s="41"/>
      <c r="F356" s="235" t="s">
        <v>752</v>
      </c>
      <c r="G356" s="41"/>
      <c r="H356" s="41"/>
      <c r="I356" s="236"/>
      <c r="J356" s="41"/>
      <c r="K356" s="41"/>
      <c r="L356" s="45"/>
      <c r="M356" s="237"/>
      <c r="N356" s="238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124</v>
      </c>
      <c r="AU356" s="18" t="s">
        <v>82</v>
      </c>
    </row>
    <row r="357" s="2" customFormat="1" ht="49.05" customHeight="1">
      <c r="A357" s="39"/>
      <c r="B357" s="40"/>
      <c r="C357" s="220" t="s">
        <v>280</v>
      </c>
      <c r="D357" s="220" t="s">
        <v>119</v>
      </c>
      <c r="E357" s="221" t="s">
        <v>753</v>
      </c>
      <c r="F357" s="222" t="s">
        <v>1071</v>
      </c>
      <c r="G357" s="223" t="s">
        <v>192</v>
      </c>
      <c r="H357" s="224">
        <v>78.950000000000003</v>
      </c>
      <c r="I357" s="225"/>
      <c r="J357" s="226">
        <f>ROUND(I357*H357,2)</f>
        <v>0</v>
      </c>
      <c r="K357" s="227"/>
      <c r="L357" s="45"/>
      <c r="M357" s="228" t="s">
        <v>1</v>
      </c>
      <c r="N357" s="229" t="s">
        <v>38</v>
      </c>
      <c r="O357" s="92"/>
      <c r="P357" s="230">
        <f>O357*H357</f>
        <v>0</v>
      </c>
      <c r="Q357" s="230">
        <v>0</v>
      </c>
      <c r="R357" s="230">
        <f>Q357*H357</f>
        <v>0</v>
      </c>
      <c r="S357" s="230">
        <v>0</v>
      </c>
      <c r="T357" s="231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2" t="s">
        <v>123</v>
      </c>
      <c r="AT357" s="232" t="s">
        <v>119</v>
      </c>
      <c r="AU357" s="232" t="s">
        <v>82</v>
      </c>
      <c r="AY357" s="18" t="s">
        <v>116</v>
      </c>
      <c r="BE357" s="233">
        <f>IF(N357="základní",J357,0)</f>
        <v>0</v>
      </c>
      <c r="BF357" s="233">
        <f>IF(N357="snížená",J357,0)</f>
        <v>0</v>
      </c>
      <c r="BG357" s="233">
        <f>IF(N357="zákl. přenesená",J357,0)</f>
        <v>0</v>
      </c>
      <c r="BH357" s="233">
        <f>IF(N357="sníž. přenesená",J357,0)</f>
        <v>0</v>
      </c>
      <c r="BI357" s="233">
        <f>IF(N357="nulová",J357,0)</f>
        <v>0</v>
      </c>
      <c r="BJ357" s="18" t="s">
        <v>80</v>
      </c>
      <c r="BK357" s="233">
        <f>ROUND(I357*H357,2)</f>
        <v>0</v>
      </c>
      <c r="BL357" s="18" t="s">
        <v>123</v>
      </c>
      <c r="BM357" s="232" t="s">
        <v>383</v>
      </c>
    </row>
    <row r="358" s="2" customFormat="1">
      <c r="A358" s="39"/>
      <c r="B358" s="40"/>
      <c r="C358" s="41"/>
      <c r="D358" s="234" t="s">
        <v>124</v>
      </c>
      <c r="E358" s="41"/>
      <c r="F358" s="235" t="s">
        <v>1071</v>
      </c>
      <c r="G358" s="41"/>
      <c r="H358" s="41"/>
      <c r="I358" s="236"/>
      <c r="J358" s="41"/>
      <c r="K358" s="41"/>
      <c r="L358" s="45"/>
      <c r="M358" s="237"/>
      <c r="N358" s="238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124</v>
      </c>
      <c r="AU358" s="18" t="s">
        <v>82</v>
      </c>
    </row>
    <row r="359" s="15" customFormat="1">
      <c r="A359" s="15"/>
      <c r="B359" s="265"/>
      <c r="C359" s="266"/>
      <c r="D359" s="234" t="s">
        <v>174</v>
      </c>
      <c r="E359" s="267" t="s">
        <v>1</v>
      </c>
      <c r="F359" s="268" t="s">
        <v>1072</v>
      </c>
      <c r="G359" s="266"/>
      <c r="H359" s="267" t="s">
        <v>1</v>
      </c>
      <c r="I359" s="269"/>
      <c r="J359" s="266"/>
      <c r="K359" s="266"/>
      <c r="L359" s="270"/>
      <c r="M359" s="271"/>
      <c r="N359" s="272"/>
      <c r="O359" s="272"/>
      <c r="P359" s="272"/>
      <c r="Q359" s="272"/>
      <c r="R359" s="272"/>
      <c r="S359" s="272"/>
      <c r="T359" s="273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4" t="s">
        <v>174</v>
      </c>
      <c r="AU359" s="274" t="s">
        <v>82</v>
      </c>
      <c r="AV359" s="15" t="s">
        <v>80</v>
      </c>
      <c r="AW359" s="15" t="s">
        <v>30</v>
      </c>
      <c r="AX359" s="15" t="s">
        <v>73</v>
      </c>
      <c r="AY359" s="274" t="s">
        <v>116</v>
      </c>
    </row>
    <row r="360" s="13" customFormat="1">
      <c r="A360" s="13"/>
      <c r="B360" s="243"/>
      <c r="C360" s="244"/>
      <c r="D360" s="234" t="s">
        <v>174</v>
      </c>
      <c r="E360" s="245" t="s">
        <v>1</v>
      </c>
      <c r="F360" s="246" t="s">
        <v>1073</v>
      </c>
      <c r="G360" s="244"/>
      <c r="H360" s="247">
        <v>78.950000000000003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3" t="s">
        <v>174</v>
      </c>
      <c r="AU360" s="253" t="s">
        <v>82</v>
      </c>
      <c r="AV360" s="13" t="s">
        <v>82</v>
      </c>
      <c r="AW360" s="13" t="s">
        <v>30</v>
      </c>
      <c r="AX360" s="13" t="s">
        <v>73</v>
      </c>
      <c r="AY360" s="253" t="s">
        <v>116</v>
      </c>
    </row>
    <row r="361" s="14" customFormat="1">
      <c r="A361" s="14"/>
      <c r="B361" s="254"/>
      <c r="C361" s="255"/>
      <c r="D361" s="234" t="s">
        <v>174</v>
      </c>
      <c r="E361" s="256" t="s">
        <v>1</v>
      </c>
      <c r="F361" s="257" t="s">
        <v>176</v>
      </c>
      <c r="G361" s="255"/>
      <c r="H361" s="258">
        <v>78.950000000000003</v>
      </c>
      <c r="I361" s="259"/>
      <c r="J361" s="255"/>
      <c r="K361" s="255"/>
      <c r="L361" s="260"/>
      <c r="M361" s="261"/>
      <c r="N361" s="262"/>
      <c r="O361" s="262"/>
      <c r="P361" s="262"/>
      <c r="Q361" s="262"/>
      <c r="R361" s="262"/>
      <c r="S361" s="262"/>
      <c r="T361" s="26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4" t="s">
        <v>174</v>
      </c>
      <c r="AU361" s="264" t="s">
        <v>82</v>
      </c>
      <c r="AV361" s="14" t="s">
        <v>123</v>
      </c>
      <c r="AW361" s="14" t="s">
        <v>30</v>
      </c>
      <c r="AX361" s="14" t="s">
        <v>80</v>
      </c>
      <c r="AY361" s="264" t="s">
        <v>116</v>
      </c>
    </row>
    <row r="362" s="2" customFormat="1" ht="16.5" customHeight="1">
      <c r="A362" s="39"/>
      <c r="B362" s="40"/>
      <c r="C362" s="275" t="s">
        <v>384</v>
      </c>
      <c r="D362" s="275" t="s">
        <v>251</v>
      </c>
      <c r="E362" s="276" t="s">
        <v>1074</v>
      </c>
      <c r="F362" s="277" t="s">
        <v>1075</v>
      </c>
      <c r="G362" s="278" t="s">
        <v>192</v>
      </c>
      <c r="H362" s="279">
        <v>82.897999999999996</v>
      </c>
      <c r="I362" s="280"/>
      <c r="J362" s="281">
        <f>ROUND(I362*H362,2)</f>
        <v>0</v>
      </c>
      <c r="K362" s="282"/>
      <c r="L362" s="283"/>
      <c r="M362" s="284" t="s">
        <v>1</v>
      </c>
      <c r="N362" s="285" t="s">
        <v>38</v>
      </c>
      <c r="O362" s="92"/>
      <c r="P362" s="230">
        <f>O362*H362</f>
        <v>0</v>
      </c>
      <c r="Q362" s="230">
        <v>0</v>
      </c>
      <c r="R362" s="230">
        <f>Q362*H362</f>
        <v>0</v>
      </c>
      <c r="S362" s="230">
        <v>0</v>
      </c>
      <c r="T362" s="231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2" t="s">
        <v>135</v>
      </c>
      <c r="AT362" s="232" t="s">
        <v>251</v>
      </c>
      <c r="AU362" s="232" t="s">
        <v>82</v>
      </c>
      <c r="AY362" s="18" t="s">
        <v>116</v>
      </c>
      <c r="BE362" s="233">
        <f>IF(N362="základní",J362,0)</f>
        <v>0</v>
      </c>
      <c r="BF362" s="233">
        <f>IF(N362="snížená",J362,0)</f>
        <v>0</v>
      </c>
      <c r="BG362" s="233">
        <f>IF(N362="zákl. přenesená",J362,0)</f>
        <v>0</v>
      </c>
      <c r="BH362" s="233">
        <f>IF(N362="sníž. přenesená",J362,0)</f>
        <v>0</v>
      </c>
      <c r="BI362" s="233">
        <f>IF(N362="nulová",J362,0)</f>
        <v>0</v>
      </c>
      <c r="BJ362" s="18" t="s">
        <v>80</v>
      </c>
      <c r="BK362" s="233">
        <f>ROUND(I362*H362,2)</f>
        <v>0</v>
      </c>
      <c r="BL362" s="18" t="s">
        <v>123</v>
      </c>
      <c r="BM362" s="232" t="s">
        <v>387</v>
      </c>
    </row>
    <row r="363" s="2" customFormat="1">
      <c r="A363" s="39"/>
      <c r="B363" s="40"/>
      <c r="C363" s="41"/>
      <c r="D363" s="234" t="s">
        <v>124</v>
      </c>
      <c r="E363" s="41"/>
      <c r="F363" s="235" t="s">
        <v>1075</v>
      </c>
      <c r="G363" s="41"/>
      <c r="H363" s="41"/>
      <c r="I363" s="236"/>
      <c r="J363" s="41"/>
      <c r="K363" s="41"/>
      <c r="L363" s="45"/>
      <c r="M363" s="237"/>
      <c r="N363" s="238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124</v>
      </c>
      <c r="AU363" s="18" t="s">
        <v>82</v>
      </c>
    </row>
    <row r="364" s="13" customFormat="1">
      <c r="A364" s="13"/>
      <c r="B364" s="243"/>
      <c r="C364" s="244"/>
      <c r="D364" s="234" t="s">
        <v>174</v>
      </c>
      <c r="E364" s="245" t="s">
        <v>1</v>
      </c>
      <c r="F364" s="246" t="s">
        <v>1076</v>
      </c>
      <c r="G364" s="244"/>
      <c r="H364" s="247">
        <v>82.897999999999996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3" t="s">
        <v>174</v>
      </c>
      <c r="AU364" s="253" t="s">
        <v>82</v>
      </c>
      <c r="AV364" s="13" t="s">
        <v>82</v>
      </c>
      <c r="AW364" s="13" t="s">
        <v>30</v>
      </c>
      <c r="AX364" s="13" t="s">
        <v>73</v>
      </c>
      <c r="AY364" s="253" t="s">
        <v>116</v>
      </c>
    </row>
    <row r="365" s="14" customFormat="1">
      <c r="A365" s="14"/>
      <c r="B365" s="254"/>
      <c r="C365" s="255"/>
      <c r="D365" s="234" t="s">
        <v>174</v>
      </c>
      <c r="E365" s="256" t="s">
        <v>1</v>
      </c>
      <c r="F365" s="257" t="s">
        <v>176</v>
      </c>
      <c r="G365" s="255"/>
      <c r="H365" s="258">
        <v>82.897999999999996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4" t="s">
        <v>174</v>
      </c>
      <c r="AU365" s="264" t="s">
        <v>82</v>
      </c>
      <c r="AV365" s="14" t="s">
        <v>123</v>
      </c>
      <c r="AW365" s="14" t="s">
        <v>30</v>
      </c>
      <c r="AX365" s="14" t="s">
        <v>80</v>
      </c>
      <c r="AY365" s="264" t="s">
        <v>116</v>
      </c>
    </row>
    <row r="366" s="2" customFormat="1" ht="44.25" customHeight="1">
      <c r="A366" s="39"/>
      <c r="B366" s="40"/>
      <c r="C366" s="220" t="s">
        <v>285</v>
      </c>
      <c r="D366" s="220" t="s">
        <v>119</v>
      </c>
      <c r="E366" s="221" t="s">
        <v>1077</v>
      </c>
      <c r="F366" s="222" t="s">
        <v>1078</v>
      </c>
      <c r="G366" s="223" t="s">
        <v>192</v>
      </c>
      <c r="H366" s="224">
        <v>46.520000000000003</v>
      </c>
      <c r="I366" s="225"/>
      <c r="J366" s="226">
        <f>ROUND(I366*H366,2)</f>
        <v>0</v>
      </c>
      <c r="K366" s="227"/>
      <c r="L366" s="45"/>
      <c r="M366" s="228" t="s">
        <v>1</v>
      </c>
      <c r="N366" s="229" t="s">
        <v>38</v>
      </c>
      <c r="O366" s="92"/>
      <c r="P366" s="230">
        <f>O366*H366</f>
        <v>0</v>
      </c>
      <c r="Q366" s="230">
        <v>0</v>
      </c>
      <c r="R366" s="230">
        <f>Q366*H366</f>
        <v>0</v>
      </c>
      <c r="S366" s="230">
        <v>0</v>
      </c>
      <c r="T366" s="231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2" t="s">
        <v>123</v>
      </c>
      <c r="AT366" s="232" t="s">
        <v>119</v>
      </c>
      <c r="AU366" s="232" t="s">
        <v>82</v>
      </c>
      <c r="AY366" s="18" t="s">
        <v>116</v>
      </c>
      <c r="BE366" s="233">
        <f>IF(N366="základní",J366,0)</f>
        <v>0</v>
      </c>
      <c r="BF366" s="233">
        <f>IF(N366="snížená",J366,0)</f>
        <v>0</v>
      </c>
      <c r="BG366" s="233">
        <f>IF(N366="zákl. přenesená",J366,0)</f>
        <v>0</v>
      </c>
      <c r="BH366" s="233">
        <f>IF(N366="sníž. přenesená",J366,0)</f>
        <v>0</v>
      </c>
      <c r="BI366" s="233">
        <f>IF(N366="nulová",J366,0)</f>
        <v>0</v>
      </c>
      <c r="BJ366" s="18" t="s">
        <v>80</v>
      </c>
      <c r="BK366" s="233">
        <f>ROUND(I366*H366,2)</f>
        <v>0</v>
      </c>
      <c r="BL366" s="18" t="s">
        <v>123</v>
      </c>
      <c r="BM366" s="232" t="s">
        <v>390</v>
      </c>
    </row>
    <row r="367" s="2" customFormat="1">
      <c r="A367" s="39"/>
      <c r="B367" s="40"/>
      <c r="C367" s="41"/>
      <c r="D367" s="234" t="s">
        <v>124</v>
      </c>
      <c r="E367" s="41"/>
      <c r="F367" s="235" t="s">
        <v>1078</v>
      </c>
      <c r="G367" s="41"/>
      <c r="H367" s="41"/>
      <c r="I367" s="236"/>
      <c r="J367" s="41"/>
      <c r="K367" s="41"/>
      <c r="L367" s="45"/>
      <c r="M367" s="237"/>
      <c r="N367" s="238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124</v>
      </c>
      <c r="AU367" s="18" t="s">
        <v>82</v>
      </c>
    </row>
    <row r="368" s="15" customFormat="1">
      <c r="A368" s="15"/>
      <c r="B368" s="265"/>
      <c r="C368" s="266"/>
      <c r="D368" s="234" t="s">
        <v>174</v>
      </c>
      <c r="E368" s="267" t="s">
        <v>1</v>
      </c>
      <c r="F368" s="268" t="s">
        <v>1079</v>
      </c>
      <c r="G368" s="266"/>
      <c r="H368" s="267" t="s">
        <v>1</v>
      </c>
      <c r="I368" s="269"/>
      <c r="J368" s="266"/>
      <c r="K368" s="266"/>
      <c r="L368" s="270"/>
      <c r="M368" s="271"/>
      <c r="N368" s="272"/>
      <c r="O368" s="272"/>
      <c r="P368" s="272"/>
      <c r="Q368" s="272"/>
      <c r="R368" s="272"/>
      <c r="S368" s="272"/>
      <c r="T368" s="273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4" t="s">
        <v>174</v>
      </c>
      <c r="AU368" s="274" t="s">
        <v>82</v>
      </c>
      <c r="AV368" s="15" t="s">
        <v>80</v>
      </c>
      <c r="AW368" s="15" t="s">
        <v>30</v>
      </c>
      <c r="AX368" s="15" t="s">
        <v>73</v>
      </c>
      <c r="AY368" s="274" t="s">
        <v>116</v>
      </c>
    </row>
    <row r="369" s="13" customFormat="1">
      <c r="A369" s="13"/>
      <c r="B369" s="243"/>
      <c r="C369" s="244"/>
      <c r="D369" s="234" t="s">
        <v>174</v>
      </c>
      <c r="E369" s="245" t="s">
        <v>1</v>
      </c>
      <c r="F369" s="246" t="s">
        <v>1080</v>
      </c>
      <c r="G369" s="244"/>
      <c r="H369" s="247">
        <v>46.520000000000003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3" t="s">
        <v>174</v>
      </c>
      <c r="AU369" s="253" t="s">
        <v>82</v>
      </c>
      <c r="AV369" s="13" t="s">
        <v>82</v>
      </c>
      <c r="AW369" s="13" t="s">
        <v>30</v>
      </c>
      <c r="AX369" s="13" t="s">
        <v>73</v>
      </c>
      <c r="AY369" s="253" t="s">
        <v>116</v>
      </c>
    </row>
    <row r="370" s="14" customFormat="1">
      <c r="A370" s="14"/>
      <c r="B370" s="254"/>
      <c r="C370" s="255"/>
      <c r="D370" s="234" t="s">
        <v>174</v>
      </c>
      <c r="E370" s="256" t="s">
        <v>1</v>
      </c>
      <c r="F370" s="257" t="s">
        <v>176</v>
      </c>
      <c r="G370" s="255"/>
      <c r="H370" s="258">
        <v>46.520000000000003</v>
      </c>
      <c r="I370" s="259"/>
      <c r="J370" s="255"/>
      <c r="K370" s="255"/>
      <c r="L370" s="260"/>
      <c r="M370" s="261"/>
      <c r="N370" s="262"/>
      <c r="O370" s="262"/>
      <c r="P370" s="262"/>
      <c r="Q370" s="262"/>
      <c r="R370" s="262"/>
      <c r="S370" s="262"/>
      <c r="T370" s="26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4" t="s">
        <v>174</v>
      </c>
      <c r="AU370" s="264" t="s">
        <v>82</v>
      </c>
      <c r="AV370" s="14" t="s">
        <v>123</v>
      </c>
      <c r="AW370" s="14" t="s">
        <v>30</v>
      </c>
      <c r="AX370" s="14" t="s">
        <v>80</v>
      </c>
      <c r="AY370" s="264" t="s">
        <v>116</v>
      </c>
    </row>
    <row r="371" s="2" customFormat="1" ht="16.5" customHeight="1">
      <c r="A371" s="39"/>
      <c r="B371" s="40"/>
      <c r="C371" s="275" t="s">
        <v>391</v>
      </c>
      <c r="D371" s="275" t="s">
        <v>251</v>
      </c>
      <c r="E371" s="276" t="s">
        <v>1081</v>
      </c>
      <c r="F371" s="277" t="s">
        <v>1082</v>
      </c>
      <c r="G371" s="278" t="s">
        <v>192</v>
      </c>
      <c r="H371" s="279">
        <v>48.845999999999997</v>
      </c>
      <c r="I371" s="280"/>
      <c r="J371" s="281">
        <f>ROUND(I371*H371,2)</f>
        <v>0</v>
      </c>
      <c r="K371" s="282"/>
      <c r="L371" s="283"/>
      <c r="M371" s="284" t="s">
        <v>1</v>
      </c>
      <c r="N371" s="285" t="s">
        <v>38</v>
      </c>
      <c r="O371" s="92"/>
      <c r="P371" s="230">
        <f>O371*H371</f>
        <v>0</v>
      </c>
      <c r="Q371" s="230">
        <v>0</v>
      </c>
      <c r="R371" s="230">
        <f>Q371*H371</f>
        <v>0</v>
      </c>
      <c r="S371" s="230">
        <v>0</v>
      </c>
      <c r="T371" s="23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2" t="s">
        <v>135</v>
      </c>
      <c r="AT371" s="232" t="s">
        <v>251</v>
      </c>
      <c r="AU371" s="232" t="s">
        <v>82</v>
      </c>
      <c r="AY371" s="18" t="s">
        <v>116</v>
      </c>
      <c r="BE371" s="233">
        <f>IF(N371="základní",J371,0)</f>
        <v>0</v>
      </c>
      <c r="BF371" s="233">
        <f>IF(N371="snížená",J371,0)</f>
        <v>0</v>
      </c>
      <c r="BG371" s="233">
        <f>IF(N371="zákl. přenesená",J371,0)</f>
        <v>0</v>
      </c>
      <c r="BH371" s="233">
        <f>IF(N371="sníž. přenesená",J371,0)</f>
        <v>0</v>
      </c>
      <c r="BI371" s="233">
        <f>IF(N371="nulová",J371,0)</f>
        <v>0</v>
      </c>
      <c r="BJ371" s="18" t="s">
        <v>80</v>
      </c>
      <c r="BK371" s="233">
        <f>ROUND(I371*H371,2)</f>
        <v>0</v>
      </c>
      <c r="BL371" s="18" t="s">
        <v>123</v>
      </c>
      <c r="BM371" s="232" t="s">
        <v>393</v>
      </c>
    </row>
    <row r="372" s="2" customFormat="1">
      <c r="A372" s="39"/>
      <c r="B372" s="40"/>
      <c r="C372" s="41"/>
      <c r="D372" s="234" t="s">
        <v>124</v>
      </c>
      <c r="E372" s="41"/>
      <c r="F372" s="235" t="s">
        <v>1082</v>
      </c>
      <c r="G372" s="41"/>
      <c r="H372" s="41"/>
      <c r="I372" s="236"/>
      <c r="J372" s="41"/>
      <c r="K372" s="41"/>
      <c r="L372" s="45"/>
      <c r="M372" s="237"/>
      <c r="N372" s="238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124</v>
      </c>
      <c r="AU372" s="18" t="s">
        <v>82</v>
      </c>
    </row>
    <row r="373" s="13" customFormat="1">
      <c r="A373" s="13"/>
      <c r="B373" s="243"/>
      <c r="C373" s="244"/>
      <c r="D373" s="234" t="s">
        <v>174</v>
      </c>
      <c r="E373" s="245" t="s">
        <v>1</v>
      </c>
      <c r="F373" s="246" t="s">
        <v>1083</v>
      </c>
      <c r="G373" s="244"/>
      <c r="H373" s="247">
        <v>48.845999999999997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3" t="s">
        <v>174</v>
      </c>
      <c r="AU373" s="253" t="s">
        <v>82</v>
      </c>
      <c r="AV373" s="13" t="s">
        <v>82</v>
      </c>
      <c r="AW373" s="13" t="s">
        <v>30</v>
      </c>
      <c r="AX373" s="13" t="s">
        <v>73</v>
      </c>
      <c r="AY373" s="253" t="s">
        <v>116</v>
      </c>
    </row>
    <row r="374" s="14" customFormat="1">
      <c r="A374" s="14"/>
      <c r="B374" s="254"/>
      <c r="C374" s="255"/>
      <c r="D374" s="234" t="s">
        <v>174</v>
      </c>
      <c r="E374" s="256" t="s">
        <v>1</v>
      </c>
      <c r="F374" s="257" t="s">
        <v>176</v>
      </c>
      <c r="G374" s="255"/>
      <c r="H374" s="258">
        <v>48.845999999999997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4" t="s">
        <v>174</v>
      </c>
      <c r="AU374" s="264" t="s">
        <v>82</v>
      </c>
      <c r="AV374" s="14" t="s">
        <v>123</v>
      </c>
      <c r="AW374" s="14" t="s">
        <v>30</v>
      </c>
      <c r="AX374" s="14" t="s">
        <v>80</v>
      </c>
      <c r="AY374" s="264" t="s">
        <v>116</v>
      </c>
    </row>
    <row r="375" s="2" customFormat="1" ht="55.5" customHeight="1">
      <c r="A375" s="39"/>
      <c r="B375" s="40"/>
      <c r="C375" s="220" t="s">
        <v>291</v>
      </c>
      <c r="D375" s="220" t="s">
        <v>119</v>
      </c>
      <c r="E375" s="221" t="s">
        <v>1084</v>
      </c>
      <c r="F375" s="222" t="s">
        <v>1085</v>
      </c>
      <c r="G375" s="223" t="s">
        <v>192</v>
      </c>
      <c r="H375" s="224">
        <v>68.950000000000003</v>
      </c>
      <c r="I375" s="225"/>
      <c r="J375" s="226">
        <f>ROUND(I375*H375,2)</f>
        <v>0</v>
      </c>
      <c r="K375" s="227"/>
      <c r="L375" s="45"/>
      <c r="M375" s="228" t="s">
        <v>1</v>
      </c>
      <c r="N375" s="229" t="s">
        <v>38</v>
      </c>
      <c r="O375" s="92"/>
      <c r="P375" s="230">
        <f>O375*H375</f>
        <v>0</v>
      </c>
      <c r="Q375" s="230">
        <v>0</v>
      </c>
      <c r="R375" s="230">
        <f>Q375*H375</f>
        <v>0</v>
      </c>
      <c r="S375" s="230">
        <v>0</v>
      </c>
      <c r="T375" s="23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2" t="s">
        <v>123</v>
      </c>
      <c r="AT375" s="232" t="s">
        <v>119</v>
      </c>
      <c r="AU375" s="232" t="s">
        <v>82</v>
      </c>
      <c r="AY375" s="18" t="s">
        <v>116</v>
      </c>
      <c r="BE375" s="233">
        <f>IF(N375="základní",J375,0)</f>
        <v>0</v>
      </c>
      <c r="BF375" s="233">
        <f>IF(N375="snížená",J375,0)</f>
        <v>0</v>
      </c>
      <c r="BG375" s="233">
        <f>IF(N375="zákl. přenesená",J375,0)</f>
        <v>0</v>
      </c>
      <c r="BH375" s="233">
        <f>IF(N375="sníž. přenesená",J375,0)</f>
        <v>0</v>
      </c>
      <c r="BI375" s="233">
        <f>IF(N375="nulová",J375,0)</f>
        <v>0</v>
      </c>
      <c r="BJ375" s="18" t="s">
        <v>80</v>
      </c>
      <c r="BK375" s="233">
        <f>ROUND(I375*H375,2)</f>
        <v>0</v>
      </c>
      <c r="BL375" s="18" t="s">
        <v>123</v>
      </c>
      <c r="BM375" s="232" t="s">
        <v>396</v>
      </c>
    </row>
    <row r="376" s="2" customFormat="1">
      <c r="A376" s="39"/>
      <c r="B376" s="40"/>
      <c r="C376" s="41"/>
      <c r="D376" s="234" t="s">
        <v>124</v>
      </c>
      <c r="E376" s="41"/>
      <c r="F376" s="235" t="s">
        <v>1085</v>
      </c>
      <c r="G376" s="41"/>
      <c r="H376" s="41"/>
      <c r="I376" s="236"/>
      <c r="J376" s="41"/>
      <c r="K376" s="41"/>
      <c r="L376" s="45"/>
      <c r="M376" s="237"/>
      <c r="N376" s="238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124</v>
      </c>
      <c r="AU376" s="18" t="s">
        <v>82</v>
      </c>
    </row>
    <row r="377" s="13" customFormat="1">
      <c r="A377" s="13"/>
      <c r="B377" s="243"/>
      <c r="C377" s="244"/>
      <c r="D377" s="234" t="s">
        <v>174</v>
      </c>
      <c r="E377" s="245" t="s">
        <v>1</v>
      </c>
      <c r="F377" s="246" t="s">
        <v>1086</v>
      </c>
      <c r="G377" s="244"/>
      <c r="H377" s="247">
        <v>68.950000000000003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3" t="s">
        <v>174</v>
      </c>
      <c r="AU377" s="253" t="s">
        <v>82</v>
      </c>
      <c r="AV377" s="13" t="s">
        <v>82</v>
      </c>
      <c r="AW377" s="13" t="s">
        <v>30</v>
      </c>
      <c r="AX377" s="13" t="s">
        <v>73</v>
      </c>
      <c r="AY377" s="253" t="s">
        <v>116</v>
      </c>
    </row>
    <row r="378" s="14" customFormat="1">
      <c r="A378" s="14"/>
      <c r="B378" s="254"/>
      <c r="C378" s="255"/>
      <c r="D378" s="234" t="s">
        <v>174</v>
      </c>
      <c r="E378" s="256" t="s">
        <v>1</v>
      </c>
      <c r="F378" s="257" t="s">
        <v>176</v>
      </c>
      <c r="G378" s="255"/>
      <c r="H378" s="258">
        <v>68.950000000000003</v>
      </c>
      <c r="I378" s="259"/>
      <c r="J378" s="255"/>
      <c r="K378" s="255"/>
      <c r="L378" s="260"/>
      <c r="M378" s="261"/>
      <c r="N378" s="262"/>
      <c r="O378" s="262"/>
      <c r="P378" s="262"/>
      <c r="Q378" s="262"/>
      <c r="R378" s="262"/>
      <c r="S378" s="262"/>
      <c r="T378" s="26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4" t="s">
        <v>174</v>
      </c>
      <c r="AU378" s="264" t="s">
        <v>82</v>
      </c>
      <c r="AV378" s="14" t="s">
        <v>123</v>
      </c>
      <c r="AW378" s="14" t="s">
        <v>30</v>
      </c>
      <c r="AX378" s="14" t="s">
        <v>80</v>
      </c>
      <c r="AY378" s="264" t="s">
        <v>116</v>
      </c>
    </row>
    <row r="379" s="2" customFormat="1" ht="21.75" customHeight="1">
      <c r="A379" s="39"/>
      <c r="B379" s="40"/>
      <c r="C379" s="275" t="s">
        <v>397</v>
      </c>
      <c r="D379" s="275" t="s">
        <v>251</v>
      </c>
      <c r="E379" s="276" t="s">
        <v>1087</v>
      </c>
      <c r="F379" s="277" t="s">
        <v>1088</v>
      </c>
      <c r="G379" s="278" t="s">
        <v>192</v>
      </c>
      <c r="H379" s="279">
        <v>72.397999999999996</v>
      </c>
      <c r="I379" s="280"/>
      <c r="J379" s="281">
        <f>ROUND(I379*H379,2)</f>
        <v>0</v>
      </c>
      <c r="K379" s="282"/>
      <c r="L379" s="283"/>
      <c r="M379" s="284" t="s">
        <v>1</v>
      </c>
      <c r="N379" s="285" t="s">
        <v>38</v>
      </c>
      <c r="O379" s="92"/>
      <c r="P379" s="230">
        <f>O379*H379</f>
        <v>0</v>
      </c>
      <c r="Q379" s="230">
        <v>0</v>
      </c>
      <c r="R379" s="230">
        <f>Q379*H379</f>
        <v>0</v>
      </c>
      <c r="S379" s="230">
        <v>0</v>
      </c>
      <c r="T379" s="23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2" t="s">
        <v>135</v>
      </c>
      <c r="AT379" s="232" t="s">
        <v>251</v>
      </c>
      <c r="AU379" s="232" t="s">
        <v>82</v>
      </c>
      <c r="AY379" s="18" t="s">
        <v>116</v>
      </c>
      <c r="BE379" s="233">
        <f>IF(N379="základní",J379,0)</f>
        <v>0</v>
      </c>
      <c r="BF379" s="233">
        <f>IF(N379="snížená",J379,0)</f>
        <v>0</v>
      </c>
      <c r="BG379" s="233">
        <f>IF(N379="zákl. přenesená",J379,0)</f>
        <v>0</v>
      </c>
      <c r="BH379" s="233">
        <f>IF(N379="sníž. přenesená",J379,0)</f>
        <v>0</v>
      </c>
      <c r="BI379" s="233">
        <f>IF(N379="nulová",J379,0)</f>
        <v>0</v>
      </c>
      <c r="BJ379" s="18" t="s">
        <v>80</v>
      </c>
      <c r="BK379" s="233">
        <f>ROUND(I379*H379,2)</f>
        <v>0</v>
      </c>
      <c r="BL379" s="18" t="s">
        <v>123</v>
      </c>
      <c r="BM379" s="232" t="s">
        <v>400</v>
      </c>
    </row>
    <row r="380" s="2" customFormat="1">
      <c r="A380" s="39"/>
      <c r="B380" s="40"/>
      <c r="C380" s="41"/>
      <c r="D380" s="234" t="s">
        <v>124</v>
      </c>
      <c r="E380" s="41"/>
      <c r="F380" s="235" t="s">
        <v>1088</v>
      </c>
      <c r="G380" s="41"/>
      <c r="H380" s="41"/>
      <c r="I380" s="236"/>
      <c r="J380" s="41"/>
      <c r="K380" s="41"/>
      <c r="L380" s="45"/>
      <c r="M380" s="237"/>
      <c r="N380" s="238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124</v>
      </c>
      <c r="AU380" s="18" t="s">
        <v>82</v>
      </c>
    </row>
    <row r="381" s="13" customFormat="1">
      <c r="A381" s="13"/>
      <c r="B381" s="243"/>
      <c r="C381" s="244"/>
      <c r="D381" s="234" t="s">
        <v>174</v>
      </c>
      <c r="E381" s="245" t="s">
        <v>1</v>
      </c>
      <c r="F381" s="246" t="s">
        <v>1089</v>
      </c>
      <c r="G381" s="244"/>
      <c r="H381" s="247">
        <v>72.397999999999996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3" t="s">
        <v>174</v>
      </c>
      <c r="AU381" s="253" t="s">
        <v>82</v>
      </c>
      <c r="AV381" s="13" t="s">
        <v>82</v>
      </c>
      <c r="AW381" s="13" t="s">
        <v>30</v>
      </c>
      <c r="AX381" s="13" t="s">
        <v>73</v>
      </c>
      <c r="AY381" s="253" t="s">
        <v>116</v>
      </c>
    </row>
    <row r="382" s="14" customFormat="1">
      <c r="A382" s="14"/>
      <c r="B382" s="254"/>
      <c r="C382" s="255"/>
      <c r="D382" s="234" t="s">
        <v>174</v>
      </c>
      <c r="E382" s="256" t="s">
        <v>1</v>
      </c>
      <c r="F382" s="257" t="s">
        <v>176</v>
      </c>
      <c r="G382" s="255"/>
      <c r="H382" s="258">
        <v>72.397999999999996</v>
      </c>
      <c r="I382" s="259"/>
      <c r="J382" s="255"/>
      <c r="K382" s="255"/>
      <c r="L382" s="260"/>
      <c r="M382" s="261"/>
      <c r="N382" s="262"/>
      <c r="O382" s="262"/>
      <c r="P382" s="262"/>
      <c r="Q382" s="262"/>
      <c r="R382" s="262"/>
      <c r="S382" s="262"/>
      <c r="T382" s="26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4" t="s">
        <v>174</v>
      </c>
      <c r="AU382" s="264" t="s">
        <v>82</v>
      </c>
      <c r="AV382" s="14" t="s">
        <v>123</v>
      </c>
      <c r="AW382" s="14" t="s">
        <v>30</v>
      </c>
      <c r="AX382" s="14" t="s">
        <v>80</v>
      </c>
      <c r="AY382" s="264" t="s">
        <v>116</v>
      </c>
    </row>
    <row r="383" s="12" customFormat="1" ht="22.8" customHeight="1">
      <c r="A383" s="12"/>
      <c r="B383" s="204"/>
      <c r="C383" s="205"/>
      <c r="D383" s="206" t="s">
        <v>72</v>
      </c>
      <c r="E383" s="218" t="s">
        <v>761</v>
      </c>
      <c r="F383" s="218" t="s">
        <v>762</v>
      </c>
      <c r="G383" s="205"/>
      <c r="H383" s="205"/>
      <c r="I383" s="208"/>
      <c r="J383" s="219">
        <f>BK383</f>
        <v>0</v>
      </c>
      <c r="K383" s="205"/>
      <c r="L383" s="210"/>
      <c r="M383" s="211"/>
      <c r="N383" s="212"/>
      <c r="O383" s="212"/>
      <c r="P383" s="213">
        <f>SUM(P384:P403)</f>
        <v>0</v>
      </c>
      <c r="Q383" s="212"/>
      <c r="R383" s="213">
        <f>SUM(R384:R403)</f>
        <v>0</v>
      </c>
      <c r="S383" s="212"/>
      <c r="T383" s="214">
        <f>SUM(T384:T403)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5" t="s">
        <v>80</v>
      </c>
      <c r="AT383" s="216" t="s">
        <v>72</v>
      </c>
      <c r="AU383" s="216" t="s">
        <v>80</v>
      </c>
      <c r="AY383" s="215" t="s">
        <v>116</v>
      </c>
      <c r="BK383" s="217">
        <f>SUM(BK384:BK403)</f>
        <v>0</v>
      </c>
    </row>
    <row r="384" s="2" customFormat="1" ht="37.8" customHeight="1">
      <c r="A384" s="39"/>
      <c r="B384" s="40"/>
      <c r="C384" s="220" t="s">
        <v>296</v>
      </c>
      <c r="D384" s="220" t="s">
        <v>119</v>
      </c>
      <c r="E384" s="221" t="s">
        <v>1090</v>
      </c>
      <c r="F384" s="222" t="s">
        <v>1091</v>
      </c>
      <c r="G384" s="223" t="s">
        <v>240</v>
      </c>
      <c r="H384" s="224">
        <v>103.90600000000001</v>
      </c>
      <c r="I384" s="225"/>
      <c r="J384" s="226">
        <f>ROUND(I384*H384,2)</f>
        <v>0</v>
      </c>
      <c r="K384" s="227"/>
      <c r="L384" s="45"/>
      <c r="M384" s="228" t="s">
        <v>1</v>
      </c>
      <c r="N384" s="229" t="s">
        <v>38</v>
      </c>
      <c r="O384" s="92"/>
      <c r="P384" s="230">
        <f>O384*H384</f>
        <v>0</v>
      </c>
      <c r="Q384" s="230">
        <v>0</v>
      </c>
      <c r="R384" s="230">
        <f>Q384*H384</f>
        <v>0</v>
      </c>
      <c r="S384" s="230">
        <v>0</v>
      </c>
      <c r="T384" s="231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2" t="s">
        <v>123</v>
      </c>
      <c r="AT384" s="232" t="s">
        <v>119</v>
      </c>
      <c r="AU384" s="232" t="s">
        <v>82</v>
      </c>
      <c r="AY384" s="18" t="s">
        <v>116</v>
      </c>
      <c r="BE384" s="233">
        <f>IF(N384="základní",J384,0)</f>
        <v>0</v>
      </c>
      <c r="BF384" s="233">
        <f>IF(N384="snížená",J384,0)</f>
        <v>0</v>
      </c>
      <c r="BG384" s="233">
        <f>IF(N384="zákl. přenesená",J384,0)</f>
        <v>0</v>
      </c>
      <c r="BH384" s="233">
        <f>IF(N384="sníž. přenesená",J384,0)</f>
        <v>0</v>
      </c>
      <c r="BI384" s="233">
        <f>IF(N384="nulová",J384,0)</f>
        <v>0</v>
      </c>
      <c r="BJ384" s="18" t="s">
        <v>80</v>
      </c>
      <c r="BK384" s="233">
        <f>ROUND(I384*H384,2)</f>
        <v>0</v>
      </c>
      <c r="BL384" s="18" t="s">
        <v>123</v>
      </c>
      <c r="BM384" s="232" t="s">
        <v>403</v>
      </c>
    </row>
    <row r="385" s="2" customFormat="1">
      <c r="A385" s="39"/>
      <c r="B385" s="40"/>
      <c r="C385" s="41"/>
      <c r="D385" s="234" t="s">
        <v>124</v>
      </c>
      <c r="E385" s="41"/>
      <c r="F385" s="235" t="s">
        <v>1091</v>
      </c>
      <c r="G385" s="41"/>
      <c r="H385" s="41"/>
      <c r="I385" s="236"/>
      <c r="J385" s="41"/>
      <c r="K385" s="41"/>
      <c r="L385" s="45"/>
      <c r="M385" s="237"/>
      <c r="N385" s="238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124</v>
      </c>
      <c r="AU385" s="18" t="s">
        <v>82</v>
      </c>
    </row>
    <row r="386" s="2" customFormat="1" ht="24.15" customHeight="1">
      <c r="A386" s="39"/>
      <c r="B386" s="40"/>
      <c r="C386" s="220" t="s">
        <v>404</v>
      </c>
      <c r="D386" s="220" t="s">
        <v>119</v>
      </c>
      <c r="E386" s="221" t="s">
        <v>1092</v>
      </c>
      <c r="F386" s="222" t="s">
        <v>1093</v>
      </c>
      <c r="G386" s="223" t="s">
        <v>240</v>
      </c>
      <c r="H386" s="224">
        <v>103.90600000000001</v>
      </c>
      <c r="I386" s="225"/>
      <c r="J386" s="226">
        <f>ROUND(I386*H386,2)</f>
        <v>0</v>
      </c>
      <c r="K386" s="227"/>
      <c r="L386" s="45"/>
      <c r="M386" s="228" t="s">
        <v>1</v>
      </c>
      <c r="N386" s="229" t="s">
        <v>38</v>
      </c>
      <c r="O386" s="92"/>
      <c r="P386" s="230">
        <f>O386*H386</f>
        <v>0</v>
      </c>
      <c r="Q386" s="230">
        <v>0</v>
      </c>
      <c r="R386" s="230">
        <f>Q386*H386</f>
        <v>0</v>
      </c>
      <c r="S386" s="230">
        <v>0</v>
      </c>
      <c r="T386" s="231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2" t="s">
        <v>123</v>
      </c>
      <c r="AT386" s="232" t="s">
        <v>119</v>
      </c>
      <c r="AU386" s="232" t="s">
        <v>82</v>
      </c>
      <c r="AY386" s="18" t="s">
        <v>116</v>
      </c>
      <c r="BE386" s="233">
        <f>IF(N386="základní",J386,0)</f>
        <v>0</v>
      </c>
      <c r="BF386" s="233">
        <f>IF(N386="snížená",J386,0)</f>
        <v>0</v>
      </c>
      <c r="BG386" s="233">
        <f>IF(N386="zákl. přenesená",J386,0)</f>
        <v>0</v>
      </c>
      <c r="BH386" s="233">
        <f>IF(N386="sníž. přenesená",J386,0)</f>
        <v>0</v>
      </c>
      <c r="BI386" s="233">
        <f>IF(N386="nulová",J386,0)</f>
        <v>0</v>
      </c>
      <c r="BJ386" s="18" t="s">
        <v>80</v>
      </c>
      <c r="BK386" s="233">
        <f>ROUND(I386*H386,2)</f>
        <v>0</v>
      </c>
      <c r="BL386" s="18" t="s">
        <v>123</v>
      </c>
      <c r="BM386" s="232" t="s">
        <v>407</v>
      </c>
    </row>
    <row r="387" s="2" customFormat="1">
      <c r="A387" s="39"/>
      <c r="B387" s="40"/>
      <c r="C387" s="41"/>
      <c r="D387" s="234" t="s">
        <v>124</v>
      </c>
      <c r="E387" s="41"/>
      <c r="F387" s="235" t="s">
        <v>1093</v>
      </c>
      <c r="G387" s="41"/>
      <c r="H387" s="41"/>
      <c r="I387" s="236"/>
      <c r="J387" s="41"/>
      <c r="K387" s="41"/>
      <c r="L387" s="45"/>
      <c r="M387" s="237"/>
      <c r="N387" s="238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124</v>
      </c>
      <c r="AU387" s="18" t="s">
        <v>82</v>
      </c>
    </row>
    <row r="388" s="2" customFormat="1" ht="33" customHeight="1">
      <c r="A388" s="39"/>
      <c r="B388" s="40"/>
      <c r="C388" s="220" t="s">
        <v>301</v>
      </c>
      <c r="D388" s="220" t="s">
        <v>119</v>
      </c>
      <c r="E388" s="221" t="s">
        <v>1094</v>
      </c>
      <c r="F388" s="222" t="s">
        <v>1095</v>
      </c>
      <c r="G388" s="223" t="s">
        <v>240</v>
      </c>
      <c r="H388" s="224">
        <v>103.90600000000001</v>
      </c>
      <c r="I388" s="225"/>
      <c r="J388" s="226">
        <f>ROUND(I388*H388,2)</f>
        <v>0</v>
      </c>
      <c r="K388" s="227"/>
      <c r="L388" s="45"/>
      <c r="M388" s="228" t="s">
        <v>1</v>
      </c>
      <c r="N388" s="229" t="s">
        <v>38</v>
      </c>
      <c r="O388" s="92"/>
      <c r="P388" s="230">
        <f>O388*H388</f>
        <v>0</v>
      </c>
      <c r="Q388" s="230">
        <v>0</v>
      </c>
      <c r="R388" s="230">
        <f>Q388*H388</f>
        <v>0</v>
      </c>
      <c r="S388" s="230">
        <v>0</v>
      </c>
      <c r="T388" s="231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2" t="s">
        <v>123</v>
      </c>
      <c r="AT388" s="232" t="s">
        <v>119</v>
      </c>
      <c r="AU388" s="232" t="s">
        <v>82</v>
      </c>
      <c r="AY388" s="18" t="s">
        <v>116</v>
      </c>
      <c r="BE388" s="233">
        <f>IF(N388="základní",J388,0)</f>
        <v>0</v>
      </c>
      <c r="BF388" s="233">
        <f>IF(N388="snížená",J388,0)</f>
        <v>0</v>
      </c>
      <c r="BG388" s="233">
        <f>IF(N388="zákl. přenesená",J388,0)</f>
        <v>0</v>
      </c>
      <c r="BH388" s="233">
        <f>IF(N388="sníž. přenesená",J388,0)</f>
        <v>0</v>
      </c>
      <c r="BI388" s="233">
        <f>IF(N388="nulová",J388,0)</f>
        <v>0</v>
      </c>
      <c r="BJ388" s="18" t="s">
        <v>80</v>
      </c>
      <c r="BK388" s="233">
        <f>ROUND(I388*H388,2)</f>
        <v>0</v>
      </c>
      <c r="BL388" s="18" t="s">
        <v>123</v>
      </c>
      <c r="BM388" s="232" t="s">
        <v>410</v>
      </c>
    </row>
    <row r="389" s="2" customFormat="1">
      <c r="A389" s="39"/>
      <c r="B389" s="40"/>
      <c r="C389" s="41"/>
      <c r="D389" s="234" t="s">
        <v>124</v>
      </c>
      <c r="E389" s="41"/>
      <c r="F389" s="235" t="s">
        <v>1095</v>
      </c>
      <c r="G389" s="41"/>
      <c r="H389" s="41"/>
      <c r="I389" s="236"/>
      <c r="J389" s="41"/>
      <c r="K389" s="41"/>
      <c r="L389" s="45"/>
      <c r="M389" s="237"/>
      <c r="N389" s="238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124</v>
      </c>
      <c r="AU389" s="18" t="s">
        <v>82</v>
      </c>
    </row>
    <row r="390" s="2" customFormat="1" ht="44.25" customHeight="1">
      <c r="A390" s="39"/>
      <c r="B390" s="40"/>
      <c r="C390" s="220" t="s">
        <v>411</v>
      </c>
      <c r="D390" s="220" t="s">
        <v>119</v>
      </c>
      <c r="E390" s="221" t="s">
        <v>1096</v>
      </c>
      <c r="F390" s="222" t="s">
        <v>1097</v>
      </c>
      <c r="G390" s="223" t="s">
        <v>240</v>
      </c>
      <c r="H390" s="224">
        <v>623.43600000000004</v>
      </c>
      <c r="I390" s="225"/>
      <c r="J390" s="226">
        <f>ROUND(I390*H390,2)</f>
        <v>0</v>
      </c>
      <c r="K390" s="227"/>
      <c r="L390" s="45"/>
      <c r="M390" s="228" t="s">
        <v>1</v>
      </c>
      <c r="N390" s="229" t="s">
        <v>38</v>
      </c>
      <c r="O390" s="92"/>
      <c r="P390" s="230">
        <f>O390*H390</f>
        <v>0</v>
      </c>
      <c r="Q390" s="230">
        <v>0</v>
      </c>
      <c r="R390" s="230">
        <f>Q390*H390</f>
        <v>0</v>
      </c>
      <c r="S390" s="230">
        <v>0</v>
      </c>
      <c r="T390" s="23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2" t="s">
        <v>123</v>
      </c>
      <c r="AT390" s="232" t="s">
        <v>119</v>
      </c>
      <c r="AU390" s="232" t="s">
        <v>82</v>
      </c>
      <c r="AY390" s="18" t="s">
        <v>116</v>
      </c>
      <c r="BE390" s="233">
        <f>IF(N390="základní",J390,0)</f>
        <v>0</v>
      </c>
      <c r="BF390" s="233">
        <f>IF(N390="snížená",J390,0)</f>
        <v>0</v>
      </c>
      <c r="BG390" s="233">
        <f>IF(N390="zákl. přenesená",J390,0)</f>
        <v>0</v>
      </c>
      <c r="BH390" s="233">
        <f>IF(N390="sníž. přenesená",J390,0)</f>
        <v>0</v>
      </c>
      <c r="BI390" s="233">
        <f>IF(N390="nulová",J390,0)</f>
        <v>0</v>
      </c>
      <c r="BJ390" s="18" t="s">
        <v>80</v>
      </c>
      <c r="BK390" s="233">
        <f>ROUND(I390*H390,2)</f>
        <v>0</v>
      </c>
      <c r="BL390" s="18" t="s">
        <v>123</v>
      </c>
      <c r="BM390" s="232" t="s">
        <v>414</v>
      </c>
    </row>
    <row r="391" s="2" customFormat="1">
      <c r="A391" s="39"/>
      <c r="B391" s="40"/>
      <c r="C391" s="41"/>
      <c r="D391" s="234" t="s">
        <v>124</v>
      </c>
      <c r="E391" s="41"/>
      <c r="F391" s="235" t="s">
        <v>1097</v>
      </c>
      <c r="G391" s="41"/>
      <c r="H391" s="41"/>
      <c r="I391" s="236"/>
      <c r="J391" s="41"/>
      <c r="K391" s="41"/>
      <c r="L391" s="45"/>
      <c r="M391" s="237"/>
      <c r="N391" s="238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124</v>
      </c>
      <c r="AU391" s="18" t="s">
        <v>82</v>
      </c>
    </row>
    <row r="392" s="13" customFormat="1">
      <c r="A392" s="13"/>
      <c r="B392" s="243"/>
      <c r="C392" s="244"/>
      <c r="D392" s="234" t="s">
        <v>174</v>
      </c>
      <c r="E392" s="245" t="s">
        <v>1</v>
      </c>
      <c r="F392" s="246" t="s">
        <v>1098</v>
      </c>
      <c r="G392" s="244"/>
      <c r="H392" s="247">
        <v>623.43600000000004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3" t="s">
        <v>174</v>
      </c>
      <c r="AU392" s="253" t="s">
        <v>82</v>
      </c>
      <c r="AV392" s="13" t="s">
        <v>82</v>
      </c>
      <c r="AW392" s="13" t="s">
        <v>30</v>
      </c>
      <c r="AX392" s="13" t="s">
        <v>73</v>
      </c>
      <c r="AY392" s="253" t="s">
        <v>116</v>
      </c>
    </row>
    <row r="393" s="14" customFormat="1">
      <c r="A393" s="14"/>
      <c r="B393" s="254"/>
      <c r="C393" s="255"/>
      <c r="D393" s="234" t="s">
        <v>174</v>
      </c>
      <c r="E393" s="256" t="s">
        <v>1</v>
      </c>
      <c r="F393" s="257" t="s">
        <v>176</v>
      </c>
      <c r="G393" s="255"/>
      <c r="H393" s="258">
        <v>623.43600000000004</v>
      </c>
      <c r="I393" s="259"/>
      <c r="J393" s="255"/>
      <c r="K393" s="255"/>
      <c r="L393" s="260"/>
      <c r="M393" s="261"/>
      <c r="N393" s="262"/>
      <c r="O393" s="262"/>
      <c r="P393" s="262"/>
      <c r="Q393" s="262"/>
      <c r="R393" s="262"/>
      <c r="S393" s="262"/>
      <c r="T393" s="26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4" t="s">
        <v>174</v>
      </c>
      <c r="AU393" s="264" t="s">
        <v>82</v>
      </c>
      <c r="AV393" s="14" t="s">
        <v>123</v>
      </c>
      <c r="AW393" s="14" t="s">
        <v>30</v>
      </c>
      <c r="AX393" s="14" t="s">
        <v>80</v>
      </c>
      <c r="AY393" s="264" t="s">
        <v>116</v>
      </c>
    </row>
    <row r="394" s="2" customFormat="1" ht="44.25" customHeight="1">
      <c r="A394" s="39"/>
      <c r="B394" s="40"/>
      <c r="C394" s="220" t="s">
        <v>305</v>
      </c>
      <c r="D394" s="220" t="s">
        <v>119</v>
      </c>
      <c r="E394" s="221" t="s">
        <v>1099</v>
      </c>
      <c r="F394" s="222" t="s">
        <v>772</v>
      </c>
      <c r="G394" s="223" t="s">
        <v>240</v>
      </c>
      <c r="H394" s="224">
        <v>81.920000000000002</v>
      </c>
      <c r="I394" s="225"/>
      <c r="J394" s="226">
        <f>ROUND(I394*H394,2)</f>
        <v>0</v>
      </c>
      <c r="K394" s="227"/>
      <c r="L394" s="45"/>
      <c r="M394" s="228" t="s">
        <v>1</v>
      </c>
      <c r="N394" s="229" t="s">
        <v>38</v>
      </c>
      <c r="O394" s="92"/>
      <c r="P394" s="230">
        <f>O394*H394</f>
        <v>0</v>
      </c>
      <c r="Q394" s="230">
        <v>0</v>
      </c>
      <c r="R394" s="230">
        <f>Q394*H394</f>
        <v>0</v>
      </c>
      <c r="S394" s="230">
        <v>0</v>
      </c>
      <c r="T394" s="231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2" t="s">
        <v>123</v>
      </c>
      <c r="AT394" s="232" t="s">
        <v>119</v>
      </c>
      <c r="AU394" s="232" t="s">
        <v>82</v>
      </c>
      <c r="AY394" s="18" t="s">
        <v>116</v>
      </c>
      <c r="BE394" s="233">
        <f>IF(N394="základní",J394,0)</f>
        <v>0</v>
      </c>
      <c r="BF394" s="233">
        <f>IF(N394="snížená",J394,0)</f>
        <v>0</v>
      </c>
      <c r="BG394" s="233">
        <f>IF(N394="zákl. přenesená",J394,0)</f>
        <v>0</v>
      </c>
      <c r="BH394" s="233">
        <f>IF(N394="sníž. přenesená",J394,0)</f>
        <v>0</v>
      </c>
      <c r="BI394" s="233">
        <f>IF(N394="nulová",J394,0)</f>
        <v>0</v>
      </c>
      <c r="BJ394" s="18" t="s">
        <v>80</v>
      </c>
      <c r="BK394" s="233">
        <f>ROUND(I394*H394,2)</f>
        <v>0</v>
      </c>
      <c r="BL394" s="18" t="s">
        <v>123</v>
      </c>
      <c r="BM394" s="232" t="s">
        <v>417</v>
      </c>
    </row>
    <row r="395" s="2" customFormat="1">
      <c r="A395" s="39"/>
      <c r="B395" s="40"/>
      <c r="C395" s="41"/>
      <c r="D395" s="234" t="s">
        <v>124</v>
      </c>
      <c r="E395" s="41"/>
      <c r="F395" s="235" t="s">
        <v>772</v>
      </c>
      <c r="G395" s="41"/>
      <c r="H395" s="41"/>
      <c r="I395" s="236"/>
      <c r="J395" s="41"/>
      <c r="K395" s="41"/>
      <c r="L395" s="45"/>
      <c r="M395" s="237"/>
      <c r="N395" s="238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124</v>
      </c>
      <c r="AU395" s="18" t="s">
        <v>82</v>
      </c>
    </row>
    <row r="396" s="2" customFormat="1" ht="37.8" customHeight="1">
      <c r="A396" s="39"/>
      <c r="B396" s="40"/>
      <c r="C396" s="220" t="s">
        <v>418</v>
      </c>
      <c r="D396" s="220" t="s">
        <v>119</v>
      </c>
      <c r="E396" s="221" t="s">
        <v>1100</v>
      </c>
      <c r="F396" s="222" t="s">
        <v>1101</v>
      </c>
      <c r="G396" s="223" t="s">
        <v>240</v>
      </c>
      <c r="H396" s="224">
        <v>10.686</v>
      </c>
      <c r="I396" s="225"/>
      <c r="J396" s="226">
        <f>ROUND(I396*H396,2)</f>
        <v>0</v>
      </c>
      <c r="K396" s="227"/>
      <c r="L396" s="45"/>
      <c r="M396" s="228" t="s">
        <v>1</v>
      </c>
      <c r="N396" s="229" t="s">
        <v>38</v>
      </c>
      <c r="O396" s="92"/>
      <c r="P396" s="230">
        <f>O396*H396</f>
        <v>0</v>
      </c>
      <c r="Q396" s="230">
        <v>0</v>
      </c>
      <c r="R396" s="230">
        <f>Q396*H396</f>
        <v>0</v>
      </c>
      <c r="S396" s="230">
        <v>0</v>
      </c>
      <c r="T396" s="231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2" t="s">
        <v>123</v>
      </c>
      <c r="AT396" s="232" t="s">
        <v>119</v>
      </c>
      <c r="AU396" s="232" t="s">
        <v>82</v>
      </c>
      <c r="AY396" s="18" t="s">
        <v>116</v>
      </c>
      <c r="BE396" s="233">
        <f>IF(N396="základní",J396,0)</f>
        <v>0</v>
      </c>
      <c r="BF396" s="233">
        <f>IF(N396="snížená",J396,0)</f>
        <v>0</v>
      </c>
      <c r="BG396" s="233">
        <f>IF(N396="zákl. přenesená",J396,0)</f>
        <v>0</v>
      </c>
      <c r="BH396" s="233">
        <f>IF(N396="sníž. přenesená",J396,0)</f>
        <v>0</v>
      </c>
      <c r="BI396" s="233">
        <f>IF(N396="nulová",J396,0)</f>
        <v>0</v>
      </c>
      <c r="BJ396" s="18" t="s">
        <v>80</v>
      </c>
      <c r="BK396" s="233">
        <f>ROUND(I396*H396,2)</f>
        <v>0</v>
      </c>
      <c r="BL396" s="18" t="s">
        <v>123</v>
      </c>
      <c r="BM396" s="232" t="s">
        <v>421</v>
      </c>
    </row>
    <row r="397" s="2" customFormat="1">
      <c r="A397" s="39"/>
      <c r="B397" s="40"/>
      <c r="C397" s="41"/>
      <c r="D397" s="234" t="s">
        <v>124</v>
      </c>
      <c r="E397" s="41"/>
      <c r="F397" s="235" t="s">
        <v>1101</v>
      </c>
      <c r="G397" s="41"/>
      <c r="H397" s="41"/>
      <c r="I397" s="236"/>
      <c r="J397" s="41"/>
      <c r="K397" s="41"/>
      <c r="L397" s="45"/>
      <c r="M397" s="237"/>
      <c r="N397" s="238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124</v>
      </c>
      <c r="AU397" s="18" t="s">
        <v>82</v>
      </c>
    </row>
    <row r="398" s="2" customFormat="1" ht="44.25" customHeight="1">
      <c r="A398" s="39"/>
      <c r="B398" s="40"/>
      <c r="C398" s="220" t="s">
        <v>311</v>
      </c>
      <c r="D398" s="220" t="s">
        <v>119</v>
      </c>
      <c r="E398" s="221" t="s">
        <v>1102</v>
      </c>
      <c r="F398" s="222" t="s">
        <v>1103</v>
      </c>
      <c r="G398" s="223" t="s">
        <v>240</v>
      </c>
      <c r="H398" s="224">
        <v>3.6150000000000002</v>
      </c>
      <c r="I398" s="225"/>
      <c r="J398" s="226">
        <f>ROUND(I398*H398,2)</f>
        <v>0</v>
      </c>
      <c r="K398" s="227"/>
      <c r="L398" s="45"/>
      <c r="M398" s="228" t="s">
        <v>1</v>
      </c>
      <c r="N398" s="229" t="s">
        <v>38</v>
      </c>
      <c r="O398" s="92"/>
      <c r="P398" s="230">
        <f>O398*H398</f>
        <v>0</v>
      </c>
      <c r="Q398" s="230">
        <v>0</v>
      </c>
      <c r="R398" s="230">
        <f>Q398*H398</f>
        <v>0</v>
      </c>
      <c r="S398" s="230">
        <v>0</v>
      </c>
      <c r="T398" s="231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2" t="s">
        <v>123</v>
      </c>
      <c r="AT398" s="232" t="s">
        <v>119</v>
      </c>
      <c r="AU398" s="232" t="s">
        <v>82</v>
      </c>
      <c r="AY398" s="18" t="s">
        <v>116</v>
      </c>
      <c r="BE398" s="233">
        <f>IF(N398="základní",J398,0)</f>
        <v>0</v>
      </c>
      <c r="BF398" s="233">
        <f>IF(N398="snížená",J398,0)</f>
        <v>0</v>
      </c>
      <c r="BG398" s="233">
        <f>IF(N398="zákl. přenesená",J398,0)</f>
        <v>0</v>
      </c>
      <c r="BH398" s="233">
        <f>IF(N398="sníž. přenesená",J398,0)</f>
        <v>0</v>
      </c>
      <c r="BI398" s="233">
        <f>IF(N398="nulová",J398,0)</f>
        <v>0</v>
      </c>
      <c r="BJ398" s="18" t="s">
        <v>80</v>
      </c>
      <c r="BK398" s="233">
        <f>ROUND(I398*H398,2)</f>
        <v>0</v>
      </c>
      <c r="BL398" s="18" t="s">
        <v>123</v>
      </c>
      <c r="BM398" s="232" t="s">
        <v>424</v>
      </c>
    </row>
    <row r="399" s="2" customFormat="1">
      <c r="A399" s="39"/>
      <c r="B399" s="40"/>
      <c r="C399" s="41"/>
      <c r="D399" s="234" t="s">
        <v>124</v>
      </c>
      <c r="E399" s="41"/>
      <c r="F399" s="235" t="s">
        <v>1103</v>
      </c>
      <c r="G399" s="41"/>
      <c r="H399" s="41"/>
      <c r="I399" s="236"/>
      <c r="J399" s="41"/>
      <c r="K399" s="41"/>
      <c r="L399" s="45"/>
      <c r="M399" s="237"/>
      <c r="N399" s="238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124</v>
      </c>
      <c r="AU399" s="18" t="s">
        <v>82</v>
      </c>
    </row>
    <row r="400" s="2" customFormat="1" ht="44.25" customHeight="1">
      <c r="A400" s="39"/>
      <c r="B400" s="40"/>
      <c r="C400" s="220" t="s">
        <v>425</v>
      </c>
      <c r="D400" s="220" t="s">
        <v>119</v>
      </c>
      <c r="E400" s="221" t="s">
        <v>1104</v>
      </c>
      <c r="F400" s="222" t="s">
        <v>1105</v>
      </c>
      <c r="G400" s="223" t="s">
        <v>240</v>
      </c>
      <c r="H400" s="224">
        <v>0.28999999999999998</v>
      </c>
      <c r="I400" s="225"/>
      <c r="J400" s="226">
        <f>ROUND(I400*H400,2)</f>
        <v>0</v>
      </c>
      <c r="K400" s="227"/>
      <c r="L400" s="45"/>
      <c r="M400" s="228" t="s">
        <v>1</v>
      </c>
      <c r="N400" s="229" t="s">
        <v>38</v>
      </c>
      <c r="O400" s="92"/>
      <c r="P400" s="230">
        <f>O400*H400</f>
        <v>0</v>
      </c>
      <c r="Q400" s="230">
        <v>0</v>
      </c>
      <c r="R400" s="230">
        <f>Q400*H400</f>
        <v>0</v>
      </c>
      <c r="S400" s="230">
        <v>0</v>
      </c>
      <c r="T400" s="231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2" t="s">
        <v>123</v>
      </c>
      <c r="AT400" s="232" t="s">
        <v>119</v>
      </c>
      <c r="AU400" s="232" t="s">
        <v>82</v>
      </c>
      <c r="AY400" s="18" t="s">
        <v>116</v>
      </c>
      <c r="BE400" s="233">
        <f>IF(N400="základní",J400,0)</f>
        <v>0</v>
      </c>
      <c r="BF400" s="233">
        <f>IF(N400="snížená",J400,0)</f>
        <v>0</v>
      </c>
      <c r="BG400" s="233">
        <f>IF(N400="zákl. přenesená",J400,0)</f>
        <v>0</v>
      </c>
      <c r="BH400" s="233">
        <f>IF(N400="sníž. přenesená",J400,0)</f>
        <v>0</v>
      </c>
      <c r="BI400" s="233">
        <f>IF(N400="nulová",J400,0)</f>
        <v>0</v>
      </c>
      <c r="BJ400" s="18" t="s">
        <v>80</v>
      </c>
      <c r="BK400" s="233">
        <f>ROUND(I400*H400,2)</f>
        <v>0</v>
      </c>
      <c r="BL400" s="18" t="s">
        <v>123</v>
      </c>
      <c r="BM400" s="232" t="s">
        <v>428</v>
      </c>
    </row>
    <row r="401" s="2" customFormat="1">
      <c r="A401" s="39"/>
      <c r="B401" s="40"/>
      <c r="C401" s="41"/>
      <c r="D401" s="234" t="s">
        <v>124</v>
      </c>
      <c r="E401" s="41"/>
      <c r="F401" s="235" t="s">
        <v>1105</v>
      </c>
      <c r="G401" s="41"/>
      <c r="H401" s="41"/>
      <c r="I401" s="236"/>
      <c r="J401" s="41"/>
      <c r="K401" s="41"/>
      <c r="L401" s="45"/>
      <c r="M401" s="237"/>
      <c r="N401" s="238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124</v>
      </c>
      <c r="AU401" s="18" t="s">
        <v>82</v>
      </c>
    </row>
    <row r="402" s="2" customFormat="1" ht="44.25" customHeight="1">
      <c r="A402" s="39"/>
      <c r="B402" s="40"/>
      <c r="C402" s="220" t="s">
        <v>315</v>
      </c>
      <c r="D402" s="220" t="s">
        <v>119</v>
      </c>
      <c r="E402" s="221" t="s">
        <v>1106</v>
      </c>
      <c r="F402" s="222" t="s">
        <v>239</v>
      </c>
      <c r="G402" s="223" t="s">
        <v>240</v>
      </c>
      <c r="H402" s="224">
        <v>7.3949999999999996</v>
      </c>
      <c r="I402" s="225"/>
      <c r="J402" s="226">
        <f>ROUND(I402*H402,2)</f>
        <v>0</v>
      </c>
      <c r="K402" s="227"/>
      <c r="L402" s="45"/>
      <c r="M402" s="228" t="s">
        <v>1</v>
      </c>
      <c r="N402" s="229" t="s">
        <v>38</v>
      </c>
      <c r="O402" s="92"/>
      <c r="P402" s="230">
        <f>O402*H402</f>
        <v>0</v>
      </c>
      <c r="Q402" s="230">
        <v>0</v>
      </c>
      <c r="R402" s="230">
        <f>Q402*H402</f>
        <v>0</v>
      </c>
      <c r="S402" s="230">
        <v>0</v>
      </c>
      <c r="T402" s="231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2" t="s">
        <v>123</v>
      </c>
      <c r="AT402" s="232" t="s">
        <v>119</v>
      </c>
      <c r="AU402" s="232" t="s">
        <v>82</v>
      </c>
      <c r="AY402" s="18" t="s">
        <v>116</v>
      </c>
      <c r="BE402" s="233">
        <f>IF(N402="základní",J402,0)</f>
        <v>0</v>
      </c>
      <c r="BF402" s="233">
        <f>IF(N402="snížená",J402,0)</f>
        <v>0</v>
      </c>
      <c r="BG402" s="233">
        <f>IF(N402="zákl. přenesená",J402,0)</f>
        <v>0</v>
      </c>
      <c r="BH402" s="233">
        <f>IF(N402="sníž. přenesená",J402,0)</f>
        <v>0</v>
      </c>
      <c r="BI402" s="233">
        <f>IF(N402="nulová",J402,0)</f>
        <v>0</v>
      </c>
      <c r="BJ402" s="18" t="s">
        <v>80</v>
      </c>
      <c r="BK402" s="233">
        <f>ROUND(I402*H402,2)</f>
        <v>0</v>
      </c>
      <c r="BL402" s="18" t="s">
        <v>123</v>
      </c>
      <c r="BM402" s="232" t="s">
        <v>431</v>
      </c>
    </row>
    <row r="403" s="2" customFormat="1">
      <c r="A403" s="39"/>
      <c r="B403" s="40"/>
      <c r="C403" s="41"/>
      <c r="D403" s="234" t="s">
        <v>124</v>
      </c>
      <c r="E403" s="41"/>
      <c r="F403" s="235" t="s">
        <v>239</v>
      </c>
      <c r="G403" s="41"/>
      <c r="H403" s="41"/>
      <c r="I403" s="236"/>
      <c r="J403" s="41"/>
      <c r="K403" s="41"/>
      <c r="L403" s="45"/>
      <c r="M403" s="237"/>
      <c r="N403" s="238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124</v>
      </c>
      <c r="AU403" s="18" t="s">
        <v>82</v>
      </c>
    </row>
    <row r="404" s="12" customFormat="1" ht="22.8" customHeight="1">
      <c r="A404" s="12"/>
      <c r="B404" s="204"/>
      <c r="C404" s="205"/>
      <c r="D404" s="206" t="s">
        <v>72</v>
      </c>
      <c r="E404" s="218" t="s">
        <v>780</v>
      </c>
      <c r="F404" s="218" t="s">
        <v>781</v>
      </c>
      <c r="G404" s="205"/>
      <c r="H404" s="205"/>
      <c r="I404" s="208"/>
      <c r="J404" s="219">
        <f>BK404</f>
        <v>0</v>
      </c>
      <c r="K404" s="205"/>
      <c r="L404" s="210"/>
      <c r="M404" s="211"/>
      <c r="N404" s="212"/>
      <c r="O404" s="212"/>
      <c r="P404" s="213">
        <f>SUM(P405:P406)</f>
        <v>0</v>
      </c>
      <c r="Q404" s="212"/>
      <c r="R404" s="213">
        <f>SUM(R405:R406)</f>
        <v>0</v>
      </c>
      <c r="S404" s="212"/>
      <c r="T404" s="214">
        <f>SUM(T405:T406)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15" t="s">
        <v>80</v>
      </c>
      <c r="AT404" s="216" t="s">
        <v>72</v>
      </c>
      <c r="AU404" s="216" t="s">
        <v>80</v>
      </c>
      <c r="AY404" s="215" t="s">
        <v>116</v>
      </c>
      <c r="BK404" s="217">
        <f>SUM(BK405:BK406)</f>
        <v>0</v>
      </c>
    </row>
    <row r="405" s="2" customFormat="1" ht="55.5" customHeight="1">
      <c r="A405" s="39"/>
      <c r="B405" s="40"/>
      <c r="C405" s="220" t="s">
        <v>432</v>
      </c>
      <c r="D405" s="220" t="s">
        <v>119</v>
      </c>
      <c r="E405" s="221" t="s">
        <v>1107</v>
      </c>
      <c r="F405" s="222" t="s">
        <v>1108</v>
      </c>
      <c r="G405" s="223" t="s">
        <v>240</v>
      </c>
      <c r="H405" s="224">
        <v>138.97800000000001</v>
      </c>
      <c r="I405" s="225"/>
      <c r="J405" s="226">
        <f>ROUND(I405*H405,2)</f>
        <v>0</v>
      </c>
      <c r="K405" s="227"/>
      <c r="L405" s="45"/>
      <c r="M405" s="228" t="s">
        <v>1</v>
      </c>
      <c r="N405" s="229" t="s">
        <v>38</v>
      </c>
      <c r="O405" s="92"/>
      <c r="P405" s="230">
        <f>O405*H405</f>
        <v>0</v>
      </c>
      <c r="Q405" s="230">
        <v>0</v>
      </c>
      <c r="R405" s="230">
        <f>Q405*H405</f>
        <v>0</v>
      </c>
      <c r="S405" s="230">
        <v>0</v>
      </c>
      <c r="T405" s="231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2" t="s">
        <v>123</v>
      </c>
      <c r="AT405" s="232" t="s">
        <v>119</v>
      </c>
      <c r="AU405" s="232" t="s">
        <v>82</v>
      </c>
      <c r="AY405" s="18" t="s">
        <v>116</v>
      </c>
      <c r="BE405" s="233">
        <f>IF(N405="základní",J405,0)</f>
        <v>0</v>
      </c>
      <c r="BF405" s="233">
        <f>IF(N405="snížená",J405,0)</f>
        <v>0</v>
      </c>
      <c r="BG405" s="233">
        <f>IF(N405="zákl. přenesená",J405,0)</f>
        <v>0</v>
      </c>
      <c r="BH405" s="233">
        <f>IF(N405="sníž. přenesená",J405,0)</f>
        <v>0</v>
      </c>
      <c r="BI405" s="233">
        <f>IF(N405="nulová",J405,0)</f>
        <v>0</v>
      </c>
      <c r="BJ405" s="18" t="s">
        <v>80</v>
      </c>
      <c r="BK405" s="233">
        <f>ROUND(I405*H405,2)</f>
        <v>0</v>
      </c>
      <c r="BL405" s="18" t="s">
        <v>123</v>
      </c>
      <c r="BM405" s="232" t="s">
        <v>435</v>
      </c>
    </row>
    <row r="406" s="2" customFormat="1">
      <c r="A406" s="39"/>
      <c r="B406" s="40"/>
      <c r="C406" s="41"/>
      <c r="D406" s="234" t="s">
        <v>124</v>
      </c>
      <c r="E406" s="41"/>
      <c r="F406" s="235" t="s">
        <v>1108</v>
      </c>
      <c r="G406" s="41"/>
      <c r="H406" s="41"/>
      <c r="I406" s="236"/>
      <c r="J406" s="41"/>
      <c r="K406" s="41"/>
      <c r="L406" s="45"/>
      <c r="M406" s="237"/>
      <c r="N406" s="238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124</v>
      </c>
      <c r="AU406" s="18" t="s">
        <v>82</v>
      </c>
    </row>
    <row r="407" s="12" customFormat="1" ht="25.92" customHeight="1">
      <c r="A407" s="12"/>
      <c r="B407" s="204"/>
      <c r="C407" s="205"/>
      <c r="D407" s="206" t="s">
        <v>72</v>
      </c>
      <c r="E407" s="207" t="s">
        <v>789</v>
      </c>
      <c r="F407" s="207" t="s">
        <v>790</v>
      </c>
      <c r="G407" s="205"/>
      <c r="H407" s="205"/>
      <c r="I407" s="208"/>
      <c r="J407" s="209">
        <f>BK407</f>
        <v>0</v>
      </c>
      <c r="K407" s="205"/>
      <c r="L407" s="210"/>
      <c r="M407" s="211"/>
      <c r="N407" s="212"/>
      <c r="O407" s="212"/>
      <c r="P407" s="213">
        <f>P408+P427+P454+P462</f>
        <v>0</v>
      </c>
      <c r="Q407" s="212"/>
      <c r="R407" s="213">
        <f>R408+R427+R454+R462</f>
        <v>0</v>
      </c>
      <c r="S407" s="212"/>
      <c r="T407" s="214">
        <f>T408+T427+T454+T462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15" t="s">
        <v>82</v>
      </c>
      <c r="AT407" s="216" t="s">
        <v>72</v>
      </c>
      <c r="AU407" s="216" t="s">
        <v>73</v>
      </c>
      <c r="AY407" s="215" t="s">
        <v>116</v>
      </c>
      <c r="BK407" s="217">
        <f>BK408+BK427+BK454+BK462</f>
        <v>0</v>
      </c>
    </row>
    <row r="408" s="12" customFormat="1" ht="22.8" customHeight="1">
      <c r="A408" s="12"/>
      <c r="B408" s="204"/>
      <c r="C408" s="205"/>
      <c r="D408" s="206" t="s">
        <v>72</v>
      </c>
      <c r="E408" s="218" t="s">
        <v>1109</v>
      </c>
      <c r="F408" s="218" t="s">
        <v>1110</v>
      </c>
      <c r="G408" s="205"/>
      <c r="H408" s="205"/>
      <c r="I408" s="208"/>
      <c r="J408" s="219">
        <f>BK408</f>
        <v>0</v>
      </c>
      <c r="K408" s="205"/>
      <c r="L408" s="210"/>
      <c r="M408" s="211"/>
      <c r="N408" s="212"/>
      <c r="O408" s="212"/>
      <c r="P408" s="213">
        <f>SUM(P409:P426)</f>
        <v>0</v>
      </c>
      <c r="Q408" s="212"/>
      <c r="R408" s="213">
        <f>SUM(R409:R426)</f>
        <v>0</v>
      </c>
      <c r="S408" s="212"/>
      <c r="T408" s="214">
        <f>SUM(T409:T426)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15" t="s">
        <v>82</v>
      </c>
      <c r="AT408" s="216" t="s">
        <v>72</v>
      </c>
      <c r="AU408" s="216" t="s">
        <v>80</v>
      </c>
      <c r="AY408" s="215" t="s">
        <v>116</v>
      </c>
      <c r="BK408" s="217">
        <f>SUM(BK409:BK426)</f>
        <v>0</v>
      </c>
    </row>
    <row r="409" s="2" customFormat="1" ht="44.25" customHeight="1">
      <c r="A409" s="39"/>
      <c r="B409" s="40"/>
      <c r="C409" s="220" t="s">
        <v>320</v>
      </c>
      <c r="D409" s="220" t="s">
        <v>119</v>
      </c>
      <c r="E409" s="221" t="s">
        <v>1111</v>
      </c>
      <c r="F409" s="222" t="s">
        <v>1112</v>
      </c>
      <c r="G409" s="223" t="s">
        <v>172</v>
      </c>
      <c r="H409" s="224">
        <v>127.134</v>
      </c>
      <c r="I409" s="225"/>
      <c r="J409" s="226">
        <f>ROUND(I409*H409,2)</f>
        <v>0</v>
      </c>
      <c r="K409" s="227"/>
      <c r="L409" s="45"/>
      <c r="M409" s="228" t="s">
        <v>1</v>
      </c>
      <c r="N409" s="229" t="s">
        <v>38</v>
      </c>
      <c r="O409" s="92"/>
      <c r="P409" s="230">
        <f>O409*H409</f>
        <v>0</v>
      </c>
      <c r="Q409" s="230">
        <v>0</v>
      </c>
      <c r="R409" s="230">
        <f>Q409*H409</f>
        <v>0</v>
      </c>
      <c r="S409" s="230">
        <v>0</v>
      </c>
      <c r="T409" s="231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2" t="s">
        <v>150</v>
      </c>
      <c r="AT409" s="232" t="s">
        <v>119</v>
      </c>
      <c r="AU409" s="232" t="s">
        <v>82</v>
      </c>
      <c r="AY409" s="18" t="s">
        <v>116</v>
      </c>
      <c r="BE409" s="233">
        <f>IF(N409="základní",J409,0)</f>
        <v>0</v>
      </c>
      <c r="BF409" s="233">
        <f>IF(N409="snížená",J409,0)</f>
        <v>0</v>
      </c>
      <c r="BG409" s="233">
        <f>IF(N409="zákl. přenesená",J409,0)</f>
        <v>0</v>
      </c>
      <c r="BH409" s="233">
        <f>IF(N409="sníž. přenesená",J409,0)</f>
        <v>0</v>
      </c>
      <c r="BI409" s="233">
        <f>IF(N409="nulová",J409,0)</f>
        <v>0</v>
      </c>
      <c r="BJ409" s="18" t="s">
        <v>80</v>
      </c>
      <c r="BK409" s="233">
        <f>ROUND(I409*H409,2)</f>
        <v>0</v>
      </c>
      <c r="BL409" s="18" t="s">
        <v>150</v>
      </c>
      <c r="BM409" s="232" t="s">
        <v>438</v>
      </c>
    </row>
    <row r="410" s="2" customFormat="1">
      <c r="A410" s="39"/>
      <c r="B410" s="40"/>
      <c r="C410" s="41"/>
      <c r="D410" s="234" t="s">
        <v>124</v>
      </c>
      <c r="E410" s="41"/>
      <c r="F410" s="235" t="s">
        <v>1112</v>
      </c>
      <c r="G410" s="41"/>
      <c r="H410" s="41"/>
      <c r="I410" s="236"/>
      <c r="J410" s="41"/>
      <c r="K410" s="41"/>
      <c r="L410" s="45"/>
      <c r="M410" s="237"/>
      <c r="N410" s="238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124</v>
      </c>
      <c r="AU410" s="18" t="s">
        <v>82</v>
      </c>
    </row>
    <row r="411" s="13" customFormat="1">
      <c r="A411" s="13"/>
      <c r="B411" s="243"/>
      <c r="C411" s="244"/>
      <c r="D411" s="234" t="s">
        <v>174</v>
      </c>
      <c r="E411" s="245" t="s">
        <v>1</v>
      </c>
      <c r="F411" s="246" t="s">
        <v>1113</v>
      </c>
      <c r="G411" s="244"/>
      <c r="H411" s="247">
        <v>127.134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3" t="s">
        <v>174</v>
      </c>
      <c r="AU411" s="253" t="s">
        <v>82</v>
      </c>
      <c r="AV411" s="13" t="s">
        <v>82</v>
      </c>
      <c r="AW411" s="13" t="s">
        <v>30</v>
      </c>
      <c r="AX411" s="13" t="s">
        <v>73</v>
      </c>
      <c r="AY411" s="253" t="s">
        <v>116</v>
      </c>
    </row>
    <row r="412" s="14" customFormat="1">
      <c r="A412" s="14"/>
      <c r="B412" s="254"/>
      <c r="C412" s="255"/>
      <c r="D412" s="234" t="s">
        <v>174</v>
      </c>
      <c r="E412" s="256" t="s">
        <v>1</v>
      </c>
      <c r="F412" s="257" t="s">
        <v>176</v>
      </c>
      <c r="G412" s="255"/>
      <c r="H412" s="258">
        <v>127.134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4" t="s">
        <v>174</v>
      </c>
      <c r="AU412" s="264" t="s">
        <v>82</v>
      </c>
      <c r="AV412" s="14" t="s">
        <v>123</v>
      </c>
      <c r="AW412" s="14" t="s">
        <v>30</v>
      </c>
      <c r="AX412" s="14" t="s">
        <v>80</v>
      </c>
      <c r="AY412" s="264" t="s">
        <v>116</v>
      </c>
    </row>
    <row r="413" s="2" customFormat="1" ht="24.15" customHeight="1">
      <c r="A413" s="39"/>
      <c r="B413" s="40"/>
      <c r="C413" s="220" t="s">
        <v>439</v>
      </c>
      <c r="D413" s="220" t="s">
        <v>119</v>
      </c>
      <c r="E413" s="221" t="s">
        <v>1114</v>
      </c>
      <c r="F413" s="222" t="s">
        <v>1115</v>
      </c>
      <c r="G413" s="223" t="s">
        <v>192</v>
      </c>
      <c r="H413" s="224">
        <v>141.25999999999999</v>
      </c>
      <c r="I413" s="225"/>
      <c r="J413" s="226">
        <f>ROUND(I413*H413,2)</f>
        <v>0</v>
      </c>
      <c r="K413" s="227"/>
      <c r="L413" s="45"/>
      <c r="M413" s="228" t="s">
        <v>1</v>
      </c>
      <c r="N413" s="229" t="s">
        <v>38</v>
      </c>
      <c r="O413" s="92"/>
      <c r="P413" s="230">
        <f>O413*H413</f>
        <v>0</v>
      </c>
      <c r="Q413" s="230">
        <v>0</v>
      </c>
      <c r="R413" s="230">
        <f>Q413*H413</f>
        <v>0</v>
      </c>
      <c r="S413" s="230">
        <v>0</v>
      </c>
      <c r="T413" s="231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2" t="s">
        <v>150</v>
      </c>
      <c r="AT413" s="232" t="s">
        <v>119</v>
      </c>
      <c r="AU413" s="232" t="s">
        <v>82</v>
      </c>
      <c r="AY413" s="18" t="s">
        <v>116</v>
      </c>
      <c r="BE413" s="233">
        <f>IF(N413="základní",J413,0)</f>
        <v>0</v>
      </c>
      <c r="BF413" s="233">
        <f>IF(N413="snížená",J413,0)</f>
        <v>0</v>
      </c>
      <c r="BG413" s="233">
        <f>IF(N413="zákl. přenesená",J413,0)</f>
        <v>0</v>
      </c>
      <c r="BH413" s="233">
        <f>IF(N413="sníž. přenesená",J413,0)</f>
        <v>0</v>
      </c>
      <c r="BI413" s="233">
        <f>IF(N413="nulová",J413,0)</f>
        <v>0</v>
      </c>
      <c r="BJ413" s="18" t="s">
        <v>80</v>
      </c>
      <c r="BK413" s="233">
        <f>ROUND(I413*H413,2)</f>
        <v>0</v>
      </c>
      <c r="BL413" s="18" t="s">
        <v>150</v>
      </c>
      <c r="BM413" s="232" t="s">
        <v>442</v>
      </c>
    </row>
    <row r="414" s="2" customFormat="1">
      <c r="A414" s="39"/>
      <c r="B414" s="40"/>
      <c r="C414" s="41"/>
      <c r="D414" s="234" t="s">
        <v>124</v>
      </c>
      <c r="E414" s="41"/>
      <c r="F414" s="235" t="s">
        <v>1115</v>
      </c>
      <c r="G414" s="41"/>
      <c r="H414" s="41"/>
      <c r="I414" s="236"/>
      <c r="J414" s="41"/>
      <c r="K414" s="41"/>
      <c r="L414" s="45"/>
      <c r="M414" s="237"/>
      <c r="N414" s="238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124</v>
      </c>
      <c r="AU414" s="18" t="s">
        <v>82</v>
      </c>
    </row>
    <row r="415" s="13" customFormat="1">
      <c r="A415" s="13"/>
      <c r="B415" s="243"/>
      <c r="C415" s="244"/>
      <c r="D415" s="234" t="s">
        <v>174</v>
      </c>
      <c r="E415" s="245" t="s">
        <v>1</v>
      </c>
      <c r="F415" s="246" t="s">
        <v>1116</v>
      </c>
      <c r="G415" s="244"/>
      <c r="H415" s="247">
        <v>141.25999999999999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3" t="s">
        <v>174</v>
      </c>
      <c r="AU415" s="253" t="s">
        <v>82</v>
      </c>
      <c r="AV415" s="13" t="s">
        <v>82</v>
      </c>
      <c r="AW415" s="13" t="s">
        <v>30</v>
      </c>
      <c r="AX415" s="13" t="s">
        <v>73</v>
      </c>
      <c r="AY415" s="253" t="s">
        <v>116</v>
      </c>
    </row>
    <row r="416" s="14" customFormat="1">
      <c r="A416" s="14"/>
      <c r="B416" s="254"/>
      <c r="C416" s="255"/>
      <c r="D416" s="234" t="s">
        <v>174</v>
      </c>
      <c r="E416" s="256" t="s">
        <v>1</v>
      </c>
      <c r="F416" s="257" t="s">
        <v>176</v>
      </c>
      <c r="G416" s="255"/>
      <c r="H416" s="258">
        <v>141.25999999999999</v>
      </c>
      <c r="I416" s="259"/>
      <c r="J416" s="255"/>
      <c r="K416" s="255"/>
      <c r="L416" s="260"/>
      <c r="M416" s="261"/>
      <c r="N416" s="262"/>
      <c r="O416" s="262"/>
      <c r="P416" s="262"/>
      <c r="Q416" s="262"/>
      <c r="R416" s="262"/>
      <c r="S416" s="262"/>
      <c r="T416" s="26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4" t="s">
        <v>174</v>
      </c>
      <c r="AU416" s="264" t="s">
        <v>82</v>
      </c>
      <c r="AV416" s="14" t="s">
        <v>123</v>
      </c>
      <c r="AW416" s="14" t="s">
        <v>30</v>
      </c>
      <c r="AX416" s="14" t="s">
        <v>80</v>
      </c>
      <c r="AY416" s="264" t="s">
        <v>116</v>
      </c>
    </row>
    <row r="417" s="2" customFormat="1" ht="24.15" customHeight="1">
      <c r="A417" s="39"/>
      <c r="B417" s="40"/>
      <c r="C417" s="220" t="s">
        <v>323</v>
      </c>
      <c r="D417" s="220" t="s">
        <v>119</v>
      </c>
      <c r="E417" s="221" t="s">
        <v>1117</v>
      </c>
      <c r="F417" s="222" t="s">
        <v>1118</v>
      </c>
      <c r="G417" s="223" t="s">
        <v>172</v>
      </c>
      <c r="H417" s="224">
        <v>127.134</v>
      </c>
      <c r="I417" s="225"/>
      <c r="J417" s="226">
        <f>ROUND(I417*H417,2)</f>
        <v>0</v>
      </c>
      <c r="K417" s="227"/>
      <c r="L417" s="45"/>
      <c r="M417" s="228" t="s">
        <v>1</v>
      </c>
      <c r="N417" s="229" t="s">
        <v>38</v>
      </c>
      <c r="O417" s="92"/>
      <c r="P417" s="230">
        <f>O417*H417</f>
        <v>0</v>
      </c>
      <c r="Q417" s="230">
        <v>0</v>
      </c>
      <c r="R417" s="230">
        <f>Q417*H417</f>
        <v>0</v>
      </c>
      <c r="S417" s="230">
        <v>0</v>
      </c>
      <c r="T417" s="231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2" t="s">
        <v>150</v>
      </c>
      <c r="AT417" s="232" t="s">
        <v>119</v>
      </c>
      <c r="AU417" s="232" t="s">
        <v>82</v>
      </c>
      <c r="AY417" s="18" t="s">
        <v>116</v>
      </c>
      <c r="BE417" s="233">
        <f>IF(N417="základní",J417,0)</f>
        <v>0</v>
      </c>
      <c r="BF417" s="233">
        <f>IF(N417="snížená",J417,0)</f>
        <v>0</v>
      </c>
      <c r="BG417" s="233">
        <f>IF(N417="zákl. přenesená",J417,0)</f>
        <v>0</v>
      </c>
      <c r="BH417" s="233">
        <f>IF(N417="sníž. přenesená",J417,0)</f>
        <v>0</v>
      </c>
      <c r="BI417" s="233">
        <f>IF(N417="nulová",J417,0)</f>
        <v>0</v>
      </c>
      <c r="BJ417" s="18" t="s">
        <v>80</v>
      </c>
      <c r="BK417" s="233">
        <f>ROUND(I417*H417,2)</f>
        <v>0</v>
      </c>
      <c r="BL417" s="18" t="s">
        <v>150</v>
      </c>
      <c r="BM417" s="232" t="s">
        <v>445</v>
      </c>
    </row>
    <row r="418" s="2" customFormat="1">
      <c r="A418" s="39"/>
      <c r="B418" s="40"/>
      <c r="C418" s="41"/>
      <c r="D418" s="234" t="s">
        <v>124</v>
      </c>
      <c r="E418" s="41"/>
      <c r="F418" s="235" t="s">
        <v>1118</v>
      </c>
      <c r="G418" s="41"/>
      <c r="H418" s="41"/>
      <c r="I418" s="236"/>
      <c r="J418" s="41"/>
      <c r="K418" s="41"/>
      <c r="L418" s="45"/>
      <c r="M418" s="237"/>
      <c r="N418" s="238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124</v>
      </c>
      <c r="AU418" s="18" t="s">
        <v>82</v>
      </c>
    </row>
    <row r="419" s="13" customFormat="1">
      <c r="A419" s="13"/>
      <c r="B419" s="243"/>
      <c r="C419" s="244"/>
      <c r="D419" s="234" t="s">
        <v>174</v>
      </c>
      <c r="E419" s="245" t="s">
        <v>1</v>
      </c>
      <c r="F419" s="246" t="s">
        <v>1113</v>
      </c>
      <c r="G419" s="244"/>
      <c r="H419" s="247">
        <v>127.134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3" t="s">
        <v>174</v>
      </c>
      <c r="AU419" s="253" t="s">
        <v>82</v>
      </c>
      <c r="AV419" s="13" t="s">
        <v>82</v>
      </c>
      <c r="AW419" s="13" t="s">
        <v>30</v>
      </c>
      <c r="AX419" s="13" t="s">
        <v>73</v>
      </c>
      <c r="AY419" s="253" t="s">
        <v>116</v>
      </c>
    </row>
    <row r="420" s="14" customFormat="1">
      <c r="A420" s="14"/>
      <c r="B420" s="254"/>
      <c r="C420" s="255"/>
      <c r="D420" s="234" t="s">
        <v>174</v>
      </c>
      <c r="E420" s="256" t="s">
        <v>1</v>
      </c>
      <c r="F420" s="257" t="s">
        <v>176</v>
      </c>
      <c r="G420" s="255"/>
      <c r="H420" s="258">
        <v>127.134</v>
      </c>
      <c r="I420" s="259"/>
      <c r="J420" s="255"/>
      <c r="K420" s="255"/>
      <c r="L420" s="260"/>
      <c r="M420" s="261"/>
      <c r="N420" s="262"/>
      <c r="O420" s="262"/>
      <c r="P420" s="262"/>
      <c r="Q420" s="262"/>
      <c r="R420" s="262"/>
      <c r="S420" s="262"/>
      <c r="T420" s="26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4" t="s">
        <v>174</v>
      </c>
      <c r="AU420" s="264" t="s">
        <v>82</v>
      </c>
      <c r="AV420" s="14" t="s">
        <v>123</v>
      </c>
      <c r="AW420" s="14" t="s">
        <v>30</v>
      </c>
      <c r="AX420" s="14" t="s">
        <v>80</v>
      </c>
      <c r="AY420" s="264" t="s">
        <v>116</v>
      </c>
    </row>
    <row r="421" s="2" customFormat="1" ht="24.15" customHeight="1">
      <c r="A421" s="39"/>
      <c r="B421" s="40"/>
      <c r="C421" s="275" t="s">
        <v>446</v>
      </c>
      <c r="D421" s="275" t="s">
        <v>251</v>
      </c>
      <c r="E421" s="276" t="s">
        <v>1119</v>
      </c>
      <c r="F421" s="277" t="s">
        <v>1120</v>
      </c>
      <c r="G421" s="278" t="s">
        <v>172</v>
      </c>
      <c r="H421" s="279">
        <v>146.20400000000001</v>
      </c>
      <c r="I421" s="280"/>
      <c r="J421" s="281">
        <f>ROUND(I421*H421,2)</f>
        <v>0</v>
      </c>
      <c r="K421" s="282"/>
      <c r="L421" s="283"/>
      <c r="M421" s="284" t="s">
        <v>1</v>
      </c>
      <c r="N421" s="285" t="s">
        <v>38</v>
      </c>
      <c r="O421" s="92"/>
      <c r="P421" s="230">
        <f>O421*H421</f>
        <v>0</v>
      </c>
      <c r="Q421" s="230">
        <v>0</v>
      </c>
      <c r="R421" s="230">
        <f>Q421*H421</f>
        <v>0</v>
      </c>
      <c r="S421" s="230">
        <v>0</v>
      </c>
      <c r="T421" s="231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2" t="s">
        <v>236</v>
      </c>
      <c r="AT421" s="232" t="s">
        <v>251</v>
      </c>
      <c r="AU421" s="232" t="s">
        <v>82</v>
      </c>
      <c r="AY421" s="18" t="s">
        <v>116</v>
      </c>
      <c r="BE421" s="233">
        <f>IF(N421="základní",J421,0)</f>
        <v>0</v>
      </c>
      <c r="BF421" s="233">
        <f>IF(N421="snížená",J421,0)</f>
        <v>0</v>
      </c>
      <c r="BG421" s="233">
        <f>IF(N421="zákl. přenesená",J421,0)</f>
        <v>0</v>
      </c>
      <c r="BH421" s="233">
        <f>IF(N421="sníž. přenesená",J421,0)</f>
        <v>0</v>
      </c>
      <c r="BI421" s="233">
        <f>IF(N421="nulová",J421,0)</f>
        <v>0</v>
      </c>
      <c r="BJ421" s="18" t="s">
        <v>80</v>
      </c>
      <c r="BK421" s="233">
        <f>ROUND(I421*H421,2)</f>
        <v>0</v>
      </c>
      <c r="BL421" s="18" t="s">
        <v>150</v>
      </c>
      <c r="BM421" s="232" t="s">
        <v>449</v>
      </c>
    </row>
    <row r="422" s="2" customFormat="1">
      <c r="A422" s="39"/>
      <c r="B422" s="40"/>
      <c r="C422" s="41"/>
      <c r="D422" s="234" t="s">
        <v>124</v>
      </c>
      <c r="E422" s="41"/>
      <c r="F422" s="235" t="s">
        <v>1120</v>
      </c>
      <c r="G422" s="41"/>
      <c r="H422" s="41"/>
      <c r="I422" s="236"/>
      <c r="J422" s="41"/>
      <c r="K422" s="41"/>
      <c r="L422" s="45"/>
      <c r="M422" s="237"/>
      <c r="N422" s="238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124</v>
      </c>
      <c r="AU422" s="18" t="s">
        <v>82</v>
      </c>
    </row>
    <row r="423" s="13" customFormat="1">
      <c r="A423" s="13"/>
      <c r="B423" s="243"/>
      <c r="C423" s="244"/>
      <c r="D423" s="234" t="s">
        <v>174</v>
      </c>
      <c r="E423" s="245" t="s">
        <v>1</v>
      </c>
      <c r="F423" s="246" t="s">
        <v>1121</v>
      </c>
      <c r="G423" s="244"/>
      <c r="H423" s="247">
        <v>146.20400000000001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3" t="s">
        <v>174</v>
      </c>
      <c r="AU423" s="253" t="s">
        <v>82</v>
      </c>
      <c r="AV423" s="13" t="s">
        <v>82</v>
      </c>
      <c r="AW423" s="13" t="s">
        <v>30</v>
      </c>
      <c r="AX423" s="13" t="s">
        <v>73</v>
      </c>
      <c r="AY423" s="253" t="s">
        <v>116</v>
      </c>
    </row>
    <row r="424" s="14" customFormat="1">
      <c r="A424" s="14"/>
      <c r="B424" s="254"/>
      <c r="C424" s="255"/>
      <c r="D424" s="234" t="s">
        <v>174</v>
      </c>
      <c r="E424" s="256" t="s">
        <v>1</v>
      </c>
      <c r="F424" s="257" t="s">
        <v>176</v>
      </c>
      <c r="G424" s="255"/>
      <c r="H424" s="258">
        <v>146.20400000000001</v>
      </c>
      <c r="I424" s="259"/>
      <c r="J424" s="255"/>
      <c r="K424" s="255"/>
      <c r="L424" s="260"/>
      <c r="M424" s="261"/>
      <c r="N424" s="262"/>
      <c r="O424" s="262"/>
      <c r="P424" s="262"/>
      <c r="Q424" s="262"/>
      <c r="R424" s="262"/>
      <c r="S424" s="262"/>
      <c r="T424" s="26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4" t="s">
        <v>174</v>
      </c>
      <c r="AU424" s="264" t="s">
        <v>82</v>
      </c>
      <c r="AV424" s="14" t="s">
        <v>123</v>
      </c>
      <c r="AW424" s="14" t="s">
        <v>30</v>
      </c>
      <c r="AX424" s="14" t="s">
        <v>80</v>
      </c>
      <c r="AY424" s="264" t="s">
        <v>116</v>
      </c>
    </row>
    <row r="425" s="2" customFormat="1" ht="44.25" customHeight="1">
      <c r="A425" s="39"/>
      <c r="B425" s="40"/>
      <c r="C425" s="220" t="s">
        <v>328</v>
      </c>
      <c r="D425" s="220" t="s">
        <v>119</v>
      </c>
      <c r="E425" s="221" t="s">
        <v>1122</v>
      </c>
      <c r="F425" s="222" t="s">
        <v>1123</v>
      </c>
      <c r="G425" s="223" t="s">
        <v>803</v>
      </c>
      <c r="H425" s="286"/>
      <c r="I425" s="225"/>
      <c r="J425" s="226">
        <f>ROUND(I425*H425,2)</f>
        <v>0</v>
      </c>
      <c r="K425" s="227"/>
      <c r="L425" s="45"/>
      <c r="M425" s="228" t="s">
        <v>1</v>
      </c>
      <c r="N425" s="229" t="s">
        <v>38</v>
      </c>
      <c r="O425" s="92"/>
      <c r="P425" s="230">
        <f>O425*H425</f>
        <v>0</v>
      </c>
      <c r="Q425" s="230">
        <v>0</v>
      </c>
      <c r="R425" s="230">
        <f>Q425*H425</f>
        <v>0</v>
      </c>
      <c r="S425" s="230">
        <v>0</v>
      </c>
      <c r="T425" s="231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2" t="s">
        <v>150</v>
      </c>
      <c r="AT425" s="232" t="s">
        <v>119</v>
      </c>
      <c r="AU425" s="232" t="s">
        <v>82</v>
      </c>
      <c r="AY425" s="18" t="s">
        <v>116</v>
      </c>
      <c r="BE425" s="233">
        <f>IF(N425="základní",J425,0)</f>
        <v>0</v>
      </c>
      <c r="BF425" s="233">
        <f>IF(N425="snížená",J425,0)</f>
        <v>0</v>
      </c>
      <c r="BG425" s="233">
        <f>IF(N425="zákl. přenesená",J425,0)</f>
        <v>0</v>
      </c>
      <c r="BH425" s="233">
        <f>IF(N425="sníž. přenesená",J425,0)</f>
        <v>0</v>
      </c>
      <c r="BI425" s="233">
        <f>IF(N425="nulová",J425,0)</f>
        <v>0</v>
      </c>
      <c r="BJ425" s="18" t="s">
        <v>80</v>
      </c>
      <c r="BK425" s="233">
        <f>ROUND(I425*H425,2)</f>
        <v>0</v>
      </c>
      <c r="BL425" s="18" t="s">
        <v>150</v>
      </c>
      <c r="BM425" s="232" t="s">
        <v>453</v>
      </c>
    </row>
    <row r="426" s="2" customFormat="1">
      <c r="A426" s="39"/>
      <c r="B426" s="40"/>
      <c r="C426" s="41"/>
      <c r="D426" s="234" t="s">
        <v>124</v>
      </c>
      <c r="E426" s="41"/>
      <c r="F426" s="235" t="s">
        <v>1123</v>
      </c>
      <c r="G426" s="41"/>
      <c r="H426" s="41"/>
      <c r="I426" s="236"/>
      <c r="J426" s="41"/>
      <c r="K426" s="41"/>
      <c r="L426" s="45"/>
      <c r="M426" s="237"/>
      <c r="N426" s="238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124</v>
      </c>
      <c r="AU426" s="18" t="s">
        <v>82</v>
      </c>
    </row>
    <row r="427" s="12" customFormat="1" ht="22.8" customHeight="1">
      <c r="A427" s="12"/>
      <c r="B427" s="204"/>
      <c r="C427" s="205"/>
      <c r="D427" s="206" t="s">
        <v>72</v>
      </c>
      <c r="E427" s="218" t="s">
        <v>805</v>
      </c>
      <c r="F427" s="218" t="s">
        <v>806</v>
      </c>
      <c r="G427" s="205"/>
      <c r="H427" s="205"/>
      <c r="I427" s="208"/>
      <c r="J427" s="219">
        <f>BK427</f>
        <v>0</v>
      </c>
      <c r="K427" s="205"/>
      <c r="L427" s="210"/>
      <c r="M427" s="211"/>
      <c r="N427" s="212"/>
      <c r="O427" s="212"/>
      <c r="P427" s="213">
        <f>SUM(P428:P453)</f>
        <v>0</v>
      </c>
      <c r="Q427" s="212"/>
      <c r="R427" s="213">
        <f>SUM(R428:R453)</f>
        <v>0</v>
      </c>
      <c r="S427" s="212"/>
      <c r="T427" s="214">
        <f>SUM(T428:T453)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15" t="s">
        <v>82</v>
      </c>
      <c r="AT427" s="216" t="s">
        <v>72</v>
      </c>
      <c r="AU427" s="216" t="s">
        <v>80</v>
      </c>
      <c r="AY427" s="215" t="s">
        <v>116</v>
      </c>
      <c r="BK427" s="217">
        <f>SUM(BK428:BK453)</f>
        <v>0</v>
      </c>
    </row>
    <row r="428" s="2" customFormat="1" ht="49.05" customHeight="1">
      <c r="A428" s="39"/>
      <c r="B428" s="40"/>
      <c r="C428" s="220" t="s">
        <v>454</v>
      </c>
      <c r="D428" s="220" t="s">
        <v>119</v>
      </c>
      <c r="E428" s="221" t="s">
        <v>1124</v>
      </c>
      <c r="F428" s="222" t="s">
        <v>1125</v>
      </c>
      <c r="G428" s="223" t="s">
        <v>192</v>
      </c>
      <c r="H428" s="224">
        <v>148.30000000000001</v>
      </c>
      <c r="I428" s="225"/>
      <c r="J428" s="226">
        <f>ROUND(I428*H428,2)</f>
        <v>0</v>
      </c>
      <c r="K428" s="227"/>
      <c r="L428" s="45"/>
      <c r="M428" s="228" t="s">
        <v>1</v>
      </c>
      <c r="N428" s="229" t="s">
        <v>38</v>
      </c>
      <c r="O428" s="92"/>
      <c r="P428" s="230">
        <f>O428*H428</f>
        <v>0</v>
      </c>
      <c r="Q428" s="230">
        <v>0</v>
      </c>
      <c r="R428" s="230">
        <f>Q428*H428</f>
        <v>0</v>
      </c>
      <c r="S428" s="230">
        <v>0</v>
      </c>
      <c r="T428" s="231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2" t="s">
        <v>150</v>
      </c>
      <c r="AT428" s="232" t="s">
        <v>119</v>
      </c>
      <c r="AU428" s="232" t="s">
        <v>82</v>
      </c>
      <c r="AY428" s="18" t="s">
        <v>116</v>
      </c>
      <c r="BE428" s="233">
        <f>IF(N428="základní",J428,0)</f>
        <v>0</v>
      </c>
      <c r="BF428" s="233">
        <f>IF(N428="snížená",J428,0)</f>
        <v>0</v>
      </c>
      <c r="BG428" s="233">
        <f>IF(N428="zákl. přenesená",J428,0)</f>
        <v>0</v>
      </c>
      <c r="BH428" s="233">
        <f>IF(N428="sníž. přenesená",J428,0)</f>
        <v>0</v>
      </c>
      <c r="BI428" s="233">
        <f>IF(N428="nulová",J428,0)</f>
        <v>0</v>
      </c>
      <c r="BJ428" s="18" t="s">
        <v>80</v>
      </c>
      <c r="BK428" s="233">
        <f>ROUND(I428*H428,2)</f>
        <v>0</v>
      </c>
      <c r="BL428" s="18" t="s">
        <v>150</v>
      </c>
      <c r="BM428" s="232" t="s">
        <v>457</v>
      </c>
    </row>
    <row r="429" s="2" customFormat="1">
      <c r="A429" s="39"/>
      <c r="B429" s="40"/>
      <c r="C429" s="41"/>
      <c r="D429" s="234" t="s">
        <v>124</v>
      </c>
      <c r="E429" s="41"/>
      <c r="F429" s="235" t="s">
        <v>1125</v>
      </c>
      <c r="G429" s="41"/>
      <c r="H429" s="41"/>
      <c r="I429" s="236"/>
      <c r="J429" s="41"/>
      <c r="K429" s="41"/>
      <c r="L429" s="45"/>
      <c r="M429" s="237"/>
      <c r="N429" s="238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124</v>
      </c>
      <c r="AU429" s="18" t="s">
        <v>82</v>
      </c>
    </row>
    <row r="430" s="13" customFormat="1">
      <c r="A430" s="13"/>
      <c r="B430" s="243"/>
      <c r="C430" s="244"/>
      <c r="D430" s="234" t="s">
        <v>174</v>
      </c>
      <c r="E430" s="245" t="s">
        <v>1</v>
      </c>
      <c r="F430" s="246" t="s">
        <v>1126</v>
      </c>
      <c r="G430" s="244"/>
      <c r="H430" s="247">
        <v>148.30000000000001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3" t="s">
        <v>174</v>
      </c>
      <c r="AU430" s="253" t="s">
        <v>82</v>
      </c>
      <c r="AV430" s="13" t="s">
        <v>82</v>
      </c>
      <c r="AW430" s="13" t="s">
        <v>30</v>
      </c>
      <c r="AX430" s="13" t="s">
        <v>73</v>
      </c>
      <c r="AY430" s="253" t="s">
        <v>116</v>
      </c>
    </row>
    <row r="431" s="14" customFormat="1">
      <c r="A431" s="14"/>
      <c r="B431" s="254"/>
      <c r="C431" s="255"/>
      <c r="D431" s="234" t="s">
        <v>174</v>
      </c>
      <c r="E431" s="256" t="s">
        <v>1</v>
      </c>
      <c r="F431" s="257" t="s">
        <v>176</v>
      </c>
      <c r="G431" s="255"/>
      <c r="H431" s="258">
        <v>148.30000000000001</v>
      </c>
      <c r="I431" s="259"/>
      <c r="J431" s="255"/>
      <c r="K431" s="255"/>
      <c r="L431" s="260"/>
      <c r="M431" s="261"/>
      <c r="N431" s="262"/>
      <c r="O431" s="262"/>
      <c r="P431" s="262"/>
      <c r="Q431" s="262"/>
      <c r="R431" s="262"/>
      <c r="S431" s="262"/>
      <c r="T431" s="26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4" t="s">
        <v>174</v>
      </c>
      <c r="AU431" s="264" t="s">
        <v>82</v>
      </c>
      <c r="AV431" s="14" t="s">
        <v>123</v>
      </c>
      <c r="AW431" s="14" t="s">
        <v>30</v>
      </c>
      <c r="AX431" s="14" t="s">
        <v>80</v>
      </c>
      <c r="AY431" s="264" t="s">
        <v>116</v>
      </c>
    </row>
    <row r="432" s="2" customFormat="1" ht="16.5" customHeight="1">
      <c r="A432" s="39"/>
      <c r="B432" s="40"/>
      <c r="C432" s="275" t="s">
        <v>331</v>
      </c>
      <c r="D432" s="275" t="s">
        <v>251</v>
      </c>
      <c r="E432" s="276" t="s">
        <v>1127</v>
      </c>
      <c r="F432" s="277" t="s">
        <v>1128</v>
      </c>
      <c r="G432" s="278" t="s">
        <v>279</v>
      </c>
      <c r="H432" s="279">
        <v>148.30000000000001</v>
      </c>
      <c r="I432" s="280"/>
      <c r="J432" s="281">
        <f>ROUND(I432*H432,2)</f>
        <v>0</v>
      </c>
      <c r="K432" s="282"/>
      <c r="L432" s="283"/>
      <c r="M432" s="284" t="s">
        <v>1</v>
      </c>
      <c r="N432" s="285" t="s">
        <v>38</v>
      </c>
      <c r="O432" s="92"/>
      <c r="P432" s="230">
        <f>O432*H432</f>
        <v>0</v>
      </c>
      <c r="Q432" s="230">
        <v>0</v>
      </c>
      <c r="R432" s="230">
        <f>Q432*H432</f>
        <v>0</v>
      </c>
      <c r="S432" s="230">
        <v>0</v>
      </c>
      <c r="T432" s="231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2" t="s">
        <v>236</v>
      </c>
      <c r="AT432" s="232" t="s">
        <v>251</v>
      </c>
      <c r="AU432" s="232" t="s">
        <v>82</v>
      </c>
      <c r="AY432" s="18" t="s">
        <v>116</v>
      </c>
      <c r="BE432" s="233">
        <f>IF(N432="základní",J432,0)</f>
        <v>0</v>
      </c>
      <c r="BF432" s="233">
        <f>IF(N432="snížená",J432,0)</f>
        <v>0</v>
      </c>
      <c r="BG432" s="233">
        <f>IF(N432="zákl. přenesená",J432,0)</f>
        <v>0</v>
      </c>
      <c r="BH432" s="233">
        <f>IF(N432="sníž. přenesená",J432,0)</f>
        <v>0</v>
      </c>
      <c r="BI432" s="233">
        <f>IF(N432="nulová",J432,0)</f>
        <v>0</v>
      </c>
      <c r="BJ432" s="18" t="s">
        <v>80</v>
      </c>
      <c r="BK432" s="233">
        <f>ROUND(I432*H432,2)</f>
        <v>0</v>
      </c>
      <c r="BL432" s="18" t="s">
        <v>150</v>
      </c>
      <c r="BM432" s="232" t="s">
        <v>460</v>
      </c>
    </row>
    <row r="433" s="2" customFormat="1">
      <c r="A433" s="39"/>
      <c r="B433" s="40"/>
      <c r="C433" s="41"/>
      <c r="D433" s="234" t="s">
        <v>124</v>
      </c>
      <c r="E433" s="41"/>
      <c r="F433" s="235" t="s">
        <v>1128</v>
      </c>
      <c r="G433" s="41"/>
      <c r="H433" s="41"/>
      <c r="I433" s="236"/>
      <c r="J433" s="41"/>
      <c r="K433" s="41"/>
      <c r="L433" s="45"/>
      <c r="M433" s="237"/>
      <c r="N433" s="238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124</v>
      </c>
      <c r="AU433" s="18" t="s">
        <v>82</v>
      </c>
    </row>
    <row r="434" s="2" customFormat="1" ht="49.05" customHeight="1">
      <c r="A434" s="39"/>
      <c r="B434" s="40"/>
      <c r="C434" s="220" t="s">
        <v>461</v>
      </c>
      <c r="D434" s="220" t="s">
        <v>119</v>
      </c>
      <c r="E434" s="221" t="s">
        <v>1129</v>
      </c>
      <c r="F434" s="222" t="s">
        <v>1130</v>
      </c>
      <c r="G434" s="223" t="s">
        <v>192</v>
      </c>
      <c r="H434" s="224">
        <v>33</v>
      </c>
      <c r="I434" s="225"/>
      <c r="J434" s="226">
        <f>ROUND(I434*H434,2)</f>
        <v>0</v>
      </c>
      <c r="K434" s="227"/>
      <c r="L434" s="45"/>
      <c r="M434" s="228" t="s">
        <v>1</v>
      </c>
      <c r="N434" s="229" t="s">
        <v>38</v>
      </c>
      <c r="O434" s="92"/>
      <c r="P434" s="230">
        <f>O434*H434</f>
        <v>0</v>
      </c>
      <c r="Q434" s="230">
        <v>0</v>
      </c>
      <c r="R434" s="230">
        <f>Q434*H434</f>
        <v>0</v>
      </c>
      <c r="S434" s="230">
        <v>0</v>
      </c>
      <c r="T434" s="231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2" t="s">
        <v>150</v>
      </c>
      <c r="AT434" s="232" t="s">
        <v>119</v>
      </c>
      <c r="AU434" s="232" t="s">
        <v>82</v>
      </c>
      <c r="AY434" s="18" t="s">
        <v>116</v>
      </c>
      <c r="BE434" s="233">
        <f>IF(N434="základní",J434,0)</f>
        <v>0</v>
      </c>
      <c r="BF434" s="233">
        <f>IF(N434="snížená",J434,0)</f>
        <v>0</v>
      </c>
      <c r="BG434" s="233">
        <f>IF(N434="zákl. přenesená",J434,0)</f>
        <v>0</v>
      </c>
      <c r="BH434" s="233">
        <f>IF(N434="sníž. přenesená",J434,0)</f>
        <v>0</v>
      </c>
      <c r="BI434" s="233">
        <f>IF(N434="nulová",J434,0)</f>
        <v>0</v>
      </c>
      <c r="BJ434" s="18" t="s">
        <v>80</v>
      </c>
      <c r="BK434" s="233">
        <f>ROUND(I434*H434,2)</f>
        <v>0</v>
      </c>
      <c r="BL434" s="18" t="s">
        <v>150</v>
      </c>
      <c r="BM434" s="232" t="s">
        <v>464</v>
      </c>
    </row>
    <row r="435" s="2" customFormat="1">
      <c r="A435" s="39"/>
      <c r="B435" s="40"/>
      <c r="C435" s="41"/>
      <c r="D435" s="234" t="s">
        <v>124</v>
      </c>
      <c r="E435" s="41"/>
      <c r="F435" s="235" t="s">
        <v>1130</v>
      </c>
      <c r="G435" s="41"/>
      <c r="H435" s="41"/>
      <c r="I435" s="236"/>
      <c r="J435" s="41"/>
      <c r="K435" s="41"/>
      <c r="L435" s="45"/>
      <c r="M435" s="237"/>
      <c r="N435" s="238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124</v>
      </c>
      <c r="AU435" s="18" t="s">
        <v>82</v>
      </c>
    </row>
    <row r="436" s="13" customFormat="1">
      <c r="A436" s="13"/>
      <c r="B436" s="243"/>
      <c r="C436" s="244"/>
      <c r="D436" s="234" t="s">
        <v>174</v>
      </c>
      <c r="E436" s="245" t="s">
        <v>1</v>
      </c>
      <c r="F436" s="246" t="s">
        <v>1131</v>
      </c>
      <c r="G436" s="244"/>
      <c r="H436" s="247">
        <v>33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3" t="s">
        <v>174</v>
      </c>
      <c r="AU436" s="253" t="s">
        <v>82</v>
      </c>
      <c r="AV436" s="13" t="s">
        <v>82</v>
      </c>
      <c r="AW436" s="13" t="s">
        <v>30</v>
      </c>
      <c r="AX436" s="13" t="s">
        <v>73</v>
      </c>
      <c r="AY436" s="253" t="s">
        <v>116</v>
      </c>
    </row>
    <row r="437" s="14" customFormat="1">
      <c r="A437" s="14"/>
      <c r="B437" s="254"/>
      <c r="C437" s="255"/>
      <c r="D437" s="234" t="s">
        <v>174</v>
      </c>
      <c r="E437" s="256" t="s">
        <v>1</v>
      </c>
      <c r="F437" s="257" t="s">
        <v>176</v>
      </c>
      <c r="G437" s="255"/>
      <c r="H437" s="258">
        <v>33</v>
      </c>
      <c r="I437" s="259"/>
      <c r="J437" s="255"/>
      <c r="K437" s="255"/>
      <c r="L437" s="260"/>
      <c r="M437" s="261"/>
      <c r="N437" s="262"/>
      <c r="O437" s="262"/>
      <c r="P437" s="262"/>
      <c r="Q437" s="262"/>
      <c r="R437" s="262"/>
      <c r="S437" s="262"/>
      <c r="T437" s="26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4" t="s">
        <v>174</v>
      </c>
      <c r="AU437" s="264" t="s">
        <v>82</v>
      </c>
      <c r="AV437" s="14" t="s">
        <v>123</v>
      </c>
      <c r="AW437" s="14" t="s">
        <v>30</v>
      </c>
      <c r="AX437" s="14" t="s">
        <v>80</v>
      </c>
      <c r="AY437" s="264" t="s">
        <v>116</v>
      </c>
    </row>
    <row r="438" s="2" customFormat="1" ht="16.5" customHeight="1">
      <c r="A438" s="39"/>
      <c r="B438" s="40"/>
      <c r="C438" s="275" t="s">
        <v>335</v>
      </c>
      <c r="D438" s="275" t="s">
        <v>251</v>
      </c>
      <c r="E438" s="276" t="s">
        <v>1132</v>
      </c>
      <c r="F438" s="277" t="s">
        <v>1133</v>
      </c>
      <c r="G438" s="278" t="s">
        <v>279</v>
      </c>
      <c r="H438" s="279">
        <v>21.521999999999998</v>
      </c>
      <c r="I438" s="280"/>
      <c r="J438" s="281">
        <f>ROUND(I438*H438,2)</f>
        <v>0</v>
      </c>
      <c r="K438" s="282"/>
      <c r="L438" s="283"/>
      <c r="M438" s="284" t="s">
        <v>1</v>
      </c>
      <c r="N438" s="285" t="s">
        <v>38</v>
      </c>
      <c r="O438" s="92"/>
      <c r="P438" s="230">
        <f>O438*H438</f>
        <v>0</v>
      </c>
      <c r="Q438" s="230">
        <v>0</v>
      </c>
      <c r="R438" s="230">
        <f>Q438*H438</f>
        <v>0</v>
      </c>
      <c r="S438" s="230">
        <v>0</v>
      </c>
      <c r="T438" s="231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2" t="s">
        <v>236</v>
      </c>
      <c r="AT438" s="232" t="s">
        <v>251</v>
      </c>
      <c r="AU438" s="232" t="s">
        <v>82</v>
      </c>
      <c r="AY438" s="18" t="s">
        <v>116</v>
      </c>
      <c r="BE438" s="233">
        <f>IF(N438="základní",J438,0)</f>
        <v>0</v>
      </c>
      <c r="BF438" s="233">
        <f>IF(N438="snížená",J438,0)</f>
        <v>0</v>
      </c>
      <c r="BG438" s="233">
        <f>IF(N438="zákl. přenesená",J438,0)</f>
        <v>0</v>
      </c>
      <c r="BH438" s="233">
        <f>IF(N438="sníž. přenesená",J438,0)</f>
        <v>0</v>
      </c>
      <c r="BI438" s="233">
        <f>IF(N438="nulová",J438,0)</f>
        <v>0</v>
      </c>
      <c r="BJ438" s="18" t="s">
        <v>80</v>
      </c>
      <c r="BK438" s="233">
        <f>ROUND(I438*H438,2)</f>
        <v>0</v>
      </c>
      <c r="BL438" s="18" t="s">
        <v>150</v>
      </c>
      <c r="BM438" s="232" t="s">
        <v>467</v>
      </c>
    </row>
    <row r="439" s="2" customFormat="1">
      <c r="A439" s="39"/>
      <c r="B439" s="40"/>
      <c r="C439" s="41"/>
      <c r="D439" s="234" t="s">
        <v>124</v>
      </c>
      <c r="E439" s="41"/>
      <c r="F439" s="235" t="s">
        <v>1133</v>
      </c>
      <c r="G439" s="41"/>
      <c r="H439" s="41"/>
      <c r="I439" s="236"/>
      <c r="J439" s="41"/>
      <c r="K439" s="41"/>
      <c r="L439" s="45"/>
      <c r="M439" s="237"/>
      <c r="N439" s="238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124</v>
      </c>
      <c r="AU439" s="18" t="s">
        <v>82</v>
      </c>
    </row>
    <row r="440" s="2" customFormat="1" ht="24.15" customHeight="1">
      <c r="A440" s="39"/>
      <c r="B440" s="40"/>
      <c r="C440" s="220" t="s">
        <v>468</v>
      </c>
      <c r="D440" s="220" t="s">
        <v>119</v>
      </c>
      <c r="E440" s="221" t="s">
        <v>1134</v>
      </c>
      <c r="F440" s="222" t="s">
        <v>1135</v>
      </c>
      <c r="G440" s="223" t="s">
        <v>372</v>
      </c>
      <c r="H440" s="224">
        <v>19</v>
      </c>
      <c r="I440" s="225"/>
      <c r="J440" s="226">
        <f>ROUND(I440*H440,2)</f>
        <v>0</v>
      </c>
      <c r="K440" s="227"/>
      <c r="L440" s="45"/>
      <c r="M440" s="228" t="s">
        <v>1</v>
      </c>
      <c r="N440" s="229" t="s">
        <v>38</v>
      </c>
      <c r="O440" s="92"/>
      <c r="P440" s="230">
        <f>O440*H440</f>
        <v>0</v>
      </c>
      <c r="Q440" s="230">
        <v>0</v>
      </c>
      <c r="R440" s="230">
        <f>Q440*H440</f>
        <v>0</v>
      </c>
      <c r="S440" s="230">
        <v>0</v>
      </c>
      <c r="T440" s="231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2" t="s">
        <v>150</v>
      </c>
      <c r="AT440" s="232" t="s">
        <v>119</v>
      </c>
      <c r="AU440" s="232" t="s">
        <v>82</v>
      </c>
      <c r="AY440" s="18" t="s">
        <v>116</v>
      </c>
      <c r="BE440" s="233">
        <f>IF(N440="základní",J440,0)</f>
        <v>0</v>
      </c>
      <c r="BF440" s="233">
        <f>IF(N440="snížená",J440,0)</f>
        <v>0</v>
      </c>
      <c r="BG440" s="233">
        <f>IF(N440="zákl. přenesená",J440,0)</f>
        <v>0</v>
      </c>
      <c r="BH440" s="233">
        <f>IF(N440="sníž. přenesená",J440,0)</f>
        <v>0</v>
      </c>
      <c r="BI440" s="233">
        <f>IF(N440="nulová",J440,0)</f>
        <v>0</v>
      </c>
      <c r="BJ440" s="18" t="s">
        <v>80</v>
      </c>
      <c r="BK440" s="233">
        <f>ROUND(I440*H440,2)</f>
        <v>0</v>
      </c>
      <c r="BL440" s="18" t="s">
        <v>150</v>
      </c>
      <c r="BM440" s="232" t="s">
        <v>471</v>
      </c>
    </row>
    <row r="441" s="2" customFormat="1">
      <c r="A441" s="39"/>
      <c r="B441" s="40"/>
      <c r="C441" s="41"/>
      <c r="D441" s="234" t="s">
        <v>124</v>
      </c>
      <c r="E441" s="41"/>
      <c r="F441" s="235" t="s">
        <v>1135</v>
      </c>
      <c r="G441" s="41"/>
      <c r="H441" s="41"/>
      <c r="I441" s="236"/>
      <c r="J441" s="41"/>
      <c r="K441" s="41"/>
      <c r="L441" s="45"/>
      <c r="M441" s="237"/>
      <c r="N441" s="238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124</v>
      </c>
      <c r="AU441" s="18" t="s">
        <v>82</v>
      </c>
    </row>
    <row r="442" s="2" customFormat="1" ht="16.5" customHeight="1">
      <c r="A442" s="39"/>
      <c r="B442" s="40"/>
      <c r="C442" s="275" t="s">
        <v>338</v>
      </c>
      <c r="D442" s="275" t="s">
        <v>251</v>
      </c>
      <c r="E442" s="276" t="s">
        <v>1136</v>
      </c>
      <c r="F442" s="277" t="s">
        <v>1137</v>
      </c>
      <c r="G442" s="278" t="s">
        <v>372</v>
      </c>
      <c r="H442" s="279">
        <v>8</v>
      </c>
      <c r="I442" s="280"/>
      <c r="J442" s="281">
        <f>ROUND(I442*H442,2)</f>
        <v>0</v>
      </c>
      <c r="K442" s="282"/>
      <c r="L442" s="283"/>
      <c r="M442" s="284" t="s">
        <v>1</v>
      </c>
      <c r="N442" s="285" t="s">
        <v>38</v>
      </c>
      <c r="O442" s="92"/>
      <c r="P442" s="230">
        <f>O442*H442</f>
        <v>0</v>
      </c>
      <c r="Q442" s="230">
        <v>0</v>
      </c>
      <c r="R442" s="230">
        <f>Q442*H442</f>
        <v>0</v>
      </c>
      <c r="S442" s="230">
        <v>0</v>
      </c>
      <c r="T442" s="231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2" t="s">
        <v>236</v>
      </c>
      <c r="AT442" s="232" t="s">
        <v>251</v>
      </c>
      <c r="AU442" s="232" t="s">
        <v>82</v>
      </c>
      <c r="AY442" s="18" t="s">
        <v>116</v>
      </c>
      <c r="BE442" s="233">
        <f>IF(N442="základní",J442,0)</f>
        <v>0</v>
      </c>
      <c r="BF442" s="233">
        <f>IF(N442="snížená",J442,0)</f>
        <v>0</v>
      </c>
      <c r="BG442" s="233">
        <f>IF(N442="zákl. přenesená",J442,0)</f>
        <v>0</v>
      </c>
      <c r="BH442" s="233">
        <f>IF(N442="sníž. přenesená",J442,0)</f>
        <v>0</v>
      </c>
      <c r="BI442" s="233">
        <f>IF(N442="nulová",J442,0)</f>
        <v>0</v>
      </c>
      <c r="BJ442" s="18" t="s">
        <v>80</v>
      </c>
      <c r="BK442" s="233">
        <f>ROUND(I442*H442,2)</f>
        <v>0</v>
      </c>
      <c r="BL442" s="18" t="s">
        <v>150</v>
      </c>
      <c r="BM442" s="232" t="s">
        <v>474</v>
      </c>
    </row>
    <row r="443" s="2" customFormat="1">
      <c r="A443" s="39"/>
      <c r="B443" s="40"/>
      <c r="C443" s="41"/>
      <c r="D443" s="234" t="s">
        <v>124</v>
      </c>
      <c r="E443" s="41"/>
      <c r="F443" s="235" t="s">
        <v>1137</v>
      </c>
      <c r="G443" s="41"/>
      <c r="H443" s="41"/>
      <c r="I443" s="236"/>
      <c r="J443" s="41"/>
      <c r="K443" s="41"/>
      <c r="L443" s="45"/>
      <c r="M443" s="237"/>
      <c r="N443" s="238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124</v>
      </c>
      <c r="AU443" s="18" t="s">
        <v>82</v>
      </c>
    </row>
    <row r="444" s="2" customFormat="1" ht="16.5" customHeight="1">
      <c r="A444" s="39"/>
      <c r="B444" s="40"/>
      <c r="C444" s="275" t="s">
        <v>475</v>
      </c>
      <c r="D444" s="275" t="s">
        <v>251</v>
      </c>
      <c r="E444" s="276" t="s">
        <v>1138</v>
      </c>
      <c r="F444" s="277" t="s">
        <v>1139</v>
      </c>
      <c r="G444" s="278" t="s">
        <v>372</v>
      </c>
      <c r="H444" s="279">
        <v>11</v>
      </c>
      <c r="I444" s="280"/>
      <c r="J444" s="281">
        <f>ROUND(I444*H444,2)</f>
        <v>0</v>
      </c>
      <c r="K444" s="282"/>
      <c r="L444" s="283"/>
      <c r="M444" s="284" t="s">
        <v>1</v>
      </c>
      <c r="N444" s="285" t="s">
        <v>38</v>
      </c>
      <c r="O444" s="92"/>
      <c r="P444" s="230">
        <f>O444*H444</f>
        <v>0</v>
      </c>
      <c r="Q444" s="230">
        <v>0</v>
      </c>
      <c r="R444" s="230">
        <f>Q444*H444</f>
        <v>0</v>
      </c>
      <c r="S444" s="230">
        <v>0</v>
      </c>
      <c r="T444" s="231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2" t="s">
        <v>236</v>
      </c>
      <c r="AT444" s="232" t="s">
        <v>251</v>
      </c>
      <c r="AU444" s="232" t="s">
        <v>82</v>
      </c>
      <c r="AY444" s="18" t="s">
        <v>116</v>
      </c>
      <c r="BE444" s="233">
        <f>IF(N444="základní",J444,0)</f>
        <v>0</v>
      </c>
      <c r="BF444" s="233">
        <f>IF(N444="snížená",J444,0)</f>
        <v>0</v>
      </c>
      <c r="BG444" s="233">
        <f>IF(N444="zákl. přenesená",J444,0)</f>
        <v>0</v>
      </c>
      <c r="BH444" s="233">
        <f>IF(N444="sníž. přenesená",J444,0)</f>
        <v>0</v>
      </c>
      <c r="BI444" s="233">
        <f>IF(N444="nulová",J444,0)</f>
        <v>0</v>
      </c>
      <c r="BJ444" s="18" t="s">
        <v>80</v>
      </c>
      <c r="BK444" s="233">
        <f>ROUND(I444*H444,2)</f>
        <v>0</v>
      </c>
      <c r="BL444" s="18" t="s">
        <v>150</v>
      </c>
      <c r="BM444" s="232" t="s">
        <v>478</v>
      </c>
    </row>
    <row r="445" s="2" customFormat="1">
      <c r="A445" s="39"/>
      <c r="B445" s="40"/>
      <c r="C445" s="41"/>
      <c r="D445" s="234" t="s">
        <v>124</v>
      </c>
      <c r="E445" s="41"/>
      <c r="F445" s="235" t="s">
        <v>1139</v>
      </c>
      <c r="G445" s="41"/>
      <c r="H445" s="41"/>
      <c r="I445" s="236"/>
      <c r="J445" s="41"/>
      <c r="K445" s="41"/>
      <c r="L445" s="45"/>
      <c r="M445" s="237"/>
      <c r="N445" s="238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124</v>
      </c>
      <c r="AU445" s="18" t="s">
        <v>82</v>
      </c>
    </row>
    <row r="446" s="2" customFormat="1" ht="24.15" customHeight="1">
      <c r="A446" s="39"/>
      <c r="B446" s="40"/>
      <c r="C446" s="220" t="s">
        <v>342</v>
      </c>
      <c r="D446" s="220" t="s">
        <v>119</v>
      </c>
      <c r="E446" s="221" t="s">
        <v>1140</v>
      </c>
      <c r="F446" s="222" t="s">
        <v>1141</v>
      </c>
      <c r="G446" s="223" t="s">
        <v>372</v>
      </c>
      <c r="H446" s="224">
        <v>1</v>
      </c>
      <c r="I446" s="225"/>
      <c r="J446" s="226">
        <f>ROUND(I446*H446,2)</f>
        <v>0</v>
      </c>
      <c r="K446" s="227"/>
      <c r="L446" s="45"/>
      <c r="M446" s="228" t="s">
        <v>1</v>
      </c>
      <c r="N446" s="229" t="s">
        <v>38</v>
      </c>
      <c r="O446" s="92"/>
      <c r="P446" s="230">
        <f>O446*H446</f>
        <v>0</v>
      </c>
      <c r="Q446" s="230">
        <v>0</v>
      </c>
      <c r="R446" s="230">
        <f>Q446*H446</f>
        <v>0</v>
      </c>
      <c r="S446" s="230">
        <v>0</v>
      </c>
      <c r="T446" s="231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2" t="s">
        <v>150</v>
      </c>
      <c r="AT446" s="232" t="s">
        <v>119</v>
      </c>
      <c r="AU446" s="232" t="s">
        <v>82</v>
      </c>
      <c r="AY446" s="18" t="s">
        <v>116</v>
      </c>
      <c r="BE446" s="233">
        <f>IF(N446="základní",J446,0)</f>
        <v>0</v>
      </c>
      <c r="BF446" s="233">
        <f>IF(N446="snížená",J446,0)</f>
        <v>0</v>
      </c>
      <c r="BG446" s="233">
        <f>IF(N446="zákl. přenesená",J446,0)</f>
        <v>0</v>
      </c>
      <c r="BH446" s="233">
        <f>IF(N446="sníž. přenesená",J446,0)</f>
        <v>0</v>
      </c>
      <c r="BI446" s="233">
        <f>IF(N446="nulová",J446,0)</f>
        <v>0</v>
      </c>
      <c r="BJ446" s="18" t="s">
        <v>80</v>
      </c>
      <c r="BK446" s="233">
        <f>ROUND(I446*H446,2)</f>
        <v>0</v>
      </c>
      <c r="BL446" s="18" t="s">
        <v>150</v>
      </c>
      <c r="BM446" s="232" t="s">
        <v>481</v>
      </c>
    </row>
    <row r="447" s="2" customFormat="1">
      <c r="A447" s="39"/>
      <c r="B447" s="40"/>
      <c r="C447" s="41"/>
      <c r="D447" s="234" t="s">
        <v>124</v>
      </c>
      <c r="E447" s="41"/>
      <c r="F447" s="235" t="s">
        <v>1141</v>
      </c>
      <c r="G447" s="41"/>
      <c r="H447" s="41"/>
      <c r="I447" s="236"/>
      <c r="J447" s="41"/>
      <c r="K447" s="41"/>
      <c r="L447" s="45"/>
      <c r="M447" s="237"/>
      <c r="N447" s="238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124</v>
      </c>
      <c r="AU447" s="18" t="s">
        <v>82</v>
      </c>
    </row>
    <row r="448" s="2" customFormat="1" ht="21.75" customHeight="1">
      <c r="A448" s="39"/>
      <c r="B448" s="40"/>
      <c r="C448" s="220" t="s">
        <v>482</v>
      </c>
      <c r="D448" s="220" t="s">
        <v>119</v>
      </c>
      <c r="E448" s="221" t="s">
        <v>823</v>
      </c>
      <c r="F448" s="222" t="s">
        <v>1142</v>
      </c>
      <c r="G448" s="223" t="s">
        <v>122</v>
      </c>
      <c r="H448" s="224">
        <v>1</v>
      </c>
      <c r="I448" s="225"/>
      <c r="J448" s="226">
        <f>ROUND(I448*H448,2)</f>
        <v>0</v>
      </c>
      <c r="K448" s="227"/>
      <c r="L448" s="45"/>
      <c r="M448" s="228" t="s">
        <v>1</v>
      </c>
      <c r="N448" s="229" t="s">
        <v>38</v>
      </c>
      <c r="O448" s="92"/>
      <c r="P448" s="230">
        <f>O448*H448</f>
        <v>0</v>
      </c>
      <c r="Q448" s="230">
        <v>0</v>
      </c>
      <c r="R448" s="230">
        <f>Q448*H448</f>
        <v>0</v>
      </c>
      <c r="S448" s="230">
        <v>0</v>
      </c>
      <c r="T448" s="231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2" t="s">
        <v>150</v>
      </c>
      <c r="AT448" s="232" t="s">
        <v>119</v>
      </c>
      <c r="AU448" s="232" t="s">
        <v>82</v>
      </c>
      <c r="AY448" s="18" t="s">
        <v>116</v>
      </c>
      <c r="BE448" s="233">
        <f>IF(N448="základní",J448,0)</f>
        <v>0</v>
      </c>
      <c r="BF448" s="233">
        <f>IF(N448="snížená",J448,0)</f>
        <v>0</v>
      </c>
      <c r="BG448" s="233">
        <f>IF(N448="zákl. přenesená",J448,0)</f>
        <v>0</v>
      </c>
      <c r="BH448" s="233">
        <f>IF(N448="sníž. přenesená",J448,0)</f>
        <v>0</v>
      </c>
      <c r="BI448" s="233">
        <f>IF(N448="nulová",J448,0)</f>
        <v>0</v>
      </c>
      <c r="BJ448" s="18" t="s">
        <v>80</v>
      </c>
      <c r="BK448" s="233">
        <f>ROUND(I448*H448,2)</f>
        <v>0</v>
      </c>
      <c r="BL448" s="18" t="s">
        <v>150</v>
      </c>
      <c r="BM448" s="232" t="s">
        <v>485</v>
      </c>
    </row>
    <row r="449" s="2" customFormat="1">
      <c r="A449" s="39"/>
      <c r="B449" s="40"/>
      <c r="C449" s="41"/>
      <c r="D449" s="234" t="s">
        <v>124</v>
      </c>
      <c r="E449" s="41"/>
      <c r="F449" s="235" t="s">
        <v>1142</v>
      </c>
      <c r="G449" s="41"/>
      <c r="H449" s="41"/>
      <c r="I449" s="236"/>
      <c r="J449" s="41"/>
      <c r="K449" s="41"/>
      <c r="L449" s="45"/>
      <c r="M449" s="237"/>
      <c r="N449" s="238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124</v>
      </c>
      <c r="AU449" s="18" t="s">
        <v>82</v>
      </c>
    </row>
    <row r="450" s="2" customFormat="1" ht="24.15" customHeight="1">
      <c r="A450" s="39"/>
      <c r="B450" s="40"/>
      <c r="C450" s="220" t="s">
        <v>345</v>
      </c>
      <c r="D450" s="220" t="s">
        <v>119</v>
      </c>
      <c r="E450" s="221" t="s">
        <v>1143</v>
      </c>
      <c r="F450" s="222" t="s">
        <v>1144</v>
      </c>
      <c r="G450" s="223" t="s">
        <v>122</v>
      </c>
      <c r="H450" s="224">
        <v>1</v>
      </c>
      <c r="I450" s="225"/>
      <c r="J450" s="226">
        <f>ROUND(I450*H450,2)</f>
        <v>0</v>
      </c>
      <c r="K450" s="227"/>
      <c r="L450" s="45"/>
      <c r="M450" s="228" t="s">
        <v>1</v>
      </c>
      <c r="N450" s="229" t="s">
        <v>38</v>
      </c>
      <c r="O450" s="92"/>
      <c r="P450" s="230">
        <f>O450*H450</f>
        <v>0</v>
      </c>
      <c r="Q450" s="230">
        <v>0</v>
      </c>
      <c r="R450" s="230">
        <f>Q450*H450</f>
        <v>0</v>
      </c>
      <c r="S450" s="230">
        <v>0</v>
      </c>
      <c r="T450" s="231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2" t="s">
        <v>150</v>
      </c>
      <c r="AT450" s="232" t="s">
        <v>119</v>
      </c>
      <c r="AU450" s="232" t="s">
        <v>82</v>
      </c>
      <c r="AY450" s="18" t="s">
        <v>116</v>
      </c>
      <c r="BE450" s="233">
        <f>IF(N450="základní",J450,0)</f>
        <v>0</v>
      </c>
      <c r="BF450" s="233">
        <f>IF(N450="snížená",J450,0)</f>
        <v>0</v>
      </c>
      <c r="BG450" s="233">
        <f>IF(N450="zákl. přenesená",J450,0)</f>
        <v>0</v>
      </c>
      <c r="BH450" s="233">
        <f>IF(N450="sníž. přenesená",J450,0)</f>
        <v>0</v>
      </c>
      <c r="BI450" s="233">
        <f>IF(N450="nulová",J450,0)</f>
        <v>0</v>
      </c>
      <c r="BJ450" s="18" t="s">
        <v>80</v>
      </c>
      <c r="BK450" s="233">
        <f>ROUND(I450*H450,2)</f>
        <v>0</v>
      </c>
      <c r="BL450" s="18" t="s">
        <v>150</v>
      </c>
      <c r="BM450" s="232" t="s">
        <v>488</v>
      </c>
    </row>
    <row r="451" s="2" customFormat="1">
      <c r="A451" s="39"/>
      <c r="B451" s="40"/>
      <c r="C451" s="41"/>
      <c r="D451" s="234" t="s">
        <v>124</v>
      </c>
      <c r="E451" s="41"/>
      <c r="F451" s="235" t="s">
        <v>1144</v>
      </c>
      <c r="G451" s="41"/>
      <c r="H451" s="41"/>
      <c r="I451" s="236"/>
      <c r="J451" s="41"/>
      <c r="K451" s="41"/>
      <c r="L451" s="45"/>
      <c r="M451" s="237"/>
      <c r="N451" s="238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124</v>
      </c>
      <c r="AU451" s="18" t="s">
        <v>82</v>
      </c>
    </row>
    <row r="452" s="2" customFormat="1" ht="37.8" customHeight="1">
      <c r="A452" s="39"/>
      <c r="B452" s="40"/>
      <c r="C452" s="220" t="s">
        <v>489</v>
      </c>
      <c r="D452" s="220" t="s">
        <v>119</v>
      </c>
      <c r="E452" s="221" t="s">
        <v>830</v>
      </c>
      <c r="F452" s="222" t="s">
        <v>831</v>
      </c>
      <c r="G452" s="223" t="s">
        <v>803</v>
      </c>
      <c r="H452" s="286"/>
      <c r="I452" s="225"/>
      <c r="J452" s="226">
        <f>ROUND(I452*H452,2)</f>
        <v>0</v>
      </c>
      <c r="K452" s="227"/>
      <c r="L452" s="45"/>
      <c r="M452" s="228" t="s">
        <v>1</v>
      </c>
      <c r="N452" s="229" t="s">
        <v>38</v>
      </c>
      <c r="O452" s="92"/>
      <c r="P452" s="230">
        <f>O452*H452</f>
        <v>0</v>
      </c>
      <c r="Q452" s="230">
        <v>0</v>
      </c>
      <c r="R452" s="230">
        <f>Q452*H452</f>
        <v>0</v>
      </c>
      <c r="S452" s="230">
        <v>0</v>
      </c>
      <c r="T452" s="231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2" t="s">
        <v>150</v>
      </c>
      <c r="AT452" s="232" t="s">
        <v>119</v>
      </c>
      <c r="AU452" s="232" t="s">
        <v>82</v>
      </c>
      <c r="AY452" s="18" t="s">
        <v>116</v>
      </c>
      <c r="BE452" s="233">
        <f>IF(N452="základní",J452,0)</f>
        <v>0</v>
      </c>
      <c r="BF452" s="233">
        <f>IF(N452="snížená",J452,0)</f>
        <v>0</v>
      </c>
      <c r="BG452" s="233">
        <f>IF(N452="zákl. přenesená",J452,0)</f>
        <v>0</v>
      </c>
      <c r="BH452" s="233">
        <f>IF(N452="sníž. přenesená",J452,0)</f>
        <v>0</v>
      </c>
      <c r="BI452" s="233">
        <f>IF(N452="nulová",J452,0)</f>
        <v>0</v>
      </c>
      <c r="BJ452" s="18" t="s">
        <v>80</v>
      </c>
      <c r="BK452" s="233">
        <f>ROUND(I452*H452,2)</f>
        <v>0</v>
      </c>
      <c r="BL452" s="18" t="s">
        <v>150</v>
      </c>
      <c r="BM452" s="232" t="s">
        <v>492</v>
      </c>
    </row>
    <row r="453" s="2" customFormat="1">
      <c r="A453" s="39"/>
      <c r="B453" s="40"/>
      <c r="C453" s="41"/>
      <c r="D453" s="234" t="s">
        <v>124</v>
      </c>
      <c r="E453" s="41"/>
      <c r="F453" s="235" t="s">
        <v>831</v>
      </c>
      <c r="G453" s="41"/>
      <c r="H453" s="41"/>
      <c r="I453" s="236"/>
      <c r="J453" s="41"/>
      <c r="K453" s="41"/>
      <c r="L453" s="45"/>
      <c r="M453" s="237"/>
      <c r="N453" s="238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124</v>
      </c>
      <c r="AU453" s="18" t="s">
        <v>82</v>
      </c>
    </row>
    <row r="454" s="12" customFormat="1" ht="22.8" customHeight="1">
      <c r="A454" s="12"/>
      <c r="B454" s="204"/>
      <c r="C454" s="205"/>
      <c r="D454" s="206" t="s">
        <v>72</v>
      </c>
      <c r="E454" s="218" t="s">
        <v>833</v>
      </c>
      <c r="F454" s="218" t="s">
        <v>834</v>
      </c>
      <c r="G454" s="205"/>
      <c r="H454" s="205"/>
      <c r="I454" s="208"/>
      <c r="J454" s="219">
        <f>BK454</f>
        <v>0</v>
      </c>
      <c r="K454" s="205"/>
      <c r="L454" s="210"/>
      <c r="M454" s="211"/>
      <c r="N454" s="212"/>
      <c r="O454" s="212"/>
      <c r="P454" s="213">
        <f>SUM(P455:P461)</f>
        <v>0</v>
      </c>
      <c r="Q454" s="212"/>
      <c r="R454" s="213">
        <f>SUM(R455:R461)</f>
        <v>0</v>
      </c>
      <c r="S454" s="212"/>
      <c r="T454" s="214">
        <f>SUM(T455:T461)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15" t="s">
        <v>82</v>
      </c>
      <c r="AT454" s="216" t="s">
        <v>72</v>
      </c>
      <c r="AU454" s="216" t="s">
        <v>80</v>
      </c>
      <c r="AY454" s="215" t="s">
        <v>116</v>
      </c>
      <c r="BK454" s="217">
        <f>SUM(BK455:BK461)</f>
        <v>0</v>
      </c>
    </row>
    <row r="455" s="2" customFormat="1" ht="37.8" customHeight="1">
      <c r="A455" s="39"/>
      <c r="B455" s="40"/>
      <c r="C455" s="220" t="s">
        <v>349</v>
      </c>
      <c r="D455" s="220" t="s">
        <v>119</v>
      </c>
      <c r="E455" s="221" t="s">
        <v>1145</v>
      </c>
      <c r="F455" s="222" t="s">
        <v>1146</v>
      </c>
      <c r="G455" s="223" t="s">
        <v>192</v>
      </c>
      <c r="H455" s="224">
        <v>141.25999999999999</v>
      </c>
      <c r="I455" s="225"/>
      <c r="J455" s="226">
        <f>ROUND(I455*H455,2)</f>
        <v>0</v>
      </c>
      <c r="K455" s="227"/>
      <c r="L455" s="45"/>
      <c r="M455" s="228" t="s">
        <v>1</v>
      </c>
      <c r="N455" s="229" t="s">
        <v>38</v>
      </c>
      <c r="O455" s="92"/>
      <c r="P455" s="230">
        <f>O455*H455</f>
        <v>0</v>
      </c>
      <c r="Q455" s="230">
        <v>0</v>
      </c>
      <c r="R455" s="230">
        <f>Q455*H455</f>
        <v>0</v>
      </c>
      <c r="S455" s="230">
        <v>0</v>
      </c>
      <c r="T455" s="231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2" t="s">
        <v>150</v>
      </c>
      <c r="AT455" s="232" t="s">
        <v>119</v>
      </c>
      <c r="AU455" s="232" t="s">
        <v>82</v>
      </c>
      <c r="AY455" s="18" t="s">
        <v>116</v>
      </c>
      <c r="BE455" s="233">
        <f>IF(N455="základní",J455,0)</f>
        <v>0</v>
      </c>
      <c r="BF455" s="233">
        <f>IF(N455="snížená",J455,0)</f>
        <v>0</v>
      </c>
      <c r="BG455" s="233">
        <f>IF(N455="zákl. přenesená",J455,0)</f>
        <v>0</v>
      </c>
      <c r="BH455" s="233">
        <f>IF(N455="sníž. přenesená",J455,0)</f>
        <v>0</v>
      </c>
      <c r="BI455" s="233">
        <f>IF(N455="nulová",J455,0)</f>
        <v>0</v>
      </c>
      <c r="BJ455" s="18" t="s">
        <v>80</v>
      </c>
      <c r="BK455" s="233">
        <f>ROUND(I455*H455,2)</f>
        <v>0</v>
      </c>
      <c r="BL455" s="18" t="s">
        <v>150</v>
      </c>
      <c r="BM455" s="232" t="s">
        <v>495</v>
      </c>
    </row>
    <row r="456" s="2" customFormat="1">
      <c r="A456" s="39"/>
      <c r="B456" s="40"/>
      <c r="C456" s="41"/>
      <c r="D456" s="234" t="s">
        <v>124</v>
      </c>
      <c r="E456" s="41"/>
      <c r="F456" s="235" t="s">
        <v>1146</v>
      </c>
      <c r="G456" s="41"/>
      <c r="H456" s="41"/>
      <c r="I456" s="236"/>
      <c r="J456" s="41"/>
      <c r="K456" s="41"/>
      <c r="L456" s="45"/>
      <c r="M456" s="237"/>
      <c r="N456" s="238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124</v>
      </c>
      <c r="AU456" s="18" t="s">
        <v>82</v>
      </c>
    </row>
    <row r="457" s="15" customFormat="1">
      <c r="A457" s="15"/>
      <c r="B457" s="265"/>
      <c r="C457" s="266"/>
      <c r="D457" s="234" t="s">
        <v>174</v>
      </c>
      <c r="E457" s="267" t="s">
        <v>1</v>
      </c>
      <c r="F457" s="268" t="s">
        <v>1147</v>
      </c>
      <c r="G457" s="266"/>
      <c r="H457" s="267" t="s">
        <v>1</v>
      </c>
      <c r="I457" s="269"/>
      <c r="J457" s="266"/>
      <c r="K457" s="266"/>
      <c r="L457" s="270"/>
      <c r="M457" s="271"/>
      <c r="N457" s="272"/>
      <c r="O457" s="272"/>
      <c r="P457" s="272"/>
      <c r="Q457" s="272"/>
      <c r="R457" s="272"/>
      <c r="S457" s="272"/>
      <c r="T457" s="273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74" t="s">
        <v>174</v>
      </c>
      <c r="AU457" s="274" t="s">
        <v>82</v>
      </c>
      <c r="AV457" s="15" t="s">
        <v>80</v>
      </c>
      <c r="AW457" s="15" t="s">
        <v>30</v>
      </c>
      <c r="AX457" s="15" t="s">
        <v>73</v>
      </c>
      <c r="AY457" s="274" t="s">
        <v>116</v>
      </c>
    </row>
    <row r="458" s="13" customFormat="1">
      <c r="A458" s="13"/>
      <c r="B458" s="243"/>
      <c r="C458" s="244"/>
      <c r="D458" s="234" t="s">
        <v>174</v>
      </c>
      <c r="E458" s="245" t="s">
        <v>1</v>
      </c>
      <c r="F458" s="246" t="s">
        <v>1116</v>
      </c>
      <c r="G458" s="244"/>
      <c r="H458" s="247">
        <v>141.25999999999999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3" t="s">
        <v>174</v>
      </c>
      <c r="AU458" s="253" t="s">
        <v>82</v>
      </c>
      <c r="AV458" s="13" t="s">
        <v>82</v>
      </c>
      <c r="AW458" s="13" t="s">
        <v>30</v>
      </c>
      <c r="AX458" s="13" t="s">
        <v>73</v>
      </c>
      <c r="AY458" s="253" t="s">
        <v>116</v>
      </c>
    </row>
    <row r="459" s="14" customFormat="1">
      <c r="A459" s="14"/>
      <c r="B459" s="254"/>
      <c r="C459" s="255"/>
      <c r="D459" s="234" t="s">
        <v>174</v>
      </c>
      <c r="E459" s="256" t="s">
        <v>1</v>
      </c>
      <c r="F459" s="257" t="s">
        <v>176</v>
      </c>
      <c r="G459" s="255"/>
      <c r="H459" s="258">
        <v>141.25999999999999</v>
      </c>
      <c r="I459" s="259"/>
      <c r="J459" s="255"/>
      <c r="K459" s="255"/>
      <c r="L459" s="260"/>
      <c r="M459" s="261"/>
      <c r="N459" s="262"/>
      <c r="O459" s="262"/>
      <c r="P459" s="262"/>
      <c r="Q459" s="262"/>
      <c r="R459" s="262"/>
      <c r="S459" s="262"/>
      <c r="T459" s="26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4" t="s">
        <v>174</v>
      </c>
      <c r="AU459" s="264" t="s">
        <v>82</v>
      </c>
      <c r="AV459" s="14" t="s">
        <v>123</v>
      </c>
      <c r="AW459" s="14" t="s">
        <v>30</v>
      </c>
      <c r="AX459" s="14" t="s">
        <v>80</v>
      </c>
      <c r="AY459" s="264" t="s">
        <v>116</v>
      </c>
    </row>
    <row r="460" s="2" customFormat="1" ht="44.25" customHeight="1">
      <c r="A460" s="39"/>
      <c r="B460" s="40"/>
      <c r="C460" s="220" t="s">
        <v>496</v>
      </c>
      <c r="D460" s="220" t="s">
        <v>119</v>
      </c>
      <c r="E460" s="221" t="s">
        <v>843</v>
      </c>
      <c r="F460" s="222" t="s">
        <v>844</v>
      </c>
      <c r="G460" s="223" t="s">
        <v>803</v>
      </c>
      <c r="H460" s="286"/>
      <c r="I460" s="225"/>
      <c r="J460" s="226">
        <f>ROUND(I460*H460,2)</f>
        <v>0</v>
      </c>
      <c r="K460" s="227"/>
      <c r="L460" s="45"/>
      <c r="M460" s="228" t="s">
        <v>1</v>
      </c>
      <c r="N460" s="229" t="s">
        <v>38</v>
      </c>
      <c r="O460" s="92"/>
      <c r="P460" s="230">
        <f>O460*H460</f>
        <v>0</v>
      </c>
      <c r="Q460" s="230">
        <v>0</v>
      </c>
      <c r="R460" s="230">
        <f>Q460*H460</f>
        <v>0</v>
      </c>
      <c r="S460" s="230">
        <v>0</v>
      </c>
      <c r="T460" s="231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2" t="s">
        <v>150</v>
      </c>
      <c r="AT460" s="232" t="s">
        <v>119</v>
      </c>
      <c r="AU460" s="232" t="s">
        <v>82</v>
      </c>
      <c r="AY460" s="18" t="s">
        <v>116</v>
      </c>
      <c r="BE460" s="233">
        <f>IF(N460="základní",J460,0)</f>
        <v>0</v>
      </c>
      <c r="BF460" s="233">
        <f>IF(N460="snížená",J460,0)</f>
        <v>0</v>
      </c>
      <c r="BG460" s="233">
        <f>IF(N460="zákl. přenesená",J460,0)</f>
        <v>0</v>
      </c>
      <c r="BH460" s="233">
        <f>IF(N460="sníž. přenesená",J460,0)</f>
        <v>0</v>
      </c>
      <c r="BI460" s="233">
        <f>IF(N460="nulová",J460,0)</f>
        <v>0</v>
      </c>
      <c r="BJ460" s="18" t="s">
        <v>80</v>
      </c>
      <c r="BK460" s="233">
        <f>ROUND(I460*H460,2)</f>
        <v>0</v>
      </c>
      <c r="BL460" s="18" t="s">
        <v>150</v>
      </c>
      <c r="BM460" s="232" t="s">
        <v>499</v>
      </c>
    </row>
    <row r="461" s="2" customFormat="1">
      <c r="A461" s="39"/>
      <c r="B461" s="40"/>
      <c r="C461" s="41"/>
      <c r="D461" s="234" t="s">
        <v>124</v>
      </c>
      <c r="E461" s="41"/>
      <c r="F461" s="235" t="s">
        <v>844</v>
      </c>
      <c r="G461" s="41"/>
      <c r="H461" s="41"/>
      <c r="I461" s="236"/>
      <c r="J461" s="41"/>
      <c r="K461" s="41"/>
      <c r="L461" s="45"/>
      <c r="M461" s="237"/>
      <c r="N461" s="238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124</v>
      </c>
      <c r="AU461" s="18" t="s">
        <v>82</v>
      </c>
    </row>
    <row r="462" s="12" customFormat="1" ht="22.8" customHeight="1">
      <c r="A462" s="12"/>
      <c r="B462" s="204"/>
      <c r="C462" s="205"/>
      <c r="D462" s="206" t="s">
        <v>72</v>
      </c>
      <c r="E462" s="218" t="s">
        <v>846</v>
      </c>
      <c r="F462" s="218" t="s">
        <v>847</v>
      </c>
      <c r="G462" s="205"/>
      <c r="H462" s="205"/>
      <c r="I462" s="208"/>
      <c r="J462" s="219">
        <f>BK462</f>
        <v>0</v>
      </c>
      <c r="K462" s="205"/>
      <c r="L462" s="210"/>
      <c r="M462" s="211"/>
      <c r="N462" s="212"/>
      <c r="O462" s="212"/>
      <c r="P462" s="213">
        <f>SUM(P463:P467)</f>
        <v>0</v>
      </c>
      <c r="Q462" s="212"/>
      <c r="R462" s="213">
        <f>SUM(R463:R467)</f>
        <v>0</v>
      </c>
      <c r="S462" s="212"/>
      <c r="T462" s="214">
        <f>SUM(T463:T467)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15" t="s">
        <v>82</v>
      </c>
      <c r="AT462" s="216" t="s">
        <v>72</v>
      </c>
      <c r="AU462" s="216" t="s">
        <v>80</v>
      </c>
      <c r="AY462" s="215" t="s">
        <v>116</v>
      </c>
      <c r="BK462" s="217">
        <f>SUM(BK463:BK467)</f>
        <v>0</v>
      </c>
    </row>
    <row r="463" s="2" customFormat="1" ht="24.15" customHeight="1">
      <c r="A463" s="39"/>
      <c r="B463" s="40"/>
      <c r="C463" s="220" t="s">
        <v>354</v>
      </c>
      <c r="D463" s="220" t="s">
        <v>119</v>
      </c>
      <c r="E463" s="221" t="s">
        <v>1148</v>
      </c>
      <c r="F463" s="222" t="s">
        <v>1149</v>
      </c>
      <c r="G463" s="223" t="s">
        <v>192</v>
      </c>
      <c r="H463" s="224">
        <v>18.100000000000001</v>
      </c>
      <c r="I463" s="225"/>
      <c r="J463" s="226">
        <f>ROUND(I463*H463,2)</f>
        <v>0</v>
      </c>
      <c r="K463" s="227"/>
      <c r="L463" s="45"/>
      <c r="M463" s="228" t="s">
        <v>1</v>
      </c>
      <c r="N463" s="229" t="s">
        <v>38</v>
      </c>
      <c r="O463" s="92"/>
      <c r="P463" s="230">
        <f>O463*H463</f>
        <v>0</v>
      </c>
      <c r="Q463" s="230">
        <v>0</v>
      </c>
      <c r="R463" s="230">
        <f>Q463*H463</f>
        <v>0</v>
      </c>
      <c r="S463" s="230">
        <v>0</v>
      </c>
      <c r="T463" s="231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2" t="s">
        <v>150</v>
      </c>
      <c r="AT463" s="232" t="s">
        <v>119</v>
      </c>
      <c r="AU463" s="232" t="s">
        <v>82</v>
      </c>
      <c r="AY463" s="18" t="s">
        <v>116</v>
      </c>
      <c r="BE463" s="233">
        <f>IF(N463="základní",J463,0)</f>
        <v>0</v>
      </c>
      <c r="BF463" s="233">
        <f>IF(N463="snížená",J463,0)</f>
        <v>0</v>
      </c>
      <c r="BG463" s="233">
        <f>IF(N463="zákl. přenesená",J463,0)</f>
        <v>0</v>
      </c>
      <c r="BH463" s="233">
        <f>IF(N463="sníž. přenesená",J463,0)</f>
        <v>0</v>
      </c>
      <c r="BI463" s="233">
        <f>IF(N463="nulová",J463,0)</f>
        <v>0</v>
      </c>
      <c r="BJ463" s="18" t="s">
        <v>80</v>
      </c>
      <c r="BK463" s="233">
        <f>ROUND(I463*H463,2)</f>
        <v>0</v>
      </c>
      <c r="BL463" s="18" t="s">
        <v>150</v>
      </c>
      <c r="BM463" s="232" t="s">
        <v>502</v>
      </c>
    </row>
    <row r="464" s="2" customFormat="1">
      <c r="A464" s="39"/>
      <c r="B464" s="40"/>
      <c r="C464" s="41"/>
      <c r="D464" s="234" t="s">
        <v>124</v>
      </c>
      <c r="E464" s="41"/>
      <c r="F464" s="235" t="s">
        <v>1149</v>
      </c>
      <c r="G464" s="41"/>
      <c r="H464" s="41"/>
      <c r="I464" s="236"/>
      <c r="J464" s="41"/>
      <c r="K464" s="41"/>
      <c r="L464" s="45"/>
      <c r="M464" s="237"/>
      <c r="N464" s="238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124</v>
      </c>
      <c r="AU464" s="18" t="s">
        <v>82</v>
      </c>
    </row>
    <row r="465" s="15" customFormat="1">
      <c r="A465" s="15"/>
      <c r="B465" s="265"/>
      <c r="C465" s="266"/>
      <c r="D465" s="234" t="s">
        <v>174</v>
      </c>
      <c r="E465" s="267" t="s">
        <v>1</v>
      </c>
      <c r="F465" s="268" t="s">
        <v>948</v>
      </c>
      <c r="G465" s="266"/>
      <c r="H465" s="267" t="s">
        <v>1</v>
      </c>
      <c r="I465" s="269"/>
      <c r="J465" s="266"/>
      <c r="K465" s="266"/>
      <c r="L465" s="270"/>
      <c r="M465" s="271"/>
      <c r="N465" s="272"/>
      <c r="O465" s="272"/>
      <c r="P465" s="272"/>
      <c r="Q465" s="272"/>
      <c r="R465" s="272"/>
      <c r="S465" s="272"/>
      <c r="T465" s="273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4" t="s">
        <v>174</v>
      </c>
      <c r="AU465" s="274" t="s">
        <v>82</v>
      </c>
      <c r="AV465" s="15" t="s">
        <v>80</v>
      </c>
      <c r="AW465" s="15" t="s">
        <v>30</v>
      </c>
      <c r="AX465" s="15" t="s">
        <v>73</v>
      </c>
      <c r="AY465" s="274" t="s">
        <v>116</v>
      </c>
    </row>
    <row r="466" s="13" customFormat="1">
      <c r="A466" s="13"/>
      <c r="B466" s="243"/>
      <c r="C466" s="244"/>
      <c r="D466" s="234" t="s">
        <v>174</v>
      </c>
      <c r="E466" s="245" t="s">
        <v>1</v>
      </c>
      <c r="F466" s="246" t="s">
        <v>1150</v>
      </c>
      <c r="G466" s="244"/>
      <c r="H466" s="247">
        <v>18.100000000000001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3" t="s">
        <v>174</v>
      </c>
      <c r="AU466" s="253" t="s">
        <v>82</v>
      </c>
      <c r="AV466" s="13" t="s">
        <v>82</v>
      </c>
      <c r="AW466" s="13" t="s">
        <v>30</v>
      </c>
      <c r="AX466" s="13" t="s">
        <v>73</v>
      </c>
      <c r="AY466" s="253" t="s">
        <v>116</v>
      </c>
    </row>
    <row r="467" s="14" customFormat="1">
      <c r="A467" s="14"/>
      <c r="B467" s="254"/>
      <c r="C467" s="255"/>
      <c r="D467" s="234" t="s">
        <v>174</v>
      </c>
      <c r="E467" s="256" t="s">
        <v>1</v>
      </c>
      <c r="F467" s="257" t="s">
        <v>176</v>
      </c>
      <c r="G467" s="255"/>
      <c r="H467" s="258">
        <v>18.100000000000001</v>
      </c>
      <c r="I467" s="259"/>
      <c r="J467" s="255"/>
      <c r="K467" s="255"/>
      <c r="L467" s="260"/>
      <c r="M467" s="298"/>
      <c r="N467" s="299"/>
      <c r="O467" s="299"/>
      <c r="P467" s="299"/>
      <c r="Q467" s="299"/>
      <c r="R467" s="299"/>
      <c r="S467" s="299"/>
      <c r="T467" s="300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4" t="s">
        <v>174</v>
      </c>
      <c r="AU467" s="264" t="s">
        <v>82</v>
      </c>
      <c r="AV467" s="14" t="s">
        <v>123</v>
      </c>
      <c r="AW467" s="14" t="s">
        <v>30</v>
      </c>
      <c r="AX467" s="14" t="s">
        <v>80</v>
      </c>
      <c r="AY467" s="264" t="s">
        <v>116</v>
      </c>
    </row>
    <row r="468" s="2" customFormat="1" ht="6.96" customHeight="1">
      <c r="A468" s="39"/>
      <c r="B468" s="67"/>
      <c r="C468" s="68"/>
      <c r="D468" s="68"/>
      <c r="E468" s="68"/>
      <c r="F468" s="68"/>
      <c r="G468" s="68"/>
      <c r="H468" s="68"/>
      <c r="I468" s="68"/>
      <c r="J468" s="68"/>
      <c r="K468" s="68"/>
      <c r="L468" s="45"/>
      <c r="M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</sheetData>
  <sheetProtection sheet="1" autoFilter="0" formatColumns="0" formatRows="0" objects="1" scenarios="1" spinCount="100000" saltValue="91XQOPCk89MfXENJPloh2qszhqCC3KVTCFZbTB5D5QGcODOGYsAKK413mf4+s/j59SjAqFiHcgnItFg56GlG0Q==" hashValue="RAJeLL0MoGaBrqXWNSeNnCWc/fYM5G25J1++U09pTPC6qM8psKsg4lMy1CK6LIBuyMn2q5yzsfgpBQHY/lN5Ww==" algorithmName="SHA-512" password="CC64"/>
  <autoFilter ref="C128:K467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Pudivítr, Josef</dc:creator>
  <cp:lastModifiedBy>Pudivítr, Josef</cp:lastModifiedBy>
  <dcterms:created xsi:type="dcterms:W3CDTF">2023-09-06T12:31:43Z</dcterms:created>
  <dcterms:modified xsi:type="dcterms:W3CDTF">2023-09-06T12:31:51Z</dcterms:modified>
</cp:coreProperties>
</file>