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4520" windowHeight="12240"/>
  </bookViews>
  <sheets>
    <sheet name="Rekapitulace stavby" sheetId="1" r:id="rId1"/>
    <sheet name="Objekt2 - Zakazka" sheetId="2" r:id="rId2"/>
    <sheet name="Pokyny pro vyplnění" sheetId="3" r:id="rId3"/>
  </sheets>
  <definedNames>
    <definedName name="_xlnm._FilterDatabase" localSheetId="1" hidden="1">'Objekt2 - Zakazka'!$C$93:$K$216</definedName>
    <definedName name="_xlnm.Print_Titles" localSheetId="1">'Objekt2 - Zakazka'!$93:$93</definedName>
    <definedName name="_xlnm.Print_Titles" localSheetId="0">'Rekapitulace stavby'!$52:$52</definedName>
    <definedName name="_xlnm.Print_Area" localSheetId="1">'Objekt2 - Zakazka'!$C$4:$J$39,'Objekt2 - Zakazka'!$C$45:$J$75,'Objekt2 - Zakazka'!$C$81:$K$216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45621"/>
</workbook>
</file>

<file path=xl/calcChain.xml><?xml version="1.0" encoding="utf-8"?>
<calcChain xmlns="http://schemas.openxmlformats.org/spreadsheetml/2006/main">
  <c r="J97" i="2" l="1"/>
  <c r="J62" i="2" s="1"/>
  <c r="T96" i="2"/>
  <c r="R96" i="2"/>
  <c r="P96" i="2"/>
  <c r="BK96" i="2"/>
  <c r="J96" i="2" s="1"/>
  <c r="J61" i="2" s="1"/>
  <c r="J95" i="2"/>
  <c r="J60" i="2" s="1"/>
  <c r="J37" i="2"/>
  <c r="J36" i="2"/>
  <c r="AY55" i="1" s="1"/>
  <c r="J35" i="2"/>
  <c r="AX55" i="1" s="1"/>
  <c r="BI216" i="2"/>
  <c r="BH216" i="2"/>
  <c r="BG216" i="2"/>
  <c r="BF216" i="2"/>
  <c r="T216" i="2"/>
  <c r="T215" i="2" s="1"/>
  <c r="R216" i="2"/>
  <c r="R215" i="2" s="1"/>
  <c r="P216" i="2"/>
  <c r="P215" i="2" s="1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T187" i="2" s="1"/>
  <c r="R188" i="2"/>
  <c r="R187" i="2" s="1"/>
  <c r="P188" i="2"/>
  <c r="P187" i="2" s="1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T166" i="2" s="1"/>
  <c r="R167" i="2"/>
  <c r="R166" i="2" s="1"/>
  <c r="P167" i="2"/>
  <c r="P166" i="2" s="1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F88" i="2"/>
  <c r="E86" i="2"/>
  <c r="F52" i="2"/>
  <c r="E50" i="2"/>
  <c r="J24" i="2"/>
  <c r="E24" i="2"/>
  <c r="J55" i="2" s="1"/>
  <c r="J23" i="2"/>
  <c r="J21" i="2"/>
  <c r="E21" i="2"/>
  <c r="J54" i="2" s="1"/>
  <c r="J20" i="2"/>
  <c r="J18" i="2"/>
  <c r="E18" i="2"/>
  <c r="F91" i="2" s="1"/>
  <c r="J17" i="2"/>
  <c r="J15" i="2"/>
  <c r="E15" i="2"/>
  <c r="F54" i="2" s="1"/>
  <c r="J14" i="2"/>
  <c r="J12" i="2"/>
  <c r="J88" i="2" s="1"/>
  <c r="E7" i="2"/>
  <c r="E84" i="2" s="1"/>
  <c r="L50" i="1"/>
  <c r="AM50" i="1"/>
  <c r="AM49" i="1"/>
  <c r="L49" i="1"/>
  <c r="AM47" i="1"/>
  <c r="L47" i="1"/>
  <c r="L45" i="1"/>
  <c r="L44" i="1"/>
  <c r="J169" i="2"/>
  <c r="J199" i="2"/>
  <c r="J161" i="2"/>
  <c r="BK214" i="2"/>
  <c r="BK150" i="2"/>
  <c r="BK133" i="2"/>
  <c r="BK204" i="2"/>
  <c r="J195" i="2"/>
  <c r="BK140" i="2"/>
  <c r="J173" i="2"/>
  <c r="BK208" i="2"/>
  <c r="BK169" i="2"/>
  <c r="J108" i="2"/>
  <c r="BK180" i="2"/>
  <c r="BK171" i="2"/>
  <c r="BK216" i="2"/>
  <c r="BK136" i="2"/>
  <c r="J178" i="2"/>
  <c r="J99" i="2"/>
  <c r="BK129" i="2"/>
  <c r="J135" i="2"/>
  <c r="BK138" i="2"/>
  <c r="BK152" i="2"/>
  <c r="J186" i="2"/>
  <c r="J150" i="2"/>
  <c r="J119" i="2"/>
  <c r="J107" i="2"/>
  <c r="BK149" i="2"/>
  <c r="BK127" i="2"/>
  <c r="BK184" i="2"/>
  <c r="J163" i="2"/>
  <c r="J165" i="2"/>
  <c r="J200" i="2"/>
  <c r="J203" i="2"/>
  <c r="J110" i="2"/>
  <c r="BK104" i="2"/>
  <c r="J142" i="2"/>
  <c r="J180" i="2"/>
  <c r="J210" i="2"/>
  <c r="BK113" i="2"/>
  <c r="BK144" i="2"/>
  <c r="BK147" i="2"/>
  <c r="BK151" i="2"/>
  <c r="BK107" i="2"/>
  <c r="BK157" i="2"/>
  <c r="J158" i="2"/>
  <c r="BK99" i="2"/>
  <c r="J136" i="2"/>
  <c r="BK105" i="2"/>
  <c r="J129" i="2"/>
  <c r="J193" i="2"/>
  <c r="J183" i="2"/>
  <c r="BK119" i="2"/>
  <c r="BK203" i="2"/>
  <c r="BK163" i="2"/>
  <c r="J105" i="2"/>
  <c r="BK190" i="2"/>
  <c r="BK121" i="2"/>
  <c r="J145" i="2"/>
  <c r="BK209" i="2"/>
  <c r="J109" i="2"/>
  <c r="J171" i="2"/>
  <c r="J157" i="2"/>
  <c r="BK195" i="2"/>
  <c r="BK178" i="2"/>
  <c r="BK158" i="2"/>
  <c r="J216" i="2"/>
  <c r="BK131" i="2"/>
  <c r="BK161" i="2"/>
  <c r="BK212" i="2"/>
  <c r="J197" i="2"/>
  <c r="J174" i="2"/>
  <c r="BK210" i="2"/>
  <c r="BK112" i="2"/>
  <c r="J205" i="2"/>
  <c r="J190" i="2"/>
  <c r="J104" i="2"/>
  <c r="J149" i="2"/>
  <c r="J140" i="2"/>
  <c r="J206" i="2"/>
  <c r="J191" i="2"/>
  <c r="J147" i="2"/>
  <c r="J188" i="2"/>
  <c r="BK191" i="2"/>
  <c r="BK125" i="2"/>
  <c r="J156" i="2"/>
  <c r="BK165" i="2"/>
  <c r="BK111" i="2"/>
  <c r="J202" i="2"/>
  <c r="BK156" i="2"/>
  <c r="BK205" i="2"/>
  <c r="J131" i="2"/>
  <c r="BK200" i="2"/>
  <c r="J116" i="2"/>
  <c r="BK183" i="2"/>
  <c r="BK115" i="2"/>
  <c r="BK108" i="2"/>
  <c r="J101" i="2"/>
  <c r="J144" i="2"/>
  <c r="BK199" i="2"/>
  <c r="BK176" i="2"/>
  <c r="J112" i="2"/>
  <c r="BK182" i="2"/>
  <c r="BK174" i="2"/>
  <c r="J151" i="2"/>
  <c r="J208" i="2"/>
  <c r="J111" i="2"/>
  <c r="J176" i="2"/>
  <c r="BK106" i="2"/>
  <c r="BK145" i="2"/>
  <c r="BK173" i="2"/>
  <c r="BK154" i="2"/>
  <c r="BK186" i="2"/>
  <c r="J133" i="2"/>
  <c r="BK135" i="2"/>
  <c r="J182" i="2"/>
  <c r="J125" i="2"/>
  <c r="BK206" i="2"/>
  <c r="J209" i="2"/>
  <c r="BK109" i="2"/>
  <c r="J106" i="2"/>
  <c r="J152" i="2"/>
  <c r="J204" i="2"/>
  <c r="J160" i="2"/>
  <c r="J167" i="2"/>
  <c r="BK110" i="2"/>
  <c r="BK146" i="2"/>
  <c r="BK160" i="2"/>
  <c r="J212" i="2"/>
  <c r="J127" i="2"/>
  <c r="J184" i="2"/>
  <c r="BK142" i="2"/>
  <c r="J214" i="2"/>
  <c r="J121" i="2"/>
  <c r="BK101" i="2"/>
  <c r="BK202" i="2"/>
  <c r="J146" i="2"/>
  <c r="J154" i="2"/>
  <c r="J115" i="2"/>
  <c r="J138" i="2"/>
  <c r="J113" i="2"/>
  <c r="BK197" i="2"/>
  <c r="BK193" i="2"/>
  <c r="BK116" i="2"/>
  <c r="BK188" i="2"/>
  <c r="BK167" i="2"/>
  <c r="AS54" i="1"/>
  <c r="T98" i="2" l="1"/>
  <c r="BK98" i="2"/>
  <c r="J98" i="2" s="1"/>
  <c r="J63" i="2" s="1"/>
  <c r="T148" i="2"/>
  <c r="R98" i="2"/>
  <c r="R148" i="2"/>
  <c r="P103" i="2"/>
  <c r="P168" i="2"/>
  <c r="BK189" i="2"/>
  <c r="J189" i="2" s="1"/>
  <c r="J69" i="2" s="1"/>
  <c r="T194" i="2"/>
  <c r="BK207" i="2"/>
  <c r="J207" i="2" s="1"/>
  <c r="J72" i="2" s="1"/>
  <c r="BK103" i="2"/>
  <c r="J103" i="2" s="1"/>
  <c r="J64" i="2" s="1"/>
  <c r="P148" i="2"/>
  <c r="BK194" i="2"/>
  <c r="J194" i="2" s="1"/>
  <c r="J70" i="2" s="1"/>
  <c r="T201" i="2"/>
  <c r="P211" i="2"/>
  <c r="T103" i="2"/>
  <c r="R168" i="2"/>
  <c r="T189" i="2"/>
  <c r="BK201" i="2"/>
  <c r="J201" i="2" s="1"/>
  <c r="J71" i="2" s="1"/>
  <c r="R207" i="2"/>
  <c r="T211" i="2"/>
  <c r="R103" i="2"/>
  <c r="T168" i="2"/>
  <c r="R189" i="2"/>
  <c r="R194" i="2"/>
  <c r="R201" i="2"/>
  <c r="T207" i="2"/>
  <c r="BK211" i="2"/>
  <c r="J211" i="2" s="1"/>
  <c r="J73" i="2" s="1"/>
  <c r="P98" i="2"/>
  <c r="BK148" i="2"/>
  <c r="J148" i="2" s="1"/>
  <c r="J65" i="2" s="1"/>
  <c r="BK168" i="2"/>
  <c r="J168" i="2" s="1"/>
  <c r="J67" i="2" s="1"/>
  <c r="P189" i="2"/>
  <c r="P194" i="2"/>
  <c r="P201" i="2"/>
  <c r="P207" i="2"/>
  <c r="R211" i="2"/>
  <c r="BK166" i="2"/>
  <c r="J166" i="2" s="1"/>
  <c r="J66" i="2" s="1"/>
  <c r="BK187" i="2"/>
  <c r="J187" i="2" s="1"/>
  <c r="J68" i="2" s="1"/>
  <c r="BK215" i="2"/>
  <c r="J215" i="2" s="1"/>
  <c r="J74" i="2" s="1"/>
  <c r="J90" i="2"/>
  <c r="BE109" i="2"/>
  <c r="BE121" i="2"/>
  <c r="BE131" i="2"/>
  <c r="F90" i="2"/>
  <c r="BE125" i="2"/>
  <c r="BE127" i="2"/>
  <c r="BE135" i="2"/>
  <c r="J91" i="2"/>
  <c r="BE113" i="2"/>
  <c r="BE140" i="2"/>
  <c r="BE142" i="2"/>
  <c r="BE149" i="2"/>
  <c r="BE150" i="2"/>
  <c r="BE163" i="2"/>
  <c r="J52" i="2"/>
  <c r="BE99" i="2"/>
  <c r="BE173" i="2"/>
  <c r="F55" i="2"/>
  <c r="BE111" i="2"/>
  <c r="BE116" i="2"/>
  <c r="BE146" i="2"/>
  <c r="BE157" i="2"/>
  <c r="BE161" i="2"/>
  <c r="BE186" i="2"/>
  <c r="E48" i="2"/>
  <c r="BE106" i="2"/>
  <c r="BE107" i="2"/>
  <c r="BE108" i="2"/>
  <c r="BE110" i="2"/>
  <c r="BE145" i="2"/>
  <c r="BE151" i="2"/>
  <c r="BE158" i="2"/>
  <c r="BE169" i="2"/>
  <c r="BE171" i="2"/>
  <c r="BE174" i="2"/>
  <c r="BE178" i="2"/>
  <c r="BE182" i="2"/>
  <c r="BE183" i="2"/>
  <c r="BE184" i="2"/>
  <c r="BE188" i="2"/>
  <c r="BE190" i="2"/>
  <c r="BE197" i="2"/>
  <c r="BE200" i="2"/>
  <c r="BE202" i="2"/>
  <c r="BE203" i="2"/>
  <c r="BE204" i="2"/>
  <c r="BE101" i="2"/>
  <c r="BE104" i="2"/>
  <c r="BE105" i="2"/>
  <c r="BE112" i="2"/>
  <c r="BE115" i="2"/>
  <c r="BE119" i="2"/>
  <c r="BE129" i="2"/>
  <c r="BE133" i="2"/>
  <c r="BE136" i="2"/>
  <c r="BE138" i="2"/>
  <c r="BE144" i="2"/>
  <c r="BE147" i="2"/>
  <c r="BE152" i="2"/>
  <c r="BE154" i="2"/>
  <c r="BE156" i="2"/>
  <c r="BE160" i="2"/>
  <c r="BE165" i="2"/>
  <c r="BE167" i="2"/>
  <c r="BE176" i="2"/>
  <c r="BE180" i="2"/>
  <c r="BE191" i="2"/>
  <c r="BE193" i="2"/>
  <c r="BE195" i="2"/>
  <c r="BE199" i="2"/>
  <c r="BE205" i="2"/>
  <c r="BE206" i="2"/>
  <c r="BE208" i="2"/>
  <c r="BE209" i="2"/>
  <c r="BE210" i="2"/>
  <c r="BE212" i="2"/>
  <c r="BE214" i="2"/>
  <c r="BE216" i="2"/>
  <c r="F34" i="2"/>
  <c r="BA55" i="1" s="1"/>
  <c r="BA54" i="1" s="1"/>
  <c r="AW54" i="1" s="1"/>
  <c r="AK30" i="1" s="1"/>
  <c r="F35" i="2"/>
  <c r="BB55" i="1" s="1"/>
  <c r="BB54" i="1" s="1"/>
  <c r="W31" i="1" s="1"/>
  <c r="F37" i="2"/>
  <c r="BD55" i="1" s="1"/>
  <c r="BD54" i="1" s="1"/>
  <c r="W33" i="1" s="1"/>
  <c r="J34" i="2"/>
  <c r="AW55" i="1" s="1"/>
  <c r="F36" i="2"/>
  <c r="BC55" i="1" s="1"/>
  <c r="BC54" i="1" s="1"/>
  <c r="AY54" i="1" s="1"/>
  <c r="R94" i="2" l="1"/>
  <c r="P94" i="2"/>
  <c r="AU55" i="1" s="1"/>
  <c r="AU54" i="1" s="1"/>
  <c r="T94" i="2"/>
  <c r="BK94" i="2"/>
  <c r="J94" i="2" s="1"/>
  <c r="J59" i="2" s="1"/>
  <c r="AX54" i="1"/>
  <c r="J33" i="2"/>
  <c r="AV55" i="1" s="1"/>
  <c r="AT55" i="1" s="1"/>
  <c r="F33" i="2"/>
  <c r="AZ55" i="1" s="1"/>
  <c r="AZ54" i="1" s="1"/>
  <c r="W29" i="1" s="1"/>
  <c r="W30" i="1"/>
  <c r="W32" i="1"/>
  <c r="J30" i="2" l="1"/>
  <c r="AG55" i="1"/>
  <c r="AG54" i="1" s="1"/>
  <c r="AK26" i="1" s="1"/>
  <c r="AV54" i="1"/>
  <c r="AK29" i="1" s="1"/>
  <c r="J39" i="2" l="1"/>
  <c r="AK35" i="1"/>
  <c r="AN55" i="1"/>
  <c r="AT54" i="1"/>
  <c r="AN54" i="1" l="1"/>
</calcChain>
</file>

<file path=xl/sharedStrings.xml><?xml version="1.0" encoding="utf-8"?>
<sst xmlns="http://schemas.openxmlformats.org/spreadsheetml/2006/main" count="1981" uniqueCount="600">
  <si>
    <t>Export Komplet</t>
  </si>
  <si>
    <t>VZ</t>
  </si>
  <si>
    <t>2.0</t>
  </si>
  <si>
    <t>ZAMOK</t>
  </si>
  <si>
    <t>False</t>
  </si>
  <si>
    <t>{4f14eda0-f19a-4403-80d0-7e26321bf378}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</si>
  <si>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</si>
  <si>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</si>
  <si>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</si>
  <si>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</si>
  <si>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</si>
  <si>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</si>
  <si>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</si>
  <si>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</si>
  <si>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</si>
  <si>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</si>
  <si>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</si>
  <si>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</si>
  <si>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/>
  </si>
  <si>
    <t>CC-CZ:</t>
  </si>
  <si>
    <t>Místo:</t>
  </si>
  <si>
    <t>Sokolov</t>
  </si>
  <si>
    <t>Datum:</t>
  </si>
  <si>
    <t>Zadavatel:</t>
  </si>
  <si>
    <t>IČ: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</si>
  <si>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</si>
  <si>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</si>
  <si>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</si>
  <si>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</si>
  <si>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</si>
  <si>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</si>
  <si>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</si>
  <si>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</si>
  <si>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</si>
  <si>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</si>
  <si>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</si>
  <si>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</si>
  <si>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</si>
  <si>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</si>
  <si>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</si>
  <si>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</si>
  <si>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</si>
  <si>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</si>
  <si>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</si>
  <si>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</si>
  <si>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</si>
  <si>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</si>
  <si>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</si>
  <si>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</si>
  <si>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</si>
  <si>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</si>
  <si>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</si>
  <si>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</si>
  <si>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</si>
  <si>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</si>
  <si>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</si>
  <si>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</si>
  <si>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</si>
  <si>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</si>
  <si>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</si>
  <si>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</si>
  <si>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</si>
  <si>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</si>
  <si>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</si>
  <si>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</si>
  <si>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</si>
  <si>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</si>
  <si>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</si>
  <si>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</si>
  <si>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</si>
  <si>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{00000000-0000-0000-0000-000000000000}</t>
  </si>
  <si>
    <t>/</t>
  </si>
  <si>
    <t>Objekt2</t>
  </si>
  <si>
    <t>Zakazka</t>
  </si>
  <si>
    <t>STA</t>
  </si>
  <si>
    <t>1</t>
  </si>
  <si>
    <t>{73e03b7f-fbc6-464b-b80c-14365992b5e5}</t>
  </si>
  <si>
    <t>2</t>
  </si>
  <si>
    <t>KRYCÍ LIST SOUPISU PRACÍ</t>
  </si>
  <si>
    <t>Objekt:</t>
  </si>
  <si>
    <t>Objekt2 - Zakazka</t>
  </si>
  <si>
    <t>REKAPITULACE ČLENĚNÍ SOUPISU PRACÍ</t>
  </si>
  <si>
    <t>Kód dílu - Popis</t>
  </si>
  <si>
    <t>Cena celkem [CZK]</t>
  </si>
  <si>
    <t>-1</t>
  </si>
  <si>
    <t>Kód - Popis</t>
  </si>
  <si>
    <t xml:space="preserve">D1 - </t>
  </si>
  <si>
    <t xml:space="preserve">    D2 - SO 01: Stavební úpravy</t>
  </si>
  <si>
    <t>D3 - 003: Svislé konstrukce</t>
  </si>
  <si>
    <t>D4 - 006: Úpravy povrchu</t>
  </si>
  <si>
    <t>D5 - 009: Ostatní konstrukce a práce</t>
  </si>
  <si>
    <t>D6 - 021: Silnoproud</t>
  </si>
  <si>
    <t>D7 - 091: Bourání konstrukcí - demolice</t>
  </si>
  <si>
    <t>D8 - 099: Přesun hmot HSV</t>
  </si>
  <si>
    <t>D9 - 713: Izolace tepelné</t>
  </si>
  <si>
    <t>D10 - 764: Konstrukce klempířské</t>
  </si>
  <si>
    <t>D11 - 766: Konstrukce truhlářské</t>
  </si>
  <si>
    <t>D12 - 767: Konstrukce zámečnické</t>
  </si>
  <si>
    <t>D13 - 783: Nátěry</t>
  </si>
  <si>
    <t>D14 - VRN: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</si>
  <si>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</si>
  <si>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</si>
  <si>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</si>
  <si>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</si>
  <si>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</si>
  <si>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</si>
  <si>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</si>
  <si>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</si>
  <si>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</si>
  <si>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</si>
  <si>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</si>
  <si>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</si>
  <si>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</si>
  <si>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</si>
  <si>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D1</t>
  </si>
  <si>
    <t>D2</t>
  </si>
  <si>
    <t>SO 01: Stavební úpravy</t>
  </si>
  <si>
    <t>D3</t>
  </si>
  <si>
    <t>003: Svislé konstrukce</t>
  </si>
  <si>
    <t>M</t>
  </si>
  <si>
    <t>310279842</t>
  </si>
  <si>
    <t>Zazdívka otvorů pl do 4 m2 ve zdivu nadzákladovém z nepálených tvárnic (porobeton)</t>
  </si>
  <si>
    <t>m3</t>
  </si>
  <si>
    <t>8</t>
  </si>
  <si>
    <t>4</t>
  </si>
  <si>
    <t>317944323</t>
  </si>
  <si>
    <t>Válcované nosníky č.14 až 22 dodatečně osazované do připravených otvorů s probetonováním</t>
  </si>
  <si>
    <t>t</t>
  </si>
  <si>
    <t>D4</t>
  </si>
  <si>
    <t>006: Úpravy povrchu</t>
  </si>
  <si>
    <t>28376361</t>
  </si>
  <si>
    <t>Deska z extrudovaného polystyrénu URSA XPS III - (S,G,NF,) - 1250 x 600 x 30 mm</t>
  </si>
  <si>
    <t>m2</t>
  </si>
  <si>
    <t>6</t>
  </si>
  <si>
    <t>28376365</t>
  </si>
  <si>
    <t>Deska z extrudovaného polystyrénu URSA XPS III - (S,G,NF,) - 1250 x 600 x 40 mm</t>
  </si>
  <si>
    <t>3</t>
  </si>
  <si>
    <t>28376375</t>
  </si>
  <si>
    <t>Polystyren extrudovaný URSA XPS III - (S,G,NF,) - 1250 x 600 x 160 mm</t>
  </si>
  <si>
    <t>10</t>
  </si>
  <si>
    <t>59051475</t>
  </si>
  <si>
    <t>Profil okenní začišťovací s tkaninou -Thermospoj 6 mm/2,4 m</t>
  </si>
  <si>
    <t>m</t>
  </si>
  <si>
    <t>12</t>
  </si>
  <si>
    <t>5</t>
  </si>
  <si>
    <t>59051486</t>
  </si>
  <si>
    <t>Lišta rohová PVC 10/15 cm s tkaninou 2,5 m</t>
  </si>
  <si>
    <t>14</t>
  </si>
  <si>
    <t>59051492</t>
  </si>
  <si>
    <t>Profil zakončovací s okapničkou a tkaninou 100/150 mm, délka 2 m</t>
  </si>
  <si>
    <t>16</t>
  </si>
  <si>
    <t>7</t>
  </si>
  <si>
    <t>59051512</t>
  </si>
  <si>
    <t>Profil parapetní - Thermospoj LPE plast 2 m</t>
  </si>
  <si>
    <t>18</t>
  </si>
  <si>
    <t>59051641</t>
  </si>
  <si>
    <t>Lišta soklová Al s okapničkou, zakládací U 04 cm, 0,7/200 cm</t>
  </si>
  <si>
    <t>20</t>
  </si>
  <si>
    <t>9</t>
  </si>
  <si>
    <t>59051653</t>
  </si>
  <si>
    <t>Lišta soklová Al s okapničkou, zakládací U 18 cm, 0,95/200 cm</t>
  </si>
  <si>
    <t>22</t>
  </si>
  <si>
    <t>612142001</t>
  </si>
  <si>
    <t>Potažení vnitřních stěn sklovláknitým pletivem vtlačeným do tenkovrstvé hmoty</t>
  </si>
  <si>
    <t>24</t>
  </si>
  <si>
    <t>11</t>
  </si>
  <si>
    <t>612311131</t>
  </si>
  <si>
    <t>Potažení vnitřních stěn vápenným štukem tloušťky do 3 mm</t>
  </si>
  <si>
    <t>26</t>
  </si>
  <si>
    <t>622211001</t>
  </si>
  <si>
    <t>Montáž kontaktního zateplení vnějších stěn z polystyrénových desek tl do 40 mm</t>
  </si>
  <si>
    <t>28</t>
  </si>
  <si>
    <t>13</t>
  </si>
  <si>
    <t>622211021</t>
  </si>
  <si>
    <t>Montáž kontaktního zateplení vnějších stěn z polystyrénových desek tl do 160 mm</t>
  </si>
  <si>
    <t>30</t>
  </si>
  <si>
    <t>622221001</t>
  </si>
  <si>
    <t>Montáž kontaktního zateplení vnějších stěn z minerální vlny s podélnou orientací vláken tl do 40 mm</t>
  </si>
  <si>
    <t>32</t>
  </si>
  <si>
    <t>622221021</t>
  </si>
  <si>
    <t>Montáž kontaktního zateplení vnějších stěn z minerální vlny s podélnou orientací vláken tl do 160 mm</t>
  </si>
  <si>
    <t>34</t>
  </si>
  <si>
    <t>622221031</t>
  </si>
  <si>
    <t>Montáž kontaktního zateplení vnějších stěn z minerální vlny s podélnou orientací vláken tl do 180 mm</t>
  </si>
  <si>
    <t>36</t>
  </si>
  <si>
    <t>17</t>
  </si>
  <si>
    <t>622252001</t>
  </si>
  <si>
    <t>Montáž zakládacích soklových lišt kontaktního zateplení</t>
  </si>
  <si>
    <t>38</t>
  </si>
  <si>
    <t>VV</t>
  </si>
  <si>
    <t>83,37+20,89</t>
  </si>
  <si>
    <t>622252002</t>
  </si>
  <si>
    <t>Montáž ostatních lišt kontaktního zateplení</t>
  </si>
  <si>
    <t>40</t>
  </si>
  <si>
    <t>379,6+330,1+89,5*2</t>
  </si>
  <si>
    <t>19</t>
  </si>
  <si>
    <t>622325101</t>
  </si>
  <si>
    <t>Oprava vnější vápenocementové hladké omítky složitosti 1 stěn v rozsahu do 10%</t>
  </si>
  <si>
    <t>42</t>
  </si>
  <si>
    <t>622500001</t>
  </si>
  <si>
    <t>Výtažná zkouška kotevního prvku</t>
  </si>
  <si>
    <t>soubor</t>
  </si>
  <si>
    <t>44</t>
  </si>
  <si>
    <t>622511111</t>
  </si>
  <si>
    <t>Tenkovrstvá soklová mozaiková střednězrnná omítka včetně penetrace vnějších stěn</t>
  </si>
  <si>
    <t>46</t>
  </si>
  <si>
    <t>622531011</t>
  </si>
  <si>
    <t>Tenkovrstvá silikonová zrnitá omítka tl. 1,5 mm včetně penetrace vnějších stěn</t>
  </si>
  <si>
    <t>48</t>
  </si>
  <si>
    <t>23</t>
  </si>
  <si>
    <t>629991011</t>
  </si>
  <si>
    <t>Zakrytí výplní otvorů a svislých ploch fólií přilepenou lepící páskou</t>
  </si>
  <si>
    <t>50</t>
  </si>
  <si>
    <t>629995101</t>
  </si>
  <si>
    <t>Očištění vnějších ploch tlakovou vodou</t>
  </si>
  <si>
    <t>52</t>
  </si>
  <si>
    <t>25</t>
  </si>
  <si>
    <t>63148162</t>
  </si>
  <si>
    <t>Deska minerální izolační fasádní 600x1200 mm tl.160mm</t>
  </si>
  <si>
    <t>54</t>
  </si>
  <si>
    <t>63148164</t>
  </si>
  <si>
    <t>Deska minerální izolační fasádní 600x1200 mm tl.180 mm</t>
  </si>
  <si>
    <t>56</t>
  </si>
  <si>
    <t>27</t>
  </si>
  <si>
    <t>63148201</t>
  </si>
  <si>
    <t>Deska minerální izolační fasádní 600x1200 mm tl.30 mm</t>
  </si>
  <si>
    <t>58</t>
  </si>
  <si>
    <t>63148205</t>
  </si>
  <si>
    <t>Deska minerální izolační fasádní 600x1200 mm tl.40 mm</t>
  </si>
  <si>
    <t>60</t>
  </si>
  <si>
    <t>D5</t>
  </si>
  <si>
    <t>009: Ostatní konstrukce a práce</t>
  </si>
  <si>
    <t>900500001</t>
  </si>
  <si>
    <t>Dmtz všech prvků fasády, zpětná mtz</t>
  </si>
  <si>
    <t>62</t>
  </si>
  <si>
    <t>900500003</t>
  </si>
  <si>
    <t>Dod+mtz nové držáky na vlajky</t>
  </si>
  <si>
    <t>64</t>
  </si>
  <si>
    <t>900500005</t>
  </si>
  <si>
    <t>Dod+mtz čtyřkomorové hnízdící boxy pro rorýse obecného</t>
  </si>
  <si>
    <t>66</t>
  </si>
  <si>
    <t>941111121</t>
  </si>
  <si>
    <t>Montáž lešení řadového trubkového lehkého s podlahami zatížení do 200 kg/m2 š do 1,2 m v do 10 m</t>
  </si>
  <si>
    <t>68</t>
  </si>
  <si>
    <t>941111221</t>
  </si>
  <si>
    <t>Příplatek k lešení řadovému trubkovému lehkému s podlahami š 1,2 m v 10 m za první a ZKD den použití</t>
  </si>
  <si>
    <t>70</t>
  </si>
  <si>
    <t>941111821</t>
  </si>
  <si>
    <t>Demontáž lešení řadového trubkového lehkého s podlahami zatížení do 200 kg/m2 š do 1,2 m v do 10 m</t>
  </si>
  <si>
    <t>72</t>
  </si>
  <si>
    <t>944511111</t>
  </si>
  <si>
    <t>Montáž ochranné sítě z textilie z umělých vláken</t>
  </si>
  <si>
    <t>74</t>
  </si>
  <si>
    <t>944511211</t>
  </si>
  <si>
    <t>Příplatek k ochranné síti za první a ZKD den použití</t>
  </si>
  <si>
    <t>76</t>
  </si>
  <si>
    <t>944511811</t>
  </si>
  <si>
    <t>Demontáž ochranné sítě z textilie z umělých vláken</t>
  </si>
  <si>
    <t>78</t>
  </si>
  <si>
    <t>944711113</t>
  </si>
  <si>
    <t>Montáž záchytné stříšky š do 2,5 m</t>
  </si>
  <si>
    <t>80</t>
  </si>
  <si>
    <t>944711213</t>
  </si>
  <si>
    <t>Příplatek k záchytné stříšce š do 2,5 m za první a ZKD den použití</t>
  </si>
  <si>
    <t>82</t>
  </si>
  <si>
    <t>944711813</t>
  </si>
  <si>
    <t>Demontáž záchytné stříšky š do 2,5 m</t>
  </si>
  <si>
    <t>84</t>
  </si>
  <si>
    <t>D6</t>
  </si>
  <si>
    <t>021: Silnoproud</t>
  </si>
  <si>
    <t>210501010</t>
  </si>
  <si>
    <t>Dmtz, dod+mtz nového hromosvodu, revize</t>
  </si>
  <si>
    <t>86</t>
  </si>
  <si>
    <t>D7</t>
  </si>
  <si>
    <t>091: Bourání konstrukcí - demolice</t>
  </si>
  <si>
    <t>764001821</t>
  </si>
  <si>
    <t>Demontáž krytiny ze svitků nebo tabulí do suti</t>
  </si>
  <si>
    <t>88</t>
  </si>
  <si>
    <t>764002851</t>
  </si>
  <si>
    <t>Demontáž oplechování parapetů do suti</t>
  </si>
  <si>
    <t>90</t>
  </si>
  <si>
    <t>764004861</t>
  </si>
  <si>
    <t>Demontáž svodu do suti</t>
  </si>
  <si>
    <t>92</t>
  </si>
  <si>
    <t>962081131</t>
  </si>
  <si>
    <t>Bourání příček ze skleněných tvárnic tl do 100 mm</t>
  </si>
  <si>
    <t>94</t>
  </si>
  <si>
    <t>974031134</t>
  </si>
  <si>
    <t>Vysekání rýh ve zdivu cihelném hl do 50 mm š do 150 mm</t>
  </si>
  <si>
    <t>96</t>
  </si>
  <si>
    <t>976071111</t>
  </si>
  <si>
    <t>Vybourání kovových zábradlí</t>
  </si>
  <si>
    <t>98</t>
  </si>
  <si>
    <t>2,5*2</t>
  </si>
  <si>
    <t>978015321</t>
  </si>
  <si>
    <t>Otlučení (osekání) vnější vápenné nebo vápenocementové omítky stupně členitosti 1 a 2 rozsahu do 10%</t>
  </si>
  <si>
    <t>100</t>
  </si>
  <si>
    <t>997013112</t>
  </si>
  <si>
    <t>Vnitrostaveništní doprava suti a vybouraných hmot pro budovy v do 9 m s použitím mechanizace</t>
  </si>
  <si>
    <t>102</t>
  </si>
  <si>
    <t>997013501</t>
  </si>
  <si>
    <t>Odvoz suti a vybouraných hmot na skládku nebo meziskládku do 1 km se složením</t>
  </si>
  <si>
    <t>104</t>
  </si>
  <si>
    <t>997013509</t>
  </si>
  <si>
    <t>Příplatek k odvozu suti a vybouraných hmot na skládku ZKD 1 km přes 1 km</t>
  </si>
  <si>
    <t>106</t>
  </si>
  <si>
    <t>5,566*24</t>
  </si>
  <si>
    <t>997013831</t>
  </si>
  <si>
    <t>Poplatek za uložení stavebního směsného odpadu na skládce (skládkovné)</t>
  </si>
  <si>
    <t>108</t>
  </si>
  <si>
    <t>D8</t>
  </si>
  <si>
    <t>099: Přesun hmot HSV</t>
  </si>
  <si>
    <t>998011002</t>
  </si>
  <si>
    <t>Přesun hmot pro budovy zděné v do 12 m</t>
  </si>
  <si>
    <t>110</t>
  </si>
  <si>
    <t>D9</t>
  </si>
  <si>
    <t>713: Izolace tepelné</t>
  </si>
  <si>
    <t>63148150</t>
  </si>
  <si>
    <t>Deska minerální izolační 600x1200 mm tl.40mm</t>
  </si>
  <si>
    <t>112</t>
  </si>
  <si>
    <t>713141131</t>
  </si>
  <si>
    <t>Montáž izolace tepelné střech plochých lepené za studena 1 vrstva rohoží, pásů, dílců, desek</t>
  </si>
  <si>
    <t>114</t>
  </si>
  <si>
    <t>998713202</t>
  </si>
  <si>
    <t>Přesun hmot procentní pro izolace tepelné v objektech v do 12 m</t>
  </si>
  <si>
    <t>%</t>
  </si>
  <si>
    <t>116</t>
  </si>
  <si>
    <t>D10</t>
  </si>
  <si>
    <t>764: Konstrukce klempířské</t>
  </si>
  <si>
    <t>764141431</t>
  </si>
  <si>
    <t>Krytina střechy rovné drážk.z tabulí z TiZn předzvětr.plechu sklonu do 30° vč.dřev.latí pro uchycení</t>
  </si>
  <si>
    <t>118</t>
  </si>
  <si>
    <t>764226404</t>
  </si>
  <si>
    <t>Oplechování parapetů rovných mechanicky kotvené z elox.Al plechu  rš 400 mm vč.bočních krytek</t>
  </si>
  <si>
    <t>120</t>
  </si>
  <si>
    <t>764548423</t>
  </si>
  <si>
    <t>Svody kruhové včetně objímek, kolen, odskoků z TiZn předzvětralého plechu průměru 125 mm</t>
  </si>
  <si>
    <t>122</t>
  </si>
  <si>
    <t>998764202</t>
  </si>
  <si>
    <t>Přesun hmot procentní pro konstrukce klempířské v objektech v do 12 m</t>
  </si>
  <si>
    <t>124</t>
  </si>
  <si>
    <t>D11</t>
  </si>
  <si>
    <t>766: Konstrukce truhlářské</t>
  </si>
  <si>
    <t>766501001</t>
  </si>
  <si>
    <t>Dod+mtz plast.okno s izolačním trojsklem vč.vnitř.parapetu 1800/1500mm</t>
  </si>
  <si>
    <t>kus</t>
  </si>
  <si>
    <t>126</t>
  </si>
  <si>
    <t>786623112-1</t>
  </si>
  <si>
    <t>Žaluzie lamelové venkovní pro okna plast. C80, manuální ovládání, vč krycích profilů, lišt, kliky (specifikace dle PD) pro okno 1300x1500mm</t>
  </si>
  <si>
    <t>128</t>
  </si>
  <si>
    <t>786623112-2</t>
  </si>
  <si>
    <t>Žaluzie lamelové venkovní pro okna plast. C80, manuální ovládání, vč krycích profilů, lišt, kliky (specifikace dle PD) pro okno 2300x1800mm</t>
  </si>
  <si>
    <t>130</t>
  </si>
  <si>
    <t>786623112-3</t>
  </si>
  <si>
    <t>Montáž žaluzie lamelové venkovní pro okna plast. C80, manuální ovládání (specifikace dle PD)</t>
  </si>
  <si>
    <t>132</t>
  </si>
  <si>
    <t>998766202</t>
  </si>
  <si>
    <t>Přesun hmot procentní pro konstrukce truhlářské v objektech v do 12 m</t>
  </si>
  <si>
    <t>134</t>
  </si>
  <si>
    <t>D12</t>
  </si>
  <si>
    <t>767: Konstrukce zámečnické</t>
  </si>
  <si>
    <t>76750001R</t>
  </si>
  <si>
    <t>Renovace mříží 900/600mm</t>
  </si>
  <si>
    <t>136</t>
  </si>
  <si>
    <t>76750005R</t>
  </si>
  <si>
    <t>Odšroubování a zpětné přišroubování zábradlí rampy pro provedení zateplení</t>
  </si>
  <si>
    <t>soub</t>
  </si>
  <si>
    <t>138</t>
  </si>
  <si>
    <t>998767202</t>
  </si>
  <si>
    <t>Přesun hmot procentní pro zámečnické konstrukce v objektech v do 12 m</t>
  </si>
  <si>
    <t>140</t>
  </si>
  <si>
    <t>D13</t>
  </si>
  <si>
    <t>783: Nátěry</t>
  </si>
  <si>
    <t>783106801</t>
  </si>
  <si>
    <t>Odstranění nátěrů z truhlářských konstrukcí obroušením</t>
  </si>
  <si>
    <t>142</t>
  </si>
  <si>
    <t>783118211</t>
  </si>
  <si>
    <t>Lakovací dvojnásobný syntetický nátěr truhlářských konstrukcí s mezibroušením</t>
  </si>
  <si>
    <t>144</t>
  </si>
  <si>
    <t>D14</t>
  </si>
  <si>
    <t>VRN: Vedlejší rozpočtové náklady</t>
  </si>
  <si>
    <t>07</t>
  </si>
  <si>
    <t>Zařízení staveniště</t>
  </si>
  <si>
    <t>146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</si>
  <si>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</si>
  <si>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</si>
  <si>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</si>
  <si>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</si>
  <si>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</si>
  <si>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</si>
  <si>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</si>
  <si>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</si>
  <si>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</si>
  <si>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</si>
  <si>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</si>
  <si>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</si>
  <si>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</si>
  <si>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</si>
  <si>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</si>
  <si>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</si>
  <si>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</si>
  <si>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</si>
  <si>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</si>
  <si>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</si>
  <si>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</si>
  <si>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</si>
  <si>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</si>
  <si>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</si>
  <si>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</si>
  <si>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</si>
  <si>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</si>
  <si>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</si>
  <si>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</si>
  <si>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</si>
  <si>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</si>
  <si>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</si>
  <si>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</si>
  <si>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</si>
  <si>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</si>
  <si>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</si>
  <si>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</si>
  <si>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</si>
  <si>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</si>
  <si>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</si>
  <si>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</si>
  <si>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</si>
  <si>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</si>
  <si>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</si>
  <si>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</si>
  <si>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</si>
  <si>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</si>
  <si>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</si>
  <si>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</si>
  <si>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</si>
  <si>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</si>
  <si>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</si>
  <si>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</si>
  <si>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</si>
  <si>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</si>
  <si>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</si>
  <si>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</si>
  <si>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</si>
  <si>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</si>
  <si>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</si>
  <si>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</si>
  <si>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</si>
  <si>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</si>
  <si>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</si>
  <si>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</si>
  <si>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</si>
  <si>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</si>
  <si>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</si>
  <si>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</si>
  <si>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</si>
  <si>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</si>
  <si>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</si>
  <si>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</si>
  <si>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</si>
  <si>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</si>
  <si>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</si>
  <si>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</si>
  <si>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</si>
  <si>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</si>
  <si>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</si>
  <si>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</si>
  <si>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</si>
  <si>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</si>
  <si>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</si>
  <si>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</si>
  <si>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</si>
  <si>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</si>
  <si>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</si>
  <si>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</si>
  <si>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</si>
  <si>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</si>
  <si>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</si>
  <si>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</si>
  <si>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</si>
  <si>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</si>
  <si>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</si>
  <si>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</si>
  <si>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</si>
  <si>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</si>
  <si>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</si>
  <si>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</si>
  <si>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</si>
  <si>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</si>
  <si>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</si>
  <si>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</si>
  <si>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</si>
  <si>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</si>
  <si>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</si>
  <si>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</si>
  <si>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</si>
  <si>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</si>
  <si>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</si>
  <si>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</si>
  <si>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</si>
  <si>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</si>
  <si>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</si>
  <si>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</si>
  <si>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</si>
  <si>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</si>
  <si>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</si>
  <si>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</si>
  <si>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</si>
  <si>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</si>
  <si>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</si>
  <si>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</si>
  <si>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</si>
  <si>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</si>
  <si>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</si>
  <si>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</si>
  <si>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</si>
  <si>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</si>
  <si>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</si>
  <si>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</si>
  <si>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</si>
  <si>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</si>
  <si>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</si>
  <si>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</si>
  <si>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</si>
  <si>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</si>
  <si>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</si>
  <si>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</si>
  <si>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</si>
  <si>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</si>
  <si>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</si>
  <si>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</si>
  <si>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</si>
  <si>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</si>
  <si>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</si>
  <si>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</si>
  <si>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</si>
  <si>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</si>
  <si>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</si>
  <si>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</si>
  <si>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</si>
  <si>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</si>
  <si>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</si>
  <si>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</si>
  <si>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</si>
  <si>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</si>
  <si>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</si>
  <si>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</si>
  <si>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</si>
  <si>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</si>
  <si>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</si>
  <si>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</si>
  <si>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</si>
  <si>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</si>
  <si>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</si>
  <si>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</si>
  <si>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</si>
  <si>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</si>
  <si>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</si>
  <si>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</si>
  <si>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</si>
  <si>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</si>
  <si>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</si>
  <si>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</si>
  <si>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</si>
  <si>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</si>
  <si>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</si>
  <si>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</si>
  <si>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</si>
  <si>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</si>
  <si>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</si>
  <si>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</si>
  <si>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</si>
  <si>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Město Sokolov</t>
  </si>
  <si>
    <t>dle PD ; 2,95</t>
  </si>
  <si>
    <t>I č.140 ; 2,3*2*2*0,0179*1,08</t>
  </si>
  <si>
    <t>po zazdívce ; 6,56</t>
  </si>
  <si>
    <t>sokl ; 17,32</t>
  </si>
  <si>
    <t>ostění ; 18,9</t>
  </si>
  <si>
    <t>sokl ; 70,11</t>
  </si>
  <si>
    <t>dle PD ; 12,83</t>
  </si>
  <si>
    <t>sokl ; 3,46</t>
  </si>
  <si>
    <t>ostění ; 110,81</t>
  </si>
  <si>
    <t>sokl ; 22,62</t>
  </si>
  <si>
    <t>dle PD ; 622,68</t>
  </si>
  <si>
    <t>dle PD ; 622,68+12,83+70,11+22,62+17,32+3,46+110,81+18,9</t>
  </si>
  <si>
    <t>sokl+ostění ; 70,11+22,62+17,32+3,46+18,9</t>
  </si>
  <si>
    <t>fasáda+ostění ; 622,68+12,83+110,81</t>
  </si>
  <si>
    <t>dle PD -okna a dveře ; 101,88+11,34+5,4+10,35</t>
  </si>
  <si>
    <t>dle PD ; 860</t>
  </si>
  <si>
    <t>3 měsíce ; 860*3*30</t>
  </si>
  <si>
    <t>vchody ; 2*2</t>
  </si>
  <si>
    <t>3 měsíce ; 4*3*30</t>
  </si>
  <si>
    <t>stříška ; 1,15</t>
  </si>
  <si>
    <t>dle PD ; 70,6+18,9-3,6</t>
  </si>
  <si>
    <t>dle PD ; 11,96</t>
  </si>
  <si>
    <t>pro svod ; 1,5</t>
  </si>
  <si>
    <t>stříška ; 2,76</t>
  </si>
  <si>
    <t>dle PD ; 70,6+18,9</t>
  </si>
  <si>
    <t>palubky ; 33,62</t>
  </si>
  <si>
    <t>Projektant: Ing. Klícha Jan</t>
  </si>
  <si>
    <t>Staveb.úpravy administrativního domu K.H.Máchy 1275, Sokolov - S01 Zateplení vrchní části stavby</t>
  </si>
  <si>
    <t>Ing. Klícha Jan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</si>
</sst>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%"/>
    <numFmt numFmtId="165" formatCode="dd\.mm\.yyyy"/>
    <numFmt numFmtId="166" formatCode="#,##0.00000"/>
    <numFmt numFmtId="167" formatCode="#,##0.000"/>
    <numFmt numFmtId="168" formatCode="_(#,##0.0??;&quot;- &quot;#,##0.0??;\–???;_(@_)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8"/>
      <color indexed="17"/>
      <name val="Courier New"/>
      <family val="3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167" fontId="31" fillId="2" borderId="23" xfId="0" applyNumberFormat="1" applyFont="1" applyFill="1" applyBorder="1" applyAlignment="1" applyProtection="1">
      <alignment vertical="center"/>
      <protection locked="0"/>
    </xf>
    <xf numFmtId="0" fontId="31" fillId="2" borderId="20" xfId="0" applyFont="1" applyFill="1" applyBorder="1" applyAlignment="1" applyProtection="1">
      <alignment horizontal="left" vertical="center"/>
      <protection locked="0"/>
    </xf>
    <xf numFmtId="0" fontId="3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1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center"/>
    </xf>
    <xf numFmtId="166" fontId="20" fillId="0" borderId="1" xfId="0" applyNumberFormat="1" applyFont="1" applyBorder="1" applyAlignment="1" applyProtection="1">
      <alignment vertical="center"/>
    </xf>
    <xf numFmtId="0" fontId="45" fillId="0" borderId="0" xfId="0" applyNumberFormat="1" applyFont="1" applyAlignment="1">
      <alignment horizontal="left" vertical="top" wrapText="1"/>
    </xf>
    <xf numFmtId="49" fontId="31" fillId="0" borderId="1" xfId="0" applyNumberFormat="1" applyFont="1" applyBorder="1" applyAlignment="1" applyProtection="1">
      <alignment horizontal="left" vertical="center" wrapText="1"/>
    </xf>
    <xf numFmtId="0" fontId="31" fillId="0" borderId="1" xfId="0" applyFont="1" applyBorder="1" applyAlignment="1" applyProtection="1">
      <alignment horizontal="left" vertical="center" wrapText="1"/>
    </xf>
    <xf numFmtId="0" fontId="31" fillId="0" borderId="1" xfId="0" applyFont="1" applyBorder="1" applyAlignment="1" applyProtection="1">
      <alignment horizontal="center" vertical="center" wrapText="1"/>
    </xf>
    <xf numFmtId="4" fontId="31" fillId="0" borderId="1" xfId="0" applyNumberFormat="1" applyFont="1" applyBorder="1" applyAlignment="1" applyProtection="1">
      <alignment vertical="center"/>
    </xf>
    <xf numFmtId="168" fontId="45" fillId="0" borderId="1" xfId="0" applyNumberFormat="1" applyFont="1" applyFill="1" applyBorder="1" applyAlignment="1">
      <alignment horizontal="right" vertical="top"/>
    </xf>
    <xf numFmtId="49" fontId="45" fillId="0" borderId="0" xfId="0" applyNumberFormat="1" applyFont="1" applyAlignment="1">
      <alignment horizontal="left" vertical="top" wrapText="1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left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  <xf numFmtId="49" fontId="37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97"/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298"/>
      <c r="AH5" s="298"/>
      <c r="AI5" s="298"/>
      <c r="AJ5" s="298"/>
      <c r="AK5" s="298"/>
      <c r="AL5" s="298"/>
      <c r="AM5" s="298"/>
      <c r="AN5" s="298"/>
      <c r="AO5" s="298"/>
      <c r="AP5" s="21"/>
      <c r="AQ5" s="21"/>
      <c r="AR5" s="19"/>
      <c r="BE5" s="294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99" t="s">
        <v>598</v>
      </c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298"/>
      <c r="AH6" s="298"/>
      <c r="AI6" s="298"/>
      <c r="AJ6" s="298"/>
      <c r="AK6" s="298"/>
      <c r="AL6" s="298"/>
      <c r="AM6" s="298"/>
      <c r="AN6" s="298"/>
      <c r="AO6" s="298"/>
      <c r="AP6" s="21"/>
      <c r="AQ6" s="21"/>
      <c r="AR6" s="19"/>
      <c r="BE6" s="295"/>
      <c r="BS6" s="16" t="s">
        <v>6</v>
      </c>
    </row>
    <row r="7" spans="1:74" s="1" customFormat="1" ht="12" customHeight="1">
      <c r="B7" s="20"/>
      <c r="C7" s="21"/>
      <c r="D7" s="28" t="s">
        <v>17</v>
      </c>
      <c r="E7" s="21"/>
      <c r="F7" s="21"/>
      <c r="G7" s="21"/>
      <c r="H7" s="21"/>
      <c r="I7" s="21"/>
      <c r="J7" s="21"/>
      <c r="K7" s="26" t="s">
        <v>18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18</v>
      </c>
      <c r="AO7" s="21"/>
      <c r="AP7" s="21"/>
      <c r="AQ7" s="21"/>
      <c r="AR7" s="19"/>
      <c r="BE7" s="295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/>
      <c r="AO8" s="21"/>
      <c r="AP8" s="21"/>
      <c r="AQ8" s="21"/>
      <c r="AR8" s="19"/>
      <c r="BE8" s="295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95"/>
      <c r="BS9" s="16" t="s">
        <v>6</v>
      </c>
    </row>
    <row r="10" spans="1:74" s="1" customFormat="1" ht="1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6" t="s">
        <v>18</v>
      </c>
      <c r="AO10" s="21"/>
      <c r="AP10" s="21"/>
      <c r="AQ10" s="21"/>
      <c r="AR10" s="19"/>
      <c r="BE10" s="295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570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25</v>
      </c>
      <c r="AL11" s="21"/>
      <c r="AM11" s="21"/>
      <c r="AN11" s="26" t="s">
        <v>18</v>
      </c>
      <c r="AO11" s="21"/>
      <c r="AP11" s="21"/>
      <c r="AQ11" s="21"/>
      <c r="AR11" s="19"/>
      <c r="BE11" s="295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95"/>
      <c r="BS12" s="16" t="s">
        <v>6</v>
      </c>
    </row>
    <row r="13" spans="1:74" s="1" customFormat="1" ht="12" customHeight="1">
      <c r="B13" s="20"/>
      <c r="C13" s="21"/>
      <c r="D13" s="28" t="s">
        <v>26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30" t="s">
        <v>27</v>
      </c>
      <c r="AO13" s="21"/>
      <c r="AP13" s="21"/>
      <c r="AQ13" s="21"/>
      <c r="AR13" s="19"/>
      <c r="BE13" s="295"/>
      <c r="BS13" s="16" t="s">
        <v>6</v>
      </c>
    </row>
    <row r="14" spans="1:74" ht="12.75">
      <c r="B14" s="20"/>
      <c r="C14" s="21"/>
      <c r="D14" s="21"/>
      <c r="E14" s="300" t="s">
        <v>27</v>
      </c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28" t="s">
        <v>25</v>
      </c>
      <c r="AL14" s="21"/>
      <c r="AM14" s="21"/>
      <c r="AN14" s="30" t="s">
        <v>27</v>
      </c>
      <c r="AO14" s="21"/>
      <c r="AP14" s="21"/>
      <c r="AQ14" s="21"/>
      <c r="AR14" s="19"/>
      <c r="BE14" s="295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95"/>
      <c r="BS15" s="16" t="s">
        <v>4</v>
      </c>
    </row>
    <row r="16" spans="1:74" s="1" customFormat="1" ht="12" customHeight="1">
      <c r="B16" s="20"/>
      <c r="C16" s="21"/>
      <c r="D16" s="28" t="s">
        <v>28</v>
      </c>
      <c r="E16" s="21"/>
      <c r="F16" s="21"/>
      <c r="G16" s="21"/>
      <c r="H16" s="21"/>
      <c r="I16" s="21"/>
      <c r="J16" s="21" t="s">
        <v>599</v>
      </c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6" t="s">
        <v>18</v>
      </c>
      <c r="AO16" s="21"/>
      <c r="AP16" s="21"/>
      <c r="AQ16" s="21"/>
      <c r="AR16" s="19"/>
      <c r="BE16" s="295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29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25</v>
      </c>
      <c r="AL17" s="21"/>
      <c r="AM17" s="21"/>
      <c r="AN17" s="26" t="s">
        <v>18</v>
      </c>
      <c r="AO17" s="21"/>
      <c r="AP17" s="21"/>
      <c r="AQ17" s="21"/>
      <c r="AR17" s="19"/>
      <c r="BE17" s="295"/>
      <c r="BS17" s="16" t="s">
        <v>30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95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6" t="s">
        <v>18</v>
      </c>
      <c r="AO19" s="21"/>
      <c r="AP19" s="21"/>
      <c r="AQ19" s="21"/>
      <c r="AR19" s="19"/>
      <c r="BE19" s="295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25</v>
      </c>
      <c r="AL20" s="21"/>
      <c r="AM20" s="21"/>
      <c r="AN20" s="26" t="s">
        <v>18</v>
      </c>
      <c r="AO20" s="21"/>
      <c r="AP20" s="21"/>
      <c r="AQ20" s="21"/>
      <c r="AR20" s="19"/>
      <c r="BE20" s="295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95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95"/>
    </row>
    <row r="23" spans="1:71" s="1" customFormat="1" ht="47.25" customHeight="1">
      <c r="B23" s="20"/>
      <c r="C23" s="21"/>
      <c r="D23" s="21"/>
      <c r="E23" s="302" t="s">
        <v>33</v>
      </c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  <c r="AF23" s="302"/>
      <c r="AG23" s="302"/>
      <c r="AH23" s="302"/>
      <c r="AI23" s="302"/>
      <c r="AJ23" s="302"/>
      <c r="AK23" s="302"/>
      <c r="AL23" s="302"/>
      <c r="AM23" s="302"/>
      <c r="AN23" s="302"/>
      <c r="AO23" s="21"/>
      <c r="AP23" s="21"/>
      <c r="AQ23" s="21"/>
      <c r="AR23" s="19"/>
      <c r="BE23" s="295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95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95"/>
    </row>
    <row r="26" spans="1:71" s="2" customFormat="1" ht="25.9" customHeight="1">
      <c r="A26" s="33"/>
      <c r="B26" s="34"/>
      <c r="C26" s="35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3">
        <f>ROUND(AG54,2)</f>
        <v>0</v>
      </c>
      <c r="AL26" s="304"/>
      <c r="AM26" s="304"/>
      <c r="AN26" s="304"/>
      <c r="AO26" s="304"/>
      <c r="AP26" s="35"/>
      <c r="AQ26" s="35"/>
      <c r="AR26" s="38"/>
      <c r="BE26" s="295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95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05" t="s">
        <v>35</v>
      </c>
      <c r="M28" s="305"/>
      <c r="N28" s="305"/>
      <c r="O28" s="305"/>
      <c r="P28" s="305"/>
      <c r="Q28" s="35"/>
      <c r="R28" s="35"/>
      <c r="S28" s="35"/>
      <c r="T28" s="35"/>
      <c r="U28" s="35"/>
      <c r="V28" s="35"/>
      <c r="W28" s="305" t="s">
        <v>36</v>
      </c>
      <c r="X28" s="305"/>
      <c r="Y28" s="305"/>
      <c r="Z28" s="305"/>
      <c r="AA28" s="305"/>
      <c r="AB28" s="305"/>
      <c r="AC28" s="305"/>
      <c r="AD28" s="305"/>
      <c r="AE28" s="305"/>
      <c r="AF28" s="35"/>
      <c r="AG28" s="35"/>
      <c r="AH28" s="35"/>
      <c r="AI28" s="35"/>
      <c r="AJ28" s="35"/>
      <c r="AK28" s="305" t="s">
        <v>37</v>
      </c>
      <c r="AL28" s="305"/>
      <c r="AM28" s="305"/>
      <c r="AN28" s="305"/>
      <c r="AO28" s="305"/>
      <c r="AP28" s="35"/>
      <c r="AQ28" s="35"/>
      <c r="AR28" s="38"/>
      <c r="BE28" s="295"/>
    </row>
    <row r="29" spans="1:71" s="3" customFormat="1" ht="14.45" customHeight="1">
      <c r="B29" s="39"/>
      <c r="C29" s="40"/>
      <c r="D29" s="28" t="s">
        <v>38</v>
      </c>
      <c r="E29" s="40"/>
      <c r="F29" s="28" t="s">
        <v>39</v>
      </c>
      <c r="G29" s="40"/>
      <c r="H29" s="40"/>
      <c r="I29" s="40"/>
      <c r="J29" s="40"/>
      <c r="K29" s="40"/>
      <c r="L29" s="293">
        <v>0.21</v>
      </c>
      <c r="M29" s="292"/>
      <c r="N29" s="292"/>
      <c r="O29" s="292"/>
      <c r="P29" s="292"/>
      <c r="Q29" s="40"/>
      <c r="R29" s="40"/>
      <c r="S29" s="40"/>
      <c r="T29" s="40"/>
      <c r="U29" s="40"/>
      <c r="V29" s="40"/>
      <c r="W29" s="291">
        <f>ROUND(AZ54, 2)</f>
        <v>0</v>
      </c>
      <c r="X29" s="292"/>
      <c r="Y29" s="292"/>
      <c r="Z29" s="292"/>
      <c r="AA29" s="292"/>
      <c r="AB29" s="292"/>
      <c r="AC29" s="292"/>
      <c r="AD29" s="292"/>
      <c r="AE29" s="292"/>
      <c r="AF29" s="40"/>
      <c r="AG29" s="40"/>
      <c r="AH29" s="40"/>
      <c r="AI29" s="40"/>
      <c r="AJ29" s="40"/>
      <c r="AK29" s="291">
        <f>ROUND(AV54, 2)</f>
        <v>0</v>
      </c>
      <c r="AL29" s="292"/>
      <c r="AM29" s="292"/>
      <c r="AN29" s="292"/>
      <c r="AO29" s="292"/>
      <c r="AP29" s="40"/>
      <c r="AQ29" s="40"/>
      <c r="AR29" s="41"/>
      <c r="BE29" s="296"/>
    </row>
    <row r="30" spans="1:71" s="3" customFormat="1" ht="14.45" customHeight="1">
      <c r="B30" s="39"/>
      <c r="C30" s="40"/>
      <c r="D30" s="40"/>
      <c r="E30" s="40"/>
      <c r="F30" s="28" t="s">
        <v>40</v>
      </c>
      <c r="G30" s="40"/>
      <c r="H30" s="40"/>
      <c r="I30" s="40"/>
      <c r="J30" s="40"/>
      <c r="K30" s="40"/>
      <c r="L30" s="293">
        <v>0.15</v>
      </c>
      <c r="M30" s="292"/>
      <c r="N30" s="292"/>
      <c r="O30" s="292"/>
      <c r="P30" s="292"/>
      <c r="Q30" s="40"/>
      <c r="R30" s="40"/>
      <c r="S30" s="40"/>
      <c r="T30" s="40"/>
      <c r="U30" s="40"/>
      <c r="V30" s="40"/>
      <c r="W30" s="291">
        <f>ROUND(BA54, 2)</f>
        <v>0</v>
      </c>
      <c r="X30" s="292"/>
      <c r="Y30" s="292"/>
      <c r="Z30" s="292"/>
      <c r="AA30" s="292"/>
      <c r="AB30" s="292"/>
      <c r="AC30" s="292"/>
      <c r="AD30" s="292"/>
      <c r="AE30" s="292"/>
      <c r="AF30" s="40"/>
      <c r="AG30" s="40"/>
      <c r="AH30" s="40"/>
      <c r="AI30" s="40"/>
      <c r="AJ30" s="40"/>
      <c r="AK30" s="291">
        <f>ROUND(AW54, 2)</f>
        <v>0</v>
      </c>
      <c r="AL30" s="292"/>
      <c r="AM30" s="292"/>
      <c r="AN30" s="292"/>
      <c r="AO30" s="292"/>
      <c r="AP30" s="40"/>
      <c r="AQ30" s="40"/>
      <c r="AR30" s="41"/>
      <c r="BE30" s="296"/>
    </row>
    <row r="31" spans="1:71" s="3" customFormat="1" ht="14.45" hidden="1" customHeight="1">
      <c r="B31" s="39"/>
      <c r="C31" s="40"/>
      <c r="D31" s="40"/>
      <c r="E31" s="40"/>
      <c r="F31" s="28" t="s">
        <v>41</v>
      </c>
      <c r="G31" s="40"/>
      <c r="H31" s="40"/>
      <c r="I31" s="40"/>
      <c r="J31" s="40"/>
      <c r="K31" s="40"/>
      <c r="L31" s="293">
        <v>0.21</v>
      </c>
      <c r="M31" s="292"/>
      <c r="N31" s="292"/>
      <c r="O31" s="292"/>
      <c r="P31" s="292"/>
      <c r="Q31" s="40"/>
      <c r="R31" s="40"/>
      <c r="S31" s="40"/>
      <c r="T31" s="40"/>
      <c r="U31" s="40"/>
      <c r="V31" s="40"/>
      <c r="W31" s="291">
        <f>ROUND(BB54, 2)</f>
        <v>0</v>
      </c>
      <c r="X31" s="292"/>
      <c r="Y31" s="292"/>
      <c r="Z31" s="292"/>
      <c r="AA31" s="292"/>
      <c r="AB31" s="292"/>
      <c r="AC31" s="292"/>
      <c r="AD31" s="292"/>
      <c r="AE31" s="292"/>
      <c r="AF31" s="40"/>
      <c r="AG31" s="40"/>
      <c r="AH31" s="40"/>
      <c r="AI31" s="40"/>
      <c r="AJ31" s="40"/>
      <c r="AK31" s="291">
        <v>0</v>
      </c>
      <c r="AL31" s="292"/>
      <c r="AM31" s="292"/>
      <c r="AN31" s="292"/>
      <c r="AO31" s="292"/>
      <c r="AP31" s="40"/>
      <c r="AQ31" s="40"/>
      <c r="AR31" s="41"/>
      <c r="BE31" s="296"/>
    </row>
    <row r="32" spans="1:71" s="3" customFormat="1" ht="14.45" hidden="1" customHeight="1">
      <c r="B32" s="39"/>
      <c r="C32" s="40"/>
      <c r="D32" s="40"/>
      <c r="E32" s="40"/>
      <c r="F32" s="28" t="s">
        <v>42</v>
      </c>
      <c r="G32" s="40"/>
      <c r="H32" s="40"/>
      <c r="I32" s="40"/>
      <c r="J32" s="40"/>
      <c r="K32" s="40"/>
      <c r="L32" s="293">
        <v>0.15</v>
      </c>
      <c r="M32" s="292"/>
      <c r="N32" s="292"/>
      <c r="O32" s="292"/>
      <c r="P32" s="292"/>
      <c r="Q32" s="40"/>
      <c r="R32" s="40"/>
      <c r="S32" s="40"/>
      <c r="T32" s="40"/>
      <c r="U32" s="40"/>
      <c r="V32" s="40"/>
      <c r="W32" s="291">
        <f>ROUND(BC54, 2)</f>
        <v>0</v>
      </c>
      <c r="X32" s="292"/>
      <c r="Y32" s="292"/>
      <c r="Z32" s="292"/>
      <c r="AA32" s="292"/>
      <c r="AB32" s="292"/>
      <c r="AC32" s="292"/>
      <c r="AD32" s="292"/>
      <c r="AE32" s="292"/>
      <c r="AF32" s="40"/>
      <c r="AG32" s="40"/>
      <c r="AH32" s="40"/>
      <c r="AI32" s="40"/>
      <c r="AJ32" s="40"/>
      <c r="AK32" s="291">
        <v>0</v>
      </c>
      <c r="AL32" s="292"/>
      <c r="AM32" s="292"/>
      <c r="AN32" s="292"/>
      <c r="AO32" s="292"/>
      <c r="AP32" s="40"/>
      <c r="AQ32" s="40"/>
      <c r="AR32" s="41"/>
      <c r="BE32" s="296"/>
    </row>
    <row r="33" spans="1:57" s="3" customFormat="1" ht="14.45" hidden="1" customHeight="1">
      <c r="B33" s="39"/>
      <c r="C33" s="40"/>
      <c r="D33" s="40"/>
      <c r="E33" s="40"/>
      <c r="F33" s="28" t="s">
        <v>43</v>
      </c>
      <c r="G33" s="40"/>
      <c r="H33" s="40"/>
      <c r="I33" s="40"/>
      <c r="J33" s="40"/>
      <c r="K33" s="40"/>
      <c r="L33" s="293">
        <v>0</v>
      </c>
      <c r="M33" s="292"/>
      <c r="N33" s="292"/>
      <c r="O33" s="292"/>
      <c r="P33" s="292"/>
      <c r="Q33" s="40"/>
      <c r="R33" s="40"/>
      <c r="S33" s="40"/>
      <c r="T33" s="40"/>
      <c r="U33" s="40"/>
      <c r="V33" s="40"/>
      <c r="W33" s="291">
        <f>ROUND(BD54, 2)</f>
        <v>0</v>
      </c>
      <c r="X33" s="292"/>
      <c r="Y33" s="292"/>
      <c r="Z33" s="292"/>
      <c r="AA33" s="292"/>
      <c r="AB33" s="292"/>
      <c r="AC33" s="292"/>
      <c r="AD33" s="292"/>
      <c r="AE33" s="292"/>
      <c r="AF33" s="40"/>
      <c r="AG33" s="40"/>
      <c r="AH33" s="40"/>
      <c r="AI33" s="40"/>
      <c r="AJ33" s="40"/>
      <c r="AK33" s="291">
        <v>0</v>
      </c>
      <c r="AL33" s="292"/>
      <c r="AM33" s="292"/>
      <c r="AN33" s="292"/>
      <c r="AO33" s="292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44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45</v>
      </c>
      <c r="U35" s="44"/>
      <c r="V35" s="44"/>
      <c r="W35" s="44"/>
      <c r="X35" s="327" t="s">
        <v>46</v>
      </c>
      <c r="Y35" s="328"/>
      <c r="Z35" s="328"/>
      <c r="AA35" s="328"/>
      <c r="AB35" s="328"/>
      <c r="AC35" s="44"/>
      <c r="AD35" s="44"/>
      <c r="AE35" s="44"/>
      <c r="AF35" s="44"/>
      <c r="AG35" s="44"/>
      <c r="AH35" s="44"/>
      <c r="AI35" s="44"/>
      <c r="AJ35" s="44"/>
      <c r="AK35" s="329">
        <f>SUM(AK26:AK33)</f>
        <v>0</v>
      </c>
      <c r="AL35" s="328"/>
      <c r="AM35" s="328"/>
      <c r="AN35" s="328"/>
      <c r="AO35" s="330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47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>
        <f>K5</f>
        <v>0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16" t="str">
        <f>K6</f>
        <v>Staveb.úpravy administrativního domu K.H.Máchy 1275, Sokolov - S01 Zateplení vrchní části stavby</v>
      </c>
      <c r="M45" s="317"/>
      <c r="N45" s="317"/>
      <c r="O45" s="317"/>
      <c r="P45" s="317"/>
      <c r="Q45" s="317"/>
      <c r="R45" s="317"/>
      <c r="S45" s="317"/>
      <c r="T45" s="317"/>
      <c r="U45" s="317"/>
      <c r="V45" s="317"/>
      <c r="W45" s="317"/>
      <c r="X45" s="317"/>
      <c r="Y45" s="317"/>
      <c r="Z45" s="317"/>
      <c r="AA45" s="317"/>
      <c r="AB45" s="317"/>
      <c r="AC45" s="317"/>
      <c r="AD45" s="317"/>
      <c r="AE45" s="317"/>
      <c r="AF45" s="317"/>
      <c r="AG45" s="317"/>
      <c r="AH45" s="317"/>
      <c r="AI45" s="317"/>
      <c r="AJ45" s="317"/>
      <c r="AK45" s="317"/>
      <c r="AL45" s="317"/>
      <c r="AM45" s="317"/>
      <c r="AN45" s="317"/>
      <c r="AO45" s="317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20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Sokolov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22</v>
      </c>
      <c r="AJ47" s="35"/>
      <c r="AK47" s="35"/>
      <c r="AL47" s="35"/>
      <c r="AM47" s="318" t="str">
        <f>IF(AN8= "","",AN8)</f>
        <v/>
      </c>
      <c r="AN47" s="318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>
      <c r="A49" s="33"/>
      <c r="B49" s="34"/>
      <c r="C49" s="28" t="s">
        <v>23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Město Sokolov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597</v>
      </c>
      <c r="AJ49" s="35"/>
      <c r="AK49" s="35"/>
      <c r="AL49" s="35"/>
      <c r="AM49" s="319" t="str">
        <f>IF(E17="","",E17)</f>
        <v xml:space="preserve"> </v>
      </c>
      <c r="AN49" s="320"/>
      <c r="AO49" s="320"/>
      <c r="AP49" s="320"/>
      <c r="AQ49" s="35"/>
      <c r="AR49" s="38"/>
      <c r="AS49" s="321" t="s">
        <v>48</v>
      </c>
      <c r="AT49" s="322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26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31</v>
      </c>
      <c r="AJ50" s="35"/>
      <c r="AK50" s="35"/>
      <c r="AL50" s="35"/>
      <c r="AM50" s="319" t="str">
        <f>IF(E20="","",E20)</f>
        <v xml:space="preserve"> </v>
      </c>
      <c r="AN50" s="320"/>
      <c r="AO50" s="320"/>
      <c r="AP50" s="320"/>
      <c r="AQ50" s="35"/>
      <c r="AR50" s="38"/>
      <c r="AS50" s="323"/>
      <c r="AT50" s="324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5"/>
      <c r="AT51" s="326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12" t="s">
        <v>49</v>
      </c>
      <c r="D52" s="313"/>
      <c r="E52" s="313"/>
      <c r="F52" s="313"/>
      <c r="G52" s="313"/>
      <c r="H52" s="65"/>
      <c r="I52" s="314" t="s">
        <v>50</v>
      </c>
      <c r="J52" s="313"/>
      <c r="K52" s="313"/>
      <c r="L52" s="313"/>
      <c r="M52" s="313"/>
      <c r="N52" s="313"/>
      <c r="O52" s="313"/>
      <c r="P52" s="313"/>
      <c r="Q52" s="313"/>
      <c r="R52" s="313"/>
      <c r="S52" s="313"/>
      <c r="T52" s="313"/>
      <c r="U52" s="313"/>
      <c r="V52" s="313"/>
      <c r="W52" s="313"/>
      <c r="X52" s="313"/>
      <c r="Y52" s="313"/>
      <c r="Z52" s="313"/>
      <c r="AA52" s="313"/>
      <c r="AB52" s="313"/>
      <c r="AC52" s="313"/>
      <c r="AD52" s="313"/>
      <c r="AE52" s="313"/>
      <c r="AF52" s="313"/>
      <c r="AG52" s="315" t="s">
        <v>51</v>
      </c>
      <c r="AH52" s="313"/>
      <c r="AI52" s="313"/>
      <c r="AJ52" s="313"/>
      <c r="AK52" s="313"/>
      <c r="AL52" s="313"/>
      <c r="AM52" s="313"/>
      <c r="AN52" s="314" t="s">
        <v>52</v>
      </c>
      <c r="AO52" s="313"/>
      <c r="AP52" s="313"/>
      <c r="AQ52" s="66" t="s">
        <v>53</v>
      </c>
      <c r="AR52" s="38"/>
      <c r="AS52" s="67" t="s">
        <v>54</v>
      </c>
      <c r="AT52" s="68" t="s">
        <v>55</v>
      </c>
      <c r="AU52" s="68" t="s">
        <v>56</v>
      </c>
      <c r="AV52" s="68" t="s">
        <v>57</v>
      </c>
      <c r="AW52" s="68" t="s">
        <v>58</v>
      </c>
      <c r="AX52" s="68" t="s">
        <v>59</v>
      </c>
      <c r="AY52" s="68" t="s">
        <v>60</v>
      </c>
      <c r="AZ52" s="68" t="s">
        <v>61</v>
      </c>
      <c r="BA52" s="68" t="s">
        <v>62</v>
      </c>
      <c r="BB52" s="68" t="s">
        <v>63</v>
      </c>
      <c r="BC52" s="68" t="s">
        <v>64</v>
      </c>
      <c r="BD52" s="69" t="s">
        <v>65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66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09">
        <f>ROUND(AG55,2)</f>
        <v>0</v>
      </c>
      <c r="AH54" s="309"/>
      <c r="AI54" s="309"/>
      <c r="AJ54" s="309"/>
      <c r="AK54" s="309"/>
      <c r="AL54" s="309"/>
      <c r="AM54" s="309"/>
      <c r="AN54" s="310">
        <f>SUM(AG54,AT54)</f>
        <v>0</v>
      </c>
      <c r="AO54" s="310"/>
      <c r="AP54" s="310"/>
      <c r="AQ54" s="77" t="s">
        <v>18</v>
      </c>
      <c r="AR54" s="78"/>
      <c r="AS54" s="79">
        <f>ROUND(AS55,2)</f>
        <v>0</v>
      </c>
      <c r="AT54" s="80">
        <f>ROUND(SUM(AV54:AW54),2)</f>
        <v>0</v>
      </c>
      <c r="AU54" s="81">
        <f>ROUND(AU55,5)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ROUND(AZ55,2)</f>
        <v>0</v>
      </c>
      <c r="BA54" s="80">
        <f>ROUND(BA55,2)</f>
        <v>0</v>
      </c>
      <c r="BB54" s="80">
        <f>ROUND(BB55,2)</f>
        <v>0</v>
      </c>
      <c r="BC54" s="80">
        <f>ROUND(BC55,2)</f>
        <v>0</v>
      </c>
      <c r="BD54" s="82">
        <f>ROUND(BD55,2)</f>
        <v>0</v>
      </c>
      <c r="BS54" s="83" t="s">
        <v>67</v>
      </c>
      <c r="BT54" s="83" t="s">
        <v>68</v>
      </c>
      <c r="BU54" s="84" t="s">
        <v>69</v>
      </c>
      <c r="BV54" s="83" t="s">
        <v>14</v>
      </c>
      <c r="BW54" s="83" t="s">
        <v>5</v>
      </c>
      <c r="BX54" s="83" t="s">
        <v>70</v>
      </c>
      <c r="CL54" s="83" t="s">
        <v>18</v>
      </c>
    </row>
    <row r="55" spans="1:91" s="7" customFormat="1" ht="16.5" customHeight="1">
      <c r="A55" s="85" t="s">
        <v>71</v>
      </c>
      <c r="B55" s="86"/>
      <c r="C55" s="87"/>
      <c r="D55" s="308" t="s">
        <v>72</v>
      </c>
      <c r="E55" s="308"/>
      <c r="F55" s="308"/>
      <c r="G55" s="308"/>
      <c r="H55" s="308"/>
      <c r="I55" s="88"/>
      <c r="J55" s="308" t="s">
        <v>73</v>
      </c>
      <c r="K55" s="308"/>
      <c r="L55" s="308"/>
      <c r="M55" s="308"/>
      <c r="N55" s="308"/>
      <c r="O55" s="308"/>
      <c r="P55" s="308"/>
      <c r="Q55" s="308"/>
      <c r="R55" s="308"/>
      <c r="S55" s="308"/>
      <c r="T55" s="308"/>
      <c r="U55" s="308"/>
      <c r="V55" s="308"/>
      <c r="W55" s="308"/>
      <c r="X55" s="308"/>
      <c r="Y55" s="308"/>
      <c r="Z55" s="308"/>
      <c r="AA55" s="308"/>
      <c r="AB55" s="308"/>
      <c r="AC55" s="308"/>
      <c r="AD55" s="308"/>
      <c r="AE55" s="308"/>
      <c r="AF55" s="308"/>
      <c r="AG55" s="306">
        <f>'Objekt2 - Zakazka'!J30</f>
        <v>0</v>
      </c>
      <c r="AH55" s="307"/>
      <c r="AI55" s="307"/>
      <c r="AJ55" s="307"/>
      <c r="AK55" s="307"/>
      <c r="AL55" s="307"/>
      <c r="AM55" s="307"/>
      <c r="AN55" s="306">
        <f>SUM(AG55,AT55)</f>
        <v>0</v>
      </c>
      <c r="AO55" s="307"/>
      <c r="AP55" s="307"/>
      <c r="AQ55" s="89" t="s">
        <v>74</v>
      </c>
      <c r="AR55" s="90"/>
      <c r="AS55" s="91">
        <v>0</v>
      </c>
      <c r="AT55" s="92">
        <f>ROUND(SUM(AV55:AW55),2)</f>
        <v>0</v>
      </c>
      <c r="AU55" s="93">
        <f>'Objekt2 - Zakazka'!P94</f>
        <v>0</v>
      </c>
      <c r="AV55" s="92">
        <f>'Objekt2 - Zakazka'!J33</f>
        <v>0</v>
      </c>
      <c r="AW55" s="92">
        <f>'Objekt2 - Zakazka'!J34</f>
        <v>0</v>
      </c>
      <c r="AX55" s="92">
        <f>'Objekt2 - Zakazka'!J35</f>
        <v>0</v>
      </c>
      <c r="AY55" s="92">
        <f>'Objekt2 - Zakazka'!J36</f>
        <v>0</v>
      </c>
      <c r="AZ55" s="92">
        <f>'Objekt2 - Zakazka'!F33</f>
        <v>0</v>
      </c>
      <c r="BA55" s="92">
        <f>'Objekt2 - Zakazka'!F34</f>
        <v>0</v>
      </c>
      <c r="BB55" s="92">
        <f>'Objekt2 - Zakazka'!F35</f>
        <v>0</v>
      </c>
      <c r="BC55" s="92">
        <f>'Objekt2 - Zakazka'!F36</f>
        <v>0</v>
      </c>
      <c r="BD55" s="94">
        <f>'Objekt2 - Zakazka'!F37</f>
        <v>0</v>
      </c>
      <c r="BT55" s="95" t="s">
        <v>75</v>
      </c>
      <c r="BV55" s="95" t="s">
        <v>14</v>
      </c>
      <c r="BW55" s="95" t="s">
        <v>76</v>
      </c>
      <c r="BX55" s="95" t="s">
        <v>5</v>
      </c>
      <c r="CL55" s="95" t="s">
        <v>18</v>
      </c>
      <c r="CM55" s="95" t="s">
        <v>77</v>
      </c>
    </row>
    <row r="56" spans="1:91" s="2" customFormat="1" ht="30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8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pans="1:91" s="2" customFormat="1" ht="6.95" customHeight="1">
      <c r="A57" s="33"/>
      <c r="B57" s="46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38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sheetProtection password="CC64" sheet="1" objects="1" scenarios="1" formatColumns="0" formatRows="0"/>
  <mergeCells count="42"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AN55:AP55"/>
    <mergeCell ref="AG55:AM55"/>
    <mergeCell ref="D55:H55"/>
    <mergeCell ref="J55:AF55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55" location="'Objekt2 - Zakazka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7"/>
  <sheetViews>
    <sheetView showGridLines="0" topLeftCell="A80" zoomScale="85" zoomScaleNormal="85" workbookViewId="0">
      <selection activeCell="I99" sqref="I9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AT2" s="16" t="s">
        <v>76</v>
      </c>
    </row>
    <row r="3" spans="1:46" s="1" customFormat="1" ht="6.95" customHeight="1">
      <c r="B3" s="96"/>
      <c r="C3" s="97"/>
      <c r="D3" s="97"/>
      <c r="E3" s="97"/>
      <c r="F3" s="97"/>
      <c r="G3" s="97"/>
      <c r="H3" s="97"/>
      <c r="I3" s="97"/>
      <c r="J3" s="97"/>
      <c r="K3" s="97"/>
      <c r="L3" s="19"/>
      <c r="AT3" s="16" t="s">
        <v>77</v>
      </c>
    </row>
    <row r="4" spans="1:46" s="1" customFormat="1" ht="24.95" customHeight="1">
      <c r="B4" s="19"/>
      <c r="D4" s="98" t="s">
        <v>78</v>
      </c>
      <c r="L4" s="19"/>
      <c r="M4" s="99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0" t="s">
        <v>16</v>
      </c>
      <c r="L6" s="19"/>
    </row>
    <row r="7" spans="1:46" s="1" customFormat="1" ht="16.5" customHeight="1">
      <c r="B7" s="19"/>
      <c r="E7" s="334" t="str">
        <f>'Rekapitulace stavby'!K6</f>
        <v>Staveb.úpravy administrativního domu K.H.Máchy 1275, Sokolov - S01 Zateplení vrchní části stavby</v>
      </c>
      <c r="F7" s="335"/>
      <c r="G7" s="335"/>
      <c r="H7" s="335"/>
      <c r="L7" s="19"/>
    </row>
    <row r="8" spans="1:46" s="2" customFormat="1" ht="12" customHeight="1">
      <c r="A8" s="33"/>
      <c r="B8" s="38"/>
      <c r="C8" s="33"/>
      <c r="D8" s="100" t="s">
        <v>79</v>
      </c>
      <c r="E8" s="33"/>
      <c r="F8" s="33"/>
      <c r="G8" s="33"/>
      <c r="H8" s="33"/>
      <c r="I8" s="33"/>
      <c r="J8" s="33"/>
      <c r="K8" s="33"/>
      <c r="L8" s="101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36" t="s">
        <v>80</v>
      </c>
      <c r="F9" s="337"/>
      <c r="G9" s="337"/>
      <c r="H9" s="337"/>
      <c r="I9" s="33"/>
      <c r="J9" s="33"/>
      <c r="K9" s="33"/>
      <c r="L9" s="101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1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0" t="s">
        <v>17</v>
      </c>
      <c r="E11" s="33"/>
      <c r="F11" s="102" t="s">
        <v>18</v>
      </c>
      <c r="G11" s="33"/>
      <c r="H11" s="33"/>
      <c r="I11" s="100" t="s">
        <v>19</v>
      </c>
      <c r="J11" s="102" t="s">
        <v>18</v>
      </c>
      <c r="K11" s="33"/>
      <c r="L11" s="101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0" t="s">
        <v>20</v>
      </c>
      <c r="E12" s="33"/>
      <c r="F12" s="102" t="s">
        <v>29</v>
      </c>
      <c r="G12" s="33"/>
      <c r="H12" s="33"/>
      <c r="I12" s="100" t="s">
        <v>22</v>
      </c>
      <c r="J12" s="103">
        <f>'Rekapitulace stavby'!AN8</f>
        <v>0</v>
      </c>
      <c r="K12" s="33"/>
      <c r="L12" s="101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1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0" t="s">
        <v>23</v>
      </c>
      <c r="E14" s="33"/>
      <c r="F14" s="33"/>
      <c r="G14" s="33"/>
      <c r="H14" s="33"/>
      <c r="I14" s="100" t="s">
        <v>24</v>
      </c>
      <c r="J14" s="102" t="str">
        <f>IF('Rekapitulace stavby'!AN10="","",'Rekapitulace stavby'!AN10)</f>
        <v/>
      </c>
      <c r="K14" s="33"/>
      <c r="L14" s="101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tr">
        <f>IF('Rekapitulace stavby'!E11="","",'Rekapitulace stavby'!E11)</f>
        <v>Město Sokolov</v>
      </c>
      <c r="F15" s="33"/>
      <c r="G15" s="33"/>
      <c r="H15" s="33"/>
      <c r="I15" s="100" t="s">
        <v>25</v>
      </c>
      <c r="J15" s="102" t="str">
        <f>IF('Rekapitulace stavby'!AN11="","",'Rekapitulace stavby'!AN11)</f>
        <v/>
      </c>
      <c r="K15" s="33"/>
      <c r="L15" s="101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1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0" t="s">
        <v>26</v>
      </c>
      <c r="E17" s="33"/>
      <c r="F17" s="33"/>
      <c r="G17" s="33"/>
      <c r="H17" s="33"/>
      <c r="I17" s="100" t="s">
        <v>24</v>
      </c>
      <c r="J17" s="29" t="str">
        <f>'Rekapitulace stavby'!AN13</f>
        <v>Vyplň údaj</v>
      </c>
      <c r="K17" s="33"/>
      <c r="L17" s="101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38" t="str">
        <f>'Rekapitulace stavby'!E14</f>
        <v>Vyplň údaj</v>
      </c>
      <c r="F18" s="339"/>
      <c r="G18" s="339"/>
      <c r="H18" s="339"/>
      <c r="I18" s="100" t="s">
        <v>25</v>
      </c>
      <c r="J18" s="29" t="str">
        <f>'Rekapitulace stavby'!AN14</f>
        <v>Vyplň údaj</v>
      </c>
      <c r="K18" s="33"/>
      <c r="L18" s="101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1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0" t="s">
        <v>28</v>
      </c>
      <c r="E20" s="33"/>
      <c r="F20" s="33"/>
      <c r="G20" s="33"/>
      <c r="H20" s="33"/>
      <c r="I20" s="100" t="s">
        <v>24</v>
      </c>
      <c r="J20" s="102" t="str">
        <f>IF('Rekapitulace stavby'!AN16="","",'Rekapitulace stavby'!AN16)</f>
        <v/>
      </c>
      <c r="K20" s="33"/>
      <c r="L20" s="101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tr">
        <f>IF('Rekapitulace stavby'!E17="","",'Rekapitulace stavby'!E17)</f>
        <v xml:space="preserve"> </v>
      </c>
      <c r="F21" s="33"/>
      <c r="G21" s="33"/>
      <c r="H21" s="33"/>
      <c r="I21" s="100" t="s">
        <v>25</v>
      </c>
      <c r="J21" s="102" t="str">
        <f>IF('Rekapitulace stavby'!AN17="","",'Rekapitulace stavby'!AN17)</f>
        <v/>
      </c>
      <c r="K21" s="33"/>
      <c r="L21" s="101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1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0" t="s">
        <v>31</v>
      </c>
      <c r="E23" s="33"/>
      <c r="F23" s="33"/>
      <c r="G23" s="33"/>
      <c r="H23" s="33"/>
      <c r="I23" s="100" t="s">
        <v>24</v>
      </c>
      <c r="J23" s="102" t="str">
        <f>IF('Rekapitulace stavby'!AN19="","",'Rekapitulace stavby'!AN19)</f>
        <v/>
      </c>
      <c r="K23" s="33"/>
      <c r="L23" s="101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00" t="s">
        <v>25</v>
      </c>
      <c r="J24" s="102" t="str">
        <f>IF('Rekapitulace stavby'!AN20="","",'Rekapitulace stavby'!AN20)</f>
        <v/>
      </c>
      <c r="K24" s="33"/>
      <c r="L24" s="101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1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0" t="s">
        <v>32</v>
      </c>
      <c r="E26" s="33"/>
      <c r="F26" s="33"/>
      <c r="G26" s="33"/>
      <c r="H26" s="33"/>
      <c r="I26" s="33"/>
      <c r="J26" s="33"/>
      <c r="K26" s="33"/>
      <c r="L26" s="101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4"/>
      <c r="B27" s="105"/>
      <c r="C27" s="104"/>
      <c r="D27" s="104"/>
      <c r="E27" s="340" t="s">
        <v>18</v>
      </c>
      <c r="F27" s="340"/>
      <c r="G27" s="340"/>
      <c r="H27" s="340"/>
      <c r="I27" s="104"/>
      <c r="J27" s="104"/>
      <c r="K27" s="104"/>
      <c r="L27" s="106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1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07"/>
      <c r="E29" s="107"/>
      <c r="F29" s="107"/>
      <c r="G29" s="107"/>
      <c r="H29" s="107"/>
      <c r="I29" s="107"/>
      <c r="J29" s="107"/>
      <c r="K29" s="107"/>
      <c r="L29" s="101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08" t="s">
        <v>34</v>
      </c>
      <c r="E30" s="33"/>
      <c r="F30" s="33"/>
      <c r="G30" s="33"/>
      <c r="H30" s="33"/>
      <c r="I30" s="33"/>
      <c r="J30" s="109">
        <f>ROUND(J94, 2)</f>
        <v>0</v>
      </c>
      <c r="K30" s="33"/>
      <c r="L30" s="101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07"/>
      <c r="E31" s="107"/>
      <c r="F31" s="107"/>
      <c r="G31" s="107"/>
      <c r="H31" s="107"/>
      <c r="I31" s="107"/>
      <c r="J31" s="107"/>
      <c r="K31" s="107"/>
      <c r="L31" s="101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0" t="s">
        <v>36</v>
      </c>
      <c r="G32" s="33"/>
      <c r="H32" s="33"/>
      <c r="I32" s="110" t="s">
        <v>35</v>
      </c>
      <c r="J32" s="110" t="s">
        <v>37</v>
      </c>
      <c r="K32" s="33"/>
      <c r="L32" s="101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1" t="s">
        <v>38</v>
      </c>
      <c r="E33" s="100" t="s">
        <v>39</v>
      </c>
      <c r="F33" s="112">
        <f>ROUND((SUM(BE94:BE216)),  2)</f>
        <v>0</v>
      </c>
      <c r="G33" s="33"/>
      <c r="H33" s="33"/>
      <c r="I33" s="113">
        <v>0.21</v>
      </c>
      <c r="J33" s="112">
        <f>ROUND(((SUM(BE94:BE216))*I33),  2)</f>
        <v>0</v>
      </c>
      <c r="K33" s="33"/>
      <c r="L33" s="101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0" t="s">
        <v>40</v>
      </c>
      <c r="F34" s="112">
        <f>ROUND((SUM(BF94:BF216)),  2)</f>
        <v>0</v>
      </c>
      <c r="G34" s="33"/>
      <c r="H34" s="33"/>
      <c r="I34" s="113">
        <v>0.15</v>
      </c>
      <c r="J34" s="112">
        <f>ROUND(((SUM(BF94:BF216))*I34),  2)</f>
        <v>0</v>
      </c>
      <c r="K34" s="33"/>
      <c r="L34" s="101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0" t="s">
        <v>41</v>
      </c>
      <c r="F35" s="112">
        <f>ROUND((SUM(BG94:BG216)),  2)</f>
        <v>0</v>
      </c>
      <c r="G35" s="33"/>
      <c r="H35" s="33"/>
      <c r="I35" s="113">
        <v>0.21</v>
      </c>
      <c r="J35" s="112">
        <f>0</f>
        <v>0</v>
      </c>
      <c r="K35" s="33"/>
      <c r="L35" s="101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0" t="s">
        <v>42</v>
      </c>
      <c r="F36" s="112">
        <f>ROUND((SUM(BH94:BH216)),  2)</f>
        <v>0</v>
      </c>
      <c r="G36" s="33"/>
      <c r="H36" s="33"/>
      <c r="I36" s="113">
        <v>0.15</v>
      </c>
      <c r="J36" s="112">
        <f>0</f>
        <v>0</v>
      </c>
      <c r="K36" s="33"/>
      <c r="L36" s="101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0" t="s">
        <v>43</v>
      </c>
      <c r="F37" s="112">
        <f>ROUND((SUM(BI94:BI216)),  2)</f>
        <v>0</v>
      </c>
      <c r="G37" s="33"/>
      <c r="H37" s="33"/>
      <c r="I37" s="113">
        <v>0</v>
      </c>
      <c r="J37" s="112">
        <f>0</f>
        <v>0</v>
      </c>
      <c r="K37" s="33"/>
      <c r="L37" s="101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1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4"/>
      <c r="D39" s="115" t="s">
        <v>44</v>
      </c>
      <c r="E39" s="116"/>
      <c r="F39" s="116"/>
      <c r="G39" s="117" t="s">
        <v>45</v>
      </c>
      <c r="H39" s="118" t="s">
        <v>46</v>
      </c>
      <c r="I39" s="116"/>
      <c r="J39" s="119">
        <f>SUM(J30:J37)</f>
        <v>0</v>
      </c>
      <c r="K39" s="120"/>
      <c r="L39" s="101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1"/>
      <c r="C40" s="122"/>
      <c r="D40" s="122"/>
      <c r="E40" s="122"/>
      <c r="F40" s="122"/>
      <c r="G40" s="122"/>
      <c r="H40" s="122"/>
      <c r="I40" s="122"/>
      <c r="J40" s="122"/>
      <c r="K40" s="122"/>
      <c r="L40" s="101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3"/>
      <c r="C44" s="124"/>
      <c r="D44" s="124"/>
      <c r="E44" s="124"/>
      <c r="F44" s="124"/>
      <c r="G44" s="124"/>
      <c r="H44" s="124"/>
      <c r="I44" s="124"/>
      <c r="J44" s="124"/>
      <c r="K44" s="124"/>
      <c r="L44" s="101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81</v>
      </c>
      <c r="D45" s="35"/>
      <c r="E45" s="35"/>
      <c r="F45" s="35"/>
      <c r="G45" s="35"/>
      <c r="H45" s="35"/>
      <c r="I45" s="35"/>
      <c r="J45" s="35"/>
      <c r="K45" s="35"/>
      <c r="L45" s="101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1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1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32" t="str">
        <f>E7</f>
        <v>Staveb.úpravy administrativního domu K.H.Máchy 1275, Sokolov - S01 Zateplení vrchní části stavby</v>
      </c>
      <c r="F48" s="333"/>
      <c r="G48" s="333"/>
      <c r="H48" s="333"/>
      <c r="I48" s="35"/>
      <c r="J48" s="35"/>
      <c r="K48" s="35"/>
      <c r="L48" s="101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79</v>
      </c>
      <c r="D49" s="35"/>
      <c r="E49" s="35"/>
      <c r="F49" s="35"/>
      <c r="G49" s="35"/>
      <c r="H49" s="35"/>
      <c r="I49" s="35"/>
      <c r="J49" s="35"/>
      <c r="K49" s="35"/>
      <c r="L49" s="101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6" t="str">
        <f>E9</f>
        <v>Objekt2 - Zakazka</v>
      </c>
      <c r="F50" s="331"/>
      <c r="G50" s="331"/>
      <c r="H50" s="331"/>
      <c r="I50" s="35"/>
      <c r="J50" s="35"/>
      <c r="K50" s="35"/>
      <c r="L50" s="101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1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20</v>
      </c>
      <c r="D52" s="35"/>
      <c r="E52" s="35"/>
      <c r="F52" s="26" t="str">
        <f>F12</f>
        <v xml:space="preserve"> </v>
      </c>
      <c r="G52" s="35"/>
      <c r="H52" s="35"/>
      <c r="I52" s="28" t="s">
        <v>22</v>
      </c>
      <c r="J52" s="58">
        <f>IF(J12="","",J12)</f>
        <v>0</v>
      </c>
      <c r="K52" s="35"/>
      <c r="L52" s="101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1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23</v>
      </c>
      <c r="D54" s="35"/>
      <c r="E54" s="35"/>
      <c r="F54" s="26" t="str">
        <f>E15</f>
        <v>Město Sokolov</v>
      </c>
      <c r="G54" s="35"/>
      <c r="H54" s="35"/>
      <c r="I54" s="28" t="s">
        <v>28</v>
      </c>
      <c r="J54" s="31" t="str">
        <f>E21</f>
        <v xml:space="preserve"> </v>
      </c>
      <c r="K54" s="35"/>
      <c r="L54" s="101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26</v>
      </c>
      <c r="D55" s="35"/>
      <c r="E55" s="35"/>
      <c r="F55" s="26" t="str">
        <f>IF(E18="","",E18)</f>
        <v>Vyplň údaj</v>
      </c>
      <c r="G55" s="35"/>
      <c r="H55" s="35"/>
      <c r="I55" s="28" t="s">
        <v>31</v>
      </c>
      <c r="J55" s="31" t="str">
        <f>E24</f>
        <v xml:space="preserve"> </v>
      </c>
      <c r="K55" s="35"/>
      <c r="L55" s="101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1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5" t="s">
        <v>82</v>
      </c>
      <c r="D57" s="126"/>
      <c r="E57" s="126"/>
      <c r="F57" s="126"/>
      <c r="G57" s="126"/>
      <c r="H57" s="126"/>
      <c r="I57" s="126"/>
      <c r="J57" s="127" t="s">
        <v>83</v>
      </c>
      <c r="K57" s="126"/>
      <c r="L57" s="101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1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28" t="s">
        <v>66</v>
      </c>
      <c r="D59" s="35"/>
      <c r="E59" s="35"/>
      <c r="F59" s="35"/>
      <c r="G59" s="35"/>
      <c r="H59" s="35"/>
      <c r="I59" s="35"/>
      <c r="J59" s="76">
        <f>J94</f>
        <v>0</v>
      </c>
      <c r="K59" s="35"/>
      <c r="L59" s="101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84</v>
      </c>
    </row>
    <row r="60" spans="1:47" s="9" customFormat="1" ht="24.95" customHeight="1">
      <c r="B60" s="129"/>
      <c r="C60" s="130"/>
      <c r="D60" s="131" t="s">
        <v>85</v>
      </c>
      <c r="E60" s="132"/>
      <c r="F60" s="132"/>
      <c r="G60" s="132"/>
      <c r="H60" s="132"/>
      <c r="I60" s="132"/>
      <c r="J60" s="133">
        <f>J95</f>
        <v>0</v>
      </c>
      <c r="K60" s="130"/>
      <c r="L60" s="134"/>
    </row>
    <row r="61" spans="1:47" s="9" customFormat="1" ht="24.95" customHeight="1">
      <c r="B61" s="129"/>
      <c r="C61" s="130"/>
      <c r="D61" s="131" t="s">
        <v>86</v>
      </c>
      <c r="E61" s="132"/>
      <c r="F61" s="132"/>
      <c r="G61" s="132"/>
      <c r="H61" s="132"/>
      <c r="I61" s="132"/>
      <c r="J61" s="133">
        <f>J96</f>
        <v>0</v>
      </c>
      <c r="K61" s="130"/>
      <c r="L61" s="134"/>
    </row>
    <row r="62" spans="1:47" s="10" customFormat="1" ht="19.899999999999999" customHeight="1">
      <c r="B62" s="135"/>
      <c r="C62" s="136"/>
      <c r="D62" s="137" t="s">
        <v>87</v>
      </c>
      <c r="E62" s="138"/>
      <c r="F62" s="138"/>
      <c r="G62" s="138"/>
      <c r="H62" s="138"/>
      <c r="I62" s="138"/>
      <c r="J62" s="139">
        <f>J97</f>
        <v>0</v>
      </c>
      <c r="K62" s="136"/>
      <c r="L62" s="140"/>
    </row>
    <row r="63" spans="1:47" s="9" customFormat="1" ht="24.95" customHeight="1">
      <c r="B63" s="129"/>
      <c r="C63" s="130"/>
      <c r="D63" s="131" t="s">
        <v>88</v>
      </c>
      <c r="E63" s="132"/>
      <c r="F63" s="132"/>
      <c r="G63" s="132"/>
      <c r="H63" s="132"/>
      <c r="I63" s="132"/>
      <c r="J63" s="133">
        <f>J98</f>
        <v>0</v>
      </c>
      <c r="K63" s="130"/>
      <c r="L63" s="134"/>
    </row>
    <row r="64" spans="1:47" s="9" customFormat="1" ht="24.95" customHeight="1">
      <c r="B64" s="129"/>
      <c r="C64" s="130"/>
      <c r="D64" s="131" t="s">
        <v>89</v>
      </c>
      <c r="E64" s="132"/>
      <c r="F64" s="132"/>
      <c r="G64" s="132"/>
      <c r="H64" s="132"/>
      <c r="I64" s="132"/>
      <c r="J64" s="133">
        <f>J103</f>
        <v>0</v>
      </c>
      <c r="K64" s="130"/>
      <c r="L64" s="134"/>
    </row>
    <row r="65" spans="1:31" s="9" customFormat="1" ht="24.95" customHeight="1">
      <c r="B65" s="129"/>
      <c r="C65" s="130"/>
      <c r="D65" s="131" t="s">
        <v>90</v>
      </c>
      <c r="E65" s="132"/>
      <c r="F65" s="132"/>
      <c r="G65" s="132"/>
      <c r="H65" s="132"/>
      <c r="I65" s="132"/>
      <c r="J65" s="133">
        <f>J148</f>
        <v>0</v>
      </c>
      <c r="K65" s="130"/>
      <c r="L65" s="134"/>
    </row>
    <row r="66" spans="1:31" s="9" customFormat="1" ht="24.95" customHeight="1">
      <c r="B66" s="129"/>
      <c r="C66" s="130"/>
      <c r="D66" s="131" t="s">
        <v>91</v>
      </c>
      <c r="E66" s="132"/>
      <c r="F66" s="132"/>
      <c r="G66" s="132"/>
      <c r="H66" s="132"/>
      <c r="I66" s="132"/>
      <c r="J66" s="133">
        <f>J166</f>
        <v>0</v>
      </c>
      <c r="K66" s="130"/>
      <c r="L66" s="134"/>
    </row>
    <row r="67" spans="1:31" s="9" customFormat="1" ht="24.95" customHeight="1">
      <c r="B67" s="129"/>
      <c r="C67" s="130"/>
      <c r="D67" s="131" t="s">
        <v>92</v>
      </c>
      <c r="E67" s="132"/>
      <c r="F67" s="132"/>
      <c r="G67" s="132"/>
      <c r="H67" s="132"/>
      <c r="I67" s="132"/>
      <c r="J67" s="133">
        <f>J168</f>
        <v>0</v>
      </c>
      <c r="K67" s="130"/>
      <c r="L67" s="134"/>
    </row>
    <row r="68" spans="1:31" s="9" customFormat="1" ht="24.95" customHeight="1">
      <c r="B68" s="129"/>
      <c r="C68" s="130"/>
      <c r="D68" s="131" t="s">
        <v>93</v>
      </c>
      <c r="E68" s="132"/>
      <c r="F68" s="132"/>
      <c r="G68" s="132"/>
      <c r="H68" s="132"/>
      <c r="I68" s="132"/>
      <c r="J68" s="133">
        <f>J187</f>
        <v>0</v>
      </c>
      <c r="K68" s="130"/>
      <c r="L68" s="134"/>
    </row>
    <row r="69" spans="1:31" s="9" customFormat="1" ht="24.95" customHeight="1">
      <c r="B69" s="129"/>
      <c r="C69" s="130"/>
      <c r="D69" s="131" t="s">
        <v>94</v>
      </c>
      <c r="E69" s="132"/>
      <c r="F69" s="132"/>
      <c r="G69" s="132"/>
      <c r="H69" s="132"/>
      <c r="I69" s="132"/>
      <c r="J69" s="133">
        <f>J189</f>
        <v>0</v>
      </c>
      <c r="K69" s="130"/>
      <c r="L69" s="134"/>
    </row>
    <row r="70" spans="1:31" s="9" customFormat="1" ht="24.95" customHeight="1">
      <c r="B70" s="129"/>
      <c r="C70" s="130"/>
      <c r="D70" s="131" t="s">
        <v>95</v>
      </c>
      <c r="E70" s="132"/>
      <c r="F70" s="132"/>
      <c r="G70" s="132"/>
      <c r="H70" s="132"/>
      <c r="I70" s="132"/>
      <c r="J70" s="133">
        <f>J194</f>
        <v>0</v>
      </c>
      <c r="K70" s="130"/>
      <c r="L70" s="134"/>
    </row>
    <row r="71" spans="1:31" s="9" customFormat="1" ht="24.95" customHeight="1">
      <c r="B71" s="129"/>
      <c r="C71" s="130"/>
      <c r="D71" s="131" t="s">
        <v>96</v>
      </c>
      <c r="E71" s="132"/>
      <c r="F71" s="132"/>
      <c r="G71" s="132"/>
      <c r="H71" s="132"/>
      <c r="I71" s="132"/>
      <c r="J71" s="133">
        <f>J201</f>
        <v>0</v>
      </c>
      <c r="K71" s="130"/>
      <c r="L71" s="134"/>
    </row>
    <row r="72" spans="1:31" s="9" customFormat="1" ht="24.95" customHeight="1">
      <c r="B72" s="129"/>
      <c r="C72" s="130"/>
      <c r="D72" s="131" t="s">
        <v>97</v>
      </c>
      <c r="E72" s="132"/>
      <c r="F72" s="132"/>
      <c r="G72" s="132"/>
      <c r="H72" s="132"/>
      <c r="I72" s="132"/>
      <c r="J72" s="133">
        <f>J207</f>
        <v>0</v>
      </c>
      <c r="K72" s="130"/>
      <c r="L72" s="134"/>
    </row>
    <row r="73" spans="1:31" s="9" customFormat="1" ht="24.95" customHeight="1">
      <c r="B73" s="129"/>
      <c r="C73" s="130"/>
      <c r="D73" s="131" t="s">
        <v>98</v>
      </c>
      <c r="E73" s="132"/>
      <c r="F73" s="132"/>
      <c r="G73" s="132"/>
      <c r="H73" s="132"/>
      <c r="I73" s="132"/>
      <c r="J73" s="133">
        <f>J211</f>
        <v>0</v>
      </c>
      <c r="K73" s="130"/>
      <c r="L73" s="134"/>
    </row>
    <row r="74" spans="1:31" s="9" customFormat="1" ht="24.95" customHeight="1">
      <c r="B74" s="129"/>
      <c r="C74" s="130"/>
      <c r="D74" s="131" t="s">
        <v>99</v>
      </c>
      <c r="E74" s="132"/>
      <c r="F74" s="132"/>
      <c r="G74" s="132"/>
      <c r="H74" s="132"/>
      <c r="I74" s="132"/>
      <c r="J74" s="133">
        <f>J215</f>
        <v>0</v>
      </c>
      <c r="K74" s="130"/>
      <c r="L74" s="134"/>
    </row>
    <row r="75" spans="1:31" s="2" customFormat="1" ht="21.7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1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46"/>
      <c r="C76" s="47"/>
      <c r="D76" s="47"/>
      <c r="E76" s="47"/>
      <c r="F76" s="47"/>
      <c r="G76" s="47"/>
      <c r="H76" s="47"/>
      <c r="I76" s="47"/>
      <c r="J76" s="47"/>
      <c r="K76" s="47"/>
      <c r="L76" s="101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80" spans="1:31" s="2" customFormat="1" ht="6.95" customHeight="1">
      <c r="A80" s="33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101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3" s="2" customFormat="1" ht="24.95" customHeight="1">
      <c r="A81" s="33"/>
      <c r="B81" s="34"/>
      <c r="C81" s="22" t="s">
        <v>100</v>
      </c>
      <c r="D81" s="35"/>
      <c r="E81" s="35"/>
      <c r="F81" s="35"/>
      <c r="G81" s="35"/>
      <c r="H81" s="35"/>
      <c r="I81" s="35"/>
      <c r="J81" s="35"/>
      <c r="K81" s="35"/>
      <c r="L81" s="101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3" s="2" customFormat="1" ht="6.95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01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3" s="2" customFormat="1" ht="12" customHeight="1">
      <c r="A83" s="33"/>
      <c r="B83" s="34"/>
      <c r="C83" s="28" t="s">
        <v>16</v>
      </c>
      <c r="D83" s="35"/>
      <c r="E83" s="35"/>
      <c r="F83" s="35"/>
      <c r="G83" s="35"/>
      <c r="H83" s="35"/>
      <c r="I83" s="35"/>
      <c r="J83" s="35"/>
      <c r="K83" s="35"/>
      <c r="L83" s="101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3" s="2" customFormat="1" ht="16.5" customHeight="1">
      <c r="A84" s="33"/>
      <c r="B84" s="34"/>
      <c r="C84" s="35"/>
      <c r="D84" s="35"/>
      <c r="E84" s="332" t="str">
        <f>E7</f>
        <v>Staveb.úpravy administrativního domu K.H.Máchy 1275, Sokolov - S01 Zateplení vrchní části stavby</v>
      </c>
      <c r="F84" s="333"/>
      <c r="G84" s="333"/>
      <c r="H84" s="333"/>
      <c r="I84" s="35"/>
      <c r="J84" s="35"/>
      <c r="K84" s="35"/>
      <c r="L84" s="101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3" s="2" customFormat="1" ht="12" customHeight="1">
      <c r="A85" s="33"/>
      <c r="B85" s="34"/>
      <c r="C85" s="28" t="s">
        <v>79</v>
      </c>
      <c r="D85" s="35"/>
      <c r="E85" s="35"/>
      <c r="F85" s="35"/>
      <c r="G85" s="35"/>
      <c r="H85" s="35"/>
      <c r="I85" s="35"/>
      <c r="J85" s="35"/>
      <c r="K85" s="35"/>
      <c r="L85" s="101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3" s="2" customFormat="1" ht="16.5" customHeight="1">
      <c r="A86" s="33"/>
      <c r="B86" s="34"/>
      <c r="C86" s="35"/>
      <c r="D86" s="35"/>
      <c r="E86" s="316" t="str">
        <f>E9</f>
        <v>Objekt2 - Zakazka</v>
      </c>
      <c r="F86" s="331"/>
      <c r="G86" s="331"/>
      <c r="H86" s="331"/>
      <c r="I86" s="35"/>
      <c r="J86" s="35"/>
      <c r="K86" s="35"/>
      <c r="L86" s="101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3" s="2" customFormat="1" ht="6.95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01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3" s="2" customFormat="1" ht="12" customHeight="1">
      <c r="A88" s="33"/>
      <c r="B88" s="34"/>
      <c r="C88" s="28" t="s">
        <v>20</v>
      </c>
      <c r="D88" s="35"/>
      <c r="E88" s="35"/>
      <c r="F88" s="26" t="str">
        <f>F12</f>
        <v xml:space="preserve"> </v>
      </c>
      <c r="G88" s="35"/>
      <c r="H88" s="35"/>
      <c r="I88" s="28" t="s">
        <v>22</v>
      </c>
      <c r="J88" s="58">
        <f>IF(J12="","",J12)</f>
        <v>0</v>
      </c>
      <c r="K88" s="35"/>
      <c r="L88" s="101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3" s="2" customFormat="1" ht="6.95" customHeight="1">
      <c r="A89" s="33"/>
      <c r="B89" s="34"/>
      <c r="C89" s="35"/>
      <c r="D89" s="35"/>
      <c r="E89" s="35"/>
      <c r="F89" s="35"/>
      <c r="G89" s="35"/>
      <c r="H89" s="35"/>
      <c r="I89" s="35"/>
      <c r="J89" s="35"/>
      <c r="K89" s="35"/>
      <c r="L89" s="101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3" s="2" customFormat="1" ht="15.2" customHeight="1">
      <c r="A90" s="33"/>
      <c r="B90" s="34"/>
      <c r="C90" s="28" t="s">
        <v>23</v>
      </c>
      <c r="D90" s="35"/>
      <c r="E90" s="35"/>
      <c r="F90" s="26" t="str">
        <f>E15</f>
        <v>Město Sokolov</v>
      </c>
      <c r="G90" s="35"/>
      <c r="H90" s="35"/>
      <c r="I90" s="28" t="s">
        <v>28</v>
      </c>
      <c r="J90" s="31" t="str">
        <f>E21</f>
        <v xml:space="preserve"> </v>
      </c>
      <c r="K90" s="35"/>
      <c r="L90" s="101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63" s="2" customFormat="1" ht="15.2" customHeight="1">
      <c r="A91" s="33"/>
      <c r="B91" s="34"/>
      <c r="C91" s="28" t="s">
        <v>26</v>
      </c>
      <c r="D91" s="35"/>
      <c r="E91" s="35"/>
      <c r="F91" s="26" t="str">
        <f>IF(E18="","",E18)</f>
        <v>Vyplň údaj</v>
      </c>
      <c r="G91" s="35"/>
      <c r="H91" s="35"/>
      <c r="I91" s="28" t="s">
        <v>31</v>
      </c>
      <c r="J91" s="31" t="str">
        <f>E24</f>
        <v xml:space="preserve"> </v>
      </c>
      <c r="K91" s="35"/>
      <c r="L91" s="101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63" s="2" customFormat="1" ht="10.3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101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63" s="11" customFormat="1" ht="29.25" customHeight="1">
      <c r="A93" s="141"/>
      <c r="B93" s="142"/>
      <c r="C93" s="143" t="s">
        <v>101</v>
      </c>
      <c r="D93" s="144" t="s">
        <v>53</v>
      </c>
      <c r="E93" s="144" t="s">
        <v>49</v>
      </c>
      <c r="F93" s="144" t="s">
        <v>50</v>
      </c>
      <c r="G93" s="144" t="s">
        <v>102</v>
      </c>
      <c r="H93" s="144" t="s">
        <v>103</v>
      </c>
      <c r="I93" s="144" t="s">
        <v>104</v>
      </c>
      <c r="J93" s="144" t="s">
        <v>83</v>
      </c>
      <c r="K93" s="145" t="s">
        <v>105</v>
      </c>
      <c r="L93" s="146"/>
      <c r="M93" s="67" t="s">
        <v>18</v>
      </c>
      <c r="N93" s="68" t="s">
        <v>38</v>
      </c>
      <c r="O93" s="68" t="s">
        <v>106</v>
      </c>
      <c r="P93" s="68" t="s">
        <v>107</v>
      </c>
      <c r="Q93" s="68" t="s">
        <v>108</v>
      </c>
      <c r="R93" s="68" t="s">
        <v>109</v>
      </c>
      <c r="S93" s="68" t="s">
        <v>110</v>
      </c>
      <c r="T93" s="69" t="s">
        <v>111</v>
      </c>
      <c r="U93" s="141"/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</row>
    <row r="94" spans="1:63" s="2" customFormat="1" ht="22.9" customHeight="1">
      <c r="A94" s="33"/>
      <c r="B94" s="34"/>
      <c r="C94" s="74" t="s">
        <v>112</v>
      </c>
      <c r="D94" s="35"/>
      <c r="E94" s="35"/>
      <c r="F94" s="35"/>
      <c r="G94" s="35"/>
      <c r="H94" s="35"/>
      <c r="I94" s="35"/>
      <c r="J94" s="147">
        <f>BK94</f>
        <v>0</v>
      </c>
      <c r="K94" s="35"/>
      <c r="L94" s="38"/>
      <c r="M94" s="70"/>
      <c r="N94" s="148"/>
      <c r="O94" s="71"/>
      <c r="P94" s="149">
        <f>P95+P96+P98+P103+P148+P166+P168+P187+P189+P194+P201+P207+P211+P215</f>
        <v>0</v>
      </c>
      <c r="Q94" s="71"/>
      <c r="R94" s="149">
        <f>R95+R96+R98+R103+R148+R166+R168+R187+R189+R194+R201+R207+R211+R215</f>
        <v>11789.083420129999</v>
      </c>
      <c r="S94" s="71"/>
      <c r="T94" s="150">
        <f>T95+T96+T98+T103+T148+T166+T168+T187+T189+T194+T201+T207+T211+T215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67</v>
      </c>
      <c r="AU94" s="16" t="s">
        <v>84</v>
      </c>
      <c r="BK94" s="151">
        <f>BK95+BK96+BK98+BK103+BK148+BK166+BK168+BK187+BK189+BK194+BK201+BK207+BK211+BK215</f>
        <v>0</v>
      </c>
    </row>
    <row r="95" spans="1:63" s="12" customFormat="1" ht="25.9" customHeight="1">
      <c r="B95" s="152"/>
      <c r="C95" s="153"/>
      <c r="D95" s="154" t="s">
        <v>67</v>
      </c>
      <c r="E95" s="155" t="s">
        <v>49</v>
      </c>
      <c r="F95" s="155" t="s">
        <v>50</v>
      </c>
      <c r="G95" s="153"/>
      <c r="H95" s="153"/>
      <c r="I95" s="156"/>
      <c r="J95" s="157">
        <f>BK95</f>
        <v>0</v>
      </c>
      <c r="K95" s="153"/>
      <c r="L95" s="158"/>
      <c r="M95" s="159"/>
      <c r="N95" s="160"/>
      <c r="O95" s="160"/>
      <c r="P95" s="161">
        <v>0</v>
      </c>
      <c r="Q95" s="160"/>
      <c r="R95" s="161">
        <v>0</v>
      </c>
      <c r="S95" s="160"/>
      <c r="T95" s="162">
        <v>0</v>
      </c>
      <c r="AR95" s="163" t="s">
        <v>75</v>
      </c>
      <c r="AT95" s="164" t="s">
        <v>67</v>
      </c>
      <c r="AU95" s="164" t="s">
        <v>68</v>
      </c>
      <c r="AY95" s="163" t="s">
        <v>113</v>
      </c>
      <c r="BK95" s="165">
        <v>0</v>
      </c>
    </row>
    <row r="96" spans="1:63" s="12" customFormat="1" ht="25.9" customHeight="1">
      <c r="B96" s="152"/>
      <c r="C96" s="153"/>
      <c r="D96" s="154" t="s">
        <v>67</v>
      </c>
      <c r="E96" s="155" t="s">
        <v>114</v>
      </c>
      <c r="F96" s="155" t="s">
        <v>18</v>
      </c>
      <c r="G96" s="153"/>
      <c r="H96" s="153"/>
      <c r="I96" s="156"/>
      <c r="J96" s="157">
        <f>BK96</f>
        <v>0</v>
      </c>
      <c r="K96" s="153"/>
      <c r="L96" s="158"/>
      <c r="M96" s="159"/>
      <c r="N96" s="160"/>
      <c r="O96" s="160"/>
      <c r="P96" s="161">
        <f>P97</f>
        <v>0</v>
      </c>
      <c r="Q96" s="160"/>
      <c r="R96" s="161">
        <f>R97</f>
        <v>0</v>
      </c>
      <c r="S96" s="160"/>
      <c r="T96" s="162">
        <f>T97</f>
        <v>0</v>
      </c>
      <c r="AR96" s="163" t="s">
        <v>75</v>
      </c>
      <c r="AT96" s="164" t="s">
        <v>67</v>
      </c>
      <c r="AU96" s="164" t="s">
        <v>68</v>
      </c>
      <c r="AY96" s="163" t="s">
        <v>113</v>
      </c>
      <c r="BK96" s="165">
        <f>BK97</f>
        <v>0</v>
      </c>
    </row>
    <row r="97" spans="1:65" s="12" customFormat="1" ht="22.9" customHeight="1">
      <c r="B97" s="152"/>
      <c r="C97" s="153"/>
      <c r="D97" s="154" t="s">
        <v>67</v>
      </c>
      <c r="E97" s="166" t="s">
        <v>115</v>
      </c>
      <c r="F97" s="166" t="s">
        <v>116</v>
      </c>
      <c r="G97" s="153"/>
      <c r="H97" s="153"/>
      <c r="I97" s="156"/>
      <c r="J97" s="167">
        <f>BK97</f>
        <v>0</v>
      </c>
      <c r="K97" s="153"/>
      <c r="L97" s="158"/>
      <c r="M97" s="159"/>
      <c r="N97" s="160"/>
      <c r="O97" s="160"/>
      <c r="P97" s="161">
        <v>0</v>
      </c>
      <c r="Q97" s="160"/>
      <c r="R97" s="161">
        <v>0</v>
      </c>
      <c r="S97" s="160"/>
      <c r="T97" s="162">
        <v>0</v>
      </c>
      <c r="AR97" s="163" t="s">
        <v>75</v>
      </c>
      <c r="AT97" s="164" t="s">
        <v>67</v>
      </c>
      <c r="AU97" s="164" t="s">
        <v>75</v>
      </c>
      <c r="AY97" s="163" t="s">
        <v>113</v>
      </c>
      <c r="BK97" s="165">
        <v>0</v>
      </c>
    </row>
    <row r="98" spans="1:65" s="12" customFormat="1" ht="25.9" customHeight="1">
      <c r="B98" s="152"/>
      <c r="C98" s="153"/>
      <c r="D98" s="154" t="s">
        <v>67</v>
      </c>
      <c r="E98" s="155" t="s">
        <v>117</v>
      </c>
      <c r="F98" s="155" t="s">
        <v>118</v>
      </c>
      <c r="G98" s="153"/>
      <c r="H98" s="153"/>
      <c r="I98" s="156"/>
      <c r="J98" s="157">
        <f>BK98</f>
        <v>0</v>
      </c>
      <c r="K98" s="153"/>
      <c r="L98" s="158"/>
      <c r="M98" s="159"/>
      <c r="N98" s="160"/>
      <c r="O98" s="160"/>
      <c r="P98" s="161">
        <f>SUM(P99:P101)</f>
        <v>0</v>
      </c>
      <c r="Q98" s="160"/>
      <c r="R98" s="161">
        <f>SUM(R99:R101)</f>
        <v>9.4301685800000001</v>
      </c>
      <c r="S98" s="160"/>
      <c r="T98" s="162">
        <f>SUM(T99:T101)</f>
        <v>0</v>
      </c>
      <c r="AR98" s="163" t="s">
        <v>75</v>
      </c>
      <c r="AT98" s="164" t="s">
        <v>67</v>
      </c>
      <c r="AU98" s="164" t="s">
        <v>68</v>
      </c>
      <c r="AY98" s="163" t="s">
        <v>113</v>
      </c>
      <c r="BK98" s="165">
        <f>SUM(BK99:BK101)</f>
        <v>0</v>
      </c>
    </row>
    <row r="99" spans="1:65" s="2" customFormat="1" ht="16.5" customHeight="1">
      <c r="A99" s="33"/>
      <c r="B99" s="34"/>
      <c r="C99" s="168" t="s">
        <v>75</v>
      </c>
      <c r="D99" s="168" t="s">
        <v>119</v>
      </c>
      <c r="E99" s="169" t="s">
        <v>120</v>
      </c>
      <c r="F99" s="170" t="s">
        <v>121</v>
      </c>
      <c r="G99" s="171" t="s">
        <v>122</v>
      </c>
      <c r="H99" s="172">
        <v>2.95</v>
      </c>
      <c r="I99" s="173"/>
      <c r="J99" s="174">
        <f>ROUND(I99*H99,2)</f>
        <v>0</v>
      </c>
      <c r="K99" s="170" t="s">
        <v>18</v>
      </c>
      <c r="L99" s="175"/>
      <c r="M99" s="176" t="s">
        <v>18</v>
      </c>
      <c r="N99" s="177" t="s">
        <v>39</v>
      </c>
      <c r="O99" s="63"/>
      <c r="P99" s="178">
        <f>O99*H99</f>
        <v>0</v>
      </c>
      <c r="Q99" s="178">
        <v>3.1849699999999999</v>
      </c>
      <c r="R99" s="178">
        <f>Q99*H99</f>
        <v>9.395661500000001</v>
      </c>
      <c r="S99" s="178">
        <v>0</v>
      </c>
      <c r="T99" s="179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0" t="s">
        <v>123</v>
      </c>
      <c r="AT99" s="180" t="s">
        <v>119</v>
      </c>
      <c r="AU99" s="180" t="s">
        <v>75</v>
      </c>
      <c r="AY99" s="16" t="s">
        <v>113</v>
      </c>
      <c r="BE99" s="181">
        <f>IF(N99="základní",J99,0)</f>
        <v>0</v>
      </c>
      <c r="BF99" s="181">
        <f>IF(N99="snížená",J99,0)</f>
        <v>0</v>
      </c>
      <c r="BG99" s="181">
        <f>IF(N99="zákl. přenesená",J99,0)</f>
        <v>0</v>
      </c>
      <c r="BH99" s="181">
        <f>IF(N99="sníž. přenesená",J99,0)</f>
        <v>0</v>
      </c>
      <c r="BI99" s="181">
        <f>IF(N99="nulová",J99,0)</f>
        <v>0</v>
      </c>
      <c r="BJ99" s="16" t="s">
        <v>75</v>
      </c>
      <c r="BK99" s="181">
        <f>ROUND(I99*H99,2)</f>
        <v>0</v>
      </c>
      <c r="BL99" s="16" t="s">
        <v>124</v>
      </c>
      <c r="BM99" s="180" t="s">
        <v>77</v>
      </c>
    </row>
    <row r="100" spans="1:65" s="2" customFormat="1" ht="16.5" customHeight="1">
      <c r="A100" s="279"/>
      <c r="B100" s="34"/>
      <c r="C100" s="168"/>
      <c r="D100" s="168"/>
      <c r="E100" s="169"/>
      <c r="F100" s="284" t="s">
        <v>571</v>
      </c>
      <c r="G100" s="171"/>
      <c r="H100" s="289">
        <v>2.95</v>
      </c>
      <c r="I100" s="172"/>
      <c r="J100" s="174"/>
      <c r="K100" s="170"/>
      <c r="L100" s="175"/>
      <c r="M100" s="176"/>
      <c r="N100" s="281"/>
      <c r="O100" s="282"/>
      <c r="P100" s="283"/>
      <c r="Q100" s="283"/>
      <c r="R100" s="283"/>
      <c r="S100" s="283"/>
      <c r="T100" s="179"/>
      <c r="U100" s="279"/>
      <c r="V100" s="279"/>
      <c r="W100" s="279"/>
      <c r="X100" s="279"/>
      <c r="Y100" s="279"/>
      <c r="Z100" s="279"/>
      <c r="AA100" s="279"/>
      <c r="AB100" s="279"/>
      <c r="AC100" s="279"/>
      <c r="AD100" s="279"/>
      <c r="AE100" s="279"/>
      <c r="AR100" s="180"/>
      <c r="AT100" s="180"/>
      <c r="AU100" s="180"/>
      <c r="AY100" s="16"/>
      <c r="BE100" s="181"/>
      <c r="BF100" s="181"/>
      <c r="BG100" s="181"/>
      <c r="BH100" s="181"/>
      <c r="BI100" s="181"/>
      <c r="BJ100" s="16"/>
      <c r="BK100" s="181"/>
      <c r="BL100" s="16"/>
      <c r="BM100" s="180"/>
    </row>
    <row r="101" spans="1:65" s="2" customFormat="1" ht="16.5" customHeight="1">
      <c r="A101" s="33"/>
      <c r="B101" s="34"/>
      <c r="C101" s="168" t="s">
        <v>77</v>
      </c>
      <c r="D101" s="168" t="s">
        <v>119</v>
      </c>
      <c r="E101" s="169" t="s">
        <v>125</v>
      </c>
      <c r="F101" s="170" t="s">
        <v>126</v>
      </c>
      <c r="G101" s="171" t="s">
        <v>127</v>
      </c>
      <c r="H101" s="172">
        <v>0.17799999999999999</v>
      </c>
      <c r="I101" s="173"/>
      <c r="J101" s="174">
        <f>ROUND(I101*H101,2)</f>
        <v>0</v>
      </c>
      <c r="K101" s="170" t="s">
        <v>18</v>
      </c>
      <c r="L101" s="175"/>
      <c r="M101" s="176" t="s">
        <v>18</v>
      </c>
      <c r="N101" s="177" t="s">
        <v>39</v>
      </c>
      <c r="O101" s="63"/>
      <c r="P101" s="178">
        <f>O101*H101</f>
        <v>0</v>
      </c>
      <c r="Q101" s="178">
        <v>0.19386</v>
      </c>
      <c r="R101" s="178">
        <f>Q101*H101</f>
        <v>3.4507080000000002E-2</v>
      </c>
      <c r="S101" s="178">
        <v>0</v>
      </c>
      <c r="T101" s="179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0" t="s">
        <v>123</v>
      </c>
      <c r="AT101" s="180" t="s">
        <v>119</v>
      </c>
      <c r="AU101" s="180" t="s">
        <v>75</v>
      </c>
      <c r="AY101" s="16" t="s">
        <v>113</v>
      </c>
      <c r="BE101" s="181">
        <f>IF(N101="základní",J101,0)</f>
        <v>0</v>
      </c>
      <c r="BF101" s="181">
        <f>IF(N101="snížená",J101,0)</f>
        <v>0</v>
      </c>
      <c r="BG101" s="181">
        <f>IF(N101="zákl. přenesená",J101,0)</f>
        <v>0</v>
      </c>
      <c r="BH101" s="181">
        <f>IF(N101="sníž. přenesená",J101,0)</f>
        <v>0</v>
      </c>
      <c r="BI101" s="181">
        <f>IF(N101="nulová",J101,0)</f>
        <v>0</v>
      </c>
      <c r="BJ101" s="16" t="s">
        <v>75</v>
      </c>
      <c r="BK101" s="181">
        <f>ROUND(I101*H101,2)</f>
        <v>0</v>
      </c>
      <c r="BL101" s="16" t="s">
        <v>124</v>
      </c>
      <c r="BM101" s="180" t="s">
        <v>124</v>
      </c>
    </row>
    <row r="102" spans="1:65" s="2" customFormat="1" ht="16.5" customHeight="1">
      <c r="A102" s="280"/>
      <c r="B102" s="34"/>
      <c r="C102" s="281"/>
      <c r="D102" s="281"/>
      <c r="E102" s="285"/>
      <c r="F102" s="284" t="s">
        <v>572</v>
      </c>
      <c r="G102" s="287"/>
      <c r="H102" s="289">
        <v>0.1778544</v>
      </c>
      <c r="I102" s="172"/>
      <c r="J102" s="288"/>
      <c r="K102" s="286"/>
      <c r="L102" s="175"/>
      <c r="M102" s="176"/>
      <c r="N102" s="281"/>
      <c r="O102" s="282"/>
      <c r="P102" s="283"/>
      <c r="Q102" s="283"/>
      <c r="R102" s="283"/>
      <c r="S102" s="283"/>
      <c r="T102" s="179"/>
      <c r="U102" s="280"/>
      <c r="V102" s="280"/>
      <c r="W102" s="280"/>
      <c r="X102" s="280"/>
      <c r="Y102" s="280"/>
      <c r="Z102" s="280"/>
      <c r="AA102" s="280"/>
      <c r="AB102" s="280"/>
      <c r="AC102" s="280"/>
      <c r="AD102" s="280"/>
      <c r="AE102" s="280"/>
      <c r="AR102" s="180"/>
      <c r="AT102" s="180"/>
      <c r="AU102" s="180"/>
      <c r="AY102" s="16"/>
      <c r="BE102" s="181"/>
      <c r="BF102" s="181"/>
      <c r="BG102" s="181"/>
      <c r="BH102" s="181"/>
      <c r="BI102" s="181"/>
      <c r="BJ102" s="16"/>
      <c r="BK102" s="181"/>
      <c r="BL102" s="16"/>
      <c r="BM102" s="180"/>
    </row>
    <row r="103" spans="1:65" s="12" customFormat="1" ht="25.9" customHeight="1">
      <c r="B103" s="152"/>
      <c r="C103" s="153"/>
      <c r="D103" s="154" t="s">
        <v>67</v>
      </c>
      <c r="E103" s="155" t="s">
        <v>128</v>
      </c>
      <c r="F103" s="155" t="s">
        <v>129</v>
      </c>
      <c r="G103" s="153"/>
      <c r="H103" s="153"/>
      <c r="I103" s="156"/>
      <c r="J103" s="157">
        <f>BK103</f>
        <v>0</v>
      </c>
      <c r="K103" s="153"/>
      <c r="L103" s="158"/>
      <c r="M103" s="159"/>
      <c r="N103" s="160"/>
      <c r="O103" s="160"/>
      <c r="P103" s="161">
        <f>SUM(P104:P147)</f>
        <v>0</v>
      </c>
      <c r="Q103" s="160"/>
      <c r="R103" s="161">
        <f>SUM(R104:R147)</f>
        <v>11769.086803149998</v>
      </c>
      <c r="S103" s="160"/>
      <c r="T103" s="162">
        <f>SUM(T104:T147)</f>
        <v>0</v>
      </c>
      <c r="AR103" s="163" t="s">
        <v>75</v>
      </c>
      <c r="AT103" s="164" t="s">
        <v>67</v>
      </c>
      <c r="AU103" s="164" t="s">
        <v>68</v>
      </c>
      <c r="AY103" s="163" t="s">
        <v>113</v>
      </c>
      <c r="BK103" s="165">
        <f>SUM(BK104:BK147)</f>
        <v>0</v>
      </c>
    </row>
    <row r="104" spans="1:65" s="2" customFormat="1" ht="16.5" customHeight="1">
      <c r="A104" s="33"/>
      <c r="B104" s="34"/>
      <c r="C104" s="168" t="s">
        <v>75</v>
      </c>
      <c r="D104" s="168" t="s">
        <v>119</v>
      </c>
      <c r="E104" s="169" t="s">
        <v>130</v>
      </c>
      <c r="F104" s="170" t="s">
        <v>131</v>
      </c>
      <c r="G104" s="171" t="s">
        <v>132</v>
      </c>
      <c r="H104" s="172">
        <v>19.277999999999999</v>
      </c>
      <c r="I104" s="173"/>
      <c r="J104" s="174">
        <f t="shared" ref="J104:J129" si="0">ROUND(I104*H104,2)</f>
        <v>0</v>
      </c>
      <c r="K104" s="170" t="s">
        <v>18</v>
      </c>
      <c r="L104" s="175"/>
      <c r="M104" s="176" t="s">
        <v>18</v>
      </c>
      <c r="N104" s="177" t="s">
        <v>39</v>
      </c>
      <c r="O104" s="63"/>
      <c r="P104" s="178">
        <f t="shared" ref="P104:P129" si="1">O104*H104</f>
        <v>0</v>
      </c>
      <c r="Q104" s="178">
        <v>1.7350000000000001E-2</v>
      </c>
      <c r="R104" s="178">
        <f t="shared" ref="R104:R129" si="2">Q104*H104</f>
        <v>0.33447329999999997</v>
      </c>
      <c r="S104" s="178">
        <v>0</v>
      </c>
      <c r="T104" s="179">
        <f t="shared" ref="T104:T129" si="3"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0" t="s">
        <v>123</v>
      </c>
      <c r="AT104" s="180" t="s">
        <v>119</v>
      </c>
      <c r="AU104" s="180" t="s">
        <v>75</v>
      </c>
      <c r="AY104" s="16" t="s">
        <v>113</v>
      </c>
      <c r="BE104" s="181">
        <f t="shared" ref="BE104:BE129" si="4">IF(N104="základní",J104,0)</f>
        <v>0</v>
      </c>
      <c r="BF104" s="181">
        <f t="shared" ref="BF104:BF129" si="5">IF(N104="snížená",J104,0)</f>
        <v>0</v>
      </c>
      <c r="BG104" s="181">
        <f t="shared" ref="BG104:BG129" si="6">IF(N104="zákl. přenesená",J104,0)</f>
        <v>0</v>
      </c>
      <c r="BH104" s="181">
        <f t="shared" ref="BH104:BH129" si="7">IF(N104="sníž. přenesená",J104,0)</f>
        <v>0</v>
      </c>
      <c r="BI104" s="181">
        <f t="shared" ref="BI104:BI129" si="8">IF(N104="nulová",J104,0)</f>
        <v>0</v>
      </c>
      <c r="BJ104" s="16" t="s">
        <v>75</v>
      </c>
      <c r="BK104" s="181">
        <f t="shared" ref="BK104:BK129" si="9">ROUND(I104*H104,2)</f>
        <v>0</v>
      </c>
      <c r="BL104" s="16" t="s">
        <v>124</v>
      </c>
      <c r="BM104" s="180" t="s">
        <v>133</v>
      </c>
    </row>
    <row r="105" spans="1:65" s="2" customFormat="1" ht="16.5" customHeight="1">
      <c r="A105" s="33"/>
      <c r="B105" s="34"/>
      <c r="C105" s="168" t="s">
        <v>77</v>
      </c>
      <c r="D105" s="168" t="s">
        <v>119</v>
      </c>
      <c r="E105" s="169" t="s">
        <v>134</v>
      </c>
      <c r="F105" s="170" t="s">
        <v>135</v>
      </c>
      <c r="G105" s="171" t="s">
        <v>132</v>
      </c>
      <c r="H105" s="172">
        <v>17.666</v>
      </c>
      <c r="I105" s="173"/>
      <c r="J105" s="174">
        <f t="shared" si="0"/>
        <v>0</v>
      </c>
      <c r="K105" s="170" t="s">
        <v>18</v>
      </c>
      <c r="L105" s="175"/>
      <c r="M105" s="176" t="s">
        <v>18</v>
      </c>
      <c r="N105" s="177" t="s">
        <v>39</v>
      </c>
      <c r="O105" s="63"/>
      <c r="P105" s="178">
        <f t="shared" si="1"/>
        <v>0</v>
      </c>
      <c r="Q105" s="178">
        <v>2.12E-2</v>
      </c>
      <c r="R105" s="178">
        <f t="shared" si="2"/>
        <v>0.3745192</v>
      </c>
      <c r="S105" s="178">
        <v>0</v>
      </c>
      <c r="T105" s="179">
        <f t="shared" si="3"/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0" t="s">
        <v>123</v>
      </c>
      <c r="AT105" s="180" t="s">
        <v>119</v>
      </c>
      <c r="AU105" s="180" t="s">
        <v>75</v>
      </c>
      <c r="AY105" s="16" t="s">
        <v>113</v>
      </c>
      <c r="BE105" s="181">
        <f t="shared" si="4"/>
        <v>0</v>
      </c>
      <c r="BF105" s="181">
        <f t="shared" si="5"/>
        <v>0</v>
      </c>
      <c r="BG105" s="181">
        <f t="shared" si="6"/>
        <v>0</v>
      </c>
      <c r="BH105" s="181">
        <f t="shared" si="7"/>
        <v>0</v>
      </c>
      <c r="BI105" s="181">
        <f t="shared" si="8"/>
        <v>0</v>
      </c>
      <c r="BJ105" s="16" t="s">
        <v>75</v>
      </c>
      <c r="BK105" s="181">
        <f t="shared" si="9"/>
        <v>0</v>
      </c>
      <c r="BL105" s="16" t="s">
        <v>124</v>
      </c>
      <c r="BM105" s="180" t="s">
        <v>123</v>
      </c>
    </row>
    <row r="106" spans="1:65" s="2" customFormat="1" ht="16.5" customHeight="1">
      <c r="A106" s="33"/>
      <c r="B106" s="34"/>
      <c r="C106" s="168" t="s">
        <v>136</v>
      </c>
      <c r="D106" s="168" t="s">
        <v>119</v>
      </c>
      <c r="E106" s="169" t="s">
        <v>137</v>
      </c>
      <c r="F106" s="170" t="s">
        <v>138</v>
      </c>
      <c r="G106" s="171" t="s">
        <v>132</v>
      </c>
      <c r="H106" s="172">
        <v>71.512</v>
      </c>
      <c r="I106" s="173"/>
      <c r="J106" s="174">
        <f t="shared" si="0"/>
        <v>0</v>
      </c>
      <c r="K106" s="170" t="s">
        <v>18</v>
      </c>
      <c r="L106" s="175"/>
      <c r="M106" s="176" t="s">
        <v>18</v>
      </c>
      <c r="N106" s="177" t="s">
        <v>39</v>
      </c>
      <c r="O106" s="63"/>
      <c r="P106" s="178">
        <f t="shared" si="1"/>
        <v>0</v>
      </c>
      <c r="Q106" s="178">
        <v>0.25744</v>
      </c>
      <c r="R106" s="178">
        <f t="shared" si="2"/>
        <v>18.410049279999999</v>
      </c>
      <c r="S106" s="178">
        <v>0</v>
      </c>
      <c r="T106" s="179">
        <f t="shared" si="3"/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0" t="s">
        <v>123</v>
      </c>
      <c r="AT106" s="180" t="s">
        <v>119</v>
      </c>
      <c r="AU106" s="180" t="s">
        <v>75</v>
      </c>
      <c r="AY106" s="16" t="s">
        <v>113</v>
      </c>
      <c r="BE106" s="181">
        <f t="shared" si="4"/>
        <v>0</v>
      </c>
      <c r="BF106" s="181">
        <f t="shared" si="5"/>
        <v>0</v>
      </c>
      <c r="BG106" s="181">
        <f t="shared" si="6"/>
        <v>0</v>
      </c>
      <c r="BH106" s="181">
        <f t="shared" si="7"/>
        <v>0</v>
      </c>
      <c r="BI106" s="181">
        <f t="shared" si="8"/>
        <v>0</v>
      </c>
      <c r="BJ106" s="16" t="s">
        <v>75</v>
      </c>
      <c r="BK106" s="181">
        <f t="shared" si="9"/>
        <v>0</v>
      </c>
      <c r="BL106" s="16" t="s">
        <v>124</v>
      </c>
      <c r="BM106" s="180" t="s">
        <v>139</v>
      </c>
    </row>
    <row r="107" spans="1:65" s="2" customFormat="1" ht="16.5" customHeight="1">
      <c r="A107" s="33"/>
      <c r="B107" s="34"/>
      <c r="C107" s="168" t="s">
        <v>124</v>
      </c>
      <c r="D107" s="168" t="s">
        <v>119</v>
      </c>
      <c r="E107" s="169" t="s">
        <v>140</v>
      </c>
      <c r="F107" s="170" t="s">
        <v>141</v>
      </c>
      <c r="G107" s="171" t="s">
        <v>142</v>
      </c>
      <c r="H107" s="172">
        <v>398.58</v>
      </c>
      <c r="I107" s="173"/>
      <c r="J107" s="174">
        <f t="shared" si="0"/>
        <v>0</v>
      </c>
      <c r="K107" s="170" t="s">
        <v>18</v>
      </c>
      <c r="L107" s="175"/>
      <c r="M107" s="176" t="s">
        <v>18</v>
      </c>
      <c r="N107" s="177" t="s">
        <v>39</v>
      </c>
      <c r="O107" s="63"/>
      <c r="P107" s="178">
        <f t="shared" si="1"/>
        <v>0</v>
      </c>
      <c r="Q107" s="178">
        <v>1.196E-2</v>
      </c>
      <c r="R107" s="178">
        <f t="shared" si="2"/>
        <v>4.7670167999999995</v>
      </c>
      <c r="S107" s="178">
        <v>0</v>
      </c>
      <c r="T107" s="179">
        <f t="shared" si="3"/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0" t="s">
        <v>123</v>
      </c>
      <c r="AT107" s="180" t="s">
        <v>119</v>
      </c>
      <c r="AU107" s="180" t="s">
        <v>75</v>
      </c>
      <c r="AY107" s="16" t="s">
        <v>113</v>
      </c>
      <c r="BE107" s="181">
        <f t="shared" si="4"/>
        <v>0</v>
      </c>
      <c r="BF107" s="181">
        <f t="shared" si="5"/>
        <v>0</v>
      </c>
      <c r="BG107" s="181">
        <f t="shared" si="6"/>
        <v>0</v>
      </c>
      <c r="BH107" s="181">
        <f t="shared" si="7"/>
        <v>0</v>
      </c>
      <c r="BI107" s="181">
        <f t="shared" si="8"/>
        <v>0</v>
      </c>
      <c r="BJ107" s="16" t="s">
        <v>75</v>
      </c>
      <c r="BK107" s="181">
        <f t="shared" si="9"/>
        <v>0</v>
      </c>
      <c r="BL107" s="16" t="s">
        <v>124</v>
      </c>
      <c r="BM107" s="180" t="s">
        <v>143</v>
      </c>
    </row>
    <row r="108" spans="1:65" s="2" customFormat="1" ht="16.5" customHeight="1">
      <c r="A108" s="33"/>
      <c r="B108" s="34"/>
      <c r="C108" s="168" t="s">
        <v>144</v>
      </c>
      <c r="D108" s="168" t="s">
        <v>119</v>
      </c>
      <c r="E108" s="169" t="s">
        <v>145</v>
      </c>
      <c r="F108" s="170" t="s">
        <v>146</v>
      </c>
      <c r="G108" s="171" t="s">
        <v>142</v>
      </c>
      <c r="H108" s="172">
        <v>346.60500000000002</v>
      </c>
      <c r="I108" s="173"/>
      <c r="J108" s="174">
        <f t="shared" si="0"/>
        <v>0</v>
      </c>
      <c r="K108" s="170" t="s">
        <v>18</v>
      </c>
      <c r="L108" s="175"/>
      <c r="M108" s="176" t="s">
        <v>18</v>
      </c>
      <c r="N108" s="177" t="s">
        <v>39</v>
      </c>
      <c r="O108" s="63"/>
      <c r="P108" s="178">
        <f t="shared" si="1"/>
        <v>0</v>
      </c>
      <c r="Q108" s="178">
        <v>1.04E-2</v>
      </c>
      <c r="R108" s="178">
        <f t="shared" si="2"/>
        <v>3.604692</v>
      </c>
      <c r="S108" s="178">
        <v>0</v>
      </c>
      <c r="T108" s="179">
        <f t="shared" si="3"/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0" t="s">
        <v>123</v>
      </c>
      <c r="AT108" s="180" t="s">
        <v>119</v>
      </c>
      <c r="AU108" s="180" t="s">
        <v>75</v>
      </c>
      <c r="AY108" s="16" t="s">
        <v>113</v>
      </c>
      <c r="BE108" s="181">
        <f t="shared" si="4"/>
        <v>0</v>
      </c>
      <c r="BF108" s="181">
        <f t="shared" si="5"/>
        <v>0</v>
      </c>
      <c r="BG108" s="181">
        <f t="shared" si="6"/>
        <v>0</v>
      </c>
      <c r="BH108" s="181">
        <f t="shared" si="7"/>
        <v>0</v>
      </c>
      <c r="BI108" s="181">
        <f t="shared" si="8"/>
        <v>0</v>
      </c>
      <c r="BJ108" s="16" t="s">
        <v>75</v>
      </c>
      <c r="BK108" s="181">
        <f t="shared" si="9"/>
        <v>0</v>
      </c>
      <c r="BL108" s="16" t="s">
        <v>124</v>
      </c>
      <c r="BM108" s="180" t="s">
        <v>147</v>
      </c>
    </row>
    <row r="109" spans="1:65" s="2" customFormat="1" ht="16.5" customHeight="1">
      <c r="A109" s="33"/>
      <c r="B109" s="34"/>
      <c r="C109" s="168" t="s">
        <v>133</v>
      </c>
      <c r="D109" s="168" t="s">
        <v>119</v>
      </c>
      <c r="E109" s="169" t="s">
        <v>148</v>
      </c>
      <c r="F109" s="170" t="s">
        <v>149</v>
      </c>
      <c r="G109" s="171" t="s">
        <v>142</v>
      </c>
      <c r="H109" s="172">
        <v>93.974999999999994</v>
      </c>
      <c r="I109" s="173"/>
      <c r="J109" s="174">
        <f t="shared" si="0"/>
        <v>0</v>
      </c>
      <c r="K109" s="170" t="s">
        <v>18</v>
      </c>
      <c r="L109" s="175"/>
      <c r="M109" s="176" t="s">
        <v>18</v>
      </c>
      <c r="N109" s="177" t="s">
        <v>39</v>
      </c>
      <c r="O109" s="63"/>
      <c r="P109" s="178">
        <f t="shared" si="1"/>
        <v>0</v>
      </c>
      <c r="Q109" s="178">
        <v>3.7589999999999998E-2</v>
      </c>
      <c r="R109" s="178">
        <f t="shared" si="2"/>
        <v>3.5325202499999997</v>
      </c>
      <c r="S109" s="178">
        <v>0</v>
      </c>
      <c r="T109" s="179">
        <f t="shared" si="3"/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0" t="s">
        <v>123</v>
      </c>
      <c r="AT109" s="180" t="s">
        <v>119</v>
      </c>
      <c r="AU109" s="180" t="s">
        <v>75</v>
      </c>
      <c r="AY109" s="16" t="s">
        <v>113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16" t="s">
        <v>75</v>
      </c>
      <c r="BK109" s="181">
        <f t="shared" si="9"/>
        <v>0</v>
      </c>
      <c r="BL109" s="16" t="s">
        <v>124</v>
      </c>
      <c r="BM109" s="180" t="s">
        <v>150</v>
      </c>
    </row>
    <row r="110" spans="1:65" s="2" customFormat="1" ht="16.5" customHeight="1">
      <c r="A110" s="33"/>
      <c r="B110" s="34"/>
      <c r="C110" s="168" t="s">
        <v>151</v>
      </c>
      <c r="D110" s="168" t="s">
        <v>119</v>
      </c>
      <c r="E110" s="169" t="s">
        <v>152</v>
      </c>
      <c r="F110" s="170" t="s">
        <v>153</v>
      </c>
      <c r="G110" s="171" t="s">
        <v>142</v>
      </c>
      <c r="H110" s="172">
        <v>93.974999999999994</v>
      </c>
      <c r="I110" s="173"/>
      <c r="J110" s="174">
        <f t="shared" si="0"/>
        <v>0</v>
      </c>
      <c r="K110" s="170" t="s">
        <v>18</v>
      </c>
      <c r="L110" s="175"/>
      <c r="M110" s="176" t="s">
        <v>18</v>
      </c>
      <c r="N110" s="177" t="s">
        <v>39</v>
      </c>
      <c r="O110" s="63"/>
      <c r="P110" s="178">
        <f t="shared" si="1"/>
        <v>0</v>
      </c>
      <c r="Q110" s="178">
        <v>1.8800000000000001E-2</v>
      </c>
      <c r="R110" s="178">
        <f t="shared" si="2"/>
        <v>1.7667299999999999</v>
      </c>
      <c r="S110" s="178">
        <v>0</v>
      </c>
      <c r="T110" s="179">
        <f t="shared" si="3"/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0" t="s">
        <v>123</v>
      </c>
      <c r="AT110" s="180" t="s">
        <v>119</v>
      </c>
      <c r="AU110" s="180" t="s">
        <v>75</v>
      </c>
      <c r="AY110" s="16" t="s">
        <v>113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16" t="s">
        <v>75</v>
      </c>
      <c r="BK110" s="181">
        <f t="shared" si="9"/>
        <v>0</v>
      </c>
      <c r="BL110" s="16" t="s">
        <v>124</v>
      </c>
      <c r="BM110" s="180" t="s">
        <v>154</v>
      </c>
    </row>
    <row r="111" spans="1:65" s="2" customFormat="1" ht="16.5" customHeight="1">
      <c r="A111" s="33"/>
      <c r="B111" s="34"/>
      <c r="C111" s="168" t="s">
        <v>123</v>
      </c>
      <c r="D111" s="168" t="s">
        <v>119</v>
      </c>
      <c r="E111" s="169" t="s">
        <v>155</v>
      </c>
      <c r="F111" s="170" t="s">
        <v>156</v>
      </c>
      <c r="G111" s="171" t="s">
        <v>142</v>
      </c>
      <c r="H111" s="172">
        <v>20.89</v>
      </c>
      <c r="I111" s="173"/>
      <c r="J111" s="174">
        <f t="shared" si="0"/>
        <v>0</v>
      </c>
      <c r="K111" s="170" t="s">
        <v>18</v>
      </c>
      <c r="L111" s="175"/>
      <c r="M111" s="176" t="s">
        <v>18</v>
      </c>
      <c r="N111" s="177" t="s">
        <v>39</v>
      </c>
      <c r="O111" s="63"/>
      <c r="P111" s="178">
        <f t="shared" si="1"/>
        <v>0</v>
      </c>
      <c r="Q111" s="178">
        <v>4.1799999999999997E-3</v>
      </c>
      <c r="R111" s="178">
        <f t="shared" si="2"/>
        <v>8.7320200000000001E-2</v>
      </c>
      <c r="S111" s="178">
        <v>0</v>
      </c>
      <c r="T111" s="179">
        <f t="shared" si="3"/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0" t="s">
        <v>123</v>
      </c>
      <c r="AT111" s="180" t="s">
        <v>119</v>
      </c>
      <c r="AU111" s="180" t="s">
        <v>75</v>
      </c>
      <c r="AY111" s="16" t="s">
        <v>113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16" t="s">
        <v>75</v>
      </c>
      <c r="BK111" s="181">
        <f t="shared" si="9"/>
        <v>0</v>
      </c>
      <c r="BL111" s="16" t="s">
        <v>124</v>
      </c>
      <c r="BM111" s="180" t="s">
        <v>157</v>
      </c>
    </row>
    <row r="112" spans="1:65" s="2" customFormat="1" ht="16.5" customHeight="1">
      <c r="A112" s="33"/>
      <c r="B112" s="34"/>
      <c r="C112" s="168" t="s">
        <v>158</v>
      </c>
      <c r="D112" s="168" t="s">
        <v>119</v>
      </c>
      <c r="E112" s="169" t="s">
        <v>159</v>
      </c>
      <c r="F112" s="170" t="s">
        <v>160</v>
      </c>
      <c r="G112" s="171" t="s">
        <v>142</v>
      </c>
      <c r="H112" s="172">
        <v>87.539000000000001</v>
      </c>
      <c r="I112" s="173"/>
      <c r="J112" s="174">
        <f t="shared" si="0"/>
        <v>0</v>
      </c>
      <c r="K112" s="170" t="s">
        <v>18</v>
      </c>
      <c r="L112" s="175"/>
      <c r="M112" s="176" t="s">
        <v>18</v>
      </c>
      <c r="N112" s="177" t="s">
        <v>39</v>
      </c>
      <c r="O112" s="63"/>
      <c r="P112" s="178">
        <f t="shared" si="1"/>
        <v>0</v>
      </c>
      <c r="Q112" s="178">
        <v>5.2519999999999997E-2</v>
      </c>
      <c r="R112" s="178">
        <f t="shared" si="2"/>
        <v>4.5975482799999998</v>
      </c>
      <c r="S112" s="178">
        <v>0</v>
      </c>
      <c r="T112" s="179">
        <f t="shared" si="3"/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0" t="s">
        <v>123</v>
      </c>
      <c r="AT112" s="180" t="s">
        <v>119</v>
      </c>
      <c r="AU112" s="180" t="s">
        <v>75</v>
      </c>
      <c r="AY112" s="16" t="s">
        <v>113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16" t="s">
        <v>75</v>
      </c>
      <c r="BK112" s="181">
        <f t="shared" si="9"/>
        <v>0</v>
      </c>
      <c r="BL112" s="16" t="s">
        <v>124</v>
      </c>
      <c r="BM112" s="180" t="s">
        <v>161</v>
      </c>
    </row>
    <row r="113" spans="1:65" s="2" customFormat="1" ht="16.5" customHeight="1">
      <c r="A113" s="33"/>
      <c r="B113" s="34"/>
      <c r="C113" s="168" t="s">
        <v>139</v>
      </c>
      <c r="D113" s="168" t="s">
        <v>119</v>
      </c>
      <c r="E113" s="169" t="s">
        <v>162</v>
      </c>
      <c r="F113" s="170" t="s">
        <v>163</v>
      </c>
      <c r="G113" s="171" t="s">
        <v>132</v>
      </c>
      <c r="H113" s="172">
        <v>6.56</v>
      </c>
      <c r="I113" s="173"/>
      <c r="J113" s="174">
        <f t="shared" si="0"/>
        <v>0</v>
      </c>
      <c r="K113" s="170" t="s">
        <v>18</v>
      </c>
      <c r="L113" s="175"/>
      <c r="M113" s="176" t="s">
        <v>18</v>
      </c>
      <c r="N113" s="177" t="s">
        <v>39</v>
      </c>
      <c r="O113" s="63"/>
      <c r="P113" s="178">
        <f t="shared" si="1"/>
        <v>0</v>
      </c>
      <c r="Q113" s="178">
        <v>3.2079999999999997E-2</v>
      </c>
      <c r="R113" s="178">
        <f t="shared" si="2"/>
        <v>0.21044479999999996</v>
      </c>
      <c r="S113" s="178">
        <v>0</v>
      </c>
      <c r="T113" s="179">
        <f t="shared" si="3"/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0" t="s">
        <v>123</v>
      </c>
      <c r="AT113" s="180" t="s">
        <v>119</v>
      </c>
      <c r="AU113" s="180" t="s">
        <v>75</v>
      </c>
      <c r="AY113" s="16" t="s">
        <v>113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16" t="s">
        <v>75</v>
      </c>
      <c r="BK113" s="181">
        <f t="shared" si="9"/>
        <v>0</v>
      </c>
      <c r="BL113" s="16" t="s">
        <v>124</v>
      </c>
      <c r="BM113" s="180" t="s">
        <v>164</v>
      </c>
    </row>
    <row r="114" spans="1:65" s="2" customFormat="1" ht="16.5" customHeight="1">
      <c r="A114" s="280"/>
      <c r="B114" s="34"/>
      <c r="C114" s="168"/>
      <c r="D114" s="168"/>
      <c r="E114" s="169"/>
      <c r="F114" s="284" t="s">
        <v>573</v>
      </c>
      <c r="G114" s="171"/>
      <c r="H114" s="289">
        <v>6.56</v>
      </c>
      <c r="I114" s="172"/>
      <c r="J114" s="174"/>
      <c r="K114" s="170"/>
      <c r="L114" s="175"/>
      <c r="M114" s="176"/>
      <c r="N114" s="281"/>
      <c r="O114" s="282"/>
      <c r="P114" s="283"/>
      <c r="Q114" s="283"/>
      <c r="R114" s="283"/>
      <c r="S114" s="283"/>
      <c r="T114" s="179"/>
      <c r="U114" s="280"/>
      <c r="V114" s="280"/>
      <c r="W114" s="280"/>
      <c r="X114" s="280"/>
      <c r="Y114" s="280"/>
      <c r="Z114" s="280"/>
      <c r="AA114" s="280"/>
      <c r="AB114" s="280"/>
      <c r="AC114" s="280"/>
      <c r="AD114" s="280"/>
      <c r="AE114" s="280"/>
      <c r="AR114" s="180"/>
      <c r="AT114" s="180"/>
      <c r="AU114" s="180"/>
      <c r="AY114" s="16"/>
      <c r="BE114" s="181"/>
      <c r="BF114" s="181"/>
      <c r="BG114" s="181"/>
      <c r="BH114" s="181"/>
      <c r="BI114" s="181"/>
      <c r="BJ114" s="16"/>
      <c r="BK114" s="181"/>
      <c r="BL114" s="16"/>
      <c r="BM114" s="180"/>
    </row>
    <row r="115" spans="1:65" s="2" customFormat="1" ht="16.5" customHeight="1">
      <c r="A115" s="33"/>
      <c r="B115" s="34"/>
      <c r="C115" s="168" t="s">
        <v>165</v>
      </c>
      <c r="D115" s="168" t="s">
        <v>119</v>
      </c>
      <c r="E115" s="169" t="s">
        <v>166</v>
      </c>
      <c r="F115" s="170" t="s">
        <v>167</v>
      </c>
      <c r="G115" s="171" t="s">
        <v>132</v>
      </c>
      <c r="H115" s="172">
        <v>6.56</v>
      </c>
      <c r="I115" s="173"/>
      <c r="J115" s="174">
        <f t="shared" si="0"/>
        <v>0</v>
      </c>
      <c r="K115" s="170" t="s">
        <v>18</v>
      </c>
      <c r="L115" s="175"/>
      <c r="M115" s="176" t="s">
        <v>18</v>
      </c>
      <c r="N115" s="177" t="s">
        <v>39</v>
      </c>
      <c r="O115" s="63"/>
      <c r="P115" s="178">
        <f t="shared" si="1"/>
        <v>0</v>
      </c>
      <c r="Q115" s="178">
        <v>1.968E-2</v>
      </c>
      <c r="R115" s="178">
        <f t="shared" si="2"/>
        <v>0.12910079999999999</v>
      </c>
      <c r="S115" s="178">
        <v>0</v>
      </c>
      <c r="T115" s="179">
        <f t="shared" si="3"/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0" t="s">
        <v>123</v>
      </c>
      <c r="AT115" s="180" t="s">
        <v>119</v>
      </c>
      <c r="AU115" s="180" t="s">
        <v>75</v>
      </c>
      <c r="AY115" s="16" t="s">
        <v>113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16" t="s">
        <v>75</v>
      </c>
      <c r="BK115" s="181">
        <f t="shared" si="9"/>
        <v>0</v>
      </c>
      <c r="BL115" s="16" t="s">
        <v>124</v>
      </c>
      <c r="BM115" s="180" t="s">
        <v>168</v>
      </c>
    </row>
    <row r="116" spans="1:65" s="2" customFormat="1" ht="16.5" customHeight="1">
      <c r="A116" s="33"/>
      <c r="B116" s="34"/>
      <c r="C116" s="168" t="s">
        <v>143</v>
      </c>
      <c r="D116" s="168" t="s">
        <v>119</v>
      </c>
      <c r="E116" s="169" t="s">
        <v>169</v>
      </c>
      <c r="F116" s="170" t="s">
        <v>170</v>
      </c>
      <c r="G116" s="171" t="s">
        <v>132</v>
      </c>
      <c r="H116" s="172">
        <v>36.22</v>
      </c>
      <c r="I116" s="173"/>
      <c r="J116" s="174">
        <f t="shared" si="0"/>
        <v>0</v>
      </c>
      <c r="K116" s="170" t="s">
        <v>18</v>
      </c>
      <c r="L116" s="175"/>
      <c r="M116" s="176" t="s">
        <v>18</v>
      </c>
      <c r="N116" s="177" t="s">
        <v>39</v>
      </c>
      <c r="O116" s="63"/>
      <c r="P116" s="178">
        <f t="shared" si="1"/>
        <v>0</v>
      </c>
      <c r="Q116" s="178">
        <v>0.29881999999999997</v>
      </c>
      <c r="R116" s="178">
        <f t="shared" si="2"/>
        <v>10.823260399999999</v>
      </c>
      <c r="S116" s="178">
        <v>0</v>
      </c>
      <c r="T116" s="179">
        <f t="shared" si="3"/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0" t="s">
        <v>123</v>
      </c>
      <c r="AT116" s="180" t="s">
        <v>119</v>
      </c>
      <c r="AU116" s="180" t="s">
        <v>75</v>
      </c>
      <c r="AY116" s="16" t="s">
        <v>113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16" t="s">
        <v>75</v>
      </c>
      <c r="BK116" s="181">
        <f t="shared" si="9"/>
        <v>0</v>
      </c>
      <c r="BL116" s="16" t="s">
        <v>124</v>
      </c>
      <c r="BM116" s="180" t="s">
        <v>171</v>
      </c>
    </row>
    <row r="117" spans="1:65" s="2" customFormat="1" ht="16.5" customHeight="1">
      <c r="A117" s="280"/>
      <c r="B117" s="34"/>
      <c r="C117" s="168"/>
      <c r="D117" s="168"/>
      <c r="E117" s="169"/>
      <c r="F117" s="284" t="s">
        <v>574</v>
      </c>
      <c r="G117" s="171"/>
      <c r="H117" s="172"/>
      <c r="I117" s="172"/>
      <c r="J117" s="174"/>
      <c r="K117" s="170"/>
      <c r="L117" s="175"/>
      <c r="M117" s="176"/>
      <c r="N117" s="281"/>
      <c r="O117" s="282"/>
      <c r="P117" s="283"/>
      <c r="Q117" s="283"/>
      <c r="R117" s="283"/>
      <c r="S117" s="283"/>
      <c r="T117" s="179"/>
      <c r="U117" s="280"/>
      <c r="V117" s="280"/>
      <c r="W117" s="280"/>
      <c r="X117" s="280"/>
      <c r="Y117" s="280"/>
      <c r="Z117" s="280"/>
      <c r="AA117" s="280"/>
      <c r="AB117" s="280"/>
      <c r="AC117" s="280"/>
      <c r="AD117" s="280"/>
      <c r="AE117" s="280"/>
      <c r="AR117" s="180"/>
      <c r="AT117" s="180"/>
      <c r="AU117" s="180"/>
      <c r="AY117" s="16"/>
      <c r="BE117" s="181"/>
      <c r="BF117" s="181"/>
      <c r="BG117" s="181"/>
      <c r="BH117" s="181"/>
      <c r="BI117" s="181"/>
      <c r="BJ117" s="16"/>
      <c r="BK117" s="181"/>
      <c r="BL117" s="16"/>
      <c r="BM117" s="180"/>
    </row>
    <row r="118" spans="1:65" s="2" customFormat="1" ht="16.5" customHeight="1">
      <c r="A118" s="280"/>
      <c r="B118" s="34"/>
      <c r="C118" s="168"/>
      <c r="D118" s="168"/>
      <c r="E118" s="169"/>
      <c r="F118" s="284" t="s">
        <v>575</v>
      </c>
      <c r="G118" s="171"/>
      <c r="H118" s="172"/>
      <c r="I118" s="172"/>
      <c r="J118" s="174"/>
      <c r="K118" s="170"/>
      <c r="L118" s="175"/>
      <c r="M118" s="176"/>
      <c r="N118" s="281"/>
      <c r="O118" s="282"/>
      <c r="P118" s="283"/>
      <c r="Q118" s="283"/>
      <c r="R118" s="283"/>
      <c r="S118" s="283"/>
      <c r="T118" s="179"/>
      <c r="U118" s="280"/>
      <c r="V118" s="280"/>
      <c r="W118" s="280"/>
      <c r="X118" s="280"/>
      <c r="Y118" s="280"/>
      <c r="Z118" s="280"/>
      <c r="AA118" s="280"/>
      <c r="AB118" s="280"/>
      <c r="AC118" s="280"/>
      <c r="AD118" s="280"/>
      <c r="AE118" s="280"/>
      <c r="AR118" s="180"/>
      <c r="AT118" s="180"/>
      <c r="AU118" s="180"/>
      <c r="AY118" s="16"/>
      <c r="BE118" s="181"/>
      <c r="BF118" s="181"/>
      <c r="BG118" s="181"/>
      <c r="BH118" s="181"/>
      <c r="BI118" s="181"/>
      <c r="BJ118" s="16"/>
      <c r="BK118" s="181"/>
      <c r="BL118" s="16"/>
      <c r="BM118" s="180"/>
    </row>
    <row r="119" spans="1:65" s="2" customFormat="1" ht="16.5" customHeight="1">
      <c r="A119" s="33"/>
      <c r="B119" s="34"/>
      <c r="C119" s="168" t="s">
        <v>172</v>
      </c>
      <c r="D119" s="168" t="s">
        <v>119</v>
      </c>
      <c r="E119" s="169" t="s">
        <v>173</v>
      </c>
      <c r="F119" s="170" t="s">
        <v>174</v>
      </c>
      <c r="G119" s="171" t="s">
        <v>132</v>
      </c>
      <c r="H119" s="172">
        <v>70.11</v>
      </c>
      <c r="I119" s="173"/>
      <c r="J119" s="174">
        <f t="shared" si="0"/>
        <v>0</v>
      </c>
      <c r="K119" s="170" t="s">
        <v>18</v>
      </c>
      <c r="L119" s="175"/>
      <c r="M119" s="176" t="s">
        <v>18</v>
      </c>
      <c r="N119" s="177" t="s">
        <v>39</v>
      </c>
      <c r="O119" s="63"/>
      <c r="P119" s="178">
        <f t="shared" si="1"/>
        <v>0</v>
      </c>
      <c r="Q119" s="178">
        <v>0.58331999999999995</v>
      </c>
      <c r="R119" s="178">
        <f t="shared" si="2"/>
        <v>40.896565199999998</v>
      </c>
      <c r="S119" s="178">
        <v>0</v>
      </c>
      <c r="T119" s="179">
        <f t="shared" si="3"/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0" t="s">
        <v>123</v>
      </c>
      <c r="AT119" s="180" t="s">
        <v>119</v>
      </c>
      <c r="AU119" s="180" t="s">
        <v>75</v>
      </c>
      <c r="AY119" s="16" t="s">
        <v>113</v>
      </c>
      <c r="BE119" s="181">
        <f t="shared" si="4"/>
        <v>0</v>
      </c>
      <c r="BF119" s="181">
        <f t="shared" si="5"/>
        <v>0</v>
      </c>
      <c r="BG119" s="181">
        <f t="shared" si="6"/>
        <v>0</v>
      </c>
      <c r="BH119" s="181">
        <f t="shared" si="7"/>
        <v>0</v>
      </c>
      <c r="BI119" s="181">
        <f t="shared" si="8"/>
        <v>0</v>
      </c>
      <c r="BJ119" s="16" t="s">
        <v>75</v>
      </c>
      <c r="BK119" s="181">
        <f t="shared" si="9"/>
        <v>0</v>
      </c>
      <c r="BL119" s="16" t="s">
        <v>124</v>
      </c>
      <c r="BM119" s="180" t="s">
        <v>175</v>
      </c>
    </row>
    <row r="120" spans="1:65" s="2" customFormat="1" ht="16.5" customHeight="1">
      <c r="A120" s="280"/>
      <c r="B120" s="34"/>
      <c r="C120" s="168"/>
      <c r="D120" s="168"/>
      <c r="E120" s="169"/>
      <c r="F120" s="284" t="s">
        <v>576</v>
      </c>
      <c r="G120" s="171"/>
      <c r="H120" s="289">
        <v>70.11</v>
      </c>
      <c r="I120" s="172"/>
      <c r="J120" s="174"/>
      <c r="K120" s="170"/>
      <c r="L120" s="175"/>
      <c r="M120" s="176"/>
      <c r="N120" s="281"/>
      <c r="O120" s="282"/>
      <c r="P120" s="283"/>
      <c r="Q120" s="283"/>
      <c r="R120" s="283"/>
      <c r="S120" s="283"/>
      <c r="T120" s="179"/>
      <c r="U120" s="280"/>
      <c r="V120" s="280"/>
      <c r="W120" s="280"/>
      <c r="X120" s="280"/>
      <c r="Y120" s="280"/>
      <c r="Z120" s="280"/>
      <c r="AA120" s="280"/>
      <c r="AB120" s="280"/>
      <c r="AC120" s="280"/>
      <c r="AD120" s="280"/>
      <c r="AE120" s="280"/>
      <c r="AR120" s="180"/>
      <c r="AT120" s="180"/>
      <c r="AU120" s="180"/>
      <c r="AY120" s="16"/>
      <c r="BE120" s="181"/>
      <c r="BF120" s="181"/>
      <c r="BG120" s="181"/>
      <c r="BH120" s="181"/>
      <c r="BI120" s="181"/>
      <c r="BJ120" s="16"/>
      <c r="BK120" s="181"/>
      <c r="BL120" s="16"/>
      <c r="BM120" s="180"/>
    </row>
    <row r="121" spans="1:65" s="2" customFormat="1" ht="21.75" customHeight="1">
      <c r="A121" s="33"/>
      <c r="B121" s="34"/>
      <c r="C121" s="168" t="s">
        <v>147</v>
      </c>
      <c r="D121" s="168" t="s">
        <v>119</v>
      </c>
      <c r="E121" s="169" t="s">
        <v>176</v>
      </c>
      <c r="F121" s="170" t="s">
        <v>177</v>
      </c>
      <c r="G121" s="171" t="s">
        <v>132</v>
      </c>
      <c r="H121" s="172">
        <v>127.1</v>
      </c>
      <c r="I121" s="173"/>
      <c r="J121" s="174">
        <f t="shared" si="0"/>
        <v>0</v>
      </c>
      <c r="K121" s="170" t="s">
        <v>18</v>
      </c>
      <c r="L121" s="175"/>
      <c r="M121" s="176" t="s">
        <v>18</v>
      </c>
      <c r="N121" s="177" t="s">
        <v>39</v>
      </c>
      <c r="O121" s="63"/>
      <c r="P121" s="178">
        <f t="shared" si="1"/>
        <v>0</v>
      </c>
      <c r="Q121" s="178">
        <v>1.17567</v>
      </c>
      <c r="R121" s="178">
        <f t="shared" si="2"/>
        <v>149.42765699999998</v>
      </c>
      <c r="S121" s="178">
        <v>0</v>
      </c>
      <c r="T121" s="179">
        <f t="shared" si="3"/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0" t="s">
        <v>123</v>
      </c>
      <c r="AT121" s="180" t="s">
        <v>119</v>
      </c>
      <c r="AU121" s="180" t="s">
        <v>75</v>
      </c>
      <c r="AY121" s="16" t="s">
        <v>113</v>
      </c>
      <c r="BE121" s="181">
        <f t="shared" si="4"/>
        <v>0</v>
      </c>
      <c r="BF121" s="181">
        <f t="shared" si="5"/>
        <v>0</v>
      </c>
      <c r="BG121" s="181">
        <f t="shared" si="6"/>
        <v>0</v>
      </c>
      <c r="BH121" s="181">
        <f t="shared" si="7"/>
        <v>0</v>
      </c>
      <c r="BI121" s="181">
        <f t="shared" si="8"/>
        <v>0</v>
      </c>
      <c r="BJ121" s="16" t="s">
        <v>75</v>
      </c>
      <c r="BK121" s="181">
        <f t="shared" si="9"/>
        <v>0</v>
      </c>
      <c r="BL121" s="16" t="s">
        <v>124</v>
      </c>
      <c r="BM121" s="180" t="s">
        <v>178</v>
      </c>
    </row>
    <row r="122" spans="1:65" s="2" customFormat="1" ht="21.75" customHeight="1">
      <c r="A122" s="280"/>
      <c r="B122" s="34"/>
      <c r="C122" s="168"/>
      <c r="D122" s="168"/>
      <c r="E122" s="169"/>
      <c r="F122" s="284" t="s">
        <v>577</v>
      </c>
      <c r="G122" s="171"/>
      <c r="H122" s="289">
        <v>12.83</v>
      </c>
      <c r="I122" s="172"/>
      <c r="J122" s="174"/>
      <c r="K122" s="170"/>
      <c r="L122" s="175"/>
      <c r="M122" s="176"/>
      <c r="N122" s="281"/>
      <c r="O122" s="282"/>
      <c r="P122" s="283"/>
      <c r="Q122" s="283"/>
      <c r="R122" s="283"/>
      <c r="S122" s="283"/>
      <c r="T122" s="179"/>
      <c r="U122" s="280"/>
      <c r="V122" s="280"/>
      <c r="W122" s="280"/>
      <c r="X122" s="280"/>
      <c r="Y122" s="280"/>
      <c r="Z122" s="280"/>
      <c r="AA122" s="280"/>
      <c r="AB122" s="280"/>
      <c r="AC122" s="280"/>
      <c r="AD122" s="280"/>
      <c r="AE122" s="280"/>
      <c r="AR122" s="180"/>
      <c r="AT122" s="180"/>
      <c r="AU122" s="180"/>
      <c r="AY122" s="16"/>
      <c r="BE122" s="181"/>
      <c r="BF122" s="181"/>
      <c r="BG122" s="181"/>
      <c r="BH122" s="181"/>
      <c r="BI122" s="181"/>
      <c r="BJ122" s="16"/>
      <c r="BK122" s="181"/>
      <c r="BL122" s="16"/>
      <c r="BM122" s="180"/>
    </row>
    <row r="123" spans="1:65" s="2" customFormat="1" ht="21.75" customHeight="1">
      <c r="A123" s="280"/>
      <c r="B123" s="34"/>
      <c r="C123" s="168"/>
      <c r="D123" s="168"/>
      <c r="E123" s="169"/>
      <c r="F123" s="284" t="s">
        <v>578</v>
      </c>
      <c r="G123" s="171"/>
      <c r="H123" s="289">
        <v>3.46</v>
      </c>
      <c r="I123" s="172"/>
      <c r="J123" s="174"/>
      <c r="K123" s="170"/>
      <c r="L123" s="175"/>
      <c r="M123" s="176"/>
      <c r="N123" s="281"/>
      <c r="O123" s="282"/>
      <c r="P123" s="283"/>
      <c r="Q123" s="283"/>
      <c r="R123" s="283"/>
      <c r="S123" s="283"/>
      <c r="T123" s="179"/>
      <c r="U123" s="280"/>
      <c r="V123" s="280"/>
      <c r="W123" s="280"/>
      <c r="X123" s="280"/>
      <c r="Y123" s="280"/>
      <c r="Z123" s="280"/>
      <c r="AA123" s="280"/>
      <c r="AB123" s="280"/>
      <c r="AC123" s="280"/>
      <c r="AD123" s="280"/>
      <c r="AE123" s="280"/>
      <c r="AR123" s="180"/>
      <c r="AT123" s="180"/>
      <c r="AU123" s="180"/>
      <c r="AY123" s="16"/>
      <c r="BE123" s="181"/>
      <c r="BF123" s="181"/>
      <c r="BG123" s="181"/>
      <c r="BH123" s="181"/>
      <c r="BI123" s="181"/>
      <c r="BJ123" s="16"/>
      <c r="BK123" s="181"/>
      <c r="BL123" s="16"/>
      <c r="BM123" s="180"/>
    </row>
    <row r="124" spans="1:65" s="2" customFormat="1" ht="21.75" customHeight="1">
      <c r="A124" s="280"/>
      <c r="B124" s="34"/>
      <c r="C124" s="168"/>
      <c r="D124" s="168"/>
      <c r="E124" s="169"/>
      <c r="F124" s="284" t="s">
        <v>579</v>
      </c>
      <c r="G124" s="171"/>
      <c r="H124" s="289">
        <v>110.81</v>
      </c>
      <c r="I124" s="172"/>
      <c r="J124" s="174"/>
      <c r="K124" s="170"/>
      <c r="L124" s="175"/>
      <c r="M124" s="176"/>
      <c r="N124" s="281"/>
      <c r="O124" s="282"/>
      <c r="P124" s="283"/>
      <c r="Q124" s="283"/>
      <c r="R124" s="283"/>
      <c r="S124" s="283"/>
      <c r="T124" s="179"/>
      <c r="U124" s="280"/>
      <c r="V124" s="280"/>
      <c r="W124" s="280"/>
      <c r="X124" s="280"/>
      <c r="Y124" s="280"/>
      <c r="Z124" s="280"/>
      <c r="AA124" s="280"/>
      <c r="AB124" s="280"/>
      <c r="AC124" s="280"/>
      <c r="AD124" s="280"/>
      <c r="AE124" s="280"/>
      <c r="AR124" s="180"/>
      <c r="AT124" s="180"/>
      <c r="AU124" s="180"/>
      <c r="AY124" s="16"/>
      <c r="BE124" s="181"/>
      <c r="BF124" s="181"/>
      <c r="BG124" s="181"/>
      <c r="BH124" s="181"/>
      <c r="BI124" s="181"/>
      <c r="BJ124" s="16"/>
      <c r="BK124" s="181"/>
      <c r="BL124" s="16"/>
      <c r="BM124" s="180"/>
    </row>
    <row r="125" spans="1:65" s="2" customFormat="1" ht="21.75" customHeight="1">
      <c r="A125" s="33"/>
      <c r="B125" s="34"/>
      <c r="C125" s="168" t="s">
        <v>8</v>
      </c>
      <c r="D125" s="168" t="s">
        <v>119</v>
      </c>
      <c r="E125" s="169" t="s">
        <v>179</v>
      </c>
      <c r="F125" s="170" t="s">
        <v>180</v>
      </c>
      <c r="G125" s="171" t="s">
        <v>132</v>
      </c>
      <c r="H125" s="172">
        <v>22.62</v>
      </c>
      <c r="I125" s="173"/>
      <c r="J125" s="174">
        <f t="shared" si="0"/>
        <v>0</v>
      </c>
      <c r="K125" s="170" t="s">
        <v>18</v>
      </c>
      <c r="L125" s="175"/>
      <c r="M125" s="176" t="s">
        <v>18</v>
      </c>
      <c r="N125" s="177" t="s">
        <v>39</v>
      </c>
      <c r="O125" s="63"/>
      <c r="P125" s="178">
        <f t="shared" si="1"/>
        <v>0</v>
      </c>
      <c r="Q125" s="178">
        <v>0.21218000000000001</v>
      </c>
      <c r="R125" s="178">
        <f t="shared" si="2"/>
        <v>4.7995116000000007</v>
      </c>
      <c r="S125" s="178">
        <v>0</v>
      </c>
      <c r="T125" s="179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0" t="s">
        <v>123</v>
      </c>
      <c r="AT125" s="180" t="s">
        <v>119</v>
      </c>
      <c r="AU125" s="180" t="s">
        <v>75</v>
      </c>
      <c r="AY125" s="16" t="s">
        <v>113</v>
      </c>
      <c r="BE125" s="181">
        <f t="shared" si="4"/>
        <v>0</v>
      </c>
      <c r="BF125" s="181">
        <f t="shared" si="5"/>
        <v>0</v>
      </c>
      <c r="BG125" s="181">
        <f t="shared" si="6"/>
        <v>0</v>
      </c>
      <c r="BH125" s="181">
        <f t="shared" si="7"/>
        <v>0</v>
      </c>
      <c r="BI125" s="181">
        <f t="shared" si="8"/>
        <v>0</v>
      </c>
      <c r="BJ125" s="16" t="s">
        <v>75</v>
      </c>
      <c r="BK125" s="181">
        <f t="shared" si="9"/>
        <v>0</v>
      </c>
      <c r="BL125" s="16" t="s">
        <v>124</v>
      </c>
      <c r="BM125" s="180" t="s">
        <v>181</v>
      </c>
    </row>
    <row r="126" spans="1:65" s="2" customFormat="1" ht="21.75" customHeight="1">
      <c r="A126" s="280"/>
      <c r="B126" s="34"/>
      <c r="C126" s="168"/>
      <c r="D126" s="168"/>
      <c r="E126" s="169"/>
      <c r="F126" s="284" t="s">
        <v>580</v>
      </c>
      <c r="G126" s="171"/>
      <c r="H126" s="289">
        <v>22.62</v>
      </c>
      <c r="I126" s="172"/>
      <c r="J126" s="174"/>
      <c r="K126" s="170"/>
      <c r="L126" s="175"/>
      <c r="M126" s="176"/>
      <c r="N126" s="281"/>
      <c r="O126" s="282"/>
      <c r="P126" s="283"/>
      <c r="Q126" s="283"/>
      <c r="R126" s="283"/>
      <c r="S126" s="283"/>
      <c r="T126" s="179"/>
      <c r="U126" s="280"/>
      <c r="V126" s="280"/>
      <c r="W126" s="280"/>
      <c r="X126" s="280"/>
      <c r="Y126" s="280"/>
      <c r="Z126" s="280"/>
      <c r="AA126" s="280"/>
      <c r="AB126" s="280"/>
      <c r="AC126" s="280"/>
      <c r="AD126" s="280"/>
      <c r="AE126" s="280"/>
      <c r="AR126" s="180"/>
      <c r="AT126" s="180"/>
      <c r="AU126" s="180"/>
      <c r="AY126" s="16"/>
      <c r="BE126" s="181"/>
      <c r="BF126" s="181"/>
      <c r="BG126" s="181"/>
      <c r="BH126" s="181"/>
      <c r="BI126" s="181"/>
      <c r="BJ126" s="16"/>
      <c r="BK126" s="181"/>
      <c r="BL126" s="16"/>
      <c r="BM126" s="180"/>
    </row>
    <row r="127" spans="1:65" s="2" customFormat="1" ht="21.75" customHeight="1">
      <c r="A127" s="33"/>
      <c r="B127" s="34"/>
      <c r="C127" s="168" t="s">
        <v>150</v>
      </c>
      <c r="D127" s="168" t="s">
        <v>119</v>
      </c>
      <c r="E127" s="169" t="s">
        <v>182</v>
      </c>
      <c r="F127" s="170" t="s">
        <v>183</v>
      </c>
      <c r="G127" s="171" t="s">
        <v>132</v>
      </c>
      <c r="H127" s="172">
        <v>622.67999999999995</v>
      </c>
      <c r="I127" s="173"/>
      <c r="J127" s="174">
        <f t="shared" si="0"/>
        <v>0</v>
      </c>
      <c r="K127" s="170" t="s">
        <v>18</v>
      </c>
      <c r="L127" s="175"/>
      <c r="M127" s="176" t="s">
        <v>18</v>
      </c>
      <c r="N127" s="177" t="s">
        <v>39</v>
      </c>
      <c r="O127" s="63"/>
      <c r="P127" s="178">
        <f t="shared" si="1"/>
        <v>0</v>
      </c>
      <c r="Q127" s="178">
        <v>5.8780999999999999</v>
      </c>
      <c r="R127" s="178">
        <f t="shared" si="2"/>
        <v>3660.1753079999999</v>
      </c>
      <c r="S127" s="178">
        <v>0</v>
      </c>
      <c r="T127" s="179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0" t="s">
        <v>123</v>
      </c>
      <c r="AT127" s="180" t="s">
        <v>119</v>
      </c>
      <c r="AU127" s="180" t="s">
        <v>75</v>
      </c>
      <c r="AY127" s="16" t="s">
        <v>113</v>
      </c>
      <c r="BE127" s="181">
        <f t="shared" si="4"/>
        <v>0</v>
      </c>
      <c r="BF127" s="181">
        <f t="shared" si="5"/>
        <v>0</v>
      </c>
      <c r="BG127" s="181">
        <f t="shared" si="6"/>
        <v>0</v>
      </c>
      <c r="BH127" s="181">
        <f t="shared" si="7"/>
        <v>0</v>
      </c>
      <c r="BI127" s="181">
        <f t="shared" si="8"/>
        <v>0</v>
      </c>
      <c r="BJ127" s="16" t="s">
        <v>75</v>
      </c>
      <c r="BK127" s="181">
        <f t="shared" si="9"/>
        <v>0</v>
      </c>
      <c r="BL127" s="16" t="s">
        <v>124</v>
      </c>
      <c r="BM127" s="180" t="s">
        <v>184</v>
      </c>
    </row>
    <row r="128" spans="1:65" s="2" customFormat="1" ht="21.75" customHeight="1">
      <c r="A128" s="280"/>
      <c r="B128" s="34"/>
      <c r="C128" s="168"/>
      <c r="D128" s="168"/>
      <c r="E128" s="169"/>
      <c r="F128" s="284" t="s">
        <v>581</v>
      </c>
      <c r="G128" s="171"/>
      <c r="H128" s="289">
        <v>622.67999999999995</v>
      </c>
      <c r="I128" s="172"/>
      <c r="J128" s="174"/>
      <c r="K128" s="170"/>
      <c r="L128" s="175"/>
      <c r="M128" s="176"/>
      <c r="N128" s="281"/>
      <c r="O128" s="282"/>
      <c r="P128" s="283"/>
      <c r="Q128" s="283"/>
      <c r="R128" s="283"/>
      <c r="S128" s="283"/>
      <c r="T128" s="179"/>
      <c r="U128" s="280"/>
      <c r="V128" s="280"/>
      <c r="W128" s="280"/>
      <c r="X128" s="280"/>
      <c r="Y128" s="280"/>
      <c r="Z128" s="280"/>
      <c r="AA128" s="280"/>
      <c r="AB128" s="280"/>
      <c r="AC128" s="280"/>
      <c r="AD128" s="280"/>
      <c r="AE128" s="280"/>
      <c r="AR128" s="180"/>
      <c r="AT128" s="180"/>
      <c r="AU128" s="180"/>
      <c r="AY128" s="16"/>
      <c r="BE128" s="181"/>
      <c r="BF128" s="181"/>
      <c r="BG128" s="181"/>
      <c r="BH128" s="181"/>
      <c r="BI128" s="181"/>
      <c r="BJ128" s="16"/>
      <c r="BK128" s="181"/>
      <c r="BL128" s="16"/>
      <c r="BM128" s="180"/>
    </row>
    <row r="129" spans="1:65" s="2" customFormat="1" ht="16.5" customHeight="1">
      <c r="A129" s="33"/>
      <c r="B129" s="34"/>
      <c r="C129" s="168" t="s">
        <v>185</v>
      </c>
      <c r="D129" s="168" t="s">
        <v>119</v>
      </c>
      <c r="E129" s="169" t="s">
        <v>186</v>
      </c>
      <c r="F129" s="170" t="s">
        <v>187</v>
      </c>
      <c r="G129" s="171" t="s">
        <v>142</v>
      </c>
      <c r="H129" s="172">
        <v>104.26</v>
      </c>
      <c r="I129" s="173"/>
      <c r="J129" s="174">
        <f t="shared" si="0"/>
        <v>0</v>
      </c>
      <c r="K129" s="170" t="s">
        <v>18</v>
      </c>
      <c r="L129" s="175"/>
      <c r="M129" s="176" t="s">
        <v>18</v>
      </c>
      <c r="N129" s="177" t="s">
        <v>39</v>
      </c>
      <c r="O129" s="63"/>
      <c r="P129" s="178">
        <f t="shared" si="1"/>
        <v>0</v>
      </c>
      <c r="Q129" s="178">
        <v>6.2599999999999999E-3</v>
      </c>
      <c r="R129" s="178">
        <f t="shared" si="2"/>
        <v>0.65266760000000001</v>
      </c>
      <c r="S129" s="178">
        <v>0</v>
      </c>
      <c r="T129" s="179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0" t="s">
        <v>123</v>
      </c>
      <c r="AT129" s="180" t="s">
        <v>119</v>
      </c>
      <c r="AU129" s="180" t="s">
        <v>75</v>
      </c>
      <c r="AY129" s="16" t="s">
        <v>113</v>
      </c>
      <c r="BE129" s="181">
        <f t="shared" si="4"/>
        <v>0</v>
      </c>
      <c r="BF129" s="181">
        <f t="shared" si="5"/>
        <v>0</v>
      </c>
      <c r="BG129" s="181">
        <f t="shared" si="6"/>
        <v>0</v>
      </c>
      <c r="BH129" s="181">
        <f t="shared" si="7"/>
        <v>0</v>
      </c>
      <c r="BI129" s="181">
        <f t="shared" si="8"/>
        <v>0</v>
      </c>
      <c r="BJ129" s="16" t="s">
        <v>75</v>
      </c>
      <c r="BK129" s="181">
        <f t="shared" si="9"/>
        <v>0</v>
      </c>
      <c r="BL129" s="16" t="s">
        <v>124</v>
      </c>
      <c r="BM129" s="180" t="s">
        <v>188</v>
      </c>
    </row>
    <row r="130" spans="1:65" s="13" customFormat="1">
      <c r="B130" s="182"/>
      <c r="C130" s="183"/>
      <c r="D130" s="184" t="s">
        <v>189</v>
      </c>
      <c r="E130" s="185" t="s">
        <v>18</v>
      </c>
      <c r="F130" s="284" t="s">
        <v>190</v>
      </c>
      <c r="G130" s="183"/>
      <c r="H130" s="289">
        <v>104.26</v>
      </c>
      <c r="I130" s="186"/>
      <c r="J130" s="183"/>
      <c r="K130" s="183"/>
      <c r="L130" s="187"/>
      <c r="M130" s="188"/>
      <c r="N130" s="189"/>
      <c r="O130" s="189"/>
      <c r="P130" s="189"/>
      <c r="Q130" s="189"/>
      <c r="R130" s="189"/>
      <c r="S130" s="189"/>
      <c r="T130" s="190"/>
      <c r="AT130" s="191" t="s">
        <v>189</v>
      </c>
      <c r="AU130" s="191" t="s">
        <v>75</v>
      </c>
      <c r="AV130" s="13" t="s">
        <v>77</v>
      </c>
      <c r="AW130" s="13" t="s">
        <v>30</v>
      </c>
      <c r="AX130" s="13" t="s">
        <v>68</v>
      </c>
      <c r="AY130" s="191" t="s">
        <v>113</v>
      </c>
    </row>
    <row r="131" spans="1:65" s="2" customFormat="1" ht="16.5" customHeight="1">
      <c r="A131" s="33"/>
      <c r="B131" s="34"/>
      <c r="C131" s="168" t="s">
        <v>154</v>
      </c>
      <c r="D131" s="168" t="s">
        <v>119</v>
      </c>
      <c r="E131" s="169" t="s">
        <v>191</v>
      </c>
      <c r="F131" s="170" t="s">
        <v>192</v>
      </c>
      <c r="G131" s="171" t="s">
        <v>142</v>
      </c>
      <c r="H131" s="172">
        <v>888.7</v>
      </c>
      <c r="I131" s="173"/>
      <c r="J131" s="174">
        <f>ROUND(I131*H131,2)</f>
        <v>0</v>
      </c>
      <c r="K131" s="170" t="s">
        <v>18</v>
      </c>
      <c r="L131" s="175"/>
      <c r="M131" s="176" t="s">
        <v>18</v>
      </c>
      <c r="N131" s="177" t="s">
        <v>39</v>
      </c>
      <c r="O131" s="63"/>
      <c r="P131" s="178">
        <f>O131*H131</f>
        <v>0</v>
      </c>
      <c r="Q131" s="178">
        <v>0.22217999999999999</v>
      </c>
      <c r="R131" s="178">
        <f>Q131*H131</f>
        <v>197.45136600000001</v>
      </c>
      <c r="S131" s="178">
        <v>0</v>
      </c>
      <c r="T131" s="179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0" t="s">
        <v>123</v>
      </c>
      <c r="AT131" s="180" t="s">
        <v>119</v>
      </c>
      <c r="AU131" s="180" t="s">
        <v>75</v>
      </c>
      <c r="AY131" s="16" t="s">
        <v>113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6" t="s">
        <v>75</v>
      </c>
      <c r="BK131" s="181">
        <f>ROUND(I131*H131,2)</f>
        <v>0</v>
      </c>
      <c r="BL131" s="16" t="s">
        <v>124</v>
      </c>
      <c r="BM131" s="180" t="s">
        <v>193</v>
      </c>
    </row>
    <row r="132" spans="1:65" s="13" customFormat="1">
      <c r="B132" s="182"/>
      <c r="C132" s="183"/>
      <c r="D132" s="184" t="s">
        <v>189</v>
      </c>
      <c r="E132" s="185" t="s">
        <v>18</v>
      </c>
      <c r="F132" s="284" t="s">
        <v>194</v>
      </c>
      <c r="G132" s="183"/>
      <c r="H132" s="289">
        <v>888.7</v>
      </c>
      <c r="I132" s="186"/>
      <c r="J132" s="183"/>
      <c r="K132" s="183"/>
      <c r="L132" s="187"/>
      <c r="M132" s="188"/>
      <c r="N132" s="189"/>
      <c r="O132" s="189"/>
      <c r="P132" s="189"/>
      <c r="Q132" s="189"/>
      <c r="R132" s="189"/>
      <c r="S132" s="189"/>
      <c r="T132" s="190"/>
      <c r="AT132" s="191" t="s">
        <v>189</v>
      </c>
      <c r="AU132" s="191" t="s">
        <v>75</v>
      </c>
      <c r="AV132" s="13" t="s">
        <v>77</v>
      </c>
      <c r="AW132" s="13" t="s">
        <v>30</v>
      </c>
      <c r="AX132" s="13" t="s">
        <v>68</v>
      </c>
      <c r="AY132" s="191" t="s">
        <v>113</v>
      </c>
    </row>
    <row r="133" spans="1:65" s="2" customFormat="1" ht="16.5" customHeight="1">
      <c r="A133" s="33"/>
      <c r="B133" s="34"/>
      <c r="C133" s="168" t="s">
        <v>195</v>
      </c>
      <c r="D133" s="168" t="s">
        <v>119</v>
      </c>
      <c r="E133" s="169" t="s">
        <v>196</v>
      </c>
      <c r="F133" s="170" t="s">
        <v>197</v>
      </c>
      <c r="G133" s="171" t="s">
        <v>132</v>
      </c>
      <c r="H133" s="172">
        <v>878.73</v>
      </c>
      <c r="I133" s="173"/>
      <c r="J133" s="174">
        <f t="shared" ref="J133:J147" si="10">ROUND(I133*H133,2)</f>
        <v>0</v>
      </c>
      <c r="K133" s="170" t="s">
        <v>18</v>
      </c>
      <c r="L133" s="175"/>
      <c r="M133" s="176" t="s">
        <v>18</v>
      </c>
      <c r="N133" s="177" t="s">
        <v>39</v>
      </c>
      <c r="O133" s="63"/>
      <c r="P133" s="178">
        <f t="shared" ref="P133:P147" si="11">O133*H133</f>
        <v>0</v>
      </c>
      <c r="Q133" s="178">
        <v>3.3567499999999999</v>
      </c>
      <c r="R133" s="178">
        <f t="shared" ref="R133:R147" si="12">Q133*H133</f>
        <v>2949.6769275000001</v>
      </c>
      <c r="S133" s="178">
        <v>0</v>
      </c>
      <c r="T133" s="179">
        <f t="shared" ref="T133:T147" si="13"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0" t="s">
        <v>123</v>
      </c>
      <c r="AT133" s="180" t="s">
        <v>119</v>
      </c>
      <c r="AU133" s="180" t="s">
        <v>75</v>
      </c>
      <c r="AY133" s="16" t="s">
        <v>113</v>
      </c>
      <c r="BE133" s="181">
        <f t="shared" ref="BE133:BE147" si="14">IF(N133="základní",J133,0)</f>
        <v>0</v>
      </c>
      <c r="BF133" s="181">
        <f t="shared" ref="BF133:BF147" si="15">IF(N133="snížená",J133,0)</f>
        <v>0</v>
      </c>
      <c r="BG133" s="181">
        <f t="shared" ref="BG133:BG147" si="16">IF(N133="zákl. přenesená",J133,0)</f>
        <v>0</v>
      </c>
      <c r="BH133" s="181">
        <f t="shared" ref="BH133:BH147" si="17">IF(N133="sníž. přenesená",J133,0)</f>
        <v>0</v>
      </c>
      <c r="BI133" s="181">
        <f t="shared" ref="BI133:BI147" si="18">IF(N133="nulová",J133,0)</f>
        <v>0</v>
      </c>
      <c r="BJ133" s="16" t="s">
        <v>75</v>
      </c>
      <c r="BK133" s="181">
        <f t="shared" ref="BK133:BK147" si="19">ROUND(I133*H133,2)</f>
        <v>0</v>
      </c>
      <c r="BL133" s="16" t="s">
        <v>124</v>
      </c>
      <c r="BM133" s="180" t="s">
        <v>198</v>
      </c>
    </row>
    <row r="134" spans="1:65" s="2" customFormat="1" ht="16.5" customHeight="1">
      <c r="A134" s="280"/>
      <c r="B134" s="34"/>
      <c r="C134" s="168"/>
      <c r="D134" s="168"/>
      <c r="E134" s="169"/>
      <c r="F134" s="284" t="s">
        <v>582</v>
      </c>
      <c r="G134" s="171"/>
      <c r="H134" s="289">
        <v>878.73</v>
      </c>
      <c r="I134" s="172"/>
      <c r="J134" s="174"/>
      <c r="K134" s="170"/>
      <c r="L134" s="175"/>
      <c r="M134" s="176"/>
      <c r="N134" s="281"/>
      <c r="O134" s="282"/>
      <c r="P134" s="283"/>
      <c r="Q134" s="283"/>
      <c r="R134" s="283"/>
      <c r="S134" s="283"/>
      <c r="T134" s="179"/>
      <c r="U134" s="280"/>
      <c r="V134" s="280"/>
      <c r="W134" s="280"/>
      <c r="X134" s="280"/>
      <c r="Y134" s="280"/>
      <c r="Z134" s="280"/>
      <c r="AA134" s="280"/>
      <c r="AB134" s="280"/>
      <c r="AC134" s="280"/>
      <c r="AD134" s="280"/>
      <c r="AE134" s="280"/>
      <c r="AR134" s="180"/>
      <c r="AT134" s="180"/>
      <c r="AU134" s="180"/>
      <c r="AY134" s="16"/>
      <c r="BE134" s="181"/>
      <c r="BF134" s="181"/>
      <c r="BG134" s="181"/>
      <c r="BH134" s="181"/>
      <c r="BI134" s="181"/>
      <c r="BJ134" s="16"/>
      <c r="BK134" s="181"/>
      <c r="BL134" s="16"/>
      <c r="BM134" s="180"/>
    </row>
    <row r="135" spans="1:65" s="2" customFormat="1" ht="16.5" customHeight="1">
      <c r="A135" s="33"/>
      <c r="B135" s="34"/>
      <c r="C135" s="168" t="s">
        <v>157</v>
      </c>
      <c r="D135" s="168" t="s">
        <v>119</v>
      </c>
      <c r="E135" s="169" t="s">
        <v>199</v>
      </c>
      <c r="F135" s="170" t="s">
        <v>200</v>
      </c>
      <c r="G135" s="171" t="s">
        <v>201</v>
      </c>
      <c r="H135" s="172">
        <v>1</v>
      </c>
      <c r="I135" s="173"/>
      <c r="J135" s="174">
        <f t="shared" si="10"/>
        <v>0</v>
      </c>
      <c r="K135" s="170" t="s">
        <v>18</v>
      </c>
      <c r="L135" s="175"/>
      <c r="M135" s="176" t="s">
        <v>18</v>
      </c>
      <c r="N135" s="177" t="s">
        <v>39</v>
      </c>
      <c r="O135" s="63"/>
      <c r="P135" s="178">
        <f t="shared" si="11"/>
        <v>0</v>
      </c>
      <c r="Q135" s="178">
        <v>0</v>
      </c>
      <c r="R135" s="178">
        <f t="shared" si="12"/>
        <v>0</v>
      </c>
      <c r="S135" s="178">
        <v>0</v>
      </c>
      <c r="T135" s="179">
        <f t="shared" si="1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0" t="s">
        <v>123</v>
      </c>
      <c r="AT135" s="180" t="s">
        <v>119</v>
      </c>
      <c r="AU135" s="180" t="s">
        <v>75</v>
      </c>
      <c r="AY135" s="16" t="s">
        <v>113</v>
      </c>
      <c r="BE135" s="181">
        <f t="shared" si="14"/>
        <v>0</v>
      </c>
      <c r="BF135" s="181">
        <f t="shared" si="15"/>
        <v>0</v>
      </c>
      <c r="BG135" s="181">
        <f t="shared" si="16"/>
        <v>0</v>
      </c>
      <c r="BH135" s="181">
        <f t="shared" si="17"/>
        <v>0</v>
      </c>
      <c r="BI135" s="181">
        <f t="shared" si="18"/>
        <v>0</v>
      </c>
      <c r="BJ135" s="16" t="s">
        <v>75</v>
      </c>
      <c r="BK135" s="181">
        <f t="shared" si="19"/>
        <v>0</v>
      </c>
      <c r="BL135" s="16" t="s">
        <v>124</v>
      </c>
      <c r="BM135" s="180" t="s">
        <v>202</v>
      </c>
    </row>
    <row r="136" spans="1:65" s="2" customFormat="1" ht="16.5" customHeight="1">
      <c r="A136" s="33"/>
      <c r="B136" s="34"/>
      <c r="C136" s="168" t="s">
        <v>7</v>
      </c>
      <c r="D136" s="168" t="s">
        <v>119</v>
      </c>
      <c r="E136" s="169" t="s">
        <v>203</v>
      </c>
      <c r="F136" s="170" t="s">
        <v>204</v>
      </c>
      <c r="G136" s="171" t="s">
        <v>132</v>
      </c>
      <c r="H136" s="172">
        <v>132.41</v>
      </c>
      <c r="I136" s="173"/>
      <c r="J136" s="174">
        <f t="shared" si="10"/>
        <v>0</v>
      </c>
      <c r="K136" s="170" t="s">
        <v>18</v>
      </c>
      <c r="L136" s="175"/>
      <c r="M136" s="176" t="s">
        <v>18</v>
      </c>
      <c r="N136" s="177" t="s">
        <v>39</v>
      </c>
      <c r="O136" s="63"/>
      <c r="P136" s="178">
        <f t="shared" si="11"/>
        <v>0</v>
      </c>
      <c r="Q136" s="178">
        <v>0.83152999999999999</v>
      </c>
      <c r="R136" s="178">
        <f t="shared" si="12"/>
        <v>110.10288729999999</v>
      </c>
      <c r="S136" s="178">
        <v>0</v>
      </c>
      <c r="T136" s="179">
        <f t="shared" si="1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0" t="s">
        <v>123</v>
      </c>
      <c r="AT136" s="180" t="s">
        <v>119</v>
      </c>
      <c r="AU136" s="180" t="s">
        <v>75</v>
      </c>
      <c r="AY136" s="16" t="s">
        <v>113</v>
      </c>
      <c r="BE136" s="181">
        <f t="shared" si="14"/>
        <v>0</v>
      </c>
      <c r="BF136" s="181">
        <f t="shared" si="15"/>
        <v>0</v>
      </c>
      <c r="BG136" s="181">
        <f t="shared" si="16"/>
        <v>0</v>
      </c>
      <c r="BH136" s="181">
        <f t="shared" si="17"/>
        <v>0</v>
      </c>
      <c r="BI136" s="181">
        <f t="shared" si="18"/>
        <v>0</v>
      </c>
      <c r="BJ136" s="16" t="s">
        <v>75</v>
      </c>
      <c r="BK136" s="181">
        <f t="shared" si="19"/>
        <v>0</v>
      </c>
      <c r="BL136" s="16" t="s">
        <v>124</v>
      </c>
      <c r="BM136" s="180" t="s">
        <v>205</v>
      </c>
    </row>
    <row r="137" spans="1:65" s="2" customFormat="1" ht="16.5" customHeight="1">
      <c r="A137" s="280"/>
      <c r="B137" s="34"/>
      <c r="C137" s="168"/>
      <c r="D137" s="168"/>
      <c r="E137" s="169"/>
      <c r="F137" s="284" t="s">
        <v>583</v>
      </c>
      <c r="G137" s="171"/>
      <c r="H137" s="289">
        <v>132.41</v>
      </c>
      <c r="I137" s="172"/>
      <c r="J137" s="174"/>
      <c r="K137" s="170"/>
      <c r="L137" s="175"/>
      <c r="M137" s="176"/>
      <c r="N137" s="281"/>
      <c r="O137" s="282"/>
      <c r="P137" s="283"/>
      <c r="Q137" s="283"/>
      <c r="R137" s="283"/>
      <c r="S137" s="283"/>
      <c r="T137" s="179"/>
      <c r="U137" s="280"/>
      <c r="V137" s="280"/>
      <c r="W137" s="280"/>
      <c r="X137" s="280"/>
      <c r="Y137" s="280"/>
      <c r="Z137" s="280"/>
      <c r="AA137" s="280"/>
      <c r="AB137" s="280"/>
      <c r="AC137" s="280"/>
      <c r="AD137" s="280"/>
      <c r="AE137" s="280"/>
      <c r="AR137" s="180"/>
      <c r="AT137" s="180"/>
      <c r="AU137" s="180"/>
      <c r="AY137" s="16"/>
      <c r="BE137" s="181"/>
      <c r="BF137" s="181"/>
      <c r="BG137" s="181"/>
      <c r="BH137" s="181"/>
      <c r="BI137" s="181"/>
      <c r="BJ137" s="16"/>
      <c r="BK137" s="181"/>
      <c r="BL137" s="16"/>
      <c r="BM137" s="180"/>
    </row>
    <row r="138" spans="1:65" s="2" customFormat="1" ht="16.5" customHeight="1">
      <c r="A138" s="33"/>
      <c r="B138" s="34"/>
      <c r="C138" s="168" t="s">
        <v>161</v>
      </c>
      <c r="D138" s="168" t="s">
        <v>119</v>
      </c>
      <c r="E138" s="169" t="s">
        <v>206</v>
      </c>
      <c r="F138" s="170" t="s">
        <v>207</v>
      </c>
      <c r="G138" s="171" t="s">
        <v>132</v>
      </c>
      <c r="H138" s="172">
        <v>746.32</v>
      </c>
      <c r="I138" s="173"/>
      <c r="J138" s="174">
        <f t="shared" si="10"/>
        <v>0</v>
      </c>
      <c r="K138" s="170" t="s">
        <v>18</v>
      </c>
      <c r="L138" s="175"/>
      <c r="M138" s="176" t="s">
        <v>18</v>
      </c>
      <c r="N138" s="177" t="s">
        <v>39</v>
      </c>
      <c r="O138" s="63"/>
      <c r="P138" s="178">
        <f t="shared" si="11"/>
        <v>0</v>
      </c>
      <c r="Q138" s="178">
        <v>2.00014</v>
      </c>
      <c r="R138" s="178">
        <f t="shared" si="12"/>
        <v>1492.7444848</v>
      </c>
      <c r="S138" s="178">
        <v>0</v>
      </c>
      <c r="T138" s="179">
        <f t="shared" si="1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0" t="s">
        <v>123</v>
      </c>
      <c r="AT138" s="180" t="s">
        <v>119</v>
      </c>
      <c r="AU138" s="180" t="s">
        <v>75</v>
      </c>
      <c r="AY138" s="16" t="s">
        <v>113</v>
      </c>
      <c r="BE138" s="181">
        <f t="shared" si="14"/>
        <v>0</v>
      </c>
      <c r="BF138" s="181">
        <f t="shared" si="15"/>
        <v>0</v>
      </c>
      <c r="BG138" s="181">
        <f t="shared" si="16"/>
        <v>0</v>
      </c>
      <c r="BH138" s="181">
        <f t="shared" si="17"/>
        <v>0</v>
      </c>
      <c r="BI138" s="181">
        <f t="shared" si="18"/>
        <v>0</v>
      </c>
      <c r="BJ138" s="16" t="s">
        <v>75</v>
      </c>
      <c r="BK138" s="181">
        <f t="shared" si="19"/>
        <v>0</v>
      </c>
      <c r="BL138" s="16" t="s">
        <v>124</v>
      </c>
      <c r="BM138" s="180" t="s">
        <v>208</v>
      </c>
    </row>
    <row r="139" spans="1:65" s="2" customFormat="1" ht="16.5" customHeight="1">
      <c r="A139" s="280"/>
      <c r="B139" s="34"/>
      <c r="C139" s="168"/>
      <c r="D139" s="168"/>
      <c r="E139" s="169"/>
      <c r="F139" s="284" t="s">
        <v>584</v>
      </c>
      <c r="G139" s="171"/>
      <c r="H139" s="289">
        <v>746.32</v>
      </c>
      <c r="I139" s="172"/>
      <c r="J139" s="174"/>
      <c r="K139" s="170"/>
      <c r="L139" s="175"/>
      <c r="M139" s="176"/>
      <c r="N139" s="281"/>
      <c r="O139" s="282"/>
      <c r="P139" s="283"/>
      <c r="Q139" s="283"/>
      <c r="R139" s="283"/>
      <c r="S139" s="283"/>
      <c r="T139" s="179"/>
      <c r="U139" s="280"/>
      <c r="V139" s="280"/>
      <c r="W139" s="280"/>
      <c r="X139" s="280"/>
      <c r="Y139" s="280"/>
      <c r="Z139" s="280"/>
      <c r="AA139" s="280"/>
      <c r="AB139" s="280"/>
      <c r="AC139" s="280"/>
      <c r="AD139" s="280"/>
      <c r="AE139" s="280"/>
      <c r="AR139" s="180"/>
      <c r="AT139" s="180"/>
      <c r="AU139" s="180"/>
      <c r="AY139" s="16"/>
      <c r="BE139" s="181"/>
      <c r="BF139" s="181"/>
      <c r="BG139" s="181"/>
      <c r="BH139" s="181"/>
      <c r="BI139" s="181"/>
      <c r="BJ139" s="16"/>
      <c r="BK139" s="181"/>
      <c r="BL139" s="16"/>
      <c r="BM139" s="180"/>
    </row>
    <row r="140" spans="1:65" s="2" customFormat="1" ht="16.5" customHeight="1">
      <c r="A140" s="33"/>
      <c r="B140" s="34"/>
      <c r="C140" s="168" t="s">
        <v>209</v>
      </c>
      <c r="D140" s="168" t="s">
        <v>119</v>
      </c>
      <c r="E140" s="169" t="s">
        <v>210</v>
      </c>
      <c r="F140" s="170" t="s">
        <v>211</v>
      </c>
      <c r="G140" s="171" t="s">
        <v>132</v>
      </c>
      <c r="H140" s="172">
        <v>128.97</v>
      </c>
      <c r="I140" s="173"/>
      <c r="J140" s="174">
        <f t="shared" si="10"/>
        <v>0</v>
      </c>
      <c r="K140" s="170" t="s">
        <v>18</v>
      </c>
      <c r="L140" s="175"/>
      <c r="M140" s="176" t="s">
        <v>18</v>
      </c>
      <c r="N140" s="177" t="s">
        <v>39</v>
      </c>
      <c r="O140" s="63"/>
      <c r="P140" s="178">
        <f t="shared" si="11"/>
        <v>0</v>
      </c>
      <c r="Q140" s="178">
        <v>1.5480000000000001E-2</v>
      </c>
      <c r="R140" s="178">
        <f t="shared" si="12"/>
        <v>1.9964556</v>
      </c>
      <c r="S140" s="178">
        <v>0</v>
      </c>
      <c r="T140" s="179">
        <f t="shared" si="1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0" t="s">
        <v>123</v>
      </c>
      <c r="AT140" s="180" t="s">
        <v>119</v>
      </c>
      <c r="AU140" s="180" t="s">
        <v>75</v>
      </c>
      <c r="AY140" s="16" t="s">
        <v>113</v>
      </c>
      <c r="BE140" s="181">
        <f t="shared" si="14"/>
        <v>0</v>
      </c>
      <c r="BF140" s="181">
        <f t="shared" si="15"/>
        <v>0</v>
      </c>
      <c r="BG140" s="181">
        <f t="shared" si="16"/>
        <v>0</v>
      </c>
      <c r="BH140" s="181">
        <f t="shared" si="17"/>
        <v>0</v>
      </c>
      <c r="BI140" s="181">
        <f t="shared" si="18"/>
        <v>0</v>
      </c>
      <c r="BJ140" s="16" t="s">
        <v>75</v>
      </c>
      <c r="BK140" s="181">
        <f t="shared" si="19"/>
        <v>0</v>
      </c>
      <c r="BL140" s="16" t="s">
        <v>124</v>
      </c>
      <c r="BM140" s="180" t="s">
        <v>212</v>
      </c>
    </row>
    <row r="141" spans="1:65" s="2" customFormat="1" ht="16.5" customHeight="1">
      <c r="A141" s="280"/>
      <c r="B141" s="34"/>
      <c r="C141" s="168"/>
      <c r="D141" s="168"/>
      <c r="E141" s="169"/>
      <c r="F141" s="284" t="s">
        <v>585</v>
      </c>
      <c r="G141" s="171"/>
      <c r="H141" s="289">
        <v>128.97</v>
      </c>
      <c r="I141" s="172"/>
      <c r="J141" s="174"/>
      <c r="K141" s="170"/>
      <c r="L141" s="175"/>
      <c r="M141" s="176"/>
      <c r="N141" s="281"/>
      <c r="O141" s="282"/>
      <c r="P141" s="283"/>
      <c r="Q141" s="283"/>
      <c r="R141" s="283"/>
      <c r="S141" s="283"/>
      <c r="T141" s="179"/>
      <c r="U141" s="280"/>
      <c r="V141" s="280"/>
      <c r="W141" s="280"/>
      <c r="X141" s="280"/>
      <c r="Y141" s="280"/>
      <c r="Z141" s="280"/>
      <c r="AA141" s="280"/>
      <c r="AB141" s="280"/>
      <c r="AC141" s="280"/>
      <c r="AD141" s="280"/>
      <c r="AE141" s="280"/>
      <c r="AR141" s="180"/>
      <c r="AT141" s="180"/>
      <c r="AU141" s="180"/>
      <c r="AY141" s="16"/>
      <c r="BE141" s="181"/>
      <c r="BF141" s="181"/>
      <c r="BG141" s="181"/>
      <c r="BH141" s="181"/>
      <c r="BI141" s="181"/>
      <c r="BJ141" s="16"/>
      <c r="BK141" s="181"/>
      <c r="BL141" s="16"/>
      <c r="BM141" s="180"/>
    </row>
    <row r="142" spans="1:65" s="2" customFormat="1" ht="16.5" customHeight="1">
      <c r="A142" s="33"/>
      <c r="B142" s="34"/>
      <c r="C142" s="168" t="s">
        <v>164</v>
      </c>
      <c r="D142" s="168" t="s">
        <v>119</v>
      </c>
      <c r="E142" s="169" t="s">
        <v>213</v>
      </c>
      <c r="F142" s="170" t="s">
        <v>214</v>
      </c>
      <c r="G142" s="171" t="s">
        <v>132</v>
      </c>
      <c r="H142" s="172">
        <v>878.73</v>
      </c>
      <c r="I142" s="173"/>
      <c r="J142" s="174">
        <f t="shared" si="10"/>
        <v>0</v>
      </c>
      <c r="K142" s="170" t="s">
        <v>18</v>
      </c>
      <c r="L142" s="175"/>
      <c r="M142" s="176" t="s">
        <v>18</v>
      </c>
      <c r="N142" s="177" t="s">
        <v>39</v>
      </c>
      <c r="O142" s="63"/>
      <c r="P142" s="178">
        <f t="shared" si="11"/>
        <v>0</v>
      </c>
      <c r="Q142" s="178">
        <v>0</v>
      </c>
      <c r="R142" s="178">
        <f t="shared" si="12"/>
        <v>0</v>
      </c>
      <c r="S142" s="178">
        <v>0</v>
      </c>
      <c r="T142" s="179">
        <f t="shared" si="1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0" t="s">
        <v>123</v>
      </c>
      <c r="AT142" s="180" t="s">
        <v>119</v>
      </c>
      <c r="AU142" s="180" t="s">
        <v>75</v>
      </c>
      <c r="AY142" s="16" t="s">
        <v>113</v>
      </c>
      <c r="BE142" s="181">
        <f t="shared" si="14"/>
        <v>0</v>
      </c>
      <c r="BF142" s="181">
        <f t="shared" si="15"/>
        <v>0</v>
      </c>
      <c r="BG142" s="181">
        <f t="shared" si="16"/>
        <v>0</v>
      </c>
      <c r="BH142" s="181">
        <f t="shared" si="17"/>
        <v>0</v>
      </c>
      <c r="BI142" s="181">
        <f t="shared" si="18"/>
        <v>0</v>
      </c>
      <c r="BJ142" s="16" t="s">
        <v>75</v>
      </c>
      <c r="BK142" s="181">
        <f t="shared" si="19"/>
        <v>0</v>
      </c>
      <c r="BL142" s="16" t="s">
        <v>124</v>
      </c>
      <c r="BM142" s="180" t="s">
        <v>215</v>
      </c>
    </row>
    <row r="143" spans="1:65" s="2" customFormat="1" ht="16.5" customHeight="1">
      <c r="A143" s="280"/>
      <c r="B143" s="34"/>
      <c r="C143" s="168"/>
      <c r="D143" s="168"/>
      <c r="E143" s="169"/>
      <c r="F143" s="284" t="s">
        <v>582</v>
      </c>
      <c r="G143" s="171"/>
      <c r="H143" s="289">
        <v>878.73</v>
      </c>
      <c r="I143" s="172"/>
      <c r="J143" s="174"/>
      <c r="K143" s="170"/>
      <c r="L143" s="175"/>
      <c r="M143" s="176"/>
      <c r="N143" s="281"/>
      <c r="O143" s="282"/>
      <c r="P143" s="283"/>
      <c r="Q143" s="283"/>
      <c r="R143" s="283"/>
      <c r="S143" s="283"/>
      <c r="T143" s="179"/>
      <c r="U143" s="280"/>
      <c r="V143" s="280"/>
      <c r="W143" s="280"/>
      <c r="X143" s="280"/>
      <c r="Y143" s="280"/>
      <c r="Z143" s="280"/>
      <c r="AA143" s="280"/>
      <c r="AB143" s="280"/>
      <c r="AC143" s="280"/>
      <c r="AD143" s="280"/>
      <c r="AE143" s="280"/>
      <c r="AR143" s="180"/>
      <c r="AT143" s="180"/>
      <c r="AU143" s="180"/>
      <c r="AY143" s="16"/>
      <c r="BE143" s="181"/>
      <c r="BF143" s="181"/>
      <c r="BG143" s="181"/>
      <c r="BH143" s="181"/>
      <c r="BI143" s="181"/>
      <c r="BJ143" s="16"/>
      <c r="BK143" s="181"/>
      <c r="BL143" s="16"/>
      <c r="BM143" s="180"/>
    </row>
    <row r="144" spans="1:65" s="2" customFormat="1" ht="16.5" customHeight="1">
      <c r="A144" s="33"/>
      <c r="B144" s="34"/>
      <c r="C144" s="168" t="s">
        <v>216</v>
      </c>
      <c r="D144" s="168" t="s">
        <v>119</v>
      </c>
      <c r="E144" s="169" t="s">
        <v>217</v>
      </c>
      <c r="F144" s="170" t="s">
        <v>218</v>
      </c>
      <c r="G144" s="171" t="s">
        <v>132</v>
      </c>
      <c r="H144" s="172">
        <v>23.071999999999999</v>
      </c>
      <c r="I144" s="173"/>
      <c r="J144" s="174">
        <f t="shared" si="10"/>
        <v>0</v>
      </c>
      <c r="K144" s="170" t="s">
        <v>18</v>
      </c>
      <c r="L144" s="175"/>
      <c r="M144" s="176" t="s">
        <v>18</v>
      </c>
      <c r="N144" s="177" t="s">
        <v>39</v>
      </c>
      <c r="O144" s="63"/>
      <c r="P144" s="178">
        <f t="shared" si="11"/>
        <v>0</v>
      </c>
      <c r="Q144" s="178">
        <v>0.13843</v>
      </c>
      <c r="R144" s="178">
        <f t="shared" si="12"/>
        <v>3.1938569599999997</v>
      </c>
      <c r="S144" s="178">
        <v>0</v>
      </c>
      <c r="T144" s="179">
        <f t="shared" si="1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0" t="s">
        <v>123</v>
      </c>
      <c r="AT144" s="180" t="s">
        <v>119</v>
      </c>
      <c r="AU144" s="180" t="s">
        <v>75</v>
      </c>
      <c r="AY144" s="16" t="s">
        <v>113</v>
      </c>
      <c r="BE144" s="181">
        <f t="shared" si="14"/>
        <v>0</v>
      </c>
      <c r="BF144" s="181">
        <f t="shared" si="15"/>
        <v>0</v>
      </c>
      <c r="BG144" s="181">
        <f t="shared" si="16"/>
        <v>0</v>
      </c>
      <c r="BH144" s="181">
        <f t="shared" si="17"/>
        <v>0</v>
      </c>
      <c r="BI144" s="181">
        <f t="shared" si="18"/>
        <v>0</v>
      </c>
      <c r="BJ144" s="16" t="s">
        <v>75</v>
      </c>
      <c r="BK144" s="181">
        <f t="shared" si="19"/>
        <v>0</v>
      </c>
      <c r="BL144" s="16" t="s">
        <v>124</v>
      </c>
      <c r="BM144" s="180" t="s">
        <v>219</v>
      </c>
    </row>
    <row r="145" spans="1:65" s="2" customFormat="1" ht="16.5" customHeight="1">
      <c r="A145" s="33"/>
      <c r="B145" s="34"/>
      <c r="C145" s="168" t="s">
        <v>168</v>
      </c>
      <c r="D145" s="168" t="s">
        <v>119</v>
      </c>
      <c r="E145" s="169" t="s">
        <v>220</v>
      </c>
      <c r="F145" s="170" t="s">
        <v>221</v>
      </c>
      <c r="G145" s="171" t="s">
        <v>132</v>
      </c>
      <c r="H145" s="172">
        <v>621.46600000000001</v>
      </c>
      <c r="I145" s="173"/>
      <c r="J145" s="174">
        <f t="shared" si="10"/>
        <v>0</v>
      </c>
      <c r="K145" s="170" t="s">
        <v>18</v>
      </c>
      <c r="L145" s="175"/>
      <c r="M145" s="176" t="s">
        <v>18</v>
      </c>
      <c r="N145" s="177" t="s">
        <v>39</v>
      </c>
      <c r="O145" s="63"/>
      <c r="P145" s="178">
        <f t="shared" si="11"/>
        <v>0</v>
      </c>
      <c r="Q145" s="178">
        <v>4.9717200000000004</v>
      </c>
      <c r="R145" s="178">
        <f t="shared" si="12"/>
        <v>3089.7549415200001</v>
      </c>
      <c r="S145" s="178">
        <v>0</v>
      </c>
      <c r="T145" s="179">
        <f t="shared" si="1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0" t="s">
        <v>123</v>
      </c>
      <c r="AT145" s="180" t="s">
        <v>119</v>
      </c>
      <c r="AU145" s="180" t="s">
        <v>75</v>
      </c>
      <c r="AY145" s="16" t="s">
        <v>113</v>
      </c>
      <c r="BE145" s="181">
        <f t="shared" si="14"/>
        <v>0</v>
      </c>
      <c r="BF145" s="181">
        <f t="shared" si="15"/>
        <v>0</v>
      </c>
      <c r="BG145" s="181">
        <f t="shared" si="16"/>
        <v>0</v>
      </c>
      <c r="BH145" s="181">
        <f t="shared" si="17"/>
        <v>0</v>
      </c>
      <c r="BI145" s="181">
        <f t="shared" si="18"/>
        <v>0</v>
      </c>
      <c r="BJ145" s="16" t="s">
        <v>75</v>
      </c>
      <c r="BK145" s="181">
        <f t="shared" si="19"/>
        <v>0</v>
      </c>
      <c r="BL145" s="16" t="s">
        <v>124</v>
      </c>
      <c r="BM145" s="180" t="s">
        <v>222</v>
      </c>
    </row>
    <row r="146" spans="1:65" s="2" customFormat="1" ht="16.5" customHeight="1">
      <c r="A146" s="33"/>
      <c r="B146" s="34"/>
      <c r="C146" s="168" t="s">
        <v>223</v>
      </c>
      <c r="D146" s="168" t="s">
        <v>119</v>
      </c>
      <c r="E146" s="169" t="s">
        <v>224</v>
      </c>
      <c r="F146" s="170" t="s">
        <v>225</v>
      </c>
      <c r="G146" s="171" t="s">
        <v>132</v>
      </c>
      <c r="H146" s="172">
        <v>113.026</v>
      </c>
      <c r="I146" s="173"/>
      <c r="J146" s="174">
        <f t="shared" si="10"/>
        <v>0</v>
      </c>
      <c r="K146" s="170" t="s">
        <v>18</v>
      </c>
      <c r="L146" s="175"/>
      <c r="M146" s="176" t="s">
        <v>18</v>
      </c>
      <c r="N146" s="177" t="s">
        <v>39</v>
      </c>
      <c r="O146" s="63"/>
      <c r="P146" s="178">
        <f t="shared" si="11"/>
        <v>0</v>
      </c>
      <c r="Q146" s="178">
        <v>0.16954</v>
      </c>
      <c r="R146" s="178">
        <f t="shared" si="12"/>
        <v>19.162428039999998</v>
      </c>
      <c r="S146" s="178">
        <v>0</v>
      </c>
      <c r="T146" s="179">
        <f t="shared" si="1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0" t="s">
        <v>123</v>
      </c>
      <c r="AT146" s="180" t="s">
        <v>119</v>
      </c>
      <c r="AU146" s="180" t="s">
        <v>75</v>
      </c>
      <c r="AY146" s="16" t="s">
        <v>113</v>
      </c>
      <c r="BE146" s="181">
        <f t="shared" si="14"/>
        <v>0</v>
      </c>
      <c r="BF146" s="181">
        <f t="shared" si="15"/>
        <v>0</v>
      </c>
      <c r="BG146" s="181">
        <f t="shared" si="16"/>
        <v>0</v>
      </c>
      <c r="BH146" s="181">
        <f t="shared" si="17"/>
        <v>0</v>
      </c>
      <c r="BI146" s="181">
        <f t="shared" si="18"/>
        <v>0</v>
      </c>
      <c r="BJ146" s="16" t="s">
        <v>75</v>
      </c>
      <c r="BK146" s="181">
        <f t="shared" si="19"/>
        <v>0</v>
      </c>
      <c r="BL146" s="16" t="s">
        <v>124</v>
      </c>
      <c r="BM146" s="180" t="s">
        <v>226</v>
      </c>
    </row>
    <row r="147" spans="1:65" s="2" customFormat="1" ht="16.5" customHeight="1">
      <c r="A147" s="33"/>
      <c r="B147" s="34"/>
      <c r="C147" s="168" t="s">
        <v>171</v>
      </c>
      <c r="D147" s="168" t="s">
        <v>119</v>
      </c>
      <c r="E147" s="169" t="s">
        <v>227</v>
      </c>
      <c r="F147" s="170" t="s">
        <v>228</v>
      </c>
      <c r="G147" s="171" t="s">
        <v>132</v>
      </c>
      <c r="H147" s="172">
        <v>16.616</v>
      </c>
      <c r="I147" s="173"/>
      <c r="J147" s="174">
        <f t="shared" si="10"/>
        <v>0</v>
      </c>
      <c r="K147" s="170" t="s">
        <v>18</v>
      </c>
      <c r="L147" s="175"/>
      <c r="M147" s="176" t="s">
        <v>18</v>
      </c>
      <c r="N147" s="177" t="s">
        <v>39</v>
      </c>
      <c r="O147" s="63"/>
      <c r="P147" s="178">
        <f t="shared" si="11"/>
        <v>0</v>
      </c>
      <c r="Q147" s="178">
        <v>2.4920000000000001E-2</v>
      </c>
      <c r="R147" s="178">
        <f t="shared" si="12"/>
        <v>0.41407072</v>
      </c>
      <c r="S147" s="178">
        <v>0</v>
      </c>
      <c r="T147" s="179">
        <f t="shared" si="1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0" t="s">
        <v>123</v>
      </c>
      <c r="AT147" s="180" t="s">
        <v>119</v>
      </c>
      <c r="AU147" s="180" t="s">
        <v>75</v>
      </c>
      <c r="AY147" s="16" t="s">
        <v>113</v>
      </c>
      <c r="BE147" s="181">
        <f t="shared" si="14"/>
        <v>0</v>
      </c>
      <c r="BF147" s="181">
        <f t="shared" si="15"/>
        <v>0</v>
      </c>
      <c r="BG147" s="181">
        <f t="shared" si="16"/>
        <v>0</v>
      </c>
      <c r="BH147" s="181">
        <f t="shared" si="17"/>
        <v>0</v>
      </c>
      <c r="BI147" s="181">
        <f t="shared" si="18"/>
        <v>0</v>
      </c>
      <c r="BJ147" s="16" t="s">
        <v>75</v>
      </c>
      <c r="BK147" s="181">
        <f t="shared" si="19"/>
        <v>0</v>
      </c>
      <c r="BL147" s="16" t="s">
        <v>124</v>
      </c>
      <c r="BM147" s="180" t="s">
        <v>229</v>
      </c>
    </row>
    <row r="148" spans="1:65" s="12" customFormat="1" ht="25.9" customHeight="1">
      <c r="B148" s="152"/>
      <c r="C148" s="153"/>
      <c r="D148" s="154" t="s">
        <v>67</v>
      </c>
      <c r="E148" s="155" t="s">
        <v>230</v>
      </c>
      <c r="F148" s="155" t="s">
        <v>231</v>
      </c>
      <c r="G148" s="153"/>
      <c r="H148" s="153"/>
      <c r="I148" s="156"/>
      <c r="J148" s="157">
        <f>BK148</f>
        <v>0</v>
      </c>
      <c r="K148" s="153"/>
      <c r="L148" s="158"/>
      <c r="M148" s="159"/>
      <c r="N148" s="160"/>
      <c r="O148" s="160"/>
      <c r="P148" s="161">
        <f>SUM(P149:P165)</f>
        <v>0</v>
      </c>
      <c r="Q148" s="160"/>
      <c r="R148" s="161">
        <f>SUM(R149:R165)</f>
        <v>0</v>
      </c>
      <c r="S148" s="160"/>
      <c r="T148" s="162">
        <f>SUM(T149:T165)</f>
        <v>0</v>
      </c>
      <c r="AR148" s="163" t="s">
        <v>75</v>
      </c>
      <c r="AT148" s="164" t="s">
        <v>67</v>
      </c>
      <c r="AU148" s="164" t="s">
        <v>68</v>
      </c>
      <c r="AY148" s="163" t="s">
        <v>113</v>
      </c>
      <c r="BK148" s="165">
        <f>SUM(BK149:BK165)</f>
        <v>0</v>
      </c>
    </row>
    <row r="149" spans="1:65" s="2" customFormat="1" ht="16.5" customHeight="1">
      <c r="A149" s="33"/>
      <c r="B149" s="34"/>
      <c r="C149" s="168" t="s">
        <v>75</v>
      </c>
      <c r="D149" s="168" t="s">
        <v>119</v>
      </c>
      <c r="E149" s="169" t="s">
        <v>232</v>
      </c>
      <c r="F149" s="170" t="s">
        <v>233</v>
      </c>
      <c r="G149" s="171" t="s">
        <v>201</v>
      </c>
      <c r="H149" s="172">
        <v>1</v>
      </c>
      <c r="I149" s="173"/>
      <c r="J149" s="174">
        <f t="shared" ref="J149:J165" si="20">ROUND(I149*H149,2)</f>
        <v>0</v>
      </c>
      <c r="K149" s="170" t="s">
        <v>18</v>
      </c>
      <c r="L149" s="175"/>
      <c r="M149" s="176" t="s">
        <v>18</v>
      </c>
      <c r="N149" s="177" t="s">
        <v>39</v>
      </c>
      <c r="O149" s="63"/>
      <c r="P149" s="178">
        <f t="shared" ref="P149:P165" si="21">O149*H149</f>
        <v>0</v>
      </c>
      <c r="Q149" s="178">
        <v>0</v>
      </c>
      <c r="R149" s="178">
        <f t="shared" ref="R149:R165" si="22">Q149*H149</f>
        <v>0</v>
      </c>
      <c r="S149" s="178">
        <v>0</v>
      </c>
      <c r="T149" s="179">
        <f t="shared" ref="T149:T165" si="23"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0" t="s">
        <v>123</v>
      </c>
      <c r="AT149" s="180" t="s">
        <v>119</v>
      </c>
      <c r="AU149" s="180" t="s">
        <v>75</v>
      </c>
      <c r="AY149" s="16" t="s">
        <v>113</v>
      </c>
      <c r="BE149" s="181">
        <f t="shared" ref="BE149:BE165" si="24">IF(N149="základní",J149,0)</f>
        <v>0</v>
      </c>
      <c r="BF149" s="181">
        <f t="shared" ref="BF149:BF165" si="25">IF(N149="snížená",J149,0)</f>
        <v>0</v>
      </c>
      <c r="BG149" s="181">
        <f t="shared" ref="BG149:BG165" si="26">IF(N149="zákl. přenesená",J149,0)</f>
        <v>0</v>
      </c>
      <c r="BH149" s="181">
        <f t="shared" ref="BH149:BH165" si="27">IF(N149="sníž. přenesená",J149,0)</f>
        <v>0</v>
      </c>
      <c r="BI149" s="181">
        <f t="shared" ref="BI149:BI165" si="28">IF(N149="nulová",J149,0)</f>
        <v>0</v>
      </c>
      <c r="BJ149" s="16" t="s">
        <v>75</v>
      </c>
      <c r="BK149" s="181">
        <f t="shared" ref="BK149:BK165" si="29">ROUND(I149*H149,2)</f>
        <v>0</v>
      </c>
      <c r="BL149" s="16" t="s">
        <v>124</v>
      </c>
      <c r="BM149" s="180" t="s">
        <v>234</v>
      </c>
    </row>
    <row r="150" spans="1:65" s="2" customFormat="1" ht="16.5" customHeight="1">
      <c r="A150" s="33"/>
      <c r="B150" s="34"/>
      <c r="C150" s="168" t="s">
        <v>77</v>
      </c>
      <c r="D150" s="168" t="s">
        <v>119</v>
      </c>
      <c r="E150" s="169" t="s">
        <v>235</v>
      </c>
      <c r="F150" s="170" t="s">
        <v>236</v>
      </c>
      <c r="G150" s="171" t="s">
        <v>201</v>
      </c>
      <c r="H150" s="172">
        <v>2</v>
      </c>
      <c r="I150" s="173"/>
      <c r="J150" s="174">
        <f t="shared" si="20"/>
        <v>0</v>
      </c>
      <c r="K150" s="170" t="s">
        <v>18</v>
      </c>
      <c r="L150" s="175"/>
      <c r="M150" s="176" t="s">
        <v>18</v>
      </c>
      <c r="N150" s="177" t="s">
        <v>39</v>
      </c>
      <c r="O150" s="63"/>
      <c r="P150" s="178">
        <f t="shared" si="21"/>
        <v>0</v>
      </c>
      <c r="Q150" s="178">
        <v>0</v>
      </c>
      <c r="R150" s="178">
        <f t="shared" si="22"/>
        <v>0</v>
      </c>
      <c r="S150" s="178">
        <v>0</v>
      </c>
      <c r="T150" s="179">
        <f t="shared" si="2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0" t="s">
        <v>123</v>
      </c>
      <c r="AT150" s="180" t="s">
        <v>119</v>
      </c>
      <c r="AU150" s="180" t="s">
        <v>75</v>
      </c>
      <c r="AY150" s="16" t="s">
        <v>113</v>
      </c>
      <c r="BE150" s="181">
        <f t="shared" si="24"/>
        <v>0</v>
      </c>
      <c r="BF150" s="181">
        <f t="shared" si="25"/>
        <v>0</v>
      </c>
      <c r="BG150" s="181">
        <f t="shared" si="26"/>
        <v>0</v>
      </c>
      <c r="BH150" s="181">
        <f t="shared" si="27"/>
        <v>0</v>
      </c>
      <c r="BI150" s="181">
        <f t="shared" si="28"/>
        <v>0</v>
      </c>
      <c r="BJ150" s="16" t="s">
        <v>75</v>
      </c>
      <c r="BK150" s="181">
        <f t="shared" si="29"/>
        <v>0</v>
      </c>
      <c r="BL150" s="16" t="s">
        <v>124</v>
      </c>
      <c r="BM150" s="180" t="s">
        <v>237</v>
      </c>
    </row>
    <row r="151" spans="1:65" s="2" customFormat="1" ht="16.5" customHeight="1">
      <c r="A151" s="33"/>
      <c r="B151" s="34"/>
      <c r="C151" s="168" t="s">
        <v>136</v>
      </c>
      <c r="D151" s="168" t="s">
        <v>119</v>
      </c>
      <c r="E151" s="169" t="s">
        <v>238</v>
      </c>
      <c r="F151" s="170" t="s">
        <v>239</v>
      </c>
      <c r="G151" s="171" t="s">
        <v>201</v>
      </c>
      <c r="H151" s="172">
        <v>2</v>
      </c>
      <c r="I151" s="173"/>
      <c r="J151" s="174">
        <f t="shared" si="20"/>
        <v>0</v>
      </c>
      <c r="K151" s="170" t="s">
        <v>18</v>
      </c>
      <c r="L151" s="175"/>
      <c r="M151" s="176" t="s">
        <v>18</v>
      </c>
      <c r="N151" s="177" t="s">
        <v>39</v>
      </c>
      <c r="O151" s="63"/>
      <c r="P151" s="178">
        <f t="shared" si="21"/>
        <v>0</v>
      </c>
      <c r="Q151" s="178">
        <v>0</v>
      </c>
      <c r="R151" s="178">
        <f t="shared" si="22"/>
        <v>0</v>
      </c>
      <c r="S151" s="178">
        <v>0</v>
      </c>
      <c r="T151" s="179">
        <f t="shared" si="2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0" t="s">
        <v>123</v>
      </c>
      <c r="AT151" s="180" t="s">
        <v>119</v>
      </c>
      <c r="AU151" s="180" t="s">
        <v>75</v>
      </c>
      <c r="AY151" s="16" t="s">
        <v>113</v>
      </c>
      <c r="BE151" s="181">
        <f t="shared" si="24"/>
        <v>0</v>
      </c>
      <c r="BF151" s="181">
        <f t="shared" si="25"/>
        <v>0</v>
      </c>
      <c r="BG151" s="181">
        <f t="shared" si="26"/>
        <v>0</v>
      </c>
      <c r="BH151" s="181">
        <f t="shared" si="27"/>
        <v>0</v>
      </c>
      <c r="BI151" s="181">
        <f t="shared" si="28"/>
        <v>0</v>
      </c>
      <c r="BJ151" s="16" t="s">
        <v>75</v>
      </c>
      <c r="BK151" s="181">
        <f t="shared" si="29"/>
        <v>0</v>
      </c>
      <c r="BL151" s="16" t="s">
        <v>124</v>
      </c>
      <c r="BM151" s="180" t="s">
        <v>240</v>
      </c>
    </row>
    <row r="152" spans="1:65" s="2" customFormat="1" ht="21.75" customHeight="1">
      <c r="A152" s="33"/>
      <c r="B152" s="34"/>
      <c r="C152" s="168" t="s">
        <v>124</v>
      </c>
      <c r="D152" s="168" t="s">
        <v>119</v>
      </c>
      <c r="E152" s="169" t="s">
        <v>241</v>
      </c>
      <c r="F152" s="170" t="s">
        <v>242</v>
      </c>
      <c r="G152" s="171" t="s">
        <v>132</v>
      </c>
      <c r="H152" s="172">
        <v>860</v>
      </c>
      <c r="I152" s="173"/>
      <c r="J152" s="174">
        <f t="shared" si="20"/>
        <v>0</v>
      </c>
      <c r="K152" s="170" t="s">
        <v>18</v>
      </c>
      <c r="L152" s="175"/>
      <c r="M152" s="176" t="s">
        <v>18</v>
      </c>
      <c r="N152" s="177" t="s">
        <v>39</v>
      </c>
      <c r="O152" s="63"/>
      <c r="P152" s="178">
        <f t="shared" si="21"/>
        <v>0</v>
      </c>
      <c r="Q152" s="178">
        <v>0</v>
      </c>
      <c r="R152" s="178">
        <f t="shared" si="22"/>
        <v>0</v>
      </c>
      <c r="S152" s="178">
        <v>0</v>
      </c>
      <c r="T152" s="179">
        <f t="shared" si="2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0" t="s">
        <v>123</v>
      </c>
      <c r="AT152" s="180" t="s">
        <v>119</v>
      </c>
      <c r="AU152" s="180" t="s">
        <v>75</v>
      </c>
      <c r="AY152" s="16" t="s">
        <v>113</v>
      </c>
      <c r="BE152" s="181">
        <f t="shared" si="24"/>
        <v>0</v>
      </c>
      <c r="BF152" s="181">
        <f t="shared" si="25"/>
        <v>0</v>
      </c>
      <c r="BG152" s="181">
        <f t="shared" si="26"/>
        <v>0</v>
      </c>
      <c r="BH152" s="181">
        <f t="shared" si="27"/>
        <v>0</v>
      </c>
      <c r="BI152" s="181">
        <f t="shared" si="28"/>
        <v>0</v>
      </c>
      <c r="BJ152" s="16" t="s">
        <v>75</v>
      </c>
      <c r="BK152" s="181">
        <f t="shared" si="29"/>
        <v>0</v>
      </c>
      <c r="BL152" s="16" t="s">
        <v>124</v>
      </c>
      <c r="BM152" s="180" t="s">
        <v>243</v>
      </c>
    </row>
    <row r="153" spans="1:65" s="2" customFormat="1" ht="21.75" customHeight="1">
      <c r="A153" s="280"/>
      <c r="B153" s="34"/>
      <c r="C153" s="168"/>
      <c r="D153" s="168"/>
      <c r="E153" s="169"/>
      <c r="F153" s="284" t="s">
        <v>586</v>
      </c>
      <c r="G153" s="171"/>
      <c r="H153" s="289">
        <v>860</v>
      </c>
      <c r="I153" s="172"/>
      <c r="J153" s="174"/>
      <c r="K153" s="170"/>
      <c r="L153" s="175"/>
      <c r="M153" s="176"/>
      <c r="N153" s="281"/>
      <c r="O153" s="282"/>
      <c r="P153" s="283"/>
      <c r="Q153" s="283"/>
      <c r="R153" s="283"/>
      <c r="S153" s="283"/>
      <c r="T153" s="179"/>
      <c r="U153" s="280"/>
      <c r="V153" s="280"/>
      <c r="W153" s="280"/>
      <c r="X153" s="280"/>
      <c r="Y153" s="280"/>
      <c r="Z153" s="280"/>
      <c r="AA153" s="280"/>
      <c r="AB153" s="280"/>
      <c r="AC153" s="280"/>
      <c r="AD153" s="280"/>
      <c r="AE153" s="280"/>
      <c r="AR153" s="180"/>
      <c r="AT153" s="180"/>
      <c r="AU153" s="180"/>
      <c r="AY153" s="16"/>
      <c r="BE153" s="181"/>
      <c r="BF153" s="181"/>
      <c r="BG153" s="181"/>
      <c r="BH153" s="181"/>
      <c r="BI153" s="181"/>
      <c r="BJ153" s="16"/>
      <c r="BK153" s="181"/>
      <c r="BL153" s="16"/>
      <c r="BM153" s="180"/>
    </row>
    <row r="154" spans="1:65" s="2" customFormat="1" ht="21.75" customHeight="1">
      <c r="A154" s="33"/>
      <c r="B154" s="34"/>
      <c r="C154" s="168" t="s">
        <v>144</v>
      </c>
      <c r="D154" s="168" t="s">
        <v>119</v>
      </c>
      <c r="E154" s="169" t="s">
        <v>244</v>
      </c>
      <c r="F154" s="170" t="s">
        <v>245</v>
      </c>
      <c r="G154" s="171" t="s">
        <v>132</v>
      </c>
      <c r="H154" s="172">
        <v>77400</v>
      </c>
      <c r="I154" s="173"/>
      <c r="J154" s="174">
        <f t="shared" si="20"/>
        <v>0</v>
      </c>
      <c r="K154" s="170" t="s">
        <v>18</v>
      </c>
      <c r="L154" s="175"/>
      <c r="M154" s="176" t="s">
        <v>18</v>
      </c>
      <c r="N154" s="177" t="s">
        <v>39</v>
      </c>
      <c r="O154" s="63"/>
      <c r="P154" s="178">
        <f t="shared" si="21"/>
        <v>0</v>
      </c>
      <c r="Q154" s="178">
        <v>0</v>
      </c>
      <c r="R154" s="178">
        <f t="shared" si="22"/>
        <v>0</v>
      </c>
      <c r="S154" s="178">
        <v>0</v>
      </c>
      <c r="T154" s="179">
        <f t="shared" si="2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0" t="s">
        <v>123</v>
      </c>
      <c r="AT154" s="180" t="s">
        <v>119</v>
      </c>
      <c r="AU154" s="180" t="s">
        <v>75</v>
      </c>
      <c r="AY154" s="16" t="s">
        <v>113</v>
      </c>
      <c r="BE154" s="181">
        <f t="shared" si="24"/>
        <v>0</v>
      </c>
      <c r="BF154" s="181">
        <f t="shared" si="25"/>
        <v>0</v>
      </c>
      <c r="BG154" s="181">
        <f t="shared" si="26"/>
        <v>0</v>
      </c>
      <c r="BH154" s="181">
        <f t="shared" si="27"/>
        <v>0</v>
      </c>
      <c r="BI154" s="181">
        <f t="shared" si="28"/>
        <v>0</v>
      </c>
      <c r="BJ154" s="16" t="s">
        <v>75</v>
      </c>
      <c r="BK154" s="181">
        <f t="shared" si="29"/>
        <v>0</v>
      </c>
      <c r="BL154" s="16" t="s">
        <v>124</v>
      </c>
      <c r="BM154" s="180" t="s">
        <v>246</v>
      </c>
    </row>
    <row r="155" spans="1:65" s="2" customFormat="1" ht="21.75" customHeight="1">
      <c r="A155" s="280"/>
      <c r="B155" s="34"/>
      <c r="C155" s="168"/>
      <c r="D155" s="168"/>
      <c r="E155" s="169"/>
      <c r="F155" s="284" t="s">
        <v>587</v>
      </c>
      <c r="G155" s="171"/>
      <c r="H155" s="289">
        <v>77400</v>
      </c>
      <c r="I155" s="172"/>
      <c r="J155" s="174"/>
      <c r="K155" s="170"/>
      <c r="L155" s="175"/>
      <c r="M155" s="176"/>
      <c r="N155" s="281"/>
      <c r="O155" s="282"/>
      <c r="P155" s="283"/>
      <c r="Q155" s="283"/>
      <c r="R155" s="283"/>
      <c r="S155" s="283"/>
      <c r="T155" s="179"/>
      <c r="U155" s="280"/>
      <c r="V155" s="280"/>
      <c r="W155" s="280"/>
      <c r="X155" s="280"/>
      <c r="Y155" s="280"/>
      <c r="Z155" s="280"/>
      <c r="AA155" s="280"/>
      <c r="AB155" s="280"/>
      <c r="AC155" s="280"/>
      <c r="AD155" s="280"/>
      <c r="AE155" s="280"/>
      <c r="AR155" s="180"/>
      <c r="AT155" s="180"/>
      <c r="AU155" s="180"/>
      <c r="AY155" s="16"/>
      <c r="BE155" s="181"/>
      <c r="BF155" s="181"/>
      <c r="BG155" s="181"/>
      <c r="BH155" s="181"/>
      <c r="BI155" s="181"/>
      <c r="BJ155" s="16"/>
      <c r="BK155" s="181"/>
      <c r="BL155" s="16"/>
      <c r="BM155" s="180"/>
    </row>
    <row r="156" spans="1:65" s="2" customFormat="1" ht="21.75" customHeight="1">
      <c r="A156" s="33"/>
      <c r="B156" s="34"/>
      <c r="C156" s="168" t="s">
        <v>133</v>
      </c>
      <c r="D156" s="168" t="s">
        <v>119</v>
      </c>
      <c r="E156" s="169" t="s">
        <v>247</v>
      </c>
      <c r="F156" s="170" t="s">
        <v>248</v>
      </c>
      <c r="G156" s="171" t="s">
        <v>132</v>
      </c>
      <c r="H156" s="172">
        <v>860</v>
      </c>
      <c r="I156" s="173"/>
      <c r="J156" s="174">
        <f t="shared" si="20"/>
        <v>0</v>
      </c>
      <c r="K156" s="170" t="s">
        <v>18</v>
      </c>
      <c r="L156" s="175"/>
      <c r="M156" s="176" t="s">
        <v>18</v>
      </c>
      <c r="N156" s="177" t="s">
        <v>39</v>
      </c>
      <c r="O156" s="63"/>
      <c r="P156" s="178">
        <f t="shared" si="21"/>
        <v>0</v>
      </c>
      <c r="Q156" s="178">
        <v>0</v>
      </c>
      <c r="R156" s="178">
        <f t="shared" si="22"/>
        <v>0</v>
      </c>
      <c r="S156" s="178">
        <v>0</v>
      </c>
      <c r="T156" s="179">
        <f t="shared" si="2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0" t="s">
        <v>123</v>
      </c>
      <c r="AT156" s="180" t="s">
        <v>119</v>
      </c>
      <c r="AU156" s="180" t="s">
        <v>75</v>
      </c>
      <c r="AY156" s="16" t="s">
        <v>113</v>
      </c>
      <c r="BE156" s="181">
        <f t="shared" si="24"/>
        <v>0</v>
      </c>
      <c r="BF156" s="181">
        <f t="shared" si="25"/>
        <v>0</v>
      </c>
      <c r="BG156" s="181">
        <f t="shared" si="26"/>
        <v>0</v>
      </c>
      <c r="BH156" s="181">
        <f t="shared" si="27"/>
        <v>0</v>
      </c>
      <c r="BI156" s="181">
        <f t="shared" si="28"/>
        <v>0</v>
      </c>
      <c r="BJ156" s="16" t="s">
        <v>75</v>
      </c>
      <c r="BK156" s="181">
        <f t="shared" si="29"/>
        <v>0</v>
      </c>
      <c r="BL156" s="16" t="s">
        <v>124</v>
      </c>
      <c r="BM156" s="180" t="s">
        <v>249</v>
      </c>
    </row>
    <row r="157" spans="1:65" s="2" customFormat="1" ht="16.5" customHeight="1">
      <c r="A157" s="33"/>
      <c r="B157" s="34"/>
      <c r="C157" s="168" t="s">
        <v>151</v>
      </c>
      <c r="D157" s="168" t="s">
        <v>119</v>
      </c>
      <c r="E157" s="169" t="s">
        <v>250</v>
      </c>
      <c r="F157" s="170" t="s">
        <v>251</v>
      </c>
      <c r="G157" s="171" t="s">
        <v>132</v>
      </c>
      <c r="H157" s="172">
        <v>860</v>
      </c>
      <c r="I157" s="173"/>
      <c r="J157" s="174">
        <f t="shared" si="20"/>
        <v>0</v>
      </c>
      <c r="K157" s="170" t="s">
        <v>18</v>
      </c>
      <c r="L157" s="175"/>
      <c r="M157" s="176" t="s">
        <v>18</v>
      </c>
      <c r="N157" s="177" t="s">
        <v>39</v>
      </c>
      <c r="O157" s="63"/>
      <c r="P157" s="178">
        <f t="shared" si="21"/>
        <v>0</v>
      </c>
      <c r="Q157" s="178">
        <v>0</v>
      </c>
      <c r="R157" s="178">
        <f t="shared" si="22"/>
        <v>0</v>
      </c>
      <c r="S157" s="178">
        <v>0</v>
      </c>
      <c r="T157" s="179">
        <f t="shared" si="2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0" t="s">
        <v>123</v>
      </c>
      <c r="AT157" s="180" t="s">
        <v>119</v>
      </c>
      <c r="AU157" s="180" t="s">
        <v>75</v>
      </c>
      <c r="AY157" s="16" t="s">
        <v>113</v>
      </c>
      <c r="BE157" s="181">
        <f t="shared" si="24"/>
        <v>0</v>
      </c>
      <c r="BF157" s="181">
        <f t="shared" si="25"/>
        <v>0</v>
      </c>
      <c r="BG157" s="181">
        <f t="shared" si="26"/>
        <v>0</v>
      </c>
      <c r="BH157" s="181">
        <f t="shared" si="27"/>
        <v>0</v>
      </c>
      <c r="BI157" s="181">
        <f t="shared" si="28"/>
        <v>0</v>
      </c>
      <c r="BJ157" s="16" t="s">
        <v>75</v>
      </c>
      <c r="BK157" s="181">
        <f t="shared" si="29"/>
        <v>0</v>
      </c>
      <c r="BL157" s="16" t="s">
        <v>124</v>
      </c>
      <c r="BM157" s="180" t="s">
        <v>252</v>
      </c>
    </row>
    <row r="158" spans="1:65" s="2" customFormat="1" ht="16.5" customHeight="1">
      <c r="A158" s="33"/>
      <c r="B158" s="34"/>
      <c r="C158" s="168" t="s">
        <v>123</v>
      </c>
      <c r="D158" s="168" t="s">
        <v>119</v>
      </c>
      <c r="E158" s="169" t="s">
        <v>253</v>
      </c>
      <c r="F158" s="170" t="s">
        <v>254</v>
      </c>
      <c r="G158" s="171" t="s">
        <v>132</v>
      </c>
      <c r="H158" s="172">
        <v>77400</v>
      </c>
      <c r="I158" s="173"/>
      <c r="J158" s="174">
        <f t="shared" si="20"/>
        <v>0</v>
      </c>
      <c r="K158" s="170" t="s">
        <v>18</v>
      </c>
      <c r="L158" s="175"/>
      <c r="M158" s="176" t="s">
        <v>18</v>
      </c>
      <c r="N158" s="177" t="s">
        <v>39</v>
      </c>
      <c r="O158" s="63"/>
      <c r="P158" s="178">
        <f t="shared" si="21"/>
        <v>0</v>
      </c>
      <c r="Q158" s="178">
        <v>0</v>
      </c>
      <c r="R158" s="178">
        <f t="shared" si="22"/>
        <v>0</v>
      </c>
      <c r="S158" s="178">
        <v>0</v>
      </c>
      <c r="T158" s="179">
        <f t="shared" si="2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0" t="s">
        <v>123</v>
      </c>
      <c r="AT158" s="180" t="s">
        <v>119</v>
      </c>
      <c r="AU158" s="180" t="s">
        <v>75</v>
      </c>
      <c r="AY158" s="16" t="s">
        <v>113</v>
      </c>
      <c r="BE158" s="181">
        <f t="shared" si="24"/>
        <v>0</v>
      </c>
      <c r="BF158" s="181">
        <f t="shared" si="25"/>
        <v>0</v>
      </c>
      <c r="BG158" s="181">
        <f t="shared" si="26"/>
        <v>0</v>
      </c>
      <c r="BH158" s="181">
        <f t="shared" si="27"/>
        <v>0</v>
      </c>
      <c r="BI158" s="181">
        <f t="shared" si="28"/>
        <v>0</v>
      </c>
      <c r="BJ158" s="16" t="s">
        <v>75</v>
      </c>
      <c r="BK158" s="181">
        <f t="shared" si="29"/>
        <v>0</v>
      </c>
      <c r="BL158" s="16" t="s">
        <v>124</v>
      </c>
      <c r="BM158" s="180" t="s">
        <v>255</v>
      </c>
    </row>
    <row r="159" spans="1:65" s="2" customFormat="1" ht="16.5" customHeight="1">
      <c r="A159" s="280"/>
      <c r="B159" s="34"/>
      <c r="C159" s="168"/>
      <c r="D159" s="168"/>
      <c r="E159" s="169"/>
      <c r="F159" s="284" t="s">
        <v>587</v>
      </c>
      <c r="G159" s="171"/>
      <c r="H159" s="289">
        <v>77400</v>
      </c>
      <c r="I159" s="172"/>
      <c r="J159" s="174"/>
      <c r="K159" s="170"/>
      <c r="L159" s="175"/>
      <c r="M159" s="176"/>
      <c r="N159" s="281"/>
      <c r="O159" s="282"/>
      <c r="P159" s="283"/>
      <c r="Q159" s="283"/>
      <c r="R159" s="283"/>
      <c r="S159" s="283"/>
      <c r="T159" s="179"/>
      <c r="U159" s="280"/>
      <c r="V159" s="280"/>
      <c r="W159" s="280"/>
      <c r="X159" s="280"/>
      <c r="Y159" s="280"/>
      <c r="Z159" s="280"/>
      <c r="AA159" s="280"/>
      <c r="AB159" s="280"/>
      <c r="AC159" s="280"/>
      <c r="AD159" s="280"/>
      <c r="AE159" s="280"/>
      <c r="AR159" s="180"/>
      <c r="AT159" s="180"/>
      <c r="AU159" s="180"/>
      <c r="AY159" s="16"/>
      <c r="BE159" s="181"/>
      <c r="BF159" s="181"/>
      <c r="BG159" s="181"/>
      <c r="BH159" s="181"/>
      <c r="BI159" s="181"/>
      <c r="BJ159" s="16"/>
      <c r="BK159" s="181"/>
      <c r="BL159" s="16"/>
      <c r="BM159" s="180"/>
    </row>
    <row r="160" spans="1:65" s="2" customFormat="1" ht="16.5" customHeight="1">
      <c r="A160" s="33"/>
      <c r="B160" s="34"/>
      <c r="C160" s="168" t="s">
        <v>158</v>
      </c>
      <c r="D160" s="168" t="s">
        <v>119</v>
      </c>
      <c r="E160" s="169" t="s">
        <v>256</v>
      </c>
      <c r="F160" s="170" t="s">
        <v>257</v>
      </c>
      <c r="G160" s="171" t="s">
        <v>132</v>
      </c>
      <c r="H160" s="172">
        <v>860</v>
      </c>
      <c r="I160" s="173"/>
      <c r="J160" s="174">
        <f t="shared" si="20"/>
        <v>0</v>
      </c>
      <c r="K160" s="170" t="s">
        <v>18</v>
      </c>
      <c r="L160" s="175"/>
      <c r="M160" s="176" t="s">
        <v>18</v>
      </c>
      <c r="N160" s="177" t="s">
        <v>39</v>
      </c>
      <c r="O160" s="63"/>
      <c r="P160" s="178">
        <f t="shared" si="21"/>
        <v>0</v>
      </c>
      <c r="Q160" s="178">
        <v>0</v>
      </c>
      <c r="R160" s="178">
        <f t="shared" si="22"/>
        <v>0</v>
      </c>
      <c r="S160" s="178">
        <v>0</v>
      </c>
      <c r="T160" s="179">
        <f t="shared" si="2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0" t="s">
        <v>123</v>
      </c>
      <c r="AT160" s="180" t="s">
        <v>119</v>
      </c>
      <c r="AU160" s="180" t="s">
        <v>75</v>
      </c>
      <c r="AY160" s="16" t="s">
        <v>113</v>
      </c>
      <c r="BE160" s="181">
        <f t="shared" si="24"/>
        <v>0</v>
      </c>
      <c r="BF160" s="181">
        <f t="shared" si="25"/>
        <v>0</v>
      </c>
      <c r="BG160" s="181">
        <f t="shared" si="26"/>
        <v>0</v>
      </c>
      <c r="BH160" s="181">
        <f t="shared" si="27"/>
        <v>0</v>
      </c>
      <c r="BI160" s="181">
        <f t="shared" si="28"/>
        <v>0</v>
      </c>
      <c r="BJ160" s="16" t="s">
        <v>75</v>
      </c>
      <c r="BK160" s="181">
        <f t="shared" si="29"/>
        <v>0</v>
      </c>
      <c r="BL160" s="16" t="s">
        <v>124</v>
      </c>
      <c r="BM160" s="180" t="s">
        <v>258</v>
      </c>
    </row>
    <row r="161" spans="1:65" s="2" customFormat="1" ht="16.5" customHeight="1">
      <c r="A161" s="33"/>
      <c r="B161" s="34"/>
      <c r="C161" s="168" t="s">
        <v>139</v>
      </c>
      <c r="D161" s="168" t="s">
        <v>119</v>
      </c>
      <c r="E161" s="169" t="s">
        <v>259</v>
      </c>
      <c r="F161" s="170" t="s">
        <v>260</v>
      </c>
      <c r="G161" s="171" t="s">
        <v>142</v>
      </c>
      <c r="H161" s="172">
        <v>4</v>
      </c>
      <c r="I161" s="173"/>
      <c r="J161" s="174">
        <f t="shared" si="20"/>
        <v>0</v>
      </c>
      <c r="K161" s="170" t="s">
        <v>18</v>
      </c>
      <c r="L161" s="175"/>
      <c r="M161" s="176" t="s">
        <v>18</v>
      </c>
      <c r="N161" s="177" t="s">
        <v>39</v>
      </c>
      <c r="O161" s="63"/>
      <c r="P161" s="178">
        <f t="shared" si="21"/>
        <v>0</v>
      </c>
      <c r="Q161" s="178">
        <v>0</v>
      </c>
      <c r="R161" s="178">
        <f t="shared" si="22"/>
        <v>0</v>
      </c>
      <c r="S161" s="178">
        <v>0</v>
      </c>
      <c r="T161" s="179">
        <f t="shared" si="2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0" t="s">
        <v>123</v>
      </c>
      <c r="AT161" s="180" t="s">
        <v>119</v>
      </c>
      <c r="AU161" s="180" t="s">
        <v>75</v>
      </c>
      <c r="AY161" s="16" t="s">
        <v>113</v>
      </c>
      <c r="BE161" s="181">
        <f t="shared" si="24"/>
        <v>0</v>
      </c>
      <c r="BF161" s="181">
        <f t="shared" si="25"/>
        <v>0</v>
      </c>
      <c r="BG161" s="181">
        <f t="shared" si="26"/>
        <v>0</v>
      </c>
      <c r="BH161" s="181">
        <f t="shared" si="27"/>
        <v>0</v>
      </c>
      <c r="BI161" s="181">
        <f t="shared" si="28"/>
        <v>0</v>
      </c>
      <c r="BJ161" s="16" t="s">
        <v>75</v>
      </c>
      <c r="BK161" s="181">
        <f t="shared" si="29"/>
        <v>0</v>
      </c>
      <c r="BL161" s="16" t="s">
        <v>124</v>
      </c>
      <c r="BM161" s="180" t="s">
        <v>261</v>
      </c>
    </row>
    <row r="162" spans="1:65" s="2" customFormat="1" ht="16.5" customHeight="1">
      <c r="A162" s="280"/>
      <c r="B162" s="34"/>
      <c r="C162" s="168"/>
      <c r="D162" s="168"/>
      <c r="E162" s="169"/>
      <c r="F162" s="284" t="s">
        <v>588</v>
      </c>
      <c r="G162" s="171"/>
      <c r="H162" s="289">
        <v>4</v>
      </c>
      <c r="I162" s="172"/>
      <c r="J162" s="174"/>
      <c r="K162" s="170"/>
      <c r="L162" s="175"/>
      <c r="M162" s="176"/>
      <c r="N162" s="281"/>
      <c r="O162" s="282"/>
      <c r="P162" s="283"/>
      <c r="Q162" s="283"/>
      <c r="R162" s="283"/>
      <c r="S162" s="283"/>
      <c r="T162" s="179"/>
      <c r="U162" s="280"/>
      <c r="V162" s="280"/>
      <c r="W162" s="280"/>
      <c r="X162" s="280"/>
      <c r="Y162" s="280"/>
      <c r="Z162" s="280"/>
      <c r="AA162" s="280"/>
      <c r="AB162" s="280"/>
      <c r="AC162" s="280"/>
      <c r="AD162" s="280"/>
      <c r="AE162" s="280"/>
      <c r="AR162" s="180"/>
      <c r="AT162" s="180"/>
      <c r="AU162" s="180"/>
      <c r="AY162" s="16"/>
      <c r="BE162" s="181"/>
      <c r="BF162" s="181"/>
      <c r="BG162" s="181"/>
      <c r="BH162" s="181"/>
      <c r="BI162" s="181"/>
      <c r="BJ162" s="16"/>
      <c r="BK162" s="181"/>
      <c r="BL162" s="16"/>
      <c r="BM162" s="180"/>
    </row>
    <row r="163" spans="1:65" s="2" customFormat="1" ht="16.5" customHeight="1">
      <c r="A163" s="33"/>
      <c r="B163" s="34"/>
      <c r="C163" s="168" t="s">
        <v>165</v>
      </c>
      <c r="D163" s="168" t="s">
        <v>119</v>
      </c>
      <c r="E163" s="169" t="s">
        <v>262</v>
      </c>
      <c r="F163" s="170" t="s">
        <v>263</v>
      </c>
      <c r="G163" s="171" t="s">
        <v>142</v>
      </c>
      <c r="H163" s="172">
        <v>360</v>
      </c>
      <c r="I163" s="173"/>
      <c r="J163" s="174">
        <f t="shared" si="20"/>
        <v>0</v>
      </c>
      <c r="K163" s="170" t="s">
        <v>18</v>
      </c>
      <c r="L163" s="175"/>
      <c r="M163" s="176" t="s">
        <v>18</v>
      </c>
      <c r="N163" s="177" t="s">
        <v>39</v>
      </c>
      <c r="O163" s="63"/>
      <c r="P163" s="178">
        <f t="shared" si="21"/>
        <v>0</v>
      </c>
      <c r="Q163" s="178">
        <v>0</v>
      </c>
      <c r="R163" s="178">
        <f t="shared" si="22"/>
        <v>0</v>
      </c>
      <c r="S163" s="178">
        <v>0</v>
      </c>
      <c r="T163" s="179">
        <f t="shared" si="2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0" t="s">
        <v>123</v>
      </c>
      <c r="AT163" s="180" t="s">
        <v>119</v>
      </c>
      <c r="AU163" s="180" t="s">
        <v>75</v>
      </c>
      <c r="AY163" s="16" t="s">
        <v>113</v>
      </c>
      <c r="BE163" s="181">
        <f t="shared" si="24"/>
        <v>0</v>
      </c>
      <c r="BF163" s="181">
        <f t="shared" si="25"/>
        <v>0</v>
      </c>
      <c r="BG163" s="181">
        <f t="shared" si="26"/>
        <v>0</v>
      </c>
      <c r="BH163" s="181">
        <f t="shared" si="27"/>
        <v>0</v>
      </c>
      <c r="BI163" s="181">
        <f t="shared" si="28"/>
        <v>0</v>
      </c>
      <c r="BJ163" s="16" t="s">
        <v>75</v>
      </c>
      <c r="BK163" s="181">
        <f t="shared" si="29"/>
        <v>0</v>
      </c>
      <c r="BL163" s="16" t="s">
        <v>124</v>
      </c>
      <c r="BM163" s="180" t="s">
        <v>264</v>
      </c>
    </row>
    <row r="164" spans="1:65" s="2" customFormat="1" ht="16.5" customHeight="1">
      <c r="A164" s="280"/>
      <c r="B164" s="34"/>
      <c r="C164" s="168"/>
      <c r="D164" s="168"/>
      <c r="E164" s="169"/>
      <c r="F164" s="284" t="s">
        <v>589</v>
      </c>
      <c r="G164" s="171"/>
      <c r="H164" s="289">
        <v>360</v>
      </c>
      <c r="I164" s="172"/>
      <c r="J164" s="174"/>
      <c r="K164" s="170"/>
      <c r="L164" s="175"/>
      <c r="M164" s="176"/>
      <c r="N164" s="281"/>
      <c r="O164" s="282"/>
      <c r="P164" s="283"/>
      <c r="Q164" s="283"/>
      <c r="R164" s="283"/>
      <c r="S164" s="283"/>
      <c r="T164" s="179"/>
      <c r="U164" s="280"/>
      <c r="V164" s="280"/>
      <c r="W164" s="280"/>
      <c r="X164" s="280"/>
      <c r="Y164" s="280"/>
      <c r="Z164" s="280"/>
      <c r="AA164" s="280"/>
      <c r="AB164" s="280"/>
      <c r="AC164" s="280"/>
      <c r="AD164" s="280"/>
      <c r="AE164" s="280"/>
      <c r="AR164" s="180"/>
      <c r="AT164" s="180"/>
      <c r="AU164" s="180"/>
      <c r="AY164" s="16"/>
      <c r="BE164" s="181"/>
      <c r="BF164" s="181"/>
      <c r="BG164" s="181"/>
      <c r="BH164" s="181"/>
      <c r="BI164" s="181"/>
      <c r="BJ164" s="16"/>
      <c r="BK164" s="181"/>
      <c r="BL164" s="16"/>
      <c r="BM164" s="180"/>
    </row>
    <row r="165" spans="1:65" s="2" customFormat="1" ht="16.5" customHeight="1">
      <c r="A165" s="33"/>
      <c r="B165" s="34"/>
      <c r="C165" s="168" t="s">
        <v>143</v>
      </c>
      <c r="D165" s="168" t="s">
        <v>119</v>
      </c>
      <c r="E165" s="169" t="s">
        <v>265</v>
      </c>
      <c r="F165" s="170" t="s">
        <v>266</v>
      </c>
      <c r="G165" s="171" t="s">
        <v>142</v>
      </c>
      <c r="H165" s="172">
        <v>4</v>
      </c>
      <c r="I165" s="173"/>
      <c r="J165" s="174">
        <f t="shared" si="20"/>
        <v>0</v>
      </c>
      <c r="K165" s="170" t="s">
        <v>18</v>
      </c>
      <c r="L165" s="175"/>
      <c r="M165" s="176" t="s">
        <v>18</v>
      </c>
      <c r="N165" s="177" t="s">
        <v>39</v>
      </c>
      <c r="O165" s="63"/>
      <c r="P165" s="178">
        <f t="shared" si="21"/>
        <v>0</v>
      </c>
      <c r="Q165" s="178">
        <v>0</v>
      </c>
      <c r="R165" s="178">
        <f t="shared" si="22"/>
        <v>0</v>
      </c>
      <c r="S165" s="178">
        <v>0</v>
      </c>
      <c r="T165" s="179">
        <f t="shared" si="2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0" t="s">
        <v>123</v>
      </c>
      <c r="AT165" s="180" t="s">
        <v>119</v>
      </c>
      <c r="AU165" s="180" t="s">
        <v>75</v>
      </c>
      <c r="AY165" s="16" t="s">
        <v>113</v>
      </c>
      <c r="BE165" s="181">
        <f t="shared" si="24"/>
        <v>0</v>
      </c>
      <c r="BF165" s="181">
        <f t="shared" si="25"/>
        <v>0</v>
      </c>
      <c r="BG165" s="181">
        <f t="shared" si="26"/>
        <v>0</v>
      </c>
      <c r="BH165" s="181">
        <f t="shared" si="27"/>
        <v>0</v>
      </c>
      <c r="BI165" s="181">
        <f t="shared" si="28"/>
        <v>0</v>
      </c>
      <c r="BJ165" s="16" t="s">
        <v>75</v>
      </c>
      <c r="BK165" s="181">
        <f t="shared" si="29"/>
        <v>0</v>
      </c>
      <c r="BL165" s="16" t="s">
        <v>124</v>
      </c>
      <c r="BM165" s="180" t="s">
        <v>267</v>
      </c>
    </row>
    <row r="166" spans="1:65" s="12" customFormat="1" ht="25.9" customHeight="1">
      <c r="B166" s="152"/>
      <c r="C166" s="153"/>
      <c r="D166" s="154" t="s">
        <v>67</v>
      </c>
      <c r="E166" s="155" t="s">
        <v>268</v>
      </c>
      <c r="F166" s="155" t="s">
        <v>269</v>
      </c>
      <c r="G166" s="153"/>
      <c r="H166" s="153"/>
      <c r="I166" s="156"/>
      <c r="J166" s="157">
        <f>BK166</f>
        <v>0</v>
      </c>
      <c r="K166" s="153"/>
      <c r="L166" s="158"/>
      <c r="M166" s="159"/>
      <c r="N166" s="160"/>
      <c r="O166" s="160"/>
      <c r="P166" s="161">
        <f>P167</f>
        <v>0</v>
      </c>
      <c r="Q166" s="160"/>
      <c r="R166" s="161">
        <f>R167</f>
        <v>0</v>
      </c>
      <c r="S166" s="160"/>
      <c r="T166" s="162">
        <f>T167</f>
        <v>0</v>
      </c>
      <c r="AR166" s="163" t="s">
        <v>75</v>
      </c>
      <c r="AT166" s="164" t="s">
        <v>67</v>
      </c>
      <c r="AU166" s="164" t="s">
        <v>68</v>
      </c>
      <c r="AY166" s="163" t="s">
        <v>113</v>
      </c>
      <c r="BK166" s="165">
        <f>BK167</f>
        <v>0</v>
      </c>
    </row>
    <row r="167" spans="1:65" s="2" customFormat="1" ht="16.5" customHeight="1">
      <c r="A167" s="33"/>
      <c r="B167" s="34"/>
      <c r="C167" s="168" t="s">
        <v>75</v>
      </c>
      <c r="D167" s="168" t="s">
        <v>119</v>
      </c>
      <c r="E167" s="169" t="s">
        <v>270</v>
      </c>
      <c r="F167" s="170" t="s">
        <v>271</v>
      </c>
      <c r="G167" s="171" t="s">
        <v>201</v>
      </c>
      <c r="H167" s="172">
        <v>1</v>
      </c>
      <c r="I167" s="173"/>
      <c r="J167" s="174">
        <f>ROUND(I167*H167,2)</f>
        <v>0</v>
      </c>
      <c r="K167" s="170" t="s">
        <v>18</v>
      </c>
      <c r="L167" s="175"/>
      <c r="M167" s="176" t="s">
        <v>18</v>
      </c>
      <c r="N167" s="177" t="s">
        <v>39</v>
      </c>
      <c r="O167" s="63"/>
      <c r="P167" s="178">
        <f>O167*H167</f>
        <v>0</v>
      </c>
      <c r="Q167" s="178">
        <v>0</v>
      </c>
      <c r="R167" s="178">
        <f>Q167*H167</f>
        <v>0</v>
      </c>
      <c r="S167" s="178">
        <v>0</v>
      </c>
      <c r="T167" s="179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0" t="s">
        <v>123</v>
      </c>
      <c r="AT167" s="180" t="s">
        <v>119</v>
      </c>
      <c r="AU167" s="180" t="s">
        <v>75</v>
      </c>
      <c r="AY167" s="16" t="s">
        <v>113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16" t="s">
        <v>75</v>
      </c>
      <c r="BK167" s="181">
        <f>ROUND(I167*H167,2)</f>
        <v>0</v>
      </c>
      <c r="BL167" s="16" t="s">
        <v>124</v>
      </c>
      <c r="BM167" s="180" t="s">
        <v>272</v>
      </c>
    </row>
    <row r="168" spans="1:65" s="12" customFormat="1" ht="25.9" customHeight="1">
      <c r="B168" s="152"/>
      <c r="C168" s="153"/>
      <c r="D168" s="154" t="s">
        <v>67</v>
      </c>
      <c r="E168" s="155" t="s">
        <v>273</v>
      </c>
      <c r="F168" s="155" t="s">
        <v>274</v>
      </c>
      <c r="G168" s="153"/>
      <c r="H168" s="153"/>
      <c r="I168" s="156"/>
      <c r="J168" s="157">
        <f>BK168</f>
        <v>0</v>
      </c>
      <c r="K168" s="153"/>
      <c r="L168" s="158"/>
      <c r="M168" s="159"/>
      <c r="N168" s="160"/>
      <c r="O168" s="160"/>
      <c r="P168" s="161">
        <f>SUM(P169:P186)</f>
        <v>0</v>
      </c>
      <c r="Q168" s="160"/>
      <c r="R168" s="161">
        <f>SUM(R169:R186)</f>
        <v>0</v>
      </c>
      <c r="S168" s="160"/>
      <c r="T168" s="162">
        <f>SUM(T169:T186)</f>
        <v>0</v>
      </c>
      <c r="AR168" s="163" t="s">
        <v>75</v>
      </c>
      <c r="AT168" s="164" t="s">
        <v>67</v>
      </c>
      <c r="AU168" s="164" t="s">
        <v>68</v>
      </c>
      <c r="AY168" s="163" t="s">
        <v>113</v>
      </c>
      <c r="BK168" s="165">
        <f>SUM(BK169:BK186)</f>
        <v>0</v>
      </c>
    </row>
    <row r="169" spans="1:65" s="2" customFormat="1" ht="16.5" customHeight="1">
      <c r="A169" s="33"/>
      <c r="B169" s="34"/>
      <c r="C169" s="168" t="s">
        <v>75</v>
      </c>
      <c r="D169" s="168" t="s">
        <v>119</v>
      </c>
      <c r="E169" s="169" t="s">
        <v>275</v>
      </c>
      <c r="F169" s="170" t="s">
        <v>276</v>
      </c>
      <c r="G169" s="171" t="s">
        <v>132</v>
      </c>
      <c r="H169" s="172">
        <v>1.1499999999999999</v>
      </c>
      <c r="I169" s="173"/>
      <c r="J169" s="174">
        <f t="shared" ref="J169:J178" si="30">ROUND(I169*H169,2)</f>
        <v>0</v>
      </c>
      <c r="K169" s="170" t="s">
        <v>18</v>
      </c>
      <c r="L169" s="175"/>
      <c r="M169" s="176" t="s">
        <v>18</v>
      </c>
      <c r="N169" s="177" t="s">
        <v>39</v>
      </c>
      <c r="O169" s="63"/>
      <c r="P169" s="178">
        <f t="shared" ref="P169:P178" si="31">O169*H169</f>
        <v>0</v>
      </c>
      <c r="Q169" s="178">
        <v>0</v>
      </c>
      <c r="R169" s="178">
        <f t="shared" ref="R169:R178" si="32">Q169*H169</f>
        <v>0</v>
      </c>
      <c r="S169" s="178">
        <v>0</v>
      </c>
      <c r="T169" s="179">
        <f t="shared" ref="T169:T178" si="33"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0" t="s">
        <v>123</v>
      </c>
      <c r="AT169" s="180" t="s">
        <v>119</v>
      </c>
      <c r="AU169" s="180" t="s">
        <v>75</v>
      </c>
      <c r="AY169" s="16" t="s">
        <v>113</v>
      </c>
      <c r="BE169" s="181">
        <f t="shared" ref="BE169:BE178" si="34">IF(N169="základní",J169,0)</f>
        <v>0</v>
      </c>
      <c r="BF169" s="181">
        <f t="shared" ref="BF169:BF178" si="35">IF(N169="snížená",J169,0)</f>
        <v>0</v>
      </c>
      <c r="BG169" s="181">
        <f t="shared" ref="BG169:BG178" si="36">IF(N169="zákl. přenesená",J169,0)</f>
        <v>0</v>
      </c>
      <c r="BH169" s="181">
        <f t="shared" ref="BH169:BH178" si="37">IF(N169="sníž. přenesená",J169,0)</f>
        <v>0</v>
      </c>
      <c r="BI169" s="181">
        <f t="shared" ref="BI169:BI178" si="38">IF(N169="nulová",J169,0)</f>
        <v>0</v>
      </c>
      <c r="BJ169" s="16" t="s">
        <v>75</v>
      </c>
      <c r="BK169" s="181">
        <f t="shared" ref="BK169:BK178" si="39">ROUND(I169*H169,2)</f>
        <v>0</v>
      </c>
      <c r="BL169" s="16" t="s">
        <v>124</v>
      </c>
      <c r="BM169" s="180" t="s">
        <v>277</v>
      </c>
    </row>
    <row r="170" spans="1:65" s="2" customFormat="1" ht="16.5" customHeight="1">
      <c r="A170" s="280"/>
      <c r="B170" s="34"/>
      <c r="C170" s="168"/>
      <c r="D170" s="168"/>
      <c r="E170" s="169"/>
      <c r="F170" s="284" t="s">
        <v>590</v>
      </c>
      <c r="G170" s="171"/>
      <c r="H170" s="289">
        <v>1.1499999999999999</v>
      </c>
      <c r="I170" s="172"/>
      <c r="J170" s="174"/>
      <c r="K170" s="170"/>
      <c r="L170" s="175"/>
      <c r="M170" s="176"/>
      <c r="N170" s="281"/>
      <c r="O170" s="282"/>
      <c r="P170" s="283"/>
      <c r="Q170" s="283"/>
      <c r="R170" s="283"/>
      <c r="S170" s="283"/>
      <c r="T170" s="179"/>
      <c r="U170" s="280"/>
      <c r="V170" s="280"/>
      <c r="W170" s="280"/>
      <c r="X170" s="280"/>
      <c r="Y170" s="280"/>
      <c r="Z170" s="280"/>
      <c r="AA170" s="280"/>
      <c r="AB170" s="280"/>
      <c r="AC170" s="280"/>
      <c r="AD170" s="280"/>
      <c r="AE170" s="280"/>
      <c r="AR170" s="180"/>
      <c r="AT170" s="180"/>
      <c r="AU170" s="180"/>
      <c r="AY170" s="16"/>
      <c r="BE170" s="181"/>
      <c r="BF170" s="181"/>
      <c r="BG170" s="181"/>
      <c r="BH170" s="181"/>
      <c r="BI170" s="181"/>
      <c r="BJ170" s="16"/>
      <c r="BK170" s="181"/>
      <c r="BL170" s="16"/>
      <c r="BM170" s="180"/>
    </row>
    <row r="171" spans="1:65" s="2" customFormat="1" ht="16.5" customHeight="1">
      <c r="A171" s="33"/>
      <c r="B171" s="34"/>
      <c r="C171" s="168" t="s">
        <v>77</v>
      </c>
      <c r="D171" s="168" t="s">
        <v>119</v>
      </c>
      <c r="E171" s="169" t="s">
        <v>278</v>
      </c>
      <c r="F171" s="170" t="s">
        <v>279</v>
      </c>
      <c r="G171" s="171" t="s">
        <v>142</v>
      </c>
      <c r="H171" s="172">
        <v>85.9</v>
      </c>
      <c r="I171" s="173"/>
      <c r="J171" s="174">
        <f t="shared" si="30"/>
        <v>0</v>
      </c>
      <c r="K171" s="170" t="s">
        <v>18</v>
      </c>
      <c r="L171" s="175"/>
      <c r="M171" s="176" t="s">
        <v>18</v>
      </c>
      <c r="N171" s="177" t="s">
        <v>39</v>
      </c>
      <c r="O171" s="63"/>
      <c r="P171" s="178">
        <f t="shared" si="31"/>
        <v>0</v>
      </c>
      <c r="Q171" s="178">
        <v>0</v>
      </c>
      <c r="R171" s="178">
        <f t="shared" si="32"/>
        <v>0</v>
      </c>
      <c r="S171" s="178">
        <v>0</v>
      </c>
      <c r="T171" s="179">
        <f t="shared" si="3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0" t="s">
        <v>123</v>
      </c>
      <c r="AT171" s="180" t="s">
        <v>119</v>
      </c>
      <c r="AU171" s="180" t="s">
        <v>75</v>
      </c>
      <c r="AY171" s="16" t="s">
        <v>113</v>
      </c>
      <c r="BE171" s="181">
        <f t="shared" si="34"/>
        <v>0</v>
      </c>
      <c r="BF171" s="181">
        <f t="shared" si="35"/>
        <v>0</v>
      </c>
      <c r="BG171" s="181">
        <f t="shared" si="36"/>
        <v>0</v>
      </c>
      <c r="BH171" s="181">
        <f t="shared" si="37"/>
        <v>0</v>
      </c>
      <c r="BI171" s="181">
        <f t="shared" si="38"/>
        <v>0</v>
      </c>
      <c r="BJ171" s="16" t="s">
        <v>75</v>
      </c>
      <c r="BK171" s="181">
        <f t="shared" si="39"/>
        <v>0</v>
      </c>
      <c r="BL171" s="16" t="s">
        <v>124</v>
      </c>
      <c r="BM171" s="180" t="s">
        <v>280</v>
      </c>
    </row>
    <row r="172" spans="1:65" s="2" customFormat="1" ht="16.5" customHeight="1">
      <c r="A172" s="280"/>
      <c r="B172" s="34"/>
      <c r="C172" s="168"/>
      <c r="D172" s="168"/>
      <c r="E172" s="169"/>
      <c r="F172" s="284" t="s">
        <v>591</v>
      </c>
      <c r="G172" s="171"/>
      <c r="H172" s="289">
        <v>85.9</v>
      </c>
      <c r="I172" s="172"/>
      <c r="J172" s="174"/>
      <c r="K172" s="170"/>
      <c r="L172" s="175"/>
      <c r="M172" s="176"/>
      <c r="N172" s="281"/>
      <c r="O172" s="282"/>
      <c r="P172" s="283"/>
      <c r="Q172" s="283"/>
      <c r="R172" s="283"/>
      <c r="S172" s="283"/>
      <c r="T172" s="179"/>
      <c r="U172" s="280"/>
      <c r="V172" s="280"/>
      <c r="W172" s="280"/>
      <c r="X172" s="280"/>
      <c r="Y172" s="280"/>
      <c r="Z172" s="280"/>
      <c r="AA172" s="280"/>
      <c r="AB172" s="280"/>
      <c r="AC172" s="280"/>
      <c r="AD172" s="280"/>
      <c r="AE172" s="280"/>
      <c r="AR172" s="180"/>
      <c r="AT172" s="180"/>
      <c r="AU172" s="180"/>
      <c r="AY172" s="16"/>
      <c r="BE172" s="181"/>
      <c r="BF172" s="181"/>
      <c r="BG172" s="181"/>
      <c r="BH172" s="181"/>
      <c r="BI172" s="181"/>
      <c r="BJ172" s="16"/>
      <c r="BK172" s="181"/>
      <c r="BL172" s="16"/>
      <c r="BM172" s="180"/>
    </row>
    <row r="173" spans="1:65" s="2" customFormat="1" ht="16.5" customHeight="1">
      <c r="A173" s="33"/>
      <c r="B173" s="34"/>
      <c r="C173" s="168" t="s">
        <v>136</v>
      </c>
      <c r="D173" s="168" t="s">
        <v>119</v>
      </c>
      <c r="E173" s="169" t="s">
        <v>281</v>
      </c>
      <c r="F173" s="170" t="s">
        <v>282</v>
      </c>
      <c r="G173" s="171" t="s">
        <v>142</v>
      </c>
      <c r="H173" s="172">
        <v>40.5</v>
      </c>
      <c r="I173" s="173"/>
      <c r="J173" s="174">
        <f t="shared" si="30"/>
        <v>0</v>
      </c>
      <c r="K173" s="170" t="s">
        <v>18</v>
      </c>
      <c r="L173" s="175"/>
      <c r="M173" s="176" t="s">
        <v>18</v>
      </c>
      <c r="N173" s="177" t="s">
        <v>39</v>
      </c>
      <c r="O173" s="63"/>
      <c r="P173" s="178">
        <f t="shared" si="31"/>
        <v>0</v>
      </c>
      <c r="Q173" s="178">
        <v>0</v>
      </c>
      <c r="R173" s="178">
        <f t="shared" si="32"/>
        <v>0</v>
      </c>
      <c r="S173" s="178">
        <v>0</v>
      </c>
      <c r="T173" s="179">
        <f t="shared" si="3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0" t="s">
        <v>123</v>
      </c>
      <c r="AT173" s="180" t="s">
        <v>119</v>
      </c>
      <c r="AU173" s="180" t="s">
        <v>75</v>
      </c>
      <c r="AY173" s="16" t="s">
        <v>113</v>
      </c>
      <c r="BE173" s="181">
        <f t="shared" si="34"/>
        <v>0</v>
      </c>
      <c r="BF173" s="181">
        <f t="shared" si="35"/>
        <v>0</v>
      </c>
      <c r="BG173" s="181">
        <f t="shared" si="36"/>
        <v>0</v>
      </c>
      <c r="BH173" s="181">
        <f t="shared" si="37"/>
        <v>0</v>
      </c>
      <c r="BI173" s="181">
        <f t="shared" si="38"/>
        <v>0</v>
      </c>
      <c r="BJ173" s="16" t="s">
        <v>75</v>
      </c>
      <c r="BK173" s="181">
        <f t="shared" si="39"/>
        <v>0</v>
      </c>
      <c r="BL173" s="16" t="s">
        <v>124</v>
      </c>
      <c r="BM173" s="180" t="s">
        <v>283</v>
      </c>
    </row>
    <row r="174" spans="1:65" s="2" customFormat="1" ht="16.5" customHeight="1">
      <c r="A174" s="33"/>
      <c r="B174" s="34"/>
      <c r="C174" s="168" t="s">
        <v>124</v>
      </c>
      <c r="D174" s="168" t="s">
        <v>119</v>
      </c>
      <c r="E174" s="169" t="s">
        <v>284</v>
      </c>
      <c r="F174" s="170" t="s">
        <v>285</v>
      </c>
      <c r="G174" s="171" t="s">
        <v>132</v>
      </c>
      <c r="H174" s="172">
        <v>11.96</v>
      </c>
      <c r="I174" s="173"/>
      <c r="J174" s="174">
        <f t="shared" si="30"/>
        <v>0</v>
      </c>
      <c r="K174" s="170" t="s">
        <v>18</v>
      </c>
      <c r="L174" s="175"/>
      <c r="M174" s="176" t="s">
        <v>18</v>
      </c>
      <c r="N174" s="177" t="s">
        <v>39</v>
      </c>
      <c r="O174" s="63"/>
      <c r="P174" s="178">
        <f t="shared" si="31"/>
        <v>0</v>
      </c>
      <c r="Q174" s="178">
        <v>0</v>
      </c>
      <c r="R174" s="178">
        <f t="shared" si="32"/>
        <v>0</v>
      </c>
      <c r="S174" s="178">
        <v>0</v>
      </c>
      <c r="T174" s="179">
        <f t="shared" si="3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0" t="s">
        <v>123</v>
      </c>
      <c r="AT174" s="180" t="s">
        <v>119</v>
      </c>
      <c r="AU174" s="180" t="s">
        <v>75</v>
      </c>
      <c r="AY174" s="16" t="s">
        <v>113</v>
      </c>
      <c r="BE174" s="181">
        <f t="shared" si="34"/>
        <v>0</v>
      </c>
      <c r="BF174" s="181">
        <f t="shared" si="35"/>
        <v>0</v>
      </c>
      <c r="BG174" s="181">
        <f t="shared" si="36"/>
        <v>0</v>
      </c>
      <c r="BH174" s="181">
        <f t="shared" si="37"/>
        <v>0</v>
      </c>
      <c r="BI174" s="181">
        <f t="shared" si="38"/>
        <v>0</v>
      </c>
      <c r="BJ174" s="16" t="s">
        <v>75</v>
      </c>
      <c r="BK174" s="181">
        <f t="shared" si="39"/>
        <v>0</v>
      </c>
      <c r="BL174" s="16" t="s">
        <v>124</v>
      </c>
      <c r="BM174" s="180" t="s">
        <v>286</v>
      </c>
    </row>
    <row r="175" spans="1:65" s="2" customFormat="1" ht="16.5" customHeight="1">
      <c r="A175" s="280"/>
      <c r="B175" s="34"/>
      <c r="C175" s="168"/>
      <c r="D175" s="168"/>
      <c r="E175" s="169"/>
      <c r="F175" s="284" t="s">
        <v>592</v>
      </c>
      <c r="G175" s="171"/>
      <c r="H175" s="289">
        <v>11.96</v>
      </c>
      <c r="I175" s="172"/>
      <c r="J175" s="174"/>
      <c r="K175" s="170"/>
      <c r="L175" s="175"/>
      <c r="M175" s="176"/>
      <c r="N175" s="281"/>
      <c r="O175" s="282"/>
      <c r="P175" s="283"/>
      <c r="Q175" s="283"/>
      <c r="R175" s="283"/>
      <c r="S175" s="283"/>
      <c r="T175" s="179"/>
      <c r="U175" s="280"/>
      <c r="V175" s="280"/>
      <c r="W175" s="280"/>
      <c r="X175" s="280"/>
      <c r="Y175" s="280"/>
      <c r="Z175" s="280"/>
      <c r="AA175" s="280"/>
      <c r="AB175" s="280"/>
      <c r="AC175" s="280"/>
      <c r="AD175" s="280"/>
      <c r="AE175" s="280"/>
      <c r="AR175" s="180"/>
      <c r="AT175" s="180"/>
      <c r="AU175" s="180"/>
      <c r="AY175" s="16"/>
      <c r="BE175" s="181"/>
      <c r="BF175" s="181"/>
      <c r="BG175" s="181"/>
      <c r="BH175" s="181"/>
      <c r="BI175" s="181"/>
      <c r="BJ175" s="16"/>
      <c r="BK175" s="181"/>
      <c r="BL175" s="16"/>
      <c r="BM175" s="180"/>
    </row>
    <row r="176" spans="1:65" s="2" customFormat="1" ht="16.5" customHeight="1">
      <c r="A176" s="33"/>
      <c r="B176" s="34"/>
      <c r="C176" s="168" t="s">
        <v>144</v>
      </c>
      <c r="D176" s="168" t="s">
        <v>119</v>
      </c>
      <c r="E176" s="169" t="s">
        <v>287</v>
      </c>
      <c r="F176" s="170" t="s">
        <v>288</v>
      </c>
      <c r="G176" s="171" t="s">
        <v>142</v>
      </c>
      <c r="H176" s="172">
        <v>1.5</v>
      </c>
      <c r="I176" s="173"/>
      <c r="J176" s="174">
        <f t="shared" si="30"/>
        <v>0</v>
      </c>
      <c r="K176" s="170" t="s">
        <v>18</v>
      </c>
      <c r="L176" s="175"/>
      <c r="M176" s="176" t="s">
        <v>18</v>
      </c>
      <c r="N176" s="177" t="s">
        <v>39</v>
      </c>
      <c r="O176" s="63"/>
      <c r="P176" s="178">
        <f t="shared" si="31"/>
        <v>0</v>
      </c>
      <c r="Q176" s="178">
        <v>0</v>
      </c>
      <c r="R176" s="178">
        <f t="shared" si="32"/>
        <v>0</v>
      </c>
      <c r="S176" s="178">
        <v>0</v>
      </c>
      <c r="T176" s="179">
        <f t="shared" si="3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0" t="s">
        <v>123</v>
      </c>
      <c r="AT176" s="180" t="s">
        <v>119</v>
      </c>
      <c r="AU176" s="180" t="s">
        <v>75</v>
      </c>
      <c r="AY176" s="16" t="s">
        <v>113</v>
      </c>
      <c r="BE176" s="181">
        <f t="shared" si="34"/>
        <v>0</v>
      </c>
      <c r="BF176" s="181">
        <f t="shared" si="35"/>
        <v>0</v>
      </c>
      <c r="BG176" s="181">
        <f t="shared" si="36"/>
        <v>0</v>
      </c>
      <c r="BH176" s="181">
        <f t="shared" si="37"/>
        <v>0</v>
      </c>
      <c r="BI176" s="181">
        <f t="shared" si="38"/>
        <v>0</v>
      </c>
      <c r="BJ176" s="16" t="s">
        <v>75</v>
      </c>
      <c r="BK176" s="181">
        <f t="shared" si="39"/>
        <v>0</v>
      </c>
      <c r="BL176" s="16" t="s">
        <v>124</v>
      </c>
      <c r="BM176" s="180" t="s">
        <v>289</v>
      </c>
    </row>
    <row r="177" spans="1:65" s="2" customFormat="1" ht="16.5" customHeight="1">
      <c r="A177" s="280"/>
      <c r="B177" s="34"/>
      <c r="C177" s="168"/>
      <c r="D177" s="168"/>
      <c r="E177" s="169"/>
      <c r="F177" s="284" t="s">
        <v>593</v>
      </c>
      <c r="G177" s="171"/>
      <c r="H177" s="289">
        <v>1.5</v>
      </c>
      <c r="I177" s="172"/>
      <c r="J177" s="174"/>
      <c r="K177" s="170"/>
      <c r="L177" s="175"/>
      <c r="M177" s="176"/>
      <c r="N177" s="281"/>
      <c r="O177" s="282"/>
      <c r="P177" s="283"/>
      <c r="Q177" s="283"/>
      <c r="R177" s="283"/>
      <c r="S177" s="283"/>
      <c r="T177" s="179"/>
      <c r="U177" s="280"/>
      <c r="V177" s="280"/>
      <c r="W177" s="280"/>
      <c r="X177" s="280"/>
      <c r="Y177" s="280"/>
      <c r="Z177" s="280"/>
      <c r="AA177" s="280"/>
      <c r="AB177" s="280"/>
      <c r="AC177" s="280"/>
      <c r="AD177" s="280"/>
      <c r="AE177" s="280"/>
      <c r="AR177" s="180"/>
      <c r="AT177" s="180"/>
      <c r="AU177" s="180"/>
      <c r="AY177" s="16"/>
      <c r="BE177" s="181"/>
      <c r="BF177" s="181"/>
      <c r="BG177" s="181"/>
      <c r="BH177" s="181"/>
      <c r="BI177" s="181"/>
      <c r="BJ177" s="16"/>
      <c r="BK177" s="181"/>
      <c r="BL177" s="16"/>
      <c r="BM177" s="180"/>
    </row>
    <row r="178" spans="1:65" s="2" customFormat="1" ht="16.5" customHeight="1">
      <c r="A178" s="33"/>
      <c r="B178" s="34"/>
      <c r="C178" s="168" t="s">
        <v>133</v>
      </c>
      <c r="D178" s="168" t="s">
        <v>119</v>
      </c>
      <c r="E178" s="169" t="s">
        <v>290</v>
      </c>
      <c r="F178" s="170" t="s">
        <v>291</v>
      </c>
      <c r="G178" s="171" t="s">
        <v>142</v>
      </c>
      <c r="H178" s="172">
        <v>5</v>
      </c>
      <c r="I178" s="173"/>
      <c r="J178" s="174">
        <f t="shared" si="30"/>
        <v>0</v>
      </c>
      <c r="K178" s="170" t="s">
        <v>18</v>
      </c>
      <c r="L178" s="175"/>
      <c r="M178" s="176" t="s">
        <v>18</v>
      </c>
      <c r="N178" s="177" t="s">
        <v>39</v>
      </c>
      <c r="O178" s="63"/>
      <c r="P178" s="178">
        <f t="shared" si="31"/>
        <v>0</v>
      </c>
      <c r="Q178" s="178">
        <v>0</v>
      </c>
      <c r="R178" s="178">
        <f t="shared" si="32"/>
        <v>0</v>
      </c>
      <c r="S178" s="178">
        <v>0</v>
      </c>
      <c r="T178" s="179">
        <f t="shared" si="3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0" t="s">
        <v>123</v>
      </c>
      <c r="AT178" s="180" t="s">
        <v>119</v>
      </c>
      <c r="AU178" s="180" t="s">
        <v>75</v>
      </c>
      <c r="AY178" s="16" t="s">
        <v>113</v>
      </c>
      <c r="BE178" s="181">
        <f t="shared" si="34"/>
        <v>0</v>
      </c>
      <c r="BF178" s="181">
        <f t="shared" si="35"/>
        <v>0</v>
      </c>
      <c r="BG178" s="181">
        <f t="shared" si="36"/>
        <v>0</v>
      </c>
      <c r="BH178" s="181">
        <f t="shared" si="37"/>
        <v>0</v>
      </c>
      <c r="BI178" s="181">
        <f t="shared" si="38"/>
        <v>0</v>
      </c>
      <c r="BJ178" s="16" t="s">
        <v>75</v>
      </c>
      <c r="BK178" s="181">
        <f t="shared" si="39"/>
        <v>0</v>
      </c>
      <c r="BL178" s="16" t="s">
        <v>124</v>
      </c>
      <c r="BM178" s="180" t="s">
        <v>292</v>
      </c>
    </row>
    <row r="179" spans="1:65" s="13" customFormat="1">
      <c r="B179" s="182"/>
      <c r="C179" s="183"/>
      <c r="D179" s="184" t="s">
        <v>189</v>
      </c>
      <c r="E179" s="185" t="s">
        <v>18</v>
      </c>
      <c r="F179" s="284" t="s">
        <v>293</v>
      </c>
      <c r="G179" s="290"/>
      <c r="H179" s="289">
        <v>5</v>
      </c>
      <c r="I179" s="186"/>
      <c r="J179" s="183"/>
      <c r="K179" s="183"/>
      <c r="L179" s="187"/>
      <c r="M179" s="188"/>
      <c r="N179" s="189"/>
      <c r="O179" s="189"/>
      <c r="P179" s="189"/>
      <c r="Q179" s="189"/>
      <c r="R179" s="189"/>
      <c r="S179" s="189"/>
      <c r="T179" s="190"/>
      <c r="AT179" s="191" t="s">
        <v>189</v>
      </c>
      <c r="AU179" s="191" t="s">
        <v>75</v>
      </c>
      <c r="AV179" s="13" t="s">
        <v>77</v>
      </c>
      <c r="AW179" s="13" t="s">
        <v>30</v>
      </c>
      <c r="AX179" s="13" t="s">
        <v>68</v>
      </c>
      <c r="AY179" s="191" t="s">
        <v>113</v>
      </c>
    </row>
    <row r="180" spans="1:65" s="2" customFormat="1" ht="21.75" customHeight="1">
      <c r="A180" s="33"/>
      <c r="B180" s="34"/>
      <c r="C180" s="168" t="s">
        <v>151</v>
      </c>
      <c r="D180" s="168" t="s">
        <v>119</v>
      </c>
      <c r="E180" s="169" t="s">
        <v>294</v>
      </c>
      <c r="F180" s="170" t="s">
        <v>295</v>
      </c>
      <c r="G180" s="171" t="s">
        <v>132</v>
      </c>
      <c r="H180" s="172">
        <v>878.73</v>
      </c>
      <c r="I180" s="173"/>
      <c r="J180" s="174">
        <f>ROUND(I180*H180,2)</f>
        <v>0</v>
      </c>
      <c r="K180" s="170" t="s">
        <v>18</v>
      </c>
      <c r="L180" s="175"/>
      <c r="M180" s="176" t="s">
        <v>18</v>
      </c>
      <c r="N180" s="177" t="s">
        <v>39</v>
      </c>
      <c r="O180" s="63"/>
      <c r="P180" s="178">
        <f>O180*H180</f>
        <v>0</v>
      </c>
      <c r="Q180" s="178">
        <v>0</v>
      </c>
      <c r="R180" s="178">
        <f>Q180*H180</f>
        <v>0</v>
      </c>
      <c r="S180" s="178">
        <v>0</v>
      </c>
      <c r="T180" s="179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0" t="s">
        <v>123</v>
      </c>
      <c r="AT180" s="180" t="s">
        <v>119</v>
      </c>
      <c r="AU180" s="180" t="s">
        <v>75</v>
      </c>
      <c r="AY180" s="16" t="s">
        <v>113</v>
      </c>
      <c r="BE180" s="181">
        <f>IF(N180="základní",J180,0)</f>
        <v>0</v>
      </c>
      <c r="BF180" s="181">
        <f>IF(N180="snížená",J180,0)</f>
        <v>0</v>
      </c>
      <c r="BG180" s="181">
        <f>IF(N180="zákl. přenesená",J180,0)</f>
        <v>0</v>
      </c>
      <c r="BH180" s="181">
        <f>IF(N180="sníž. přenesená",J180,0)</f>
        <v>0</v>
      </c>
      <c r="BI180" s="181">
        <f>IF(N180="nulová",J180,0)</f>
        <v>0</v>
      </c>
      <c r="BJ180" s="16" t="s">
        <v>75</v>
      </c>
      <c r="BK180" s="181">
        <f>ROUND(I180*H180,2)</f>
        <v>0</v>
      </c>
      <c r="BL180" s="16" t="s">
        <v>124</v>
      </c>
      <c r="BM180" s="180" t="s">
        <v>296</v>
      </c>
    </row>
    <row r="181" spans="1:65" s="2" customFormat="1" ht="21.75" customHeight="1">
      <c r="A181" s="280"/>
      <c r="B181" s="34"/>
      <c r="C181" s="168"/>
      <c r="D181" s="168"/>
      <c r="E181" s="169"/>
      <c r="F181" s="284" t="s">
        <v>582</v>
      </c>
      <c r="G181" s="171"/>
      <c r="H181" s="289">
        <v>878.73</v>
      </c>
      <c r="I181" s="172"/>
      <c r="J181" s="174"/>
      <c r="K181" s="170"/>
      <c r="L181" s="175"/>
      <c r="M181" s="176"/>
      <c r="N181" s="281"/>
      <c r="O181" s="282"/>
      <c r="P181" s="283"/>
      <c r="Q181" s="283"/>
      <c r="R181" s="283"/>
      <c r="S181" s="283"/>
      <c r="T181" s="179"/>
      <c r="U181" s="280"/>
      <c r="V181" s="280"/>
      <c r="W181" s="280"/>
      <c r="X181" s="280"/>
      <c r="Y181" s="280"/>
      <c r="Z181" s="280"/>
      <c r="AA181" s="280"/>
      <c r="AB181" s="280"/>
      <c r="AC181" s="280"/>
      <c r="AD181" s="280"/>
      <c r="AE181" s="280"/>
      <c r="AR181" s="180"/>
      <c r="AT181" s="180"/>
      <c r="AU181" s="180"/>
      <c r="AY181" s="16"/>
      <c r="BE181" s="181"/>
      <c r="BF181" s="181"/>
      <c r="BG181" s="181"/>
      <c r="BH181" s="181"/>
      <c r="BI181" s="181"/>
      <c r="BJ181" s="16"/>
      <c r="BK181" s="181"/>
      <c r="BL181" s="16"/>
      <c r="BM181" s="180"/>
    </row>
    <row r="182" spans="1:65" s="2" customFormat="1" ht="16.5" customHeight="1">
      <c r="A182" s="33"/>
      <c r="B182" s="34"/>
      <c r="C182" s="168" t="s">
        <v>123</v>
      </c>
      <c r="D182" s="168" t="s">
        <v>119</v>
      </c>
      <c r="E182" s="169" t="s">
        <v>297</v>
      </c>
      <c r="F182" s="170" t="s">
        <v>298</v>
      </c>
      <c r="G182" s="171" t="s">
        <v>127</v>
      </c>
      <c r="H182" s="172">
        <v>5.5659999999999998</v>
      </c>
      <c r="I182" s="173"/>
      <c r="J182" s="174">
        <f>ROUND(I182*H182,2)</f>
        <v>0</v>
      </c>
      <c r="K182" s="170" t="s">
        <v>18</v>
      </c>
      <c r="L182" s="175"/>
      <c r="M182" s="176" t="s">
        <v>18</v>
      </c>
      <c r="N182" s="177" t="s">
        <v>39</v>
      </c>
      <c r="O182" s="63"/>
      <c r="P182" s="178">
        <f>O182*H182</f>
        <v>0</v>
      </c>
      <c r="Q182" s="178">
        <v>0</v>
      </c>
      <c r="R182" s="178">
        <f>Q182*H182</f>
        <v>0</v>
      </c>
      <c r="S182" s="178">
        <v>0</v>
      </c>
      <c r="T182" s="179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0" t="s">
        <v>123</v>
      </c>
      <c r="AT182" s="180" t="s">
        <v>119</v>
      </c>
      <c r="AU182" s="180" t="s">
        <v>75</v>
      </c>
      <c r="AY182" s="16" t="s">
        <v>113</v>
      </c>
      <c r="BE182" s="181">
        <f>IF(N182="základní",J182,0)</f>
        <v>0</v>
      </c>
      <c r="BF182" s="181">
        <f>IF(N182="snížená",J182,0)</f>
        <v>0</v>
      </c>
      <c r="BG182" s="181">
        <f>IF(N182="zákl. přenesená",J182,0)</f>
        <v>0</v>
      </c>
      <c r="BH182" s="181">
        <f>IF(N182="sníž. přenesená",J182,0)</f>
        <v>0</v>
      </c>
      <c r="BI182" s="181">
        <f>IF(N182="nulová",J182,0)</f>
        <v>0</v>
      </c>
      <c r="BJ182" s="16" t="s">
        <v>75</v>
      </c>
      <c r="BK182" s="181">
        <f>ROUND(I182*H182,2)</f>
        <v>0</v>
      </c>
      <c r="BL182" s="16" t="s">
        <v>124</v>
      </c>
      <c r="BM182" s="180" t="s">
        <v>299</v>
      </c>
    </row>
    <row r="183" spans="1:65" s="2" customFormat="1" ht="16.5" customHeight="1">
      <c r="A183" s="33"/>
      <c r="B183" s="34"/>
      <c r="C183" s="168" t="s">
        <v>158</v>
      </c>
      <c r="D183" s="168" t="s">
        <v>119</v>
      </c>
      <c r="E183" s="169" t="s">
        <v>300</v>
      </c>
      <c r="F183" s="170" t="s">
        <v>301</v>
      </c>
      <c r="G183" s="171" t="s">
        <v>127</v>
      </c>
      <c r="H183" s="172">
        <v>5.5659999999999998</v>
      </c>
      <c r="I183" s="173"/>
      <c r="J183" s="174">
        <f>ROUND(I183*H183,2)</f>
        <v>0</v>
      </c>
      <c r="K183" s="170" t="s">
        <v>18</v>
      </c>
      <c r="L183" s="175"/>
      <c r="M183" s="176" t="s">
        <v>18</v>
      </c>
      <c r="N183" s="177" t="s">
        <v>39</v>
      </c>
      <c r="O183" s="63"/>
      <c r="P183" s="178">
        <f>O183*H183</f>
        <v>0</v>
      </c>
      <c r="Q183" s="178">
        <v>0</v>
      </c>
      <c r="R183" s="178">
        <f>Q183*H183</f>
        <v>0</v>
      </c>
      <c r="S183" s="178">
        <v>0</v>
      </c>
      <c r="T183" s="179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0" t="s">
        <v>123</v>
      </c>
      <c r="AT183" s="180" t="s">
        <v>119</v>
      </c>
      <c r="AU183" s="180" t="s">
        <v>75</v>
      </c>
      <c r="AY183" s="16" t="s">
        <v>113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16" t="s">
        <v>75</v>
      </c>
      <c r="BK183" s="181">
        <f>ROUND(I183*H183,2)</f>
        <v>0</v>
      </c>
      <c r="BL183" s="16" t="s">
        <v>124</v>
      </c>
      <c r="BM183" s="180" t="s">
        <v>302</v>
      </c>
    </row>
    <row r="184" spans="1:65" s="2" customFormat="1" ht="16.5" customHeight="1">
      <c r="A184" s="33"/>
      <c r="B184" s="34"/>
      <c r="C184" s="168" t="s">
        <v>139</v>
      </c>
      <c r="D184" s="168" t="s">
        <v>119</v>
      </c>
      <c r="E184" s="169" t="s">
        <v>303</v>
      </c>
      <c r="F184" s="170" t="s">
        <v>304</v>
      </c>
      <c r="G184" s="171" t="s">
        <v>127</v>
      </c>
      <c r="H184" s="172">
        <v>133.584</v>
      </c>
      <c r="I184" s="173"/>
      <c r="J184" s="174">
        <f>ROUND(I184*H184,2)</f>
        <v>0</v>
      </c>
      <c r="K184" s="170" t="s">
        <v>18</v>
      </c>
      <c r="L184" s="175"/>
      <c r="M184" s="176" t="s">
        <v>18</v>
      </c>
      <c r="N184" s="177" t="s">
        <v>39</v>
      </c>
      <c r="O184" s="63"/>
      <c r="P184" s="178">
        <f>O184*H184</f>
        <v>0</v>
      </c>
      <c r="Q184" s="178">
        <v>0</v>
      </c>
      <c r="R184" s="178">
        <f>Q184*H184</f>
        <v>0</v>
      </c>
      <c r="S184" s="178">
        <v>0</v>
      </c>
      <c r="T184" s="179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0" t="s">
        <v>123</v>
      </c>
      <c r="AT184" s="180" t="s">
        <v>119</v>
      </c>
      <c r="AU184" s="180" t="s">
        <v>75</v>
      </c>
      <c r="AY184" s="16" t="s">
        <v>113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16" t="s">
        <v>75</v>
      </c>
      <c r="BK184" s="181">
        <f>ROUND(I184*H184,2)</f>
        <v>0</v>
      </c>
      <c r="BL184" s="16" t="s">
        <v>124</v>
      </c>
      <c r="BM184" s="180" t="s">
        <v>305</v>
      </c>
    </row>
    <row r="185" spans="1:65" s="13" customFormat="1">
      <c r="B185" s="182"/>
      <c r="C185" s="183"/>
      <c r="D185" s="184" t="s">
        <v>189</v>
      </c>
      <c r="E185" s="185" t="s">
        <v>18</v>
      </c>
      <c r="F185" s="284" t="s">
        <v>306</v>
      </c>
      <c r="G185" s="290"/>
      <c r="H185" s="289">
        <v>133.584</v>
      </c>
      <c r="I185" s="186"/>
      <c r="J185" s="183"/>
      <c r="K185" s="183"/>
      <c r="L185" s="187"/>
      <c r="M185" s="188"/>
      <c r="N185" s="189"/>
      <c r="O185" s="189"/>
      <c r="P185" s="189"/>
      <c r="Q185" s="189"/>
      <c r="R185" s="189"/>
      <c r="S185" s="189"/>
      <c r="T185" s="190"/>
      <c r="AT185" s="191" t="s">
        <v>189</v>
      </c>
      <c r="AU185" s="191" t="s">
        <v>75</v>
      </c>
      <c r="AV185" s="13" t="s">
        <v>77</v>
      </c>
      <c r="AW185" s="13" t="s">
        <v>30</v>
      </c>
      <c r="AX185" s="13" t="s">
        <v>68</v>
      </c>
      <c r="AY185" s="191" t="s">
        <v>113</v>
      </c>
    </row>
    <row r="186" spans="1:65" s="2" customFormat="1" ht="16.5" customHeight="1">
      <c r="A186" s="33"/>
      <c r="B186" s="34"/>
      <c r="C186" s="168" t="s">
        <v>165</v>
      </c>
      <c r="D186" s="168" t="s">
        <v>119</v>
      </c>
      <c r="E186" s="169" t="s">
        <v>307</v>
      </c>
      <c r="F186" s="170" t="s">
        <v>308</v>
      </c>
      <c r="G186" s="171" t="s">
        <v>127</v>
      </c>
      <c r="H186" s="172">
        <v>5.5659999999999998</v>
      </c>
      <c r="I186" s="173"/>
      <c r="J186" s="174">
        <f>ROUND(I186*H186,2)</f>
        <v>0</v>
      </c>
      <c r="K186" s="170" t="s">
        <v>18</v>
      </c>
      <c r="L186" s="175"/>
      <c r="M186" s="176" t="s">
        <v>18</v>
      </c>
      <c r="N186" s="177" t="s">
        <v>39</v>
      </c>
      <c r="O186" s="63"/>
      <c r="P186" s="178">
        <f>O186*H186</f>
        <v>0</v>
      </c>
      <c r="Q186" s="178">
        <v>0</v>
      </c>
      <c r="R186" s="178">
        <f>Q186*H186</f>
        <v>0</v>
      </c>
      <c r="S186" s="178">
        <v>0</v>
      </c>
      <c r="T186" s="179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0" t="s">
        <v>123</v>
      </c>
      <c r="AT186" s="180" t="s">
        <v>119</v>
      </c>
      <c r="AU186" s="180" t="s">
        <v>75</v>
      </c>
      <c r="AY186" s="16" t="s">
        <v>113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16" t="s">
        <v>75</v>
      </c>
      <c r="BK186" s="181">
        <f>ROUND(I186*H186,2)</f>
        <v>0</v>
      </c>
      <c r="BL186" s="16" t="s">
        <v>124</v>
      </c>
      <c r="BM186" s="180" t="s">
        <v>309</v>
      </c>
    </row>
    <row r="187" spans="1:65" s="12" customFormat="1" ht="25.9" customHeight="1">
      <c r="B187" s="152"/>
      <c r="C187" s="153"/>
      <c r="D187" s="154" t="s">
        <v>67</v>
      </c>
      <c r="E187" s="155" t="s">
        <v>310</v>
      </c>
      <c r="F187" s="155" t="s">
        <v>311</v>
      </c>
      <c r="G187" s="153"/>
      <c r="H187" s="153"/>
      <c r="I187" s="156"/>
      <c r="J187" s="157">
        <f>BK187</f>
        <v>0</v>
      </c>
      <c r="K187" s="153"/>
      <c r="L187" s="158"/>
      <c r="M187" s="159"/>
      <c r="N187" s="160"/>
      <c r="O187" s="160"/>
      <c r="P187" s="161">
        <f>P188</f>
        <v>0</v>
      </c>
      <c r="Q187" s="160"/>
      <c r="R187" s="161">
        <f>R188</f>
        <v>0</v>
      </c>
      <c r="S187" s="160"/>
      <c r="T187" s="162">
        <f>T188</f>
        <v>0</v>
      </c>
      <c r="AR187" s="163" t="s">
        <v>75</v>
      </c>
      <c r="AT187" s="164" t="s">
        <v>67</v>
      </c>
      <c r="AU187" s="164" t="s">
        <v>68</v>
      </c>
      <c r="AY187" s="163" t="s">
        <v>113</v>
      </c>
      <c r="BK187" s="165">
        <f>BK188</f>
        <v>0</v>
      </c>
    </row>
    <row r="188" spans="1:65" s="2" customFormat="1" ht="16.5" customHeight="1">
      <c r="A188" s="33"/>
      <c r="B188" s="34"/>
      <c r="C188" s="168" t="s">
        <v>75</v>
      </c>
      <c r="D188" s="168" t="s">
        <v>119</v>
      </c>
      <c r="E188" s="169" t="s">
        <v>312</v>
      </c>
      <c r="F188" s="170" t="s">
        <v>313</v>
      </c>
      <c r="G188" s="171" t="s">
        <v>127</v>
      </c>
      <c r="H188" s="172">
        <v>23.856000000000002</v>
      </c>
      <c r="I188" s="173"/>
      <c r="J188" s="174">
        <f>ROUND(I188*H188,2)</f>
        <v>0</v>
      </c>
      <c r="K188" s="170" t="s">
        <v>18</v>
      </c>
      <c r="L188" s="175"/>
      <c r="M188" s="176" t="s">
        <v>18</v>
      </c>
      <c r="N188" s="177" t="s">
        <v>39</v>
      </c>
      <c r="O188" s="63"/>
      <c r="P188" s="178">
        <f>O188*H188</f>
        <v>0</v>
      </c>
      <c r="Q188" s="178">
        <v>0</v>
      </c>
      <c r="R188" s="178">
        <f>Q188*H188</f>
        <v>0</v>
      </c>
      <c r="S188" s="178">
        <v>0</v>
      </c>
      <c r="T188" s="179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0" t="s">
        <v>123</v>
      </c>
      <c r="AT188" s="180" t="s">
        <v>119</v>
      </c>
      <c r="AU188" s="180" t="s">
        <v>75</v>
      </c>
      <c r="AY188" s="16" t="s">
        <v>113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16" t="s">
        <v>75</v>
      </c>
      <c r="BK188" s="181">
        <f>ROUND(I188*H188,2)</f>
        <v>0</v>
      </c>
      <c r="BL188" s="16" t="s">
        <v>124</v>
      </c>
      <c r="BM188" s="180" t="s">
        <v>314</v>
      </c>
    </row>
    <row r="189" spans="1:65" s="12" customFormat="1" ht="25.9" customHeight="1">
      <c r="B189" s="152"/>
      <c r="C189" s="153"/>
      <c r="D189" s="154" t="s">
        <v>67</v>
      </c>
      <c r="E189" s="155" t="s">
        <v>315</v>
      </c>
      <c r="F189" s="155" t="s">
        <v>316</v>
      </c>
      <c r="G189" s="153"/>
      <c r="H189" s="153"/>
      <c r="I189" s="156"/>
      <c r="J189" s="157">
        <f>BK189</f>
        <v>0</v>
      </c>
      <c r="K189" s="153"/>
      <c r="L189" s="158"/>
      <c r="M189" s="159"/>
      <c r="N189" s="160"/>
      <c r="O189" s="160"/>
      <c r="P189" s="161">
        <f>SUM(P190:P193)</f>
        <v>0</v>
      </c>
      <c r="Q189" s="160"/>
      <c r="R189" s="161">
        <f>SUM(R190:R193)</f>
        <v>1.9923099999999999E-2</v>
      </c>
      <c r="S189" s="160"/>
      <c r="T189" s="162">
        <f>SUM(T190:T193)</f>
        <v>0</v>
      </c>
      <c r="AR189" s="163" t="s">
        <v>75</v>
      </c>
      <c r="AT189" s="164" t="s">
        <v>67</v>
      </c>
      <c r="AU189" s="164" t="s">
        <v>68</v>
      </c>
      <c r="AY189" s="163" t="s">
        <v>113</v>
      </c>
      <c r="BK189" s="165">
        <f>SUM(BK190:BK193)</f>
        <v>0</v>
      </c>
    </row>
    <row r="190" spans="1:65" s="2" customFormat="1" ht="16.5" customHeight="1">
      <c r="A190" s="33"/>
      <c r="B190" s="34"/>
      <c r="C190" s="168" t="s">
        <v>75</v>
      </c>
      <c r="D190" s="168" t="s">
        <v>119</v>
      </c>
      <c r="E190" s="169" t="s">
        <v>317</v>
      </c>
      <c r="F190" s="170" t="s">
        <v>318</v>
      </c>
      <c r="G190" s="171" t="s">
        <v>132</v>
      </c>
      <c r="H190" s="172">
        <v>2.8149999999999999</v>
      </c>
      <c r="I190" s="173"/>
      <c r="J190" s="174">
        <f>ROUND(I190*H190,2)</f>
        <v>0</v>
      </c>
      <c r="K190" s="170" t="s">
        <v>18</v>
      </c>
      <c r="L190" s="175"/>
      <c r="M190" s="176" t="s">
        <v>18</v>
      </c>
      <c r="N190" s="177" t="s">
        <v>39</v>
      </c>
      <c r="O190" s="63"/>
      <c r="P190" s="178">
        <f>O190*H190</f>
        <v>0</v>
      </c>
      <c r="Q190" s="178">
        <v>3.9399999999999999E-3</v>
      </c>
      <c r="R190" s="178">
        <f>Q190*H190</f>
        <v>1.10911E-2</v>
      </c>
      <c r="S190" s="178">
        <v>0</v>
      </c>
      <c r="T190" s="179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80" t="s">
        <v>123</v>
      </c>
      <c r="AT190" s="180" t="s">
        <v>119</v>
      </c>
      <c r="AU190" s="180" t="s">
        <v>75</v>
      </c>
      <c r="AY190" s="16" t="s">
        <v>113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16" t="s">
        <v>75</v>
      </c>
      <c r="BK190" s="181">
        <f>ROUND(I190*H190,2)</f>
        <v>0</v>
      </c>
      <c r="BL190" s="16" t="s">
        <v>124</v>
      </c>
      <c r="BM190" s="180" t="s">
        <v>319</v>
      </c>
    </row>
    <row r="191" spans="1:65" s="2" customFormat="1" ht="16.5" customHeight="1">
      <c r="A191" s="33"/>
      <c r="B191" s="34"/>
      <c r="C191" s="168" t="s">
        <v>77</v>
      </c>
      <c r="D191" s="168" t="s">
        <v>119</v>
      </c>
      <c r="E191" s="169" t="s">
        <v>320</v>
      </c>
      <c r="F191" s="170" t="s">
        <v>321</v>
      </c>
      <c r="G191" s="171" t="s">
        <v>132</v>
      </c>
      <c r="H191" s="172">
        <v>2.76</v>
      </c>
      <c r="I191" s="173"/>
      <c r="J191" s="174">
        <f>ROUND(I191*H191,2)</f>
        <v>0</v>
      </c>
      <c r="K191" s="170" t="s">
        <v>18</v>
      </c>
      <c r="L191" s="175"/>
      <c r="M191" s="176" t="s">
        <v>18</v>
      </c>
      <c r="N191" s="177" t="s">
        <v>39</v>
      </c>
      <c r="O191" s="63"/>
      <c r="P191" s="178">
        <f>O191*H191</f>
        <v>0</v>
      </c>
      <c r="Q191" s="178">
        <v>3.2000000000000002E-3</v>
      </c>
      <c r="R191" s="178">
        <f>Q191*H191</f>
        <v>8.8319999999999996E-3</v>
      </c>
      <c r="S191" s="178">
        <v>0</v>
      </c>
      <c r="T191" s="179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0" t="s">
        <v>123</v>
      </c>
      <c r="AT191" s="180" t="s">
        <v>119</v>
      </c>
      <c r="AU191" s="180" t="s">
        <v>75</v>
      </c>
      <c r="AY191" s="16" t="s">
        <v>113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16" t="s">
        <v>75</v>
      </c>
      <c r="BK191" s="181">
        <f>ROUND(I191*H191,2)</f>
        <v>0</v>
      </c>
      <c r="BL191" s="16" t="s">
        <v>124</v>
      </c>
      <c r="BM191" s="180" t="s">
        <v>322</v>
      </c>
    </row>
    <row r="192" spans="1:65" s="2" customFormat="1" ht="16.5" customHeight="1">
      <c r="A192" s="280"/>
      <c r="B192" s="34"/>
      <c r="C192" s="168"/>
      <c r="D192" s="168"/>
      <c r="E192" s="169"/>
      <c r="F192" s="284" t="s">
        <v>594</v>
      </c>
      <c r="G192" s="171"/>
      <c r="H192" s="289">
        <v>2.76</v>
      </c>
      <c r="I192" s="172"/>
      <c r="J192" s="174"/>
      <c r="K192" s="170"/>
      <c r="L192" s="175"/>
      <c r="M192" s="176"/>
      <c r="N192" s="281"/>
      <c r="O192" s="282"/>
      <c r="P192" s="283"/>
      <c r="Q192" s="283"/>
      <c r="R192" s="283"/>
      <c r="S192" s="283"/>
      <c r="T192" s="179"/>
      <c r="U192" s="280"/>
      <c r="V192" s="280"/>
      <c r="W192" s="280"/>
      <c r="X192" s="280"/>
      <c r="Y192" s="280"/>
      <c r="Z192" s="280"/>
      <c r="AA192" s="280"/>
      <c r="AB192" s="280"/>
      <c r="AC192" s="280"/>
      <c r="AD192" s="280"/>
      <c r="AE192" s="280"/>
      <c r="AR192" s="180"/>
      <c r="AT192" s="180"/>
      <c r="AU192" s="180"/>
      <c r="AY192" s="16"/>
      <c r="BE192" s="181"/>
      <c r="BF192" s="181"/>
      <c r="BG192" s="181"/>
      <c r="BH192" s="181"/>
      <c r="BI192" s="181"/>
      <c r="BJ192" s="16"/>
      <c r="BK192" s="181"/>
      <c r="BL192" s="16"/>
      <c r="BM192" s="180"/>
    </row>
    <row r="193" spans="1:65" s="2" customFormat="1" ht="16.5" customHeight="1">
      <c r="A193" s="33"/>
      <c r="B193" s="34"/>
      <c r="C193" s="168" t="s">
        <v>136</v>
      </c>
      <c r="D193" s="168" t="s">
        <v>119</v>
      </c>
      <c r="E193" s="169" t="s">
        <v>323</v>
      </c>
      <c r="F193" s="170" t="s">
        <v>324</v>
      </c>
      <c r="G193" s="171" t="s">
        <v>325</v>
      </c>
      <c r="H193" s="192"/>
      <c r="I193" s="173"/>
      <c r="J193" s="174">
        <f>ROUND(I193*H193,2)</f>
        <v>0</v>
      </c>
      <c r="K193" s="170" t="s">
        <v>18</v>
      </c>
      <c r="L193" s="175"/>
      <c r="M193" s="176" t="s">
        <v>18</v>
      </c>
      <c r="N193" s="177" t="s">
        <v>39</v>
      </c>
      <c r="O193" s="63"/>
      <c r="P193" s="178">
        <f>O193*H193</f>
        <v>0</v>
      </c>
      <c r="Q193" s="178">
        <v>0</v>
      </c>
      <c r="R193" s="178">
        <f>Q193*H193</f>
        <v>0</v>
      </c>
      <c r="S193" s="178">
        <v>0</v>
      </c>
      <c r="T193" s="179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0" t="s">
        <v>123</v>
      </c>
      <c r="AT193" s="180" t="s">
        <v>119</v>
      </c>
      <c r="AU193" s="180" t="s">
        <v>75</v>
      </c>
      <c r="AY193" s="16" t="s">
        <v>113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16" t="s">
        <v>75</v>
      </c>
      <c r="BK193" s="181">
        <f>ROUND(I193*H193,2)</f>
        <v>0</v>
      </c>
      <c r="BL193" s="16" t="s">
        <v>124</v>
      </c>
      <c r="BM193" s="180" t="s">
        <v>326</v>
      </c>
    </row>
    <row r="194" spans="1:65" s="12" customFormat="1" ht="25.9" customHeight="1">
      <c r="B194" s="152"/>
      <c r="C194" s="153"/>
      <c r="D194" s="154" t="s">
        <v>67</v>
      </c>
      <c r="E194" s="155" t="s">
        <v>327</v>
      </c>
      <c r="F194" s="155" t="s">
        <v>328</v>
      </c>
      <c r="G194" s="153"/>
      <c r="H194" s="153"/>
      <c r="I194" s="156"/>
      <c r="J194" s="157">
        <f>BK194</f>
        <v>0</v>
      </c>
      <c r="K194" s="153"/>
      <c r="L194" s="158"/>
      <c r="M194" s="159"/>
      <c r="N194" s="160"/>
      <c r="O194" s="160"/>
      <c r="P194" s="161">
        <f>SUM(P195:P200)</f>
        <v>0</v>
      </c>
      <c r="Q194" s="160"/>
      <c r="R194" s="161">
        <f>SUM(R195:R200)</f>
        <v>10.207299500000001</v>
      </c>
      <c r="S194" s="160"/>
      <c r="T194" s="162">
        <f>SUM(T195:T200)</f>
        <v>0</v>
      </c>
      <c r="AR194" s="163" t="s">
        <v>75</v>
      </c>
      <c r="AT194" s="164" t="s">
        <v>67</v>
      </c>
      <c r="AU194" s="164" t="s">
        <v>68</v>
      </c>
      <c r="AY194" s="163" t="s">
        <v>113</v>
      </c>
      <c r="BK194" s="165">
        <f>SUM(BK195:BK200)</f>
        <v>0</v>
      </c>
    </row>
    <row r="195" spans="1:65" s="2" customFormat="1" ht="16.5" customHeight="1">
      <c r="A195" s="33"/>
      <c r="B195" s="34"/>
      <c r="C195" s="168" t="s">
        <v>75</v>
      </c>
      <c r="D195" s="168" t="s">
        <v>119</v>
      </c>
      <c r="E195" s="169" t="s">
        <v>329</v>
      </c>
      <c r="F195" s="170" t="s">
        <v>330</v>
      </c>
      <c r="G195" s="171" t="s">
        <v>132</v>
      </c>
      <c r="H195" s="172">
        <v>1.1499999999999999</v>
      </c>
      <c r="I195" s="173"/>
      <c r="J195" s="174">
        <f>ROUND(I195*H195,2)</f>
        <v>0</v>
      </c>
      <c r="K195" s="170" t="s">
        <v>18</v>
      </c>
      <c r="L195" s="175"/>
      <c r="M195" s="176" t="s">
        <v>18</v>
      </c>
      <c r="N195" s="177" t="s">
        <v>39</v>
      </c>
      <c r="O195" s="63"/>
      <c r="P195" s="178">
        <f>O195*H195</f>
        <v>0</v>
      </c>
      <c r="Q195" s="178">
        <v>7.5300000000000002E-3</v>
      </c>
      <c r="R195" s="178">
        <f>Q195*H195</f>
        <v>8.6594999999999988E-3</v>
      </c>
      <c r="S195" s="178">
        <v>0</v>
      </c>
      <c r="T195" s="179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0" t="s">
        <v>123</v>
      </c>
      <c r="AT195" s="180" t="s">
        <v>119</v>
      </c>
      <c r="AU195" s="180" t="s">
        <v>75</v>
      </c>
      <c r="AY195" s="16" t="s">
        <v>113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16" t="s">
        <v>75</v>
      </c>
      <c r="BK195" s="181">
        <f>ROUND(I195*H195,2)</f>
        <v>0</v>
      </c>
      <c r="BL195" s="16" t="s">
        <v>124</v>
      </c>
      <c r="BM195" s="180" t="s">
        <v>331</v>
      </c>
    </row>
    <row r="196" spans="1:65" s="2" customFormat="1" ht="16.5" customHeight="1">
      <c r="A196" s="280"/>
      <c r="B196" s="34"/>
      <c r="C196" s="168"/>
      <c r="D196" s="168"/>
      <c r="E196" s="169"/>
      <c r="F196" s="284" t="s">
        <v>590</v>
      </c>
      <c r="G196" s="171"/>
      <c r="H196" s="289">
        <v>1.1499999999999999</v>
      </c>
      <c r="I196" s="172"/>
      <c r="J196" s="174"/>
      <c r="K196" s="170"/>
      <c r="L196" s="175"/>
      <c r="M196" s="176"/>
      <c r="N196" s="281"/>
      <c r="O196" s="282"/>
      <c r="P196" s="283"/>
      <c r="Q196" s="283"/>
      <c r="R196" s="283"/>
      <c r="S196" s="283"/>
      <c r="T196" s="179"/>
      <c r="U196" s="280"/>
      <c r="V196" s="280"/>
      <c r="W196" s="280"/>
      <c r="X196" s="280"/>
      <c r="Y196" s="280"/>
      <c r="Z196" s="280"/>
      <c r="AA196" s="280"/>
      <c r="AB196" s="280"/>
      <c r="AC196" s="280"/>
      <c r="AD196" s="280"/>
      <c r="AE196" s="280"/>
      <c r="AR196" s="180"/>
      <c r="AT196" s="180"/>
      <c r="AU196" s="180"/>
      <c r="AY196" s="16"/>
      <c r="BE196" s="181"/>
      <c r="BF196" s="181"/>
      <c r="BG196" s="181"/>
      <c r="BH196" s="181"/>
      <c r="BI196" s="181"/>
      <c r="BJ196" s="16"/>
      <c r="BK196" s="181"/>
      <c r="BL196" s="16"/>
      <c r="BM196" s="180"/>
    </row>
    <row r="197" spans="1:65" s="2" customFormat="1" ht="21.75" customHeight="1">
      <c r="A197" s="33"/>
      <c r="B197" s="34"/>
      <c r="C197" s="168" t="s">
        <v>77</v>
      </c>
      <c r="D197" s="168" t="s">
        <v>119</v>
      </c>
      <c r="E197" s="169" t="s">
        <v>332</v>
      </c>
      <c r="F197" s="170" t="s">
        <v>333</v>
      </c>
      <c r="G197" s="171" t="s">
        <v>142</v>
      </c>
      <c r="H197" s="172">
        <v>89.5</v>
      </c>
      <c r="I197" s="173"/>
      <c r="J197" s="174">
        <f>ROUND(I197*H197,2)</f>
        <v>0</v>
      </c>
      <c r="K197" s="170" t="s">
        <v>18</v>
      </c>
      <c r="L197" s="175"/>
      <c r="M197" s="176" t="s">
        <v>18</v>
      </c>
      <c r="N197" s="177" t="s">
        <v>39</v>
      </c>
      <c r="O197" s="63"/>
      <c r="P197" s="178">
        <f>O197*H197</f>
        <v>0</v>
      </c>
      <c r="Q197" s="178">
        <v>7.0699999999999999E-2</v>
      </c>
      <c r="R197" s="178">
        <f>Q197*H197</f>
        <v>6.3276500000000002</v>
      </c>
      <c r="S197" s="178">
        <v>0</v>
      </c>
      <c r="T197" s="179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80" t="s">
        <v>123</v>
      </c>
      <c r="AT197" s="180" t="s">
        <v>119</v>
      </c>
      <c r="AU197" s="180" t="s">
        <v>75</v>
      </c>
      <c r="AY197" s="16" t="s">
        <v>113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16" t="s">
        <v>75</v>
      </c>
      <c r="BK197" s="181">
        <f>ROUND(I197*H197,2)</f>
        <v>0</v>
      </c>
      <c r="BL197" s="16" t="s">
        <v>124</v>
      </c>
      <c r="BM197" s="180" t="s">
        <v>334</v>
      </c>
    </row>
    <row r="198" spans="1:65" s="2" customFormat="1" ht="21.75" customHeight="1">
      <c r="A198" s="280"/>
      <c r="B198" s="34"/>
      <c r="C198" s="168"/>
      <c r="D198" s="168"/>
      <c r="E198" s="169"/>
      <c r="F198" s="284" t="s">
        <v>595</v>
      </c>
      <c r="G198" s="171"/>
      <c r="H198" s="289">
        <v>89.5</v>
      </c>
      <c r="I198" s="172"/>
      <c r="J198" s="174"/>
      <c r="K198" s="170"/>
      <c r="L198" s="175"/>
      <c r="M198" s="176"/>
      <c r="N198" s="281"/>
      <c r="O198" s="282"/>
      <c r="P198" s="283"/>
      <c r="Q198" s="283"/>
      <c r="R198" s="283"/>
      <c r="S198" s="283"/>
      <c r="T198" s="179"/>
      <c r="U198" s="280"/>
      <c r="V198" s="280"/>
      <c r="W198" s="280"/>
      <c r="X198" s="280"/>
      <c r="Y198" s="280"/>
      <c r="Z198" s="280"/>
      <c r="AA198" s="280"/>
      <c r="AB198" s="280"/>
      <c r="AC198" s="280"/>
      <c r="AD198" s="280"/>
      <c r="AE198" s="280"/>
      <c r="AR198" s="180"/>
      <c r="AT198" s="180"/>
      <c r="AU198" s="180"/>
      <c r="AY198" s="16"/>
      <c r="BE198" s="181"/>
      <c r="BF198" s="181"/>
      <c r="BG198" s="181"/>
      <c r="BH198" s="181"/>
      <c r="BI198" s="181"/>
      <c r="BJ198" s="16"/>
      <c r="BK198" s="181"/>
      <c r="BL198" s="16"/>
      <c r="BM198" s="180"/>
    </row>
    <row r="199" spans="1:65" s="2" customFormat="1" ht="16.5" customHeight="1">
      <c r="A199" s="33"/>
      <c r="B199" s="34"/>
      <c r="C199" s="168" t="s">
        <v>136</v>
      </c>
      <c r="D199" s="168" t="s">
        <v>119</v>
      </c>
      <c r="E199" s="169" t="s">
        <v>335</v>
      </c>
      <c r="F199" s="170" t="s">
        <v>336</v>
      </c>
      <c r="G199" s="171" t="s">
        <v>142</v>
      </c>
      <c r="H199" s="172">
        <v>40.5</v>
      </c>
      <c r="I199" s="173"/>
      <c r="J199" s="174">
        <f>ROUND(I199*H199,2)</f>
        <v>0</v>
      </c>
      <c r="K199" s="170" t="s">
        <v>18</v>
      </c>
      <c r="L199" s="175"/>
      <c r="M199" s="176" t="s">
        <v>18</v>
      </c>
      <c r="N199" s="177" t="s">
        <v>39</v>
      </c>
      <c r="O199" s="63"/>
      <c r="P199" s="178">
        <f>O199*H199</f>
        <v>0</v>
      </c>
      <c r="Q199" s="178">
        <v>9.5579999999999998E-2</v>
      </c>
      <c r="R199" s="178">
        <f>Q199*H199</f>
        <v>3.8709899999999999</v>
      </c>
      <c r="S199" s="178">
        <v>0</v>
      </c>
      <c r="T199" s="179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80" t="s">
        <v>123</v>
      </c>
      <c r="AT199" s="180" t="s">
        <v>119</v>
      </c>
      <c r="AU199" s="180" t="s">
        <v>75</v>
      </c>
      <c r="AY199" s="16" t="s">
        <v>113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16" t="s">
        <v>75</v>
      </c>
      <c r="BK199" s="181">
        <f>ROUND(I199*H199,2)</f>
        <v>0</v>
      </c>
      <c r="BL199" s="16" t="s">
        <v>124</v>
      </c>
      <c r="BM199" s="180" t="s">
        <v>337</v>
      </c>
    </row>
    <row r="200" spans="1:65" s="2" customFormat="1" ht="16.5" customHeight="1">
      <c r="A200" s="33"/>
      <c r="B200" s="34"/>
      <c r="C200" s="168" t="s">
        <v>124</v>
      </c>
      <c r="D200" s="168" t="s">
        <v>119</v>
      </c>
      <c r="E200" s="169" t="s">
        <v>338</v>
      </c>
      <c r="F200" s="170" t="s">
        <v>339</v>
      </c>
      <c r="G200" s="171" t="s">
        <v>325</v>
      </c>
      <c r="H200" s="192"/>
      <c r="I200" s="173"/>
      <c r="J200" s="174">
        <f>ROUND(I200*H200,2)</f>
        <v>0</v>
      </c>
      <c r="K200" s="170" t="s">
        <v>18</v>
      </c>
      <c r="L200" s="175"/>
      <c r="M200" s="176" t="s">
        <v>18</v>
      </c>
      <c r="N200" s="177" t="s">
        <v>39</v>
      </c>
      <c r="O200" s="63"/>
      <c r="P200" s="178">
        <f>O200*H200</f>
        <v>0</v>
      </c>
      <c r="Q200" s="178">
        <v>0</v>
      </c>
      <c r="R200" s="178">
        <f>Q200*H200</f>
        <v>0</v>
      </c>
      <c r="S200" s="178">
        <v>0</v>
      </c>
      <c r="T200" s="179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0" t="s">
        <v>123</v>
      </c>
      <c r="AT200" s="180" t="s">
        <v>119</v>
      </c>
      <c r="AU200" s="180" t="s">
        <v>75</v>
      </c>
      <c r="AY200" s="16" t="s">
        <v>113</v>
      </c>
      <c r="BE200" s="181">
        <f>IF(N200="základní",J200,0)</f>
        <v>0</v>
      </c>
      <c r="BF200" s="181">
        <f>IF(N200="snížená",J200,0)</f>
        <v>0</v>
      </c>
      <c r="BG200" s="181">
        <f>IF(N200="zákl. přenesená",J200,0)</f>
        <v>0</v>
      </c>
      <c r="BH200" s="181">
        <f>IF(N200="sníž. přenesená",J200,0)</f>
        <v>0</v>
      </c>
      <c r="BI200" s="181">
        <f>IF(N200="nulová",J200,0)</f>
        <v>0</v>
      </c>
      <c r="BJ200" s="16" t="s">
        <v>75</v>
      </c>
      <c r="BK200" s="181">
        <f>ROUND(I200*H200,2)</f>
        <v>0</v>
      </c>
      <c r="BL200" s="16" t="s">
        <v>124</v>
      </c>
      <c r="BM200" s="180" t="s">
        <v>340</v>
      </c>
    </row>
    <row r="201" spans="1:65" s="12" customFormat="1" ht="25.9" customHeight="1">
      <c r="B201" s="152"/>
      <c r="C201" s="153"/>
      <c r="D201" s="154" t="s">
        <v>67</v>
      </c>
      <c r="E201" s="155" t="s">
        <v>341</v>
      </c>
      <c r="F201" s="155" t="s">
        <v>342</v>
      </c>
      <c r="G201" s="153"/>
      <c r="H201" s="153"/>
      <c r="I201" s="156"/>
      <c r="J201" s="157">
        <f>BK201</f>
        <v>0</v>
      </c>
      <c r="K201" s="153"/>
      <c r="L201" s="158"/>
      <c r="M201" s="159"/>
      <c r="N201" s="160"/>
      <c r="O201" s="160"/>
      <c r="P201" s="161">
        <f>SUM(P202:P206)</f>
        <v>0</v>
      </c>
      <c r="Q201" s="160"/>
      <c r="R201" s="161">
        <f>SUM(R202:R206)</f>
        <v>0</v>
      </c>
      <c r="S201" s="160"/>
      <c r="T201" s="162">
        <f>SUM(T202:T206)</f>
        <v>0</v>
      </c>
      <c r="AR201" s="163" t="s">
        <v>75</v>
      </c>
      <c r="AT201" s="164" t="s">
        <v>67</v>
      </c>
      <c r="AU201" s="164" t="s">
        <v>68</v>
      </c>
      <c r="AY201" s="163" t="s">
        <v>113</v>
      </c>
      <c r="BK201" s="165">
        <f>SUM(BK202:BK206)</f>
        <v>0</v>
      </c>
    </row>
    <row r="202" spans="1:65" s="2" customFormat="1" ht="16.5" customHeight="1">
      <c r="A202" s="33"/>
      <c r="B202" s="34"/>
      <c r="C202" s="168" t="s">
        <v>75</v>
      </c>
      <c r="D202" s="168" t="s">
        <v>119</v>
      </c>
      <c r="E202" s="169" t="s">
        <v>343</v>
      </c>
      <c r="F202" s="170" t="s">
        <v>344</v>
      </c>
      <c r="G202" s="171" t="s">
        <v>345</v>
      </c>
      <c r="H202" s="172">
        <v>2</v>
      </c>
      <c r="I202" s="173"/>
      <c r="J202" s="174">
        <f>ROUND(I202*H202,2)</f>
        <v>0</v>
      </c>
      <c r="K202" s="170" t="s">
        <v>18</v>
      </c>
      <c r="L202" s="175"/>
      <c r="M202" s="176" t="s">
        <v>18</v>
      </c>
      <c r="N202" s="177" t="s">
        <v>39</v>
      </c>
      <c r="O202" s="63"/>
      <c r="P202" s="178">
        <f>O202*H202</f>
        <v>0</v>
      </c>
      <c r="Q202" s="178">
        <v>0</v>
      </c>
      <c r="R202" s="178">
        <f>Q202*H202</f>
        <v>0</v>
      </c>
      <c r="S202" s="178">
        <v>0</v>
      </c>
      <c r="T202" s="179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80" t="s">
        <v>123</v>
      </c>
      <c r="AT202" s="180" t="s">
        <v>119</v>
      </c>
      <c r="AU202" s="180" t="s">
        <v>75</v>
      </c>
      <c r="AY202" s="16" t="s">
        <v>113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16" t="s">
        <v>75</v>
      </c>
      <c r="BK202" s="181">
        <f>ROUND(I202*H202,2)</f>
        <v>0</v>
      </c>
      <c r="BL202" s="16" t="s">
        <v>124</v>
      </c>
      <c r="BM202" s="180" t="s">
        <v>346</v>
      </c>
    </row>
    <row r="203" spans="1:65" s="2" customFormat="1" ht="24.2" customHeight="1">
      <c r="A203" s="33"/>
      <c r="B203" s="34"/>
      <c r="C203" s="168" t="s">
        <v>77</v>
      </c>
      <c r="D203" s="168" t="s">
        <v>119</v>
      </c>
      <c r="E203" s="169" t="s">
        <v>347</v>
      </c>
      <c r="F203" s="170" t="s">
        <v>348</v>
      </c>
      <c r="G203" s="171" t="s">
        <v>345</v>
      </c>
      <c r="H203" s="172">
        <v>48</v>
      </c>
      <c r="I203" s="173"/>
      <c r="J203" s="174">
        <f>ROUND(I203*H203,2)</f>
        <v>0</v>
      </c>
      <c r="K203" s="170" t="s">
        <v>18</v>
      </c>
      <c r="L203" s="175"/>
      <c r="M203" s="176" t="s">
        <v>18</v>
      </c>
      <c r="N203" s="177" t="s">
        <v>39</v>
      </c>
      <c r="O203" s="63"/>
      <c r="P203" s="178">
        <f>O203*H203</f>
        <v>0</v>
      </c>
      <c r="Q203" s="178">
        <v>0</v>
      </c>
      <c r="R203" s="178">
        <f>Q203*H203</f>
        <v>0</v>
      </c>
      <c r="S203" s="178">
        <v>0</v>
      </c>
      <c r="T203" s="179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80" t="s">
        <v>123</v>
      </c>
      <c r="AT203" s="180" t="s">
        <v>119</v>
      </c>
      <c r="AU203" s="180" t="s">
        <v>75</v>
      </c>
      <c r="AY203" s="16" t="s">
        <v>113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16" t="s">
        <v>75</v>
      </c>
      <c r="BK203" s="181">
        <f>ROUND(I203*H203,2)</f>
        <v>0</v>
      </c>
      <c r="BL203" s="16" t="s">
        <v>124</v>
      </c>
      <c r="BM203" s="180" t="s">
        <v>349</v>
      </c>
    </row>
    <row r="204" spans="1:65" s="2" customFormat="1" ht="24.2" customHeight="1">
      <c r="A204" s="33"/>
      <c r="B204" s="34"/>
      <c r="C204" s="168" t="s">
        <v>136</v>
      </c>
      <c r="D204" s="168" t="s">
        <v>119</v>
      </c>
      <c r="E204" s="169" t="s">
        <v>350</v>
      </c>
      <c r="F204" s="170" t="s">
        <v>351</v>
      </c>
      <c r="G204" s="171" t="s">
        <v>345</v>
      </c>
      <c r="H204" s="172">
        <v>2</v>
      </c>
      <c r="I204" s="173"/>
      <c r="J204" s="174">
        <f>ROUND(I204*H204,2)</f>
        <v>0</v>
      </c>
      <c r="K204" s="170" t="s">
        <v>18</v>
      </c>
      <c r="L204" s="175"/>
      <c r="M204" s="176" t="s">
        <v>18</v>
      </c>
      <c r="N204" s="177" t="s">
        <v>39</v>
      </c>
      <c r="O204" s="63"/>
      <c r="P204" s="178">
        <f>O204*H204</f>
        <v>0</v>
      </c>
      <c r="Q204" s="178">
        <v>0</v>
      </c>
      <c r="R204" s="178">
        <f>Q204*H204</f>
        <v>0</v>
      </c>
      <c r="S204" s="178">
        <v>0</v>
      </c>
      <c r="T204" s="179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80" t="s">
        <v>123</v>
      </c>
      <c r="AT204" s="180" t="s">
        <v>119</v>
      </c>
      <c r="AU204" s="180" t="s">
        <v>75</v>
      </c>
      <c r="AY204" s="16" t="s">
        <v>113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16" t="s">
        <v>75</v>
      </c>
      <c r="BK204" s="181">
        <f>ROUND(I204*H204,2)</f>
        <v>0</v>
      </c>
      <c r="BL204" s="16" t="s">
        <v>124</v>
      </c>
      <c r="BM204" s="180" t="s">
        <v>352</v>
      </c>
    </row>
    <row r="205" spans="1:65" s="2" customFormat="1" ht="16.5" customHeight="1">
      <c r="A205" s="33"/>
      <c r="B205" s="34"/>
      <c r="C205" s="168" t="s">
        <v>124</v>
      </c>
      <c r="D205" s="168" t="s">
        <v>119</v>
      </c>
      <c r="E205" s="169" t="s">
        <v>353</v>
      </c>
      <c r="F205" s="170" t="s">
        <v>354</v>
      </c>
      <c r="G205" s="171" t="s">
        <v>345</v>
      </c>
      <c r="H205" s="172">
        <v>50</v>
      </c>
      <c r="I205" s="173"/>
      <c r="J205" s="174">
        <f>ROUND(I205*H205,2)</f>
        <v>0</v>
      </c>
      <c r="K205" s="170" t="s">
        <v>18</v>
      </c>
      <c r="L205" s="175"/>
      <c r="M205" s="176" t="s">
        <v>18</v>
      </c>
      <c r="N205" s="177" t="s">
        <v>39</v>
      </c>
      <c r="O205" s="63"/>
      <c r="P205" s="178">
        <f>O205*H205</f>
        <v>0</v>
      </c>
      <c r="Q205" s="178">
        <v>0</v>
      </c>
      <c r="R205" s="178">
        <f>Q205*H205</f>
        <v>0</v>
      </c>
      <c r="S205" s="178">
        <v>0</v>
      </c>
      <c r="T205" s="179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80" t="s">
        <v>123</v>
      </c>
      <c r="AT205" s="180" t="s">
        <v>119</v>
      </c>
      <c r="AU205" s="180" t="s">
        <v>75</v>
      </c>
      <c r="AY205" s="16" t="s">
        <v>113</v>
      </c>
      <c r="BE205" s="181">
        <f>IF(N205="základní",J205,0)</f>
        <v>0</v>
      </c>
      <c r="BF205" s="181">
        <f>IF(N205="snížená",J205,0)</f>
        <v>0</v>
      </c>
      <c r="BG205" s="181">
        <f>IF(N205="zákl. přenesená",J205,0)</f>
        <v>0</v>
      </c>
      <c r="BH205" s="181">
        <f>IF(N205="sníž. přenesená",J205,0)</f>
        <v>0</v>
      </c>
      <c r="BI205" s="181">
        <f>IF(N205="nulová",J205,0)</f>
        <v>0</v>
      </c>
      <c r="BJ205" s="16" t="s">
        <v>75</v>
      </c>
      <c r="BK205" s="181">
        <f>ROUND(I205*H205,2)</f>
        <v>0</v>
      </c>
      <c r="BL205" s="16" t="s">
        <v>124</v>
      </c>
      <c r="BM205" s="180" t="s">
        <v>355</v>
      </c>
    </row>
    <row r="206" spans="1:65" s="2" customFormat="1" ht="16.5" customHeight="1">
      <c r="A206" s="33"/>
      <c r="B206" s="34"/>
      <c r="C206" s="168" t="s">
        <v>144</v>
      </c>
      <c r="D206" s="168" t="s">
        <v>119</v>
      </c>
      <c r="E206" s="169" t="s">
        <v>356</v>
      </c>
      <c r="F206" s="170" t="s">
        <v>357</v>
      </c>
      <c r="G206" s="171" t="s">
        <v>325</v>
      </c>
      <c r="H206" s="192"/>
      <c r="I206" s="173"/>
      <c r="J206" s="174">
        <f>ROUND(I206*H206,2)</f>
        <v>0</v>
      </c>
      <c r="K206" s="170" t="s">
        <v>18</v>
      </c>
      <c r="L206" s="175"/>
      <c r="M206" s="176" t="s">
        <v>18</v>
      </c>
      <c r="N206" s="177" t="s">
        <v>39</v>
      </c>
      <c r="O206" s="63"/>
      <c r="P206" s="178">
        <f>O206*H206</f>
        <v>0</v>
      </c>
      <c r="Q206" s="178">
        <v>0</v>
      </c>
      <c r="R206" s="178">
        <f>Q206*H206</f>
        <v>0</v>
      </c>
      <c r="S206" s="178">
        <v>0</v>
      </c>
      <c r="T206" s="179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80" t="s">
        <v>123</v>
      </c>
      <c r="AT206" s="180" t="s">
        <v>119</v>
      </c>
      <c r="AU206" s="180" t="s">
        <v>75</v>
      </c>
      <c r="AY206" s="16" t="s">
        <v>113</v>
      </c>
      <c r="BE206" s="181">
        <f>IF(N206="základní",J206,0)</f>
        <v>0</v>
      </c>
      <c r="BF206" s="181">
        <f>IF(N206="snížená",J206,0)</f>
        <v>0</v>
      </c>
      <c r="BG206" s="181">
        <f>IF(N206="zákl. přenesená",J206,0)</f>
        <v>0</v>
      </c>
      <c r="BH206" s="181">
        <f>IF(N206="sníž. přenesená",J206,0)</f>
        <v>0</v>
      </c>
      <c r="BI206" s="181">
        <f>IF(N206="nulová",J206,0)</f>
        <v>0</v>
      </c>
      <c r="BJ206" s="16" t="s">
        <v>75</v>
      </c>
      <c r="BK206" s="181">
        <f>ROUND(I206*H206,2)</f>
        <v>0</v>
      </c>
      <c r="BL206" s="16" t="s">
        <v>124</v>
      </c>
      <c r="BM206" s="180" t="s">
        <v>358</v>
      </c>
    </row>
    <row r="207" spans="1:65" s="12" customFormat="1" ht="25.9" customHeight="1">
      <c r="B207" s="152"/>
      <c r="C207" s="153"/>
      <c r="D207" s="154" t="s">
        <v>67</v>
      </c>
      <c r="E207" s="155" t="s">
        <v>359</v>
      </c>
      <c r="F207" s="155" t="s">
        <v>360</v>
      </c>
      <c r="G207" s="153"/>
      <c r="H207" s="153"/>
      <c r="I207" s="156"/>
      <c r="J207" s="157">
        <f>BK207</f>
        <v>0</v>
      </c>
      <c r="K207" s="153"/>
      <c r="L207" s="158"/>
      <c r="M207" s="159"/>
      <c r="N207" s="160"/>
      <c r="O207" s="160"/>
      <c r="P207" s="161">
        <f>SUM(P208:P210)</f>
        <v>0</v>
      </c>
      <c r="Q207" s="160"/>
      <c r="R207" s="161">
        <f>SUM(R208:R210)</f>
        <v>0</v>
      </c>
      <c r="S207" s="160"/>
      <c r="T207" s="162">
        <f>SUM(T208:T210)</f>
        <v>0</v>
      </c>
      <c r="AR207" s="163" t="s">
        <v>75</v>
      </c>
      <c r="AT207" s="164" t="s">
        <v>67</v>
      </c>
      <c r="AU207" s="164" t="s">
        <v>68</v>
      </c>
      <c r="AY207" s="163" t="s">
        <v>113</v>
      </c>
      <c r="BK207" s="165">
        <f>SUM(BK208:BK210)</f>
        <v>0</v>
      </c>
    </row>
    <row r="208" spans="1:65" s="2" customFormat="1" ht="16.5" customHeight="1">
      <c r="A208" s="33"/>
      <c r="B208" s="34"/>
      <c r="C208" s="168" t="s">
        <v>75</v>
      </c>
      <c r="D208" s="168" t="s">
        <v>119</v>
      </c>
      <c r="E208" s="169" t="s">
        <v>361</v>
      </c>
      <c r="F208" s="170" t="s">
        <v>362</v>
      </c>
      <c r="G208" s="171" t="s">
        <v>345</v>
      </c>
      <c r="H208" s="172">
        <v>21</v>
      </c>
      <c r="I208" s="173"/>
      <c r="J208" s="174">
        <f>ROUND(I208*H208,2)</f>
        <v>0</v>
      </c>
      <c r="K208" s="170" t="s">
        <v>18</v>
      </c>
      <c r="L208" s="175"/>
      <c r="M208" s="176" t="s">
        <v>18</v>
      </c>
      <c r="N208" s="177" t="s">
        <v>39</v>
      </c>
      <c r="O208" s="63"/>
      <c r="P208" s="178">
        <f>O208*H208</f>
        <v>0</v>
      </c>
      <c r="Q208" s="178">
        <v>0</v>
      </c>
      <c r="R208" s="178">
        <f>Q208*H208</f>
        <v>0</v>
      </c>
      <c r="S208" s="178">
        <v>0</v>
      </c>
      <c r="T208" s="179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80" t="s">
        <v>123</v>
      </c>
      <c r="AT208" s="180" t="s">
        <v>119</v>
      </c>
      <c r="AU208" s="180" t="s">
        <v>75</v>
      </c>
      <c r="AY208" s="16" t="s">
        <v>113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16" t="s">
        <v>75</v>
      </c>
      <c r="BK208" s="181">
        <f>ROUND(I208*H208,2)</f>
        <v>0</v>
      </c>
      <c r="BL208" s="16" t="s">
        <v>124</v>
      </c>
      <c r="BM208" s="180" t="s">
        <v>363</v>
      </c>
    </row>
    <row r="209" spans="1:65" s="2" customFormat="1" ht="16.5" customHeight="1">
      <c r="A209" s="33"/>
      <c r="B209" s="34"/>
      <c r="C209" s="168" t="s">
        <v>77</v>
      </c>
      <c r="D209" s="168" t="s">
        <v>119</v>
      </c>
      <c r="E209" s="169" t="s">
        <v>364</v>
      </c>
      <c r="F209" s="170" t="s">
        <v>365</v>
      </c>
      <c r="G209" s="171" t="s">
        <v>366</v>
      </c>
      <c r="H209" s="172">
        <v>1</v>
      </c>
      <c r="I209" s="173"/>
      <c r="J209" s="174">
        <f>ROUND(I209*H209,2)</f>
        <v>0</v>
      </c>
      <c r="K209" s="170" t="s">
        <v>18</v>
      </c>
      <c r="L209" s="175"/>
      <c r="M209" s="176" t="s">
        <v>18</v>
      </c>
      <c r="N209" s="177" t="s">
        <v>39</v>
      </c>
      <c r="O209" s="63"/>
      <c r="P209" s="178">
        <f>O209*H209</f>
        <v>0</v>
      </c>
      <c r="Q209" s="178">
        <v>0</v>
      </c>
      <c r="R209" s="178">
        <f>Q209*H209</f>
        <v>0</v>
      </c>
      <c r="S209" s="178">
        <v>0</v>
      </c>
      <c r="T209" s="179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0" t="s">
        <v>123</v>
      </c>
      <c r="AT209" s="180" t="s">
        <v>119</v>
      </c>
      <c r="AU209" s="180" t="s">
        <v>75</v>
      </c>
      <c r="AY209" s="16" t="s">
        <v>113</v>
      </c>
      <c r="BE209" s="181">
        <f>IF(N209="základní",J209,0)</f>
        <v>0</v>
      </c>
      <c r="BF209" s="181">
        <f>IF(N209="snížená",J209,0)</f>
        <v>0</v>
      </c>
      <c r="BG209" s="181">
        <f>IF(N209="zákl. přenesená",J209,0)</f>
        <v>0</v>
      </c>
      <c r="BH209" s="181">
        <f>IF(N209="sníž. přenesená",J209,0)</f>
        <v>0</v>
      </c>
      <c r="BI209" s="181">
        <f>IF(N209="nulová",J209,0)</f>
        <v>0</v>
      </c>
      <c r="BJ209" s="16" t="s">
        <v>75</v>
      </c>
      <c r="BK209" s="181">
        <f>ROUND(I209*H209,2)</f>
        <v>0</v>
      </c>
      <c r="BL209" s="16" t="s">
        <v>124</v>
      </c>
      <c r="BM209" s="180" t="s">
        <v>367</v>
      </c>
    </row>
    <row r="210" spans="1:65" s="2" customFormat="1" ht="16.5" customHeight="1">
      <c r="A210" s="33"/>
      <c r="B210" s="34"/>
      <c r="C210" s="168" t="s">
        <v>136</v>
      </c>
      <c r="D210" s="168" t="s">
        <v>119</v>
      </c>
      <c r="E210" s="169" t="s">
        <v>368</v>
      </c>
      <c r="F210" s="170" t="s">
        <v>369</v>
      </c>
      <c r="G210" s="171" t="s">
        <v>325</v>
      </c>
      <c r="H210" s="192"/>
      <c r="I210" s="173"/>
      <c r="J210" s="174">
        <f>ROUND(I210*H210,2)</f>
        <v>0</v>
      </c>
      <c r="K210" s="170" t="s">
        <v>18</v>
      </c>
      <c r="L210" s="175"/>
      <c r="M210" s="176" t="s">
        <v>18</v>
      </c>
      <c r="N210" s="177" t="s">
        <v>39</v>
      </c>
      <c r="O210" s="63"/>
      <c r="P210" s="178">
        <f>O210*H210</f>
        <v>0</v>
      </c>
      <c r="Q210" s="178">
        <v>0</v>
      </c>
      <c r="R210" s="178">
        <f>Q210*H210</f>
        <v>0</v>
      </c>
      <c r="S210" s="178">
        <v>0</v>
      </c>
      <c r="T210" s="179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80" t="s">
        <v>123</v>
      </c>
      <c r="AT210" s="180" t="s">
        <v>119</v>
      </c>
      <c r="AU210" s="180" t="s">
        <v>75</v>
      </c>
      <c r="AY210" s="16" t="s">
        <v>113</v>
      </c>
      <c r="BE210" s="181">
        <f>IF(N210="základní",J210,0)</f>
        <v>0</v>
      </c>
      <c r="BF210" s="181">
        <f>IF(N210="snížená",J210,0)</f>
        <v>0</v>
      </c>
      <c r="BG210" s="181">
        <f>IF(N210="zákl. přenesená",J210,0)</f>
        <v>0</v>
      </c>
      <c r="BH210" s="181">
        <f>IF(N210="sníž. přenesená",J210,0)</f>
        <v>0</v>
      </c>
      <c r="BI210" s="181">
        <f>IF(N210="nulová",J210,0)</f>
        <v>0</v>
      </c>
      <c r="BJ210" s="16" t="s">
        <v>75</v>
      </c>
      <c r="BK210" s="181">
        <f>ROUND(I210*H210,2)</f>
        <v>0</v>
      </c>
      <c r="BL210" s="16" t="s">
        <v>124</v>
      </c>
      <c r="BM210" s="180" t="s">
        <v>370</v>
      </c>
    </row>
    <row r="211" spans="1:65" s="12" customFormat="1" ht="25.9" customHeight="1">
      <c r="B211" s="152"/>
      <c r="C211" s="153"/>
      <c r="D211" s="154" t="s">
        <v>67</v>
      </c>
      <c r="E211" s="155" t="s">
        <v>371</v>
      </c>
      <c r="F211" s="155" t="s">
        <v>372</v>
      </c>
      <c r="G211" s="153"/>
      <c r="H211" s="153"/>
      <c r="I211" s="156"/>
      <c r="J211" s="157">
        <f>BK211</f>
        <v>0</v>
      </c>
      <c r="K211" s="153"/>
      <c r="L211" s="158"/>
      <c r="M211" s="159"/>
      <c r="N211" s="160"/>
      <c r="O211" s="160"/>
      <c r="P211" s="161">
        <f>SUM(P212:P214)</f>
        <v>0</v>
      </c>
      <c r="Q211" s="160"/>
      <c r="R211" s="161">
        <f>SUM(R212:R214)</f>
        <v>0.33922579999999997</v>
      </c>
      <c r="S211" s="160"/>
      <c r="T211" s="162">
        <f>SUM(T212:T214)</f>
        <v>0</v>
      </c>
      <c r="AR211" s="163" t="s">
        <v>75</v>
      </c>
      <c r="AT211" s="164" t="s">
        <v>67</v>
      </c>
      <c r="AU211" s="164" t="s">
        <v>68</v>
      </c>
      <c r="AY211" s="163" t="s">
        <v>113</v>
      </c>
      <c r="BK211" s="165">
        <f>SUM(BK212:BK214)</f>
        <v>0</v>
      </c>
    </row>
    <row r="212" spans="1:65" s="2" customFormat="1" ht="16.5" customHeight="1">
      <c r="A212" s="33"/>
      <c r="B212" s="34"/>
      <c r="C212" s="168" t="s">
        <v>75</v>
      </c>
      <c r="D212" s="168" t="s">
        <v>119</v>
      </c>
      <c r="E212" s="169" t="s">
        <v>373</v>
      </c>
      <c r="F212" s="170" t="s">
        <v>374</v>
      </c>
      <c r="G212" s="171" t="s">
        <v>132</v>
      </c>
      <c r="H212" s="172">
        <v>33.619999999999997</v>
      </c>
      <c r="I212" s="173"/>
      <c r="J212" s="174">
        <f>ROUND(I212*H212,2)</f>
        <v>0</v>
      </c>
      <c r="K212" s="170" t="s">
        <v>18</v>
      </c>
      <c r="L212" s="175"/>
      <c r="M212" s="176" t="s">
        <v>18</v>
      </c>
      <c r="N212" s="177" t="s">
        <v>39</v>
      </c>
      <c r="O212" s="63"/>
      <c r="P212" s="178">
        <f>O212*H212</f>
        <v>0</v>
      </c>
      <c r="Q212" s="178">
        <v>2.0200000000000001E-3</v>
      </c>
      <c r="R212" s="178">
        <f>Q212*H212</f>
        <v>6.7912399999999998E-2</v>
      </c>
      <c r="S212" s="178">
        <v>0</v>
      </c>
      <c r="T212" s="179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80" t="s">
        <v>123</v>
      </c>
      <c r="AT212" s="180" t="s">
        <v>119</v>
      </c>
      <c r="AU212" s="180" t="s">
        <v>75</v>
      </c>
      <c r="AY212" s="16" t="s">
        <v>113</v>
      </c>
      <c r="BE212" s="181">
        <f>IF(N212="základní",J212,0)</f>
        <v>0</v>
      </c>
      <c r="BF212" s="181">
        <f>IF(N212="snížená",J212,0)</f>
        <v>0</v>
      </c>
      <c r="BG212" s="181">
        <f>IF(N212="zákl. přenesená",J212,0)</f>
        <v>0</v>
      </c>
      <c r="BH212" s="181">
        <f>IF(N212="sníž. přenesená",J212,0)</f>
        <v>0</v>
      </c>
      <c r="BI212" s="181">
        <f>IF(N212="nulová",J212,0)</f>
        <v>0</v>
      </c>
      <c r="BJ212" s="16" t="s">
        <v>75</v>
      </c>
      <c r="BK212" s="181">
        <f>ROUND(I212*H212,2)</f>
        <v>0</v>
      </c>
      <c r="BL212" s="16" t="s">
        <v>124</v>
      </c>
      <c r="BM212" s="180" t="s">
        <v>375</v>
      </c>
    </row>
    <row r="213" spans="1:65" s="2" customFormat="1" ht="16.5" customHeight="1">
      <c r="A213" s="280"/>
      <c r="B213" s="34"/>
      <c r="C213" s="168"/>
      <c r="D213" s="168"/>
      <c r="E213" s="169"/>
      <c r="F213" s="284" t="s">
        <v>596</v>
      </c>
      <c r="G213" s="171"/>
      <c r="H213" s="289">
        <v>33.619999999999997</v>
      </c>
      <c r="I213" s="172"/>
      <c r="J213" s="174"/>
      <c r="K213" s="170"/>
      <c r="L213" s="175"/>
      <c r="M213" s="176"/>
      <c r="N213" s="281"/>
      <c r="O213" s="282"/>
      <c r="P213" s="283"/>
      <c r="Q213" s="283"/>
      <c r="R213" s="283"/>
      <c r="S213" s="283"/>
      <c r="T213" s="179"/>
      <c r="U213" s="280"/>
      <c r="V213" s="280"/>
      <c r="W213" s="280"/>
      <c r="X213" s="280"/>
      <c r="Y213" s="280"/>
      <c r="Z213" s="280"/>
      <c r="AA213" s="280"/>
      <c r="AB213" s="280"/>
      <c r="AC213" s="280"/>
      <c r="AD213" s="280"/>
      <c r="AE213" s="280"/>
      <c r="AR213" s="180"/>
      <c r="AT213" s="180"/>
      <c r="AU213" s="180"/>
      <c r="AY213" s="16"/>
      <c r="BE213" s="181"/>
      <c r="BF213" s="181"/>
      <c r="BG213" s="181"/>
      <c r="BH213" s="181"/>
      <c r="BI213" s="181"/>
      <c r="BJ213" s="16"/>
      <c r="BK213" s="181"/>
      <c r="BL213" s="16"/>
      <c r="BM213" s="180"/>
    </row>
    <row r="214" spans="1:65" s="2" customFormat="1" ht="16.5" customHeight="1">
      <c r="A214" s="33"/>
      <c r="B214" s="34"/>
      <c r="C214" s="168" t="s">
        <v>77</v>
      </c>
      <c r="D214" s="168" t="s">
        <v>119</v>
      </c>
      <c r="E214" s="169" t="s">
        <v>376</v>
      </c>
      <c r="F214" s="170" t="s">
        <v>377</v>
      </c>
      <c r="G214" s="171" t="s">
        <v>132</v>
      </c>
      <c r="H214" s="172">
        <v>33.619999999999997</v>
      </c>
      <c r="I214" s="173"/>
      <c r="J214" s="174">
        <f>ROUND(I214*H214,2)</f>
        <v>0</v>
      </c>
      <c r="K214" s="170" t="s">
        <v>18</v>
      </c>
      <c r="L214" s="175"/>
      <c r="M214" s="176" t="s">
        <v>18</v>
      </c>
      <c r="N214" s="177" t="s">
        <v>39</v>
      </c>
      <c r="O214" s="63"/>
      <c r="P214" s="178">
        <f>O214*H214</f>
        <v>0</v>
      </c>
      <c r="Q214" s="178">
        <v>8.0700000000000008E-3</v>
      </c>
      <c r="R214" s="178">
        <f>Q214*H214</f>
        <v>0.27131339999999998</v>
      </c>
      <c r="S214" s="178">
        <v>0</v>
      </c>
      <c r="T214" s="179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80" t="s">
        <v>123</v>
      </c>
      <c r="AT214" s="180" t="s">
        <v>119</v>
      </c>
      <c r="AU214" s="180" t="s">
        <v>75</v>
      </c>
      <c r="AY214" s="16" t="s">
        <v>113</v>
      </c>
      <c r="BE214" s="181">
        <f>IF(N214="základní",J214,0)</f>
        <v>0</v>
      </c>
      <c r="BF214" s="181">
        <f>IF(N214="snížená",J214,0)</f>
        <v>0</v>
      </c>
      <c r="BG214" s="181">
        <f>IF(N214="zákl. přenesená",J214,0)</f>
        <v>0</v>
      </c>
      <c r="BH214" s="181">
        <f>IF(N214="sníž. přenesená",J214,0)</f>
        <v>0</v>
      </c>
      <c r="BI214" s="181">
        <f>IF(N214="nulová",J214,0)</f>
        <v>0</v>
      </c>
      <c r="BJ214" s="16" t="s">
        <v>75</v>
      </c>
      <c r="BK214" s="181">
        <f>ROUND(I214*H214,2)</f>
        <v>0</v>
      </c>
      <c r="BL214" s="16" t="s">
        <v>124</v>
      </c>
      <c r="BM214" s="180" t="s">
        <v>378</v>
      </c>
    </row>
    <row r="215" spans="1:65" s="12" customFormat="1" ht="25.9" customHeight="1">
      <c r="B215" s="152"/>
      <c r="C215" s="153"/>
      <c r="D215" s="154" t="s">
        <v>67</v>
      </c>
      <c r="E215" s="155" t="s">
        <v>379</v>
      </c>
      <c r="F215" s="155" t="s">
        <v>380</v>
      </c>
      <c r="G215" s="153"/>
      <c r="H215" s="153"/>
      <c r="I215" s="156"/>
      <c r="J215" s="157">
        <f>BK215</f>
        <v>0</v>
      </c>
      <c r="K215" s="153"/>
      <c r="L215" s="158"/>
      <c r="M215" s="159"/>
      <c r="N215" s="160"/>
      <c r="O215" s="160"/>
      <c r="P215" s="161">
        <f>P216</f>
        <v>0</v>
      </c>
      <c r="Q215" s="160"/>
      <c r="R215" s="161">
        <f>R216</f>
        <v>0</v>
      </c>
      <c r="S215" s="160"/>
      <c r="T215" s="162">
        <f>T216</f>
        <v>0</v>
      </c>
      <c r="AR215" s="163" t="s">
        <v>75</v>
      </c>
      <c r="AT215" s="164" t="s">
        <v>67</v>
      </c>
      <c r="AU215" s="164" t="s">
        <v>68</v>
      </c>
      <c r="AY215" s="163" t="s">
        <v>113</v>
      </c>
      <c r="BK215" s="165">
        <f>BK216</f>
        <v>0</v>
      </c>
    </row>
    <row r="216" spans="1:65" s="2" customFormat="1" ht="16.5" customHeight="1">
      <c r="A216" s="33"/>
      <c r="B216" s="34"/>
      <c r="C216" s="168" t="s">
        <v>75</v>
      </c>
      <c r="D216" s="168" t="s">
        <v>119</v>
      </c>
      <c r="E216" s="169" t="s">
        <v>381</v>
      </c>
      <c r="F216" s="170" t="s">
        <v>382</v>
      </c>
      <c r="G216" s="171" t="s">
        <v>325</v>
      </c>
      <c r="H216" s="192"/>
      <c r="I216" s="173"/>
      <c r="J216" s="174">
        <f>ROUND(I216*H216,2)</f>
        <v>0</v>
      </c>
      <c r="K216" s="170" t="s">
        <v>18</v>
      </c>
      <c r="L216" s="175"/>
      <c r="M216" s="193" t="s">
        <v>18</v>
      </c>
      <c r="N216" s="194" t="s">
        <v>39</v>
      </c>
      <c r="O216" s="195"/>
      <c r="P216" s="196">
        <f>O216*H216</f>
        <v>0</v>
      </c>
      <c r="Q216" s="196">
        <v>0</v>
      </c>
      <c r="R216" s="196">
        <f>Q216*H216</f>
        <v>0</v>
      </c>
      <c r="S216" s="196">
        <v>0</v>
      </c>
      <c r="T216" s="197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80" t="s">
        <v>123</v>
      </c>
      <c r="AT216" s="180" t="s">
        <v>119</v>
      </c>
      <c r="AU216" s="180" t="s">
        <v>75</v>
      </c>
      <c r="AY216" s="16" t="s">
        <v>113</v>
      </c>
      <c r="BE216" s="181">
        <f>IF(N216="základní",J216,0)</f>
        <v>0</v>
      </c>
      <c r="BF216" s="181">
        <f>IF(N216="snížená",J216,0)</f>
        <v>0</v>
      </c>
      <c r="BG216" s="181">
        <f>IF(N216="zákl. přenesená",J216,0)</f>
        <v>0</v>
      </c>
      <c r="BH216" s="181">
        <f>IF(N216="sníž. přenesená",J216,0)</f>
        <v>0</v>
      </c>
      <c r="BI216" s="181">
        <f>IF(N216="nulová",J216,0)</f>
        <v>0</v>
      </c>
      <c r="BJ216" s="16" t="s">
        <v>75</v>
      </c>
      <c r="BK216" s="181">
        <f>ROUND(I216*H216,2)</f>
        <v>0</v>
      </c>
      <c r="BL216" s="16" t="s">
        <v>124</v>
      </c>
      <c r="BM216" s="180" t="s">
        <v>383</v>
      </c>
    </row>
    <row r="217" spans="1:65" s="2" customFormat="1" ht="6.95" customHeight="1">
      <c r="A217" s="33"/>
      <c r="B217" s="46"/>
      <c r="C217" s="47"/>
      <c r="D217" s="47"/>
      <c r="E217" s="47"/>
      <c r="F217" s="47"/>
      <c r="G217" s="47"/>
      <c r="H217" s="47"/>
      <c r="I217" s="47"/>
      <c r="J217" s="47"/>
      <c r="K217" s="47"/>
      <c r="L217" s="38"/>
      <c r="M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</row>
  </sheetData>
  <sheetProtection password="CC64" sheet="1" objects="1" scenarios="1" formatColumns="0" formatRows="0" autoFilter="0"/>
  <autoFilter ref="C93:K216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198" customWidth="1"/>
    <col min="2" max="2" width="1.6640625" style="198" customWidth="1"/>
    <col min="3" max="4" width="5" style="198" customWidth="1"/>
    <col min="5" max="5" width="11.6640625" style="198" customWidth="1"/>
    <col min="6" max="6" width="9.1640625" style="198" customWidth="1"/>
    <col min="7" max="7" width="5" style="198" customWidth="1"/>
    <col min="8" max="8" width="77.83203125" style="198" customWidth="1"/>
    <col min="9" max="10" width="20" style="198" customWidth="1"/>
    <col min="11" max="11" width="1.6640625" style="198" customWidth="1"/>
  </cols>
  <sheetData>
    <row r="1" spans="2:11" s="1" customFormat="1" ht="37.5" customHeight="1"/>
    <row r="2" spans="2:11" s="1" customFormat="1" ht="7.5" customHeight="1">
      <c r="B2" s="199"/>
      <c r="C2" s="200"/>
      <c r="D2" s="200"/>
      <c r="E2" s="200"/>
      <c r="F2" s="200"/>
      <c r="G2" s="200"/>
      <c r="H2" s="200"/>
      <c r="I2" s="200"/>
      <c r="J2" s="200"/>
      <c r="K2" s="201"/>
    </row>
    <row r="3" spans="2:11" s="14" customFormat="1" ht="45" customHeight="1">
      <c r="B3" s="202"/>
      <c r="C3" s="342" t="s">
        <v>384</v>
      </c>
      <c r="D3" s="342"/>
      <c r="E3" s="342"/>
      <c r="F3" s="342"/>
      <c r="G3" s="342"/>
      <c r="H3" s="342"/>
      <c r="I3" s="342"/>
      <c r="J3" s="342"/>
      <c r="K3" s="203"/>
    </row>
    <row r="4" spans="2:11" s="1" customFormat="1" ht="25.5" customHeight="1">
      <c r="B4" s="204"/>
      <c r="C4" s="347" t="s">
        <v>385</v>
      </c>
      <c r="D4" s="347"/>
      <c r="E4" s="347"/>
      <c r="F4" s="347"/>
      <c r="G4" s="347"/>
      <c r="H4" s="347"/>
      <c r="I4" s="347"/>
      <c r="J4" s="347"/>
      <c r="K4" s="205"/>
    </row>
    <row r="5" spans="2:11" s="1" customFormat="1" ht="5.25" customHeight="1">
      <c r="B5" s="204"/>
      <c r="C5" s="206"/>
      <c r="D5" s="206"/>
      <c r="E5" s="206"/>
      <c r="F5" s="206"/>
      <c r="G5" s="206"/>
      <c r="H5" s="206"/>
      <c r="I5" s="206"/>
      <c r="J5" s="206"/>
      <c r="K5" s="205"/>
    </row>
    <row r="6" spans="2:11" s="1" customFormat="1" ht="15" customHeight="1">
      <c r="B6" s="204"/>
      <c r="C6" s="346" t="s">
        <v>386</v>
      </c>
      <c r="D6" s="346"/>
      <c r="E6" s="346"/>
      <c r="F6" s="346"/>
      <c r="G6" s="346"/>
      <c r="H6" s="346"/>
      <c r="I6" s="346"/>
      <c r="J6" s="346"/>
      <c r="K6" s="205"/>
    </row>
    <row r="7" spans="2:11" s="1" customFormat="1" ht="15" customHeight="1">
      <c r="B7" s="208"/>
      <c r="C7" s="346" t="s">
        <v>387</v>
      </c>
      <c r="D7" s="346"/>
      <c r="E7" s="346"/>
      <c r="F7" s="346"/>
      <c r="G7" s="346"/>
      <c r="H7" s="346"/>
      <c r="I7" s="346"/>
      <c r="J7" s="346"/>
      <c r="K7" s="205"/>
    </row>
    <row r="8" spans="2:11" s="1" customFormat="1" ht="12.75" customHeight="1">
      <c r="B8" s="208"/>
      <c r="C8" s="207"/>
      <c r="D8" s="207"/>
      <c r="E8" s="207"/>
      <c r="F8" s="207"/>
      <c r="G8" s="207"/>
      <c r="H8" s="207"/>
      <c r="I8" s="207"/>
      <c r="J8" s="207"/>
      <c r="K8" s="205"/>
    </row>
    <row r="9" spans="2:11" s="1" customFormat="1" ht="15" customHeight="1">
      <c r="B9" s="208"/>
      <c r="C9" s="346" t="s">
        <v>388</v>
      </c>
      <c r="D9" s="346"/>
      <c r="E9" s="346"/>
      <c r="F9" s="346"/>
      <c r="G9" s="346"/>
      <c r="H9" s="346"/>
      <c r="I9" s="346"/>
      <c r="J9" s="346"/>
      <c r="K9" s="205"/>
    </row>
    <row r="10" spans="2:11" s="1" customFormat="1" ht="15" customHeight="1">
      <c r="B10" s="208"/>
      <c r="C10" s="207"/>
      <c r="D10" s="346" t="s">
        <v>389</v>
      </c>
      <c r="E10" s="346"/>
      <c r="F10" s="346"/>
      <c r="G10" s="346"/>
      <c r="H10" s="346"/>
      <c r="I10" s="346"/>
      <c r="J10" s="346"/>
      <c r="K10" s="205"/>
    </row>
    <row r="11" spans="2:11" s="1" customFormat="1" ht="15" customHeight="1">
      <c r="B11" s="208"/>
      <c r="C11" s="209"/>
      <c r="D11" s="346" t="s">
        <v>390</v>
      </c>
      <c r="E11" s="346"/>
      <c r="F11" s="346"/>
      <c r="G11" s="346"/>
      <c r="H11" s="346"/>
      <c r="I11" s="346"/>
      <c r="J11" s="346"/>
      <c r="K11" s="205"/>
    </row>
    <row r="12" spans="2:11" s="1" customFormat="1" ht="15" customHeight="1">
      <c r="B12" s="208"/>
      <c r="C12" s="209"/>
      <c r="D12" s="207"/>
      <c r="E12" s="207"/>
      <c r="F12" s="207"/>
      <c r="G12" s="207"/>
      <c r="H12" s="207"/>
      <c r="I12" s="207"/>
      <c r="J12" s="207"/>
      <c r="K12" s="205"/>
    </row>
    <row r="13" spans="2:11" s="1" customFormat="1" ht="15" customHeight="1">
      <c r="B13" s="208"/>
      <c r="C13" s="209"/>
      <c r="D13" s="210" t="s">
        <v>391</v>
      </c>
      <c r="E13" s="207"/>
      <c r="F13" s="207"/>
      <c r="G13" s="207"/>
      <c r="H13" s="207"/>
      <c r="I13" s="207"/>
      <c r="J13" s="207"/>
      <c r="K13" s="205"/>
    </row>
    <row r="14" spans="2:11" s="1" customFormat="1" ht="12.75" customHeight="1">
      <c r="B14" s="208"/>
      <c r="C14" s="209"/>
      <c r="D14" s="209"/>
      <c r="E14" s="209"/>
      <c r="F14" s="209"/>
      <c r="G14" s="209"/>
      <c r="H14" s="209"/>
      <c r="I14" s="209"/>
      <c r="J14" s="209"/>
      <c r="K14" s="205"/>
    </row>
    <row r="15" spans="2:11" s="1" customFormat="1" ht="15" customHeight="1">
      <c r="B15" s="208"/>
      <c r="C15" s="209"/>
      <c r="D15" s="346" t="s">
        <v>392</v>
      </c>
      <c r="E15" s="346"/>
      <c r="F15" s="346"/>
      <c r="G15" s="346"/>
      <c r="H15" s="346"/>
      <c r="I15" s="346"/>
      <c r="J15" s="346"/>
      <c r="K15" s="205"/>
    </row>
    <row r="16" spans="2:11" s="1" customFormat="1" ht="15" customHeight="1">
      <c r="B16" s="208"/>
      <c r="C16" s="209"/>
      <c r="D16" s="346" t="s">
        <v>393</v>
      </c>
      <c r="E16" s="346"/>
      <c r="F16" s="346"/>
      <c r="G16" s="346"/>
      <c r="H16" s="346"/>
      <c r="I16" s="346"/>
      <c r="J16" s="346"/>
      <c r="K16" s="205"/>
    </row>
    <row r="17" spans="2:11" s="1" customFormat="1" ht="15" customHeight="1">
      <c r="B17" s="208"/>
      <c r="C17" s="209"/>
      <c r="D17" s="346" t="s">
        <v>394</v>
      </c>
      <c r="E17" s="346"/>
      <c r="F17" s="346"/>
      <c r="G17" s="346"/>
      <c r="H17" s="346"/>
      <c r="I17" s="346"/>
      <c r="J17" s="346"/>
      <c r="K17" s="205"/>
    </row>
    <row r="18" spans="2:11" s="1" customFormat="1" ht="15" customHeight="1">
      <c r="B18" s="208"/>
      <c r="C18" s="209"/>
      <c r="D18" s="209"/>
      <c r="E18" s="211" t="s">
        <v>74</v>
      </c>
      <c r="F18" s="346" t="s">
        <v>395</v>
      </c>
      <c r="G18" s="346"/>
      <c r="H18" s="346"/>
      <c r="I18" s="346"/>
      <c r="J18" s="346"/>
      <c r="K18" s="205"/>
    </row>
    <row r="19" spans="2:11" s="1" customFormat="1" ht="15" customHeight="1">
      <c r="B19" s="208"/>
      <c r="C19" s="209"/>
      <c r="D19" s="209"/>
      <c r="E19" s="211" t="s">
        <v>396</v>
      </c>
      <c r="F19" s="346" t="s">
        <v>397</v>
      </c>
      <c r="G19" s="346"/>
      <c r="H19" s="346"/>
      <c r="I19" s="346"/>
      <c r="J19" s="346"/>
      <c r="K19" s="205"/>
    </row>
    <row r="20" spans="2:11" s="1" customFormat="1" ht="15" customHeight="1">
      <c r="B20" s="208"/>
      <c r="C20" s="209"/>
      <c r="D20" s="209"/>
      <c r="E20" s="211" t="s">
        <v>398</v>
      </c>
      <c r="F20" s="346" t="s">
        <v>399</v>
      </c>
      <c r="G20" s="346"/>
      <c r="H20" s="346"/>
      <c r="I20" s="346"/>
      <c r="J20" s="346"/>
      <c r="K20" s="205"/>
    </row>
    <row r="21" spans="2:11" s="1" customFormat="1" ht="15" customHeight="1">
      <c r="B21" s="208"/>
      <c r="C21" s="209"/>
      <c r="D21" s="209"/>
      <c r="E21" s="211" t="s">
        <v>400</v>
      </c>
      <c r="F21" s="346" t="s">
        <v>401</v>
      </c>
      <c r="G21" s="346"/>
      <c r="H21" s="346"/>
      <c r="I21" s="346"/>
      <c r="J21" s="346"/>
      <c r="K21" s="205"/>
    </row>
    <row r="22" spans="2:11" s="1" customFormat="1" ht="15" customHeight="1">
      <c r="B22" s="208"/>
      <c r="C22" s="209"/>
      <c r="D22" s="209"/>
      <c r="E22" s="211" t="s">
        <v>402</v>
      </c>
      <c r="F22" s="346" t="s">
        <v>403</v>
      </c>
      <c r="G22" s="346"/>
      <c r="H22" s="346"/>
      <c r="I22" s="346"/>
      <c r="J22" s="346"/>
      <c r="K22" s="205"/>
    </row>
    <row r="23" spans="2:11" s="1" customFormat="1" ht="15" customHeight="1">
      <c r="B23" s="208"/>
      <c r="C23" s="209"/>
      <c r="D23" s="209"/>
      <c r="E23" s="211" t="s">
        <v>404</v>
      </c>
      <c r="F23" s="346" t="s">
        <v>405</v>
      </c>
      <c r="G23" s="346"/>
      <c r="H23" s="346"/>
      <c r="I23" s="346"/>
      <c r="J23" s="346"/>
      <c r="K23" s="205"/>
    </row>
    <row r="24" spans="2:11" s="1" customFormat="1" ht="12.75" customHeight="1">
      <c r="B24" s="208"/>
      <c r="C24" s="209"/>
      <c r="D24" s="209"/>
      <c r="E24" s="209"/>
      <c r="F24" s="209"/>
      <c r="G24" s="209"/>
      <c r="H24" s="209"/>
      <c r="I24" s="209"/>
      <c r="J24" s="209"/>
      <c r="K24" s="205"/>
    </row>
    <row r="25" spans="2:11" s="1" customFormat="1" ht="15" customHeight="1">
      <c r="B25" s="208"/>
      <c r="C25" s="346" t="s">
        <v>406</v>
      </c>
      <c r="D25" s="346"/>
      <c r="E25" s="346"/>
      <c r="F25" s="346"/>
      <c r="G25" s="346"/>
      <c r="H25" s="346"/>
      <c r="I25" s="346"/>
      <c r="J25" s="346"/>
      <c r="K25" s="205"/>
    </row>
    <row r="26" spans="2:11" s="1" customFormat="1" ht="15" customHeight="1">
      <c r="B26" s="208"/>
      <c r="C26" s="346" t="s">
        <v>407</v>
      </c>
      <c r="D26" s="346"/>
      <c r="E26" s="346"/>
      <c r="F26" s="346"/>
      <c r="G26" s="346"/>
      <c r="H26" s="346"/>
      <c r="I26" s="346"/>
      <c r="J26" s="346"/>
      <c r="K26" s="205"/>
    </row>
    <row r="27" spans="2:11" s="1" customFormat="1" ht="15" customHeight="1">
      <c r="B27" s="208"/>
      <c r="C27" s="207"/>
      <c r="D27" s="346" t="s">
        <v>408</v>
      </c>
      <c r="E27" s="346"/>
      <c r="F27" s="346"/>
      <c r="G27" s="346"/>
      <c r="H27" s="346"/>
      <c r="I27" s="346"/>
      <c r="J27" s="346"/>
      <c r="K27" s="205"/>
    </row>
    <row r="28" spans="2:11" s="1" customFormat="1" ht="15" customHeight="1">
      <c r="B28" s="208"/>
      <c r="C28" s="209"/>
      <c r="D28" s="346" t="s">
        <v>409</v>
      </c>
      <c r="E28" s="346"/>
      <c r="F28" s="346"/>
      <c r="G28" s="346"/>
      <c r="H28" s="346"/>
      <c r="I28" s="346"/>
      <c r="J28" s="346"/>
      <c r="K28" s="205"/>
    </row>
    <row r="29" spans="2:11" s="1" customFormat="1" ht="12.75" customHeight="1">
      <c r="B29" s="208"/>
      <c r="C29" s="209"/>
      <c r="D29" s="209"/>
      <c r="E29" s="209"/>
      <c r="F29" s="209"/>
      <c r="G29" s="209"/>
      <c r="H29" s="209"/>
      <c r="I29" s="209"/>
      <c r="J29" s="209"/>
      <c r="K29" s="205"/>
    </row>
    <row r="30" spans="2:11" s="1" customFormat="1" ht="15" customHeight="1">
      <c r="B30" s="208"/>
      <c r="C30" s="209"/>
      <c r="D30" s="346" t="s">
        <v>410</v>
      </c>
      <c r="E30" s="346"/>
      <c r="F30" s="346"/>
      <c r="G30" s="346"/>
      <c r="H30" s="346"/>
      <c r="I30" s="346"/>
      <c r="J30" s="346"/>
      <c r="K30" s="205"/>
    </row>
    <row r="31" spans="2:11" s="1" customFormat="1" ht="15" customHeight="1">
      <c r="B31" s="208"/>
      <c r="C31" s="209"/>
      <c r="D31" s="346" t="s">
        <v>411</v>
      </c>
      <c r="E31" s="346"/>
      <c r="F31" s="346"/>
      <c r="G31" s="346"/>
      <c r="H31" s="346"/>
      <c r="I31" s="346"/>
      <c r="J31" s="346"/>
      <c r="K31" s="205"/>
    </row>
    <row r="32" spans="2:11" s="1" customFormat="1" ht="12.75" customHeight="1">
      <c r="B32" s="208"/>
      <c r="C32" s="209"/>
      <c r="D32" s="209"/>
      <c r="E32" s="209"/>
      <c r="F32" s="209"/>
      <c r="G32" s="209"/>
      <c r="H32" s="209"/>
      <c r="I32" s="209"/>
      <c r="J32" s="209"/>
      <c r="K32" s="205"/>
    </row>
    <row r="33" spans="2:11" s="1" customFormat="1" ht="15" customHeight="1">
      <c r="B33" s="208"/>
      <c r="C33" s="209"/>
      <c r="D33" s="346" t="s">
        <v>412</v>
      </c>
      <c r="E33" s="346"/>
      <c r="F33" s="346"/>
      <c r="G33" s="346"/>
      <c r="H33" s="346"/>
      <c r="I33" s="346"/>
      <c r="J33" s="346"/>
      <c r="K33" s="205"/>
    </row>
    <row r="34" spans="2:11" s="1" customFormat="1" ht="15" customHeight="1">
      <c r="B34" s="208"/>
      <c r="C34" s="209"/>
      <c r="D34" s="346" t="s">
        <v>413</v>
      </c>
      <c r="E34" s="346"/>
      <c r="F34" s="346"/>
      <c r="G34" s="346"/>
      <c r="H34" s="346"/>
      <c r="I34" s="346"/>
      <c r="J34" s="346"/>
      <c r="K34" s="205"/>
    </row>
    <row r="35" spans="2:11" s="1" customFormat="1" ht="15" customHeight="1">
      <c r="B35" s="208"/>
      <c r="C35" s="209"/>
      <c r="D35" s="346" t="s">
        <v>414</v>
      </c>
      <c r="E35" s="346"/>
      <c r="F35" s="346"/>
      <c r="G35" s="346"/>
      <c r="H35" s="346"/>
      <c r="I35" s="346"/>
      <c r="J35" s="346"/>
      <c r="K35" s="205"/>
    </row>
    <row r="36" spans="2:11" s="1" customFormat="1" ht="15" customHeight="1">
      <c r="B36" s="208"/>
      <c r="C36" s="209"/>
      <c r="D36" s="207"/>
      <c r="E36" s="210" t="s">
        <v>101</v>
      </c>
      <c r="F36" s="207"/>
      <c r="G36" s="346" t="s">
        <v>415</v>
      </c>
      <c r="H36" s="346"/>
      <c r="I36" s="346"/>
      <c r="J36" s="346"/>
      <c r="K36" s="205"/>
    </row>
    <row r="37" spans="2:11" s="1" customFormat="1" ht="30.75" customHeight="1">
      <c r="B37" s="208"/>
      <c r="C37" s="209"/>
      <c r="D37" s="207"/>
      <c r="E37" s="210" t="s">
        <v>416</v>
      </c>
      <c r="F37" s="207"/>
      <c r="G37" s="346" t="s">
        <v>417</v>
      </c>
      <c r="H37" s="346"/>
      <c r="I37" s="346"/>
      <c r="J37" s="346"/>
      <c r="K37" s="205"/>
    </row>
    <row r="38" spans="2:11" s="1" customFormat="1" ht="15" customHeight="1">
      <c r="B38" s="208"/>
      <c r="C38" s="209"/>
      <c r="D38" s="207"/>
      <c r="E38" s="210" t="s">
        <v>49</v>
      </c>
      <c r="F38" s="207"/>
      <c r="G38" s="346" t="s">
        <v>418</v>
      </c>
      <c r="H38" s="346"/>
      <c r="I38" s="346"/>
      <c r="J38" s="346"/>
      <c r="K38" s="205"/>
    </row>
    <row r="39" spans="2:11" s="1" customFormat="1" ht="15" customHeight="1">
      <c r="B39" s="208"/>
      <c r="C39" s="209"/>
      <c r="D39" s="207"/>
      <c r="E39" s="210" t="s">
        <v>50</v>
      </c>
      <c r="F39" s="207"/>
      <c r="G39" s="346" t="s">
        <v>419</v>
      </c>
      <c r="H39" s="346"/>
      <c r="I39" s="346"/>
      <c r="J39" s="346"/>
      <c r="K39" s="205"/>
    </row>
    <row r="40" spans="2:11" s="1" customFormat="1" ht="15" customHeight="1">
      <c r="B40" s="208"/>
      <c r="C40" s="209"/>
      <c r="D40" s="207"/>
      <c r="E40" s="210" t="s">
        <v>102</v>
      </c>
      <c r="F40" s="207"/>
      <c r="G40" s="346" t="s">
        <v>420</v>
      </c>
      <c r="H40" s="346"/>
      <c r="I40" s="346"/>
      <c r="J40" s="346"/>
      <c r="K40" s="205"/>
    </row>
    <row r="41" spans="2:11" s="1" customFormat="1" ht="15" customHeight="1">
      <c r="B41" s="208"/>
      <c r="C41" s="209"/>
      <c r="D41" s="207"/>
      <c r="E41" s="210" t="s">
        <v>103</v>
      </c>
      <c r="F41" s="207"/>
      <c r="G41" s="346" t="s">
        <v>421</v>
      </c>
      <c r="H41" s="346"/>
      <c r="I41" s="346"/>
      <c r="J41" s="346"/>
      <c r="K41" s="205"/>
    </row>
    <row r="42" spans="2:11" s="1" customFormat="1" ht="15" customHeight="1">
      <c r="B42" s="208"/>
      <c r="C42" s="209"/>
      <c r="D42" s="207"/>
      <c r="E42" s="210" t="s">
        <v>422</v>
      </c>
      <c r="F42" s="207"/>
      <c r="G42" s="346" t="s">
        <v>423</v>
      </c>
      <c r="H42" s="346"/>
      <c r="I42" s="346"/>
      <c r="J42" s="346"/>
      <c r="K42" s="205"/>
    </row>
    <row r="43" spans="2:11" s="1" customFormat="1" ht="15" customHeight="1">
      <c r="B43" s="208"/>
      <c r="C43" s="209"/>
      <c r="D43" s="207"/>
      <c r="E43" s="210"/>
      <c r="F43" s="207"/>
      <c r="G43" s="346" t="s">
        <v>424</v>
      </c>
      <c r="H43" s="346"/>
      <c r="I43" s="346"/>
      <c r="J43" s="346"/>
      <c r="K43" s="205"/>
    </row>
    <row r="44" spans="2:11" s="1" customFormat="1" ht="15" customHeight="1">
      <c r="B44" s="208"/>
      <c r="C44" s="209"/>
      <c r="D44" s="207"/>
      <c r="E44" s="210" t="s">
        <v>425</v>
      </c>
      <c r="F44" s="207"/>
      <c r="G44" s="346" t="s">
        <v>426</v>
      </c>
      <c r="H44" s="346"/>
      <c r="I44" s="346"/>
      <c r="J44" s="346"/>
      <c r="K44" s="205"/>
    </row>
    <row r="45" spans="2:11" s="1" customFormat="1" ht="15" customHeight="1">
      <c r="B45" s="208"/>
      <c r="C45" s="209"/>
      <c r="D45" s="207"/>
      <c r="E45" s="210" t="s">
        <v>105</v>
      </c>
      <c r="F45" s="207"/>
      <c r="G45" s="346" t="s">
        <v>427</v>
      </c>
      <c r="H45" s="346"/>
      <c r="I45" s="346"/>
      <c r="J45" s="346"/>
      <c r="K45" s="205"/>
    </row>
    <row r="46" spans="2:11" s="1" customFormat="1" ht="12.75" customHeight="1">
      <c r="B46" s="208"/>
      <c r="C46" s="209"/>
      <c r="D46" s="207"/>
      <c r="E46" s="207"/>
      <c r="F46" s="207"/>
      <c r="G46" s="207"/>
      <c r="H46" s="207"/>
      <c r="I46" s="207"/>
      <c r="J46" s="207"/>
      <c r="K46" s="205"/>
    </row>
    <row r="47" spans="2:11" s="1" customFormat="1" ht="15" customHeight="1">
      <c r="B47" s="208"/>
      <c r="C47" s="209"/>
      <c r="D47" s="346" t="s">
        <v>428</v>
      </c>
      <c r="E47" s="346"/>
      <c r="F47" s="346"/>
      <c r="G47" s="346"/>
      <c r="H47" s="346"/>
      <c r="I47" s="346"/>
      <c r="J47" s="346"/>
      <c r="K47" s="205"/>
    </row>
    <row r="48" spans="2:11" s="1" customFormat="1" ht="15" customHeight="1">
      <c r="B48" s="208"/>
      <c r="C48" s="209"/>
      <c r="D48" s="209"/>
      <c r="E48" s="346" t="s">
        <v>429</v>
      </c>
      <c r="F48" s="346"/>
      <c r="G48" s="346"/>
      <c r="H48" s="346"/>
      <c r="I48" s="346"/>
      <c r="J48" s="346"/>
      <c r="K48" s="205"/>
    </row>
    <row r="49" spans="2:11" s="1" customFormat="1" ht="15" customHeight="1">
      <c r="B49" s="208"/>
      <c r="C49" s="209"/>
      <c r="D49" s="209"/>
      <c r="E49" s="346" t="s">
        <v>430</v>
      </c>
      <c r="F49" s="346"/>
      <c r="G49" s="346"/>
      <c r="H49" s="346"/>
      <c r="I49" s="346"/>
      <c r="J49" s="346"/>
      <c r="K49" s="205"/>
    </row>
    <row r="50" spans="2:11" s="1" customFormat="1" ht="15" customHeight="1">
      <c r="B50" s="208"/>
      <c r="C50" s="209"/>
      <c r="D50" s="209"/>
      <c r="E50" s="346" t="s">
        <v>431</v>
      </c>
      <c r="F50" s="346"/>
      <c r="G50" s="346"/>
      <c r="H50" s="346"/>
      <c r="I50" s="346"/>
      <c r="J50" s="346"/>
      <c r="K50" s="205"/>
    </row>
    <row r="51" spans="2:11" s="1" customFormat="1" ht="15" customHeight="1">
      <c r="B51" s="208"/>
      <c r="C51" s="209"/>
      <c r="D51" s="346" t="s">
        <v>432</v>
      </c>
      <c r="E51" s="346"/>
      <c r="F51" s="346"/>
      <c r="G51" s="346"/>
      <c r="H51" s="346"/>
      <c r="I51" s="346"/>
      <c r="J51" s="346"/>
      <c r="K51" s="205"/>
    </row>
    <row r="52" spans="2:11" s="1" customFormat="1" ht="25.5" customHeight="1">
      <c r="B52" s="204"/>
      <c r="C52" s="347" t="s">
        <v>433</v>
      </c>
      <c r="D52" s="347"/>
      <c r="E52" s="347"/>
      <c r="F52" s="347"/>
      <c r="G52" s="347"/>
      <c r="H52" s="347"/>
      <c r="I52" s="347"/>
      <c r="J52" s="347"/>
      <c r="K52" s="205"/>
    </row>
    <row r="53" spans="2:11" s="1" customFormat="1" ht="5.25" customHeight="1">
      <c r="B53" s="204"/>
      <c r="C53" s="206"/>
      <c r="D53" s="206"/>
      <c r="E53" s="206"/>
      <c r="F53" s="206"/>
      <c r="G53" s="206"/>
      <c r="H53" s="206"/>
      <c r="I53" s="206"/>
      <c r="J53" s="206"/>
      <c r="K53" s="205"/>
    </row>
    <row r="54" spans="2:11" s="1" customFormat="1" ht="15" customHeight="1">
      <c r="B54" s="204"/>
      <c r="C54" s="346" t="s">
        <v>434</v>
      </c>
      <c r="D54" s="346"/>
      <c r="E54" s="346"/>
      <c r="F54" s="346"/>
      <c r="G54" s="346"/>
      <c r="H54" s="346"/>
      <c r="I54" s="346"/>
      <c r="J54" s="346"/>
      <c r="K54" s="205"/>
    </row>
    <row r="55" spans="2:11" s="1" customFormat="1" ht="15" customHeight="1">
      <c r="B55" s="204"/>
      <c r="C55" s="346" t="s">
        <v>435</v>
      </c>
      <c r="D55" s="346"/>
      <c r="E55" s="346"/>
      <c r="F55" s="346"/>
      <c r="G55" s="346"/>
      <c r="H55" s="346"/>
      <c r="I55" s="346"/>
      <c r="J55" s="346"/>
      <c r="K55" s="205"/>
    </row>
    <row r="56" spans="2:11" s="1" customFormat="1" ht="12.75" customHeight="1">
      <c r="B56" s="204"/>
      <c r="C56" s="207"/>
      <c r="D56" s="207"/>
      <c r="E56" s="207"/>
      <c r="F56" s="207"/>
      <c r="G56" s="207"/>
      <c r="H56" s="207"/>
      <c r="I56" s="207"/>
      <c r="J56" s="207"/>
      <c r="K56" s="205"/>
    </row>
    <row r="57" spans="2:11" s="1" customFormat="1" ht="15" customHeight="1">
      <c r="B57" s="204"/>
      <c r="C57" s="346" t="s">
        <v>436</v>
      </c>
      <c r="D57" s="346"/>
      <c r="E57" s="346"/>
      <c r="F57" s="346"/>
      <c r="G57" s="346"/>
      <c r="H57" s="346"/>
      <c r="I57" s="346"/>
      <c r="J57" s="346"/>
      <c r="K57" s="205"/>
    </row>
    <row r="58" spans="2:11" s="1" customFormat="1" ht="15" customHeight="1">
      <c r="B58" s="204"/>
      <c r="C58" s="209"/>
      <c r="D58" s="346" t="s">
        <v>437</v>
      </c>
      <c r="E58" s="346"/>
      <c r="F58" s="346"/>
      <c r="G58" s="346"/>
      <c r="H58" s="346"/>
      <c r="I58" s="346"/>
      <c r="J58" s="346"/>
      <c r="K58" s="205"/>
    </row>
    <row r="59" spans="2:11" s="1" customFormat="1" ht="15" customHeight="1">
      <c r="B59" s="204"/>
      <c r="C59" s="209"/>
      <c r="D59" s="346" t="s">
        <v>438</v>
      </c>
      <c r="E59" s="346"/>
      <c r="F59" s="346"/>
      <c r="G59" s="346"/>
      <c r="H59" s="346"/>
      <c r="I59" s="346"/>
      <c r="J59" s="346"/>
      <c r="K59" s="205"/>
    </row>
    <row r="60" spans="2:11" s="1" customFormat="1" ht="15" customHeight="1">
      <c r="B60" s="204"/>
      <c r="C60" s="209"/>
      <c r="D60" s="346" t="s">
        <v>439</v>
      </c>
      <c r="E60" s="346"/>
      <c r="F60" s="346"/>
      <c r="G60" s="346"/>
      <c r="H60" s="346"/>
      <c r="I60" s="346"/>
      <c r="J60" s="346"/>
      <c r="K60" s="205"/>
    </row>
    <row r="61" spans="2:11" s="1" customFormat="1" ht="15" customHeight="1">
      <c r="B61" s="204"/>
      <c r="C61" s="209"/>
      <c r="D61" s="346" t="s">
        <v>440</v>
      </c>
      <c r="E61" s="346"/>
      <c r="F61" s="346"/>
      <c r="G61" s="346"/>
      <c r="H61" s="346"/>
      <c r="I61" s="346"/>
      <c r="J61" s="346"/>
      <c r="K61" s="205"/>
    </row>
    <row r="62" spans="2:11" s="1" customFormat="1" ht="15" customHeight="1">
      <c r="B62" s="204"/>
      <c r="C62" s="209"/>
      <c r="D62" s="348" t="s">
        <v>441</v>
      </c>
      <c r="E62" s="348"/>
      <c r="F62" s="348"/>
      <c r="G62" s="348"/>
      <c r="H62" s="348"/>
      <c r="I62" s="348"/>
      <c r="J62" s="348"/>
      <c r="K62" s="205"/>
    </row>
    <row r="63" spans="2:11" s="1" customFormat="1" ht="15" customHeight="1">
      <c r="B63" s="204"/>
      <c r="C63" s="209"/>
      <c r="D63" s="346" t="s">
        <v>442</v>
      </c>
      <c r="E63" s="346"/>
      <c r="F63" s="346"/>
      <c r="G63" s="346"/>
      <c r="H63" s="346"/>
      <c r="I63" s="346"/>
      <c r="J63" s="346"/>
      <c r="K63" s="205"/>
    </row>
    <row r="64" spans="2:11" s="1" customFormat="1" ht="12.75" customHeight="1">
      <c r="B64" s="204"/>
      <c r="C64" s="209"/>
      <c r="D64" s="209"/>
      <c r="E64" s="212"/>
      <c r="F64" s="209"/>
      <c r="G64" s="209"/>
      <c r="H64" s="209"/>
      <c r="I64" s="209"/>
      <c r="J64" s="209"/>
      <c r="K64" s="205"/>
    </row>
    <row r="65" spans="2:11" s="1" customFormat="1" ht="15" customHeight="1">
      <c r="B65" s="204"/>
      <c r="C65" s="209"/>
      <c r="D65" s="346" t="s">
        <v>443</v>
      </c>
      <c r="E65" s="346"/>
      <c r="F65" s="346"/>
      <c r="G65" s="346"/>
      <c r="H65" s="346"/>
      <c r="I65" s="346"/>
      <c r="J65" s="346"/>
      <c r="K65" s="205"/>
    </row>
    <row r="66" spans="2:11" s="1" customFormat="1" ht="15" customHeight="1">
      <c r="B66" s="204"/>
      <c r="C66" s="209"/>
      <c r="D66" s="348" t="s">
        <v>444</v>
      </c>
      <c r="E66" s="348"/>
      <c r="F66" s="348"/>
      <c r="G66" s="348"/>
      <c r="H66" s="348"/>
      <c r="I66" s="348"/>
      <c r="J66" s="348"/>
      <c r="K66" s="205"/>
    </row>
    <row r="67" spans="2:11" s="1" customFormat="1" ht="15" customHeight="1">
      <c r="B67" s="204"/>
      <c r="C67" s="209"/>
      <c r="D67" s="346" t="s">
        <v>445</v>
      </c>
      <c r="E67" s="346"/>
      <c r="F67" s="346"/>
      <c r="G67" s="346"/>
      <c r="H67" s="346"/>
      <c r="I67" s="346"/>
      <c r="J67" s="346"/>
      <c r="K67" s="205"/>
    </row>
    <row r="68" spans="2:11" s="1" customFormat="1" ht="15" customHeight="1">
      <c r="B68" s="204"/>
      <c r="C68" s="209"/>
      <c r="D68" s="346" t="s">
        <v>446</v>
      </c>
      <c r="E68" s="346"/>
      <c r="F68" s="346"/>
      <c r="G68" s="346"/>
      <c r="H68" s="346"/>
      <c r="I68" s="346"/>
      <c r="J68" s="346"/>
      <c r="K68" s="205"/>
    </row>
    <row r="69" spans="2:11" s="1" customFormat="1" ht="15" customHeight="1">
      <c r="B69" s="204"/>
      <c r="C69" s="209"/>
      <c r="D69" s="346" t="s">
        <v>447</v>
      </c>
      <c r="E69" s="346"/>
      <c r="F69" s="346"/>
      <c r="G69" s="346"/>
      <c r="H69" s="346"/>
      <c r="I69" s="346"/>
      <c r="J69" s="346"/>
      <c r="K69" s="205"/>
    </row>
    <row r="70" spans="2:11" s="1" customFormat="1" ht="15" customHeight="1">
      <c r="B70" s="204"/>
      <c r="C70" s="209"/>
      <c r="D70" s="346" t="s">
        <v>448</v>
      </c>
      <c r="E70" s="346"/>
      <c r="F70" s="346"/>
      <c r="G70" s="346"/>
      <c r="H70" s="346"/>
      <c r="I70" s="346"/>
      <c r="J70" s="346"/>
      <c r="K70" s="205"/>
    </row>
    <row r="71" spans="2:11" s="1" customFormat="1" ht="12.75" customHeight="1">
      <c r="B71" s="213"/>
      <c r="C71" s="214"/>
      <c r="D71" s="214"/>
      <c r="E71" s="214"/>
      <c r="F71" s="214"/>
      <c r="G71" s="214"/>
      <c r="H71" s="214"/>
      <c r="I71" s="214"/>
      <c r="J71" s="214"/>
      <c r="K71" s="215"/>
    </row>
    <row r="72" spans="2:11" s="1" customFormat="1" ht="18.75" customHeight="1">
      <c r="B72" s="216"/>
      <c r="C72" s="216"/>
      <c r="D72" s="216"/>
      <c r="E72" s="216"/>
      <c r="F72" s="216"/>
      <c r="G72" s="216"/>
      <c r="H72" s="216"/>
      <c r="I72" s="216"/>
      <c r="J72" s="216"/>
      <c r="K72" s="217"/>
    </row>
    <row r="73" spans="2:11" s="1" customFormat="1" ht="18.75" customHeight="1">
      <c r="B73" s="217"/>
      <c r="C73" s="217"/>
      <c r="D73" s="217"/>
      <c r="E73" s="217"/>
      <c r="F73" s="217"/>
      <c r="G73" s="217"/>
      <c r="H73" s="217"/>
      <c r="I73" s="217"/>
      <c r="J73" s="217"/>
      <c r="K73" s="217"/>
    </row>
    <row r="74" spans="2:11" s="1" customFormat="1" ht="7.5" customHeight="1">
      <c r="B74" s="218"/>
      <c r="C74" s="219"/>
      <c r="D74" s="219"/>
      <c r="E74" s="219"/>
      <c r="F74" s="219"/>
      <c r="G74" s="219"/>
      <c r="H74" s="219"/>
      <c r="I74" s="219"/>
      <c r="J74" s="219"/>
      <c r="K74" s="220"/>
    </row>
    <row r="75" spans="2:11" s="1" customFormat="1" ht="45" customHeight="1">
      <c r="B75" s="221"/>
      <c r="C75" s="341" t="s">
        <v>449</v>
      </c>
      <c r="D75" s="341"/>
      <c r="E75" s="341"/>
      <c r="F75" s="341"/>
      <c r="G75" s="341"/>
      <c r="H75" s="341"/>
      <c r="I75" s="341"/>
      <c r="J75" s="341"/>
      <c r="K75" s="222"/>
    </row>
    <row r="76" spans="2:11" s="1" customFormat="1" ht="17.25" customHeight="1">
      <c r="B76" s="221"/>
      <c r="C76" s="223" t="s">
        <v>450</v>
      </c>
      <c r="D76" s="223"/>
      <c r="E76" s="223"/>
      <c r="F76" s="223" t="s">
        <v>451</v>
      </c>
      <c r="G76" s="224"/>
      <c r="H76" s="223" t="s">
        <v>50</v>
      </c>
      <c r="I76" s="223" t="s">
        <v>53</v>
      </c>
      <c r="J76" s="223" t="s">
        <v>452</v>
      </c>
      <c r="K76" s="222"/>
    </row>
    <row r="77" spans="2:11" s="1" customFormat="1" ht="17.25" customHeight="1">
      <c r="B77" s="221"/>
      <c r="C77" s="225" t="s">
        <v>453</v>
      </c>
      <c r="D77" s="225"/>
      <c r="E77" s="225"/>
      <c r="F77" s="226" t="s">
        <v>454</v>
      </c>
      <c r="G77" s="227"/>
      <c r="H77" s="225"/>
      <c r="I77" s="225"/>
      <c r="J77" s="225" t="s">
        <v>455</v>
      </c>
      <c r="K77" s="222"/>
    </row>
    <row r="78" spans="2:11" s="1" customFormat="1" ht="5.25" customHeight="1">
      <c r="B78" s="221"/>
      <c r="C78" s="228"/>
      <c r="D78" s="228"/>
      <c r="E78" s="228"/>
      <c r="F78" s="228"/>
      <c r="G78" s="229"/>
      <c r="H78" s="228"/>
      <c r="I78" s="228"/>
      <c r="J78" s="228"/>
      <c r="K78" s="222"/>
    </row>
    <row r="79" spans="2:11" s="1" customFormat="1" ht="15" customHeight="1">
      <c r="B79" s="221"/>
      <c r="C79" s="210" t="s">
        <v>49</v>
      </c>
      <c r="D79" s="230"/>
      <c r="E79" s="230"/>
      <c r="F79" s="231" t="s">
        <v>456</v>
      </c>
      <c r="G79" s="232"/>
      <c r="H79" s="210" t="s">
        <v>457</v>
      </c>
      <c r="I79" s="210" t="s">
        <v>458</v>
      </c>
      <c r="J79" s="210">
        <v>20</v>
      </c>
      <c r="K79" s="222"/>
    </row>
    <row r="80" spans="2:11" s="1" customFormat="1" ht="15" customHeight="1">
      <c r="B80" s="221"/>
      <c r="C80" s="210" t="s">
        <v>459</v>
      </c>
      <c r="D80" s="210"/>
      <c r="E80" s="210"/>
      <c r="F80" s="231" t="s">
        <v>456</v>
      </c>
      <c r="G80" s="232"/>
      <c r="H80" s="210" t="s">
        <v>460</v>
      </c>
      <c r="I80" s="210" t="s">
        <v>458</v>
      </c>
      <c r="J80" s="210">
        <v>120</v>
      </c>
      <c r="K80" s="222"/>
    </row>
    <row r="81" spans="2:11" s="1" customFormat="1" ht="15" customHeight="1">
      <c r="B81" s="233"/>
      <c r="C81" s="210" t="s">
        <v>461</v>
      </c>
      <c r="D81" s="210"/>
      <c r="E81" s="210"/>
      <c r="F81" s="231" t="s">
        <v>462</v>
      </c>
      <c r="G81" s="232"/>
      <c r="H81" s="210" t="s">
        <v>463</v>
      </c>
      <c r="I81" s="210" t="s">
        <v>458</v>
      </c>
      <c r="J81" s="210">
        <v>50</v>
      </c>
      <c r="K81" s="222"/>
    </row>
    <row r="82" spans="2:11" s="1" customFormat="1" ht="15" customHeight="1">
      <c r="B82" s="233"/>
      <c r="C82" s="210" t="s">
        <v>464</v>
      </c>
      <c r="D82" s="210"/>
      <c r="E82" s="210"/>
      <c r="F82" s="231" t="s">
        <v>456</v>
      </c>
      <c r="G82" s="232"/>
      <c r="H82" s="210" t="s">
        <v>465</v>
      </c>
      <c r="I82" s="210" t="s">
        <v>466</v>
      </c>
      <c r="J82" s="210"/>
      <c r="K82" s="222"/>
    </row>
    <row r="83" spans="2:11" s="1" customFormat="1" ht="15" customHeight="1">
      <c r="B83" s="233"/>
      <c r="C83" s="234" t="s">
        <v>467</v>
      </c>
      <c r="D83" s="234"/>
      <c r="E83" s="234"/>
      <c r="F83" s="235" t="s">
        <v>462</v>
      </c>
      <c r="G83" s="234"/>
      <c r="H83" s="234" t="s">
        <v>468</v>
      </c>
      <c r="I83" s="234" t="s">
        <v>458</v>
      </c>
      <c r="J83" s="234">
        <v>15</v>
      </c>
      <c r="K83" s="222"/>
    </row>
    <row r="84" spans="2:11" s="1" customFormat="1" ht="15" customHeight="1">
      <c r="B84" s="233"/>
      <c r="C84" s="234" t="s">
        <v>469</v>
      </c>
      <c r="D84" s="234"/>
      <c r="E84" s="234"/>
      <c r="F84" s="235" t="s">
        <v>462</v>
      </c>
      <c r="G84" s="234"/>
      <c r="H84" s="234" t="s">
        <v>470</v>
      </c>
      <c r="I84" s="234" t="s">
        <v>458</v>
      </c>
      <c r="J84" s="234">
        <v>15</v>
      </c>
      <c r="K84" s="222"/>
    </row>
    <row r="85" spans="2:11" s="1" customFormat="1" ht="15" customHeight="1">
      <c r="B85" s="233"/>
      <c r="C85" s="234" t="s">
        <v>471</v>
      </c>
      <c r="D85" s="234"/>
      <c r="E85" s="234"/>
      <c r="F85" s="235" t="s">
        <v>462</v>
      </c>
      <c r="G85" s="234"/>
      <c r="H85" s="234" t="s">
        <v>472</v>
      </c>
      <c r="I85" s="234" t="s">
        <v>458</v>
      </c>
      <c r="J85" s="234">
        <v>20</v>
      </c>
      <c r="K85" s="222"/>
    </row>
    <row r="86" spans="2:11" s="1" customFormat="1" ht="15" customHeight="1">
      <c r="B86" s="233"/>
      <c r="C86" s="234" t="s">
        <v>473</v>
      </c>
      <c r="D86" s="234"/>
      <c r="E86" s="234"/>
      <c r="F86" s="235" t="s">
        <v>462</v>
      </c>
      <c r="G86" s="234"/>
      <c r="H86" s="234" t="s">
        <v>474</v>
      </c>
      <c r="I86" s="234" t="s">
        <v>458</v>
      </c>
      <c r="J86" s="234">
        <v>20</v>
      </c>
      <c r="K86" s="222"/>
    </row>
    <row r="87" spans="2:11" s="1" customFormat="1" ht="15" customHeight="1">
      <c r="B87" s="233"/>
      <c r="C87" s="210" t="s">
        <v>475</v>
      </c>
      <c r="D87" s="210"/>
      <c r="E87" s="210"/>
      <c r="F87" s="231" t="s">
        <v>462</v>
      </c>
      <c r="G87" s="232"/>
      <c r="H87" s="210" t="s">
        <v>476</v>
      </c>
      <c r="I87" s="210" t="s">
        <v>458</v>
      </c>
      <c r="J87" s="210">
        <v>50</v>
      </c>
      <c r="K87" s="222"/>
    </row>
    <row r="88" spans="2:11" s="1" customFormat="1" ht="15" customHeight="1">
      <c r="B88" s="233"/>
      <c r="C88" s="210" t="s">
        <v>477</v>
      </c>
      <c r="D88" s="210"/>
      <c r="E88" s="210"/>
      <c r="F88" s="231" t="s">
        <v>462</v>
      </c>
      <c r="G88" s="232"/>
      <c r="H88" s="210" t="s">
        <v>478</v>
      </c>
      <c r="I88" s="210" t="s">
        <v>458</v>
      </c>
      <c r="J88" s="210">
        <v>20</v>
      </c>
      <c r="K88" s="222"/>
    </row>
    <row r="89" spans="2:11" s="1" customFormat="1" ht="15" customHeight="1">
      <c r="B89" s="233"/>
      <c r="C89" s="210" t="s">
        <v>479</v>
      </c>
      <c r="D89" s="210"/>
      <c r="E89" s="210"/>
      <c r="F89" s="231" t="s">
        <v>462</v>
      </c>
      <c r="G89" s="232"/>
      <c r="H89" s="210" t="s">
        <v>480</v>
      </c>
      <c r="I89" s="210" t="s">
        <v>458</v>
      </c>
      <c r="J89" s="210">
        <v>20</v>
      </c>
      <c r="K89" s="222"/>
    </row>
    <row r="90" spans="2:11" s="1" customFormat="1" ht="15" customHeight="1">
      <c r="B90" s="233"/>
      <c r="C90" s="210" t="s">
        <v>481</v>
      </c>
      <c r="D90" s="210"/>
      <c r="E90" s="210"/>
      <c r="F90" s="231" t="s">
        <v>462</v>
      </c>
      <c r="G90" s="232"/>
      <c r="H90" s="210" t="s">
        <v>482</v>
      </c>
      <c r="I90" s="210" t="s">
        <v>458</v>
      </c>
      <c r="J90" s="210">
        <v>50</v>
      </c>
      <c r="K90" s="222"/>
    </row>
    <row r="91" spans="2:11" s="1" customFormat="1" ht="15" customHeight="1">
      <c r="B91" s="233"/>
      <c r="C91" s="210" t="s">
        <v>483</v>
      </c>
      <c r="D91" s="210"/>
      <c r="E91" s="210"/>
      <c r="F91" s="231" t="s">
        <v>462</v>
      </c>
      <c r="G91" s="232"/>
      <c r="H91" s="210" t="s">
        <v>483</v>
      </c>
      <c r="I91" s="210" t="s">
        <v>458</v>
      </c>
      <c r="J91" s="210">
        <v>50</v>
      </c>
      <c r="K91" s="222"/>
    </row>
    <row r="92" spans="2:11" s="1" customFormat="1" ht="15" customHeight="1">
      <c r="B92" s="233"/>
      <c r="C92" s="210" t="s">
        <v>484</v>
      </c>
      <c r="D92" s="210"/>
      <c r="E92" s="210"/>
      <c r="F92" s="231" t="s">
        <v>462</v>
      </c>
      <c r="G92" s="232"/>
      <c r="H92" s="210" t="s">
        <v>485</v>
      </c>
      <c r="I92" s="210" t="s">
        <v>458</v>
      </c>
      <c r="J92" s="210">
        <v>255</v>
      </c>
      <c r="K92" s="222"/>
    </row>
    <row r="93" spans="2:11" s="1" customFormat="1" ht="15" customHeight="1">
      <c r="B93" s="233"/>
      <c r="C93" s="210" t="s">
        <v>486</v>
      </c>
      <c r="D93" s="210"/>
      <c r="E93" s="210"/>
      <c r="F93" s="231" t="s">
        <v>456</v>
      </c>
      <c r="G93" s="232"/>
      <c r="H93" s="210" t="s">
        <v>487</v>
      </c>
      <c r="I93" s="210" t="s">
        <v>488</v>
      </c>
      <c r="J93" s="210"/>
      <c r="K93" s="222"/>
    </row>
    <row r="94" spans="2:11" s="1" customFormat="1" ht="15" customHeight="1">
      <c r="B94" s="233"/>
      <c r="C94" s="210" t="s">
        <v>489</v>
      </c>
      <c r="D94" s="210"/>
      <c r="E94" s="210"/>
      <c r="F94" s="231" t="s">
        <v>456</v>
      </c>
      <c r="G94" s="232"/>
      <c r="H94" s="210" t="s">
        <v>490</v>
      </c>
      <c r="I94" s="210" t="s">
        <v>491</v>
      </c>
      <c r="J94" s="210"/>
      <c r="K94" s="222"/>
    </row>
    <row r="95" spans="2:11" s="1" customFormat="1" ht="15" customHeight="1">
      <c r="B95" s="233"/>
      <c r="C95" s="210" t="s">
        <v>492</v>
      </c>
      <c r="D95" s="210"/>
      <c r="E95" s="210"/>
      <c r="F95" s="231" t="s">
        <v>456</v>
      </c>
      <c r="G95" s="232"/>
      <c r="H95" s="210" t="s">
        <v>492</v>
      </c>
      <c r="I95" s="210" t="s">
        <v>491</v>
      </c>
      <c r="J95" s="210"/>
      <c r="K95" s="222"/>
    </row>
    <row r="96" spans="2:11" s="1" customFormat="1" ht="15" customHeight="1">
      <c r="B96" s="233"/>
      <c r="C96" s="210" t="s">
        <v>34</v>
      </c>
      <c r="D96" s="210"/>
      <c r="E96" s="210"/>
      <c r="F96" s="231" t="s">
        <v>456</v>
      </c>
      <c r="G96" s="232"/>
      <c r="H96" s="210" t="s">
        <v>493</v>
      </c>
      <c r="I96" s="210" t="s">
        <v>491</v>
      </c>
      <c r="J96" s="210"/>
      <c r="K96" s="222"/>
    </row>
    <row r="97" spans="2:11" s="1" customFormat="1" ht="15" customHeight="1">
      <c r="B97" s="233"/>
      <c r="C97" s="210" t="s">
        <v>44</v>
      </c>
      <c r="D97" s="210"/>
      <c r="E97" s="210"/>
      <c r="F97" s="231" t="s">
        <v>456</v>
      </c>
      <c r="G97" s="232"/>
      <c r="H97" s="210" t="s">
        <v>494</v>
      </c>
      <c r="I97" s="210" t="s">
        <v>491</v>
      </c>
      <c r="J97" s="210"/>
      <c r="K97" s="222"/>
    </row>
    <row r="98" spans="2:11" s="1" customFormat="1" ht="15" customHeight="1">
      <c r="B98" s="236"/>
      <c r="C98" s="237"/>
      <c r="D98" s="237"/>
      <c r="E98" s="237"/>
      <c r="F98" s="237"/>
      <c r="G98" s="237"/>
      <c r="H98" s="237"/>
      <c r="I98" s="237"/>
      <c r="J98" s="237"/>
      <c r="K98" s="238"/>
    </row>
    <row r="99" spans="2:11" s="1" customFormat="1" ht="18.75" customHeight="1">
      <c r="B99" s="239"/>
      <c r="C99" s="240"/>
      <c r="D99" s="240"/>
      <c r="E99" s="240"/>
      <c r="F99" s="240"/>
      <c r="G99" s="240"/>
      <c r="H99" s="240"/>
      <c r="I99" s="240"/>
      <c r="J99" s="240"/>
      <c r="K99" s="239"/>
    </row>
    <row r="100" spans="2:11" s="1" customFormat="1" ht="18.75" customHeight="1">
      <c r="B100" s="217"/>
      <c r="C100" s="217"/>
      <c r="D100" s="217"/>
      <c r="E100" s="217"/>
      <c r="F100" s="217"/>
      <c r="G100" s="217"/>
      <c r="H100" s="217"/>
      <c r="I100" s="217"/>
      <c r="J100" s="217"/>
      <c r="K100" s="217"/>
    </row>
    <row r="101" spans="2:11" s="1" customFormat="1" ht="7.5" customHeight="1">
      <c r="B101" s="218"/>
      <c r="C101" s="219"/>
      <c r="D101" s="219"/>
      <c r="E101" s="219"/>
      <c r="F101" s="219"/>
      <c r="G101" s="219"/>
      <c r="H101" s="219"/>
      <c r="I101" s="219"/>
      <c r="J101" s="219"/>
      <c r="K101" s="220"/>
    </row>
    <row r="102" spans="2:11" s="1" customFormat="1" ht="45" customHeight="1">
      <c r="B102" s="221"/>
      <c r="C102" s="341" t="s">
        <v>495</v>
      </c>
      <c r="D102" s="341"/>
      <c r="E102" s="341"/>
      <c r="F102" s="341"/>
      <c r="G102" s="341"/>
      <c r="H102" s="341"/>
      <c r="I102" s="341"/>
      <c r="J102" s="341"/>
      <c r="K102" s="222"/>
    </row>
    <row r="103" spans="2:11" s="1" customFormat="1" ht="17.25" customHeight="1">
      <c r="B103" s="221"/>
      <c r="C103" s="223" t="s">
        <v>450</v>
      </c>
      <c r="D103" s="223"/>
      <c r="E103" s="223"/>
      <c r="F103" s="223" t="s">
        <v>451</v>
      </c>
      <c r="G103" s="224"/>
      <c r="H103" s="223" t="s">
        <v>50</v>
      </c>
      <c r="I103" s="223" t="s">
        <v>53</v>
      </c>
      <c r="J103" s="223" t="s">
        <v>452</v>
      </c>
      <c r="K103" s="222"/>
    </row>
    <row r="104" spans="2:11" s="1" customFormat="1" ht="17.25" customHeight="1">
      <c r="B104" s="221"/>
      <c r="C104" s="225" t="s">
        <v>453</v>
      </c>
      <c r="D104" s="225"/>
      <c r="E104" s="225"/>
      <c r="F104" s="226" t="s">
        <v>454</v>
      </c>
      <c r="G104" s="227"/>
      <c r="H104" s="225"/>
      <c r="I104" s="225"/>
      <c r="J104" s="225" t="s">
        <v>455</v>
      </c>
      <c r="K104" s="222"/>
    </row>
    <row r="105" spans="2:11" s="1" customFormat="1" ht="5.25" customHeight="1">
      <c r="B105" s="221"/>
      <c r="C105" s="223"/>
      <c r="D105" s="223"/>
      <c r="E105" s="223"/>
      <c r="F105" s="223"/>
      <c r="G105" s="241"/>
      <c r="H105" s="223"/>
      <c r="I105" s="223"/>
      <c r="J105" s="223"/>
      <c r="K105" s="222"/>
    </row>
    <row r="106" spans="2:11" s="1" customFormat="1" ht="15" customHeight="1">
      <c r="B106" s="221"/>
      <c r="C106" s="210" t="s">
        <v>49</v>
      </c>
      <c r="D106" s="230"/>
      <c r="E106" s="230"/>
      <c r="F106" s="231" t="s">
        <v>456</v>
      </c>
      <c r="G106" s="210"/>
      <c r="H106" s="210" t="s">
        <v>496</v>
      </c>
      <c r="I106" s="210" t="s">
        <v>458</v>
      </c>
      <c r="J106" s="210">
        <v>20</v>
      </c>
      <c r="K106" s="222"/>
    </row>
    <row r="107" spans="2:11" s="1" customFormat="1" ht="15" customHeight="1">
      <c r="B107" s="221"/>
      <c r="C107" s="210" t="s">
        <v>459</v>
      </c>
      <c r="D107" s="210"/>
      <c r="E107" s="210"/>
      <c r="F107" s="231" t="s">
        <v>456</v>
      </c>
      <c r="G107" s="210"/>
      <c r="H107" s="210" t="s">
        <v>496</v>
      </c>
      <c r="I107" s="210" t="s">
        <v>458</v>
      </c>
      <c r="J107" s="210">
        <v>120</v>
      </c>
      <c r="K107" s="222"/>
    </row>
    <row r="108" spans="2:11" s="1" customFormat="1" ht="15" customHeight="1">
      <c r="B108" s="233"/>
      <c r="C108" s="210" t="s">
        <v>461</v>
      </c>
      <c r="D108" s="210"/>
      <c r="E108" s="210"/>
      <c r="F108" s="231" t="s">
        <v>462</v>
      </c>
      <c r="G108" s="210"/>
      <c r="H108" s="210" t="s">
        <v>496</v>
      </c>
      <c r="I108" s="210" t="s">
        <v>458</v>
      </c>
      <c r="J108" s="210">
        <v>50</v>
      </c>
      <c r="K108" s="222"/>
    </row>
    <row r="109" spans="2:11" s="1" customFormat="1" ht="15" customHeight="1">
      <c r="B109" s="233"/>
      <c r="C109" s="210" t="s">
        <v>464</v>
      </c>
      <c r="D109" s="210"/>
      <c r="E109" s="210"/>
      <c r="F109" s="231" t="s">
        <v>456</v>
      </c>
      <c r="G109" s="210"/>
      <c r="H109" s="210" t="s">
        <v>496</v>
      </c>
      <c r="I109" s="210" t="s">
        <v>466</v>
      </c>
      <c r="J109" s="210"/>
      <c r="K109" s="222"/>
    </row>
    <row r="110" spans="2:11" s="1" customFormat="1" ht="15" customHeight="1">
      <c r="B110" s="233"/>
      <c r="C110" s="210" t="s">
        <v>475</v>
      </c>
      <c r="D110" s="210"/>
      <c r="E110" s="210"/>
      <c r="F110" s="231" t="s">
        <v>462</v>
      </c>
      <c r="G110" s="210"/>
      <c r="H110" s="210" t="s">
        <v>496</v>
      </c>
      <c r="I110" s="210" t="s">
        <v>458</v>
      </c>
      <c r="J110" s="210">
        <v>50</v>
      </c>
      <c r="K110" s="222"/>
    </row>
    <row r="111" spans="2:11" s="1" customFormat="1" ht="15" customHeight="1">
      <c r="B111" s="233"/>
      <c r="C111" s="210" t="s">
        <v>483</v>
      </c>
      <c r="D111" s="210"/>
      <c r="E111" s="210"/>
      <c r="F111" s="231" t="s">
        <v>462</v>
      </c>
      <c r="G111" s="210"/>
      <c r="H111" s="210" t="s">
        <v>496</v>
      </c>
      <c r="I111" s="210" t="s">
        <v>458</v>
      </c>
      <c r="J111" s="210">
        <v>50</v>
      </c>
      <c r="K111" s="222"/>
    </row>
    <row r="112" spans="2:11" s="1" customFormat="1" ht="15" customHeight="1">
      <c r="B112" s="233"/>
      <c r="C112" s="210" t="s">
        <v>481</v>
      </c>
      <c r="D112" s="210"/>
      <c r="E112" s="210"/>
      <c r="F112" s="231" t="s">
        <v>462</v>
      </c>
      <c r="G112" s="210"/>
      <c r="H112" s="210" t="s">
        <v>496</v>
      </c>
      <c r="I112" s="210" t="s">
        <v>458</v>
      </c>
      <c r="J112" s="210">
        <v>50</v>
      </c>
      <c r="K112" s="222"/>
    </row>
    <row r="113" spans="2:11" s="1" customFormat="1" ht="15" customHeight="1">
      <c r="B113" s="233"/>
      <c r="C113" s="210" t="s">
        <v>49</v>
      </c>
      <c r="D113" s="210"/>
      <c r="E113" s="210"/>
      <c r="F113" s="231" t="s">
        <v>456</v>
      </c>
      <c r="G113" s="210"/>
      <c r="H113" s="210" t="s">
        <v>497</v>
      </c>
      <c r="I113" s="210" t="s">
        <v>458</v>
      </c>
      <c r="J113" s="210">
        <v>20</v>
      </c>
      <c r="K113" s="222"/>
    </row>
    <row r="114" spans="2:11" s="1" customFormat="1" ht="15" customHeight="1">
      <c r="B114" s="233"/>
      <c r="C114" s="210" t="s">
        <v>498</v>
      </c>
      <c r="D114" s="210"/>
      <c r="E114" s="210"/>
      <c r="F114" s="231" t="s">
        <v>456</v>
      </c>
      <c r="G114" s="210"/>
      <c r="H114" s="210" t="s">
        <v>499</v>
      </c>
      <c r="I114" s="210" t="s">
        <v>458</v>
      </c>
      <c r="J114" s="210">
        <v>120</v>
      </c>
      <c r="K114" s="222"/>
    </row>
    <row r="115" spans="2:11" s="1" customFormat="1" ht="15" customHeight="1">
      <c r="B115" s="233"/>
      <c r="C115" s="210" t="s">
        <v>34</v>
      </c>
      <c r="D115" s="210"/>
      <c r="E115" s="210"/>
      <c r="F115" s="231" t="s">
        <v>456</v>
      </c>
      <c r="G115" s="210"/>
      <c r="H115" s="210" t="s">
        <v>500</v>
      </c>
      <c r="I115" s="210" t="s">
        <v>491</v>
      </c>
      <c r="J115" s="210"/>
      <c r="K115" s="222"/>
    </row>
    <row r="116" spans="2:11" s="1" customFormat="1" ht="15" customHeight="1">
      <c r="B116" s="233"/>
      <c r="C116" s="210" t="s">
        <v>44</v>
      </c>
      <c r="D116" s="210"/>
      <c r="E116" s="210"/>
      <c r="F116" s="231" t="s">
        <v>456</v>
      </c>
      <c r="G116" s="210"/>
      <c r="H116" s="210" t="s">
        <v>501</v>
      </c>
      <c r="I116" s="210" t="s">
        <v>491</v>
      </c>
      <c r="J116" s="210"/>
      <c r="K116" s="222"/>
    </row>
    <row r="117" spans="2:11" s="1" customFormat="1" ht="15" customHeight="1">
      <c r="B117" s="233"/>
      <c r="C117" s="210" t="s">
        <v>53</v>
      </c>
      <c r="D117" s="210"/>
      <c r="E117" s="210"/>
      <c r="F117" s="231" t="s">
        <v>456</v>
      </c>
      <c r="G117" s="210"/>
      <c r="H117" s="210" t="s">
        <v>502</v>
      </c>
      <c r="I117" s="210" t="s">
        <v>503</v>
      </c>
      <c r="J117" s="210"/>
      <c r="K117" s="222"/>
    </row>
    <row r="118" spans="2:11" s="1" customFormat="1" ht="15" customHeight="1">
      <c r="B118" s="236"/>
      <c r="C118" s="242"/>
      <c r="D118" s="242"/>
      <c r="E118" s="242"/>
      <c r="F118" s="242"/>
      <c r="G118" s="242"/>
      <c r="H118" s="242"/>
      <c r="I118" s="242"/>
      <c r="J118" s="242"/>
      <c r="K118" s="238"/>
    </row>
    <row r="119" spans="2:11" s="1" customFormat="1" ht="18.75" customHeight="1">
      <c r="B119" s="243"/>
      <c r="C119" s="244"/>
      <c r="D119" s="244"/>
      <c r="E119" s="244"/>
      <c r="F119" s="245"/>
      <c r="G119" s="244"/>
      <c r="H119" s="244"/>
      <c r="I119" s="244"/>
      <c r="J119" s="244"/>
      <c r="K119" s="243"/>
    </row>
    <row r="120" spans="2:11" s="1" customFormat="1" ht="18.75" customHeight="1">
      <c r="B120" s="217"/>
      <c r="C120" s="217"/>
      <c r="D120" s="217"/>
      <c r="E120" s="217"/>
      <c r="F120" s="217"/>
      <c r="G120" s="217"/>
      <c r="H120" s="217"/>
      <c r="I120" s="217"/>
      <c r="J120" s="217"/>
      <c r="K120" s="217"/>
    </row>
    <row r="121" spans="2:11" s="1" customFormat="1" ht="7.5" customHeight="1">
      <c r="B121" s="246"/>
      <c r="C121" s="247"/>
      <c r="D121" s="247"/>
      <c r="E121" s="247"/>
      <c r="F121" s="247"/>
      <c r="G121" s="247"/>
      <c r="H121" s="247"/>
      <c r="I121" s="247"/>
      <c r="J121" s="247"/>
      <c r="K121" s="248"/>
    </row>
    <row r="122" spans="2:11" s="1" customFormat="1" ht="45" customHeight="1">
      <c r="B122" s="249"/>
      <c r="C122" s="342" t="s">
        <v>504</v>
      </c>
      <c r="D122" s="342"/>
      <c r="E122" s="342"/>
      <c r="F122" s="342"/>
      <c r="G122" s="342"/>
      <c r="H122" s="342"/>
      <c r="I122" s="342"/>
      <c r="J122" s="342"/>
      <c r="K122" s="250"/>
    </row>
    <row r="123" spans="2:11" s="1" customFormat="1" ht="17.25" customHeight="1">
      <c r="B123" s="251"/>
      <c r="C123" s="223" t="s">
        <v>450</v>
      </c>
      <c r="D123" s="223"/>
      <c r="E123" s="223"/>
      <c r="F123" s="223" t="s">
        <v>451</v>
      </c>
      <c r="G123" s="224"/>
      <c r="H123" s="223" t="s">
        <v>50</v>
      </c>
      <c r="I123" s="223" t="s">
        <v>53</v>
      </c>
      <c r="J123" s="223" t="s">
        <v>452</v>
      </c>
      <c r="K123" s="252"/>
    </row>
    <row r="124" spans="2:11" s="1" customFormat="1" ht="17.25" customHeight="1">
      <c r="B124" s="251"/>
      <c r="C124" s="225" t="s">
        <v>453</v>
      </c>
      <c r="D124" s="225"/>
      <c r="E124" s="225"/>
      <c r="F124" s="226" t="s">
        <v>454</v>
      </c>
      <c r="G124" s="227"/>
      <c r="H124" s="225"/>
      <c r="I124" s="225"/>
      <c r="J124" s="225" t="s">
        <v>455</v>
      </c>
      <c r="K124" s="252"/>
    </row>
    <row r="125" spans="2:11" s="1" customFormat="1" ht="5.25" customHeight="1">
      <c r="B125" s="253"/>
      <c r="C125" s="228"/>
      <c r="D125" s="228"/>
      <c r="E125" s="228"/>
      <c r="F125" s="228"/>
      <c r="G125" s="254"/>
      <c r="H125" s="228"/>
      <c r="I125" s="228"/>
      <c r="J125" s="228"/>
      <c r="K125" s="255"/>
    </row>
    <row r="126" spans="2:11" s="1" customFormat="1" ht="15" customHeight="1">
      <c r="B126" s="253"/>
      <c r="C126" s="210" t="s">
        <v>459</v>
      </c>
      <c r="D126" s="230"/>
      <c r="E126" s="230"/>
      <c r="F126" s="231" t="s">
        <v>456</v>
      </c>
      <c r="G126" s="210"/>
      <c r="H126" s="210" t="s">
        <v>496</v>
      </c>
      <c r="I126" s="210" t="s">
        <v>458</v>
      </c>
      <c r="J126" s="210">
        <v>120</v>
      </c>
      <c r="K126" s="256"/>
    </row>
    <row r="127" spans="2:11" s="1" customFormat="1" ht="15" customHeight="1">
      <c r="B127" s="253"/>
      <c r="C127" s="210" t="s">
        <v>505</v>
      </c>
      <c r="D127" s="210"/>
      <c r="E127" s="210"/>
      <c r="F127" s="231" t="s">
        <v>456</v>
      </c>
      <c r="G127" s="210"/>
      <c r="H127" s="210" t="s">
        <v>506</v>
      </c>
      <c r="I127" s="210" t="s">
        <v>458</v>
      </c>
      <c r="J127" s="210" t="s">
        <v>507</v>
      </c>
      <c r="K127" s="256"/>
    </row>
    <row r="128" spans="2:11" s="1" customFormat="1" ht="15" customHeight="1">
      <c r="B128" s="253"/>
      <c r="C128" s="210" t="s">
        <v>404</v>
      </c>
      <c r="D128" s="210"/>
      <c r="E128" s="210"/>
      <c r="F128" s="231" t="s">
        <v>456</v>
      </c>
      <c r="G128" s="210"/>
      <c r="H128" s="210" t="s">
        <v>508</v>
      </c>
      <c r="I128" s="210" t="s">
        <v>458</v>
      </c>
      <c r="J128" s="210" t="s">
        <v>507</v>
      </c>
      <c r="K128" s="256"/>
    </row>
    <row r="129" spans="2:11" s="1" customFormat="1" ht="15" customHeight="1">
      <c r="B129" s="253"/>
      <c r="C129" s="210" t="s">
        <v>467</v>
      </c>
      <c r="D129" s="210"/>
      <c r="E129" s="210"/>
      <c r="F129" s="231" t="s">
        <v>462</v>
      </c>
      <c r="G129" s="210"/>
      <c r="H129" s="210" t="s">
        <v>468</v>
      </c>
      <c r="I129" s="210" t="s">
        <v>458</v>
      </c>
      <c r="J129" s="210">
        <v>15</v>
      </c>
      <c r="K129" s="256"/>
    </row>
    <row r="130" spans="2:11" s="1" customFormat="1" ht="15" customHeight="1">
      <c r="B130" s="253"/>
      <c r="C130" s="234" t="s">
        <v>469</v>
      </c>
      <c r="D130" s="234"/>
      <c r="E130" s="234"/>
      <c r="F130" s="235" t="s">
        <v>462</v>
      </c>
      <c r="G130" s="234"/>
      <c r="H130" s="234" t="s">
        <v>470</v>
      </c>
      <c r="I130" s="234" t="s">
        <v>458</v>
      </c>
      <c r="J130" s="234">
        <v>15</v>
      </c>
      <c r="K130" s="256"/>
    </row>
    <row r="131" spans="2:11" s="1" customFormat="1" ht="15" customHeight="1">
      <c r="B131" s="253"/>
      <c r="C131" s="234" t="s">
        <v>471</v>
      </c>
      <c r="D131" s="234"/>
      <c r="E131" s="234"/>
      <c r="F131" s="235" t="s">
        <v>462</v>
      </c>
      <c r="G131" s="234"/>
      <c r="H131" s="234" t="s">
        <v>472</v>
      </c>
      <c r="I131" s="234" t="s">
        <v>458</v>
      </c>
      <c r="J131" s="234">
        <v>20</v>
      </c>
      <c r="K131" s="256"/>
    </row>
    <row r="132" spans="2:11" s="1" customFormat="1" ht="15" customHeight="1">
      <c r="B132" s="253"/>
      <c r="C132" s="234" t="s">
        <v>473</v>
      </c>
      <c r="D132" s="234"/>
      <c r="E132" s="234"/>
      <c r="F132" s="235" t="s">
        <v>462</v>
      </c>
      <c r="G132" s="234"/>
      <c r="H132" s="234" t="s">
        <v>474</v>
      </c>
      <c r="I132" s="234" t="s">
        <v>458</v>
      </c>
      <c r="J132" s="234">
        <v>20</v>
      </c>
      <c r="K132" s="256"/>
    </row>
    <row r="133" spans="2:11" s="1" customFormat="1" ht="15" customHeight="1">
      <c r="B133" s="253"/>
      <c r="C133" s="210" t="s">
        <v>461</v>
      </c>
      <c r="D133" s="210"/>
      <c r="E133" s="210"/>
      <c r="F133" s="231" t="s">
        <v>462</v>
      </c>
      <c r="G133" s="210"/>
      <c r="H133" s="210" t="s">
        <v>496</v>
      </c>
      <c r="I133" s="210" t="s">
        <v>458</v>
      </c>
      <c r="J133" s="210">
        <v>50</v>
      </c>
      <c r="K133" s="256"/>
    </row>
    <row r="134" spans="2:11" s="1" customFormat="1" ht="15" customHeight="1">
      <c r="B134" s="253"/>
      <c r="C134" s="210" t="s">
        <v>475</v>
      </c>
      <c r="D134" s="210"/>
      <c r="E134" s="210"/>
      <c r="F134" s="231" t="s">
        <v>462</v>
      </c>
      <c r="G134" s="210"/>
      <c r="H134" s="210" t="s">
        <v>496</v>
      </c>
      <c r="I134" s="210" t="s">
        <v>458</v>
      </c>
      <c r="J134" s="210">
        <v>50</v>
      </c>
      <c r="K134" s="256"/>
    </row>
    <row r="135" spans="2:11" s="1" customFormat="1" ht="15" customHeight="1">
      <c r="B135" s="253"/>
      <c r="C135" s="210" t="s">
        <v>481</v>
      </c>
      <c r="D135" s="210"/>
      <c r="E135" s="210"/>
      <c r="F135" s="231" t="s">
        <v>462</v>
      </c>
      <c r="G135" s="210"/>
      <c r="H135" s="210" t="s">
        <v>496</v>
      </c>
      <c r="I135" s="210" t="s">
        <v>458</v>
      </c>
      <c r="J135" s="210">
        <v>50</v>
      </c>
      <c r="K135" s="256"/>
    </row>
    <row r="136" spans="2:11" s="1" customFormat="1" ht="15" customHeight="1">
      <c r="B136" s="253"/>
      <c r="C136" s="210" t="s">
        <v>483</v>
      </c>
      <c r="D136" s="210"/>
      <c r="E136" s="210"/>
      <c r="F136" s="231" t="s">
        <v>462</v>
      </c>
      <c r="G136" s="210"/>
      <c r="H136" s="210" t="s">
        <v>496</v>
      </c>
      <c r="I136" s="210" t="s">
        <v>458</v>
      </c>
      <c r="J136" s="210">
        <v>50</v>
      </c>
      <c r="K136" s="256"/>
    </row>
    <row r="137" spans="2:11" s="1" customFormat="1" ht="15" customHeight="1">
      <c r="B137" s="253"/>
      <c r="C137" s="210" t="s">
        <v>484</v>
      </c>
      <c r="D137" s="210"/>
      <c r="E137" s="210"/>
      <c r="F137" s="231" t="s">
        <v>462</v>
      </c>
      <c r="G137" s="210"/>
      <c r="H137" s="210" t="s">
        <v>509</v>
      </c>
      <c r="I137" s="210" t="s">
        <v>458</v>
      </c>
      <c r="J137" s="210">
        <v>255</v>
      </c>
      <c r="K137" s="256"/>
    </row>
    <row r="138" spans="2:11" s="1" customFormat="1" ht="15" customHeight="1">
      <c r="B138" s="253"/>
      <c r="C138" s="210" t="s">
        <v>486</v>
      </c>
      <c r="D138" s="210"/>
      <c r="E138" s="210"/>
      <c r="F138" s="231" t="s">
        <v>456</v>
      </c>
      <c r="G138" s="210"/>
      <c r="H138" s="210" t="s">
        <v>510</v>
      </c>
      <c r="I138" s="210" t="s">
        <v>488</v>
      </c>
      <c r="J138" s="210"/>
      <c r="K138" s="256"/>
    </row>
    <row r="139" spans="2:11" s="1" customFormat="1" ht="15" customHeight="1">
      <c r="B139" s="253"/>
      <c r="C139" s="210" t="s">
        <v>489</v>
      </c>
      <c r="D139" s="210"/>
      <c r="E139" s="210"/>
      <c r="F139" s="231" t="s">
        <v>456</v>
      </c>
      <c r="G139" s="210"/>
      <c r="H139" s="210" t="s">
        <v>511</v>
      </c>
      <c r="I139" s="210" t="s">
        <v>491</v>
      </c>
      <c r="J139" s="210"/>
      <c r="K139" s="256"/>
    </row>
    <row r="140" spans="2:11" s="1" customFormat="1" ht="15" customHeight="1">
      <c r="B140" s="253"/>
      <c r="C140" s="210" t="s">
        <v>492</v>
      </c>
      <c r="D140" s="210"/>
      <c r="E140" s="210"/>
      <c r="F140" s="231" t="s">
        <v>456</v>
      </c>
      <c r="G140" s="210"/>
      <c r="H140" s="210" t="s">
        <v>492</v>
      </c>
      <c r="I140" s="210" t="s">
        <v>491</v>
      </c>
      <c r="J140" s="210"/>
      <c r="K140" s="256"/>
    </row>
    <row r="141" spans="2:11" s="1" customFormat="1" ht="15" customHeight="1">
      <c r="B141" s="253"/>
      <c r="C141" s="210" t="s">
        <v>34</v>
      </c>
      <c r="D141" s="210"/>
      <c r="E141" s="210"/>
      <c r="F141" s="231" t="s">
        <v>456</v>
      </c>
      <c r="G141" s="210"/>
      <c r="H141" s="210" t="s">
        <v>512</v>
      </c>
      <c r="I141" s="210" t="s">
        <v>491</v>
      </c>
      <c r="J141" s="210"/>
      <c r="K141" s="256"/>
    </row>
    <row r="142" spans="2:11" s="1" customFormat="1" ht="15" customHeight="1">
      <c r="B142" s="253"/>
      <c r="C142" s="210" t="s">
        <v>513</v>
      </c>
      <c r="D142" s="210"/>
      <c r="E142" s="210"/>
      <c r="F142" s="231" t="s">
        <v>456</v>
      </c>
      <c r="G142" s="210"/>
      <c r="H142" s="210" t="s">
        <v>514</v>
      </c>
      <c r="I142" s="210" t="s">
        <v>491</v>
      </c>
      <c r="J142" s="210"/>
      <c r="K142" s="256"/>
    </row>
    <row r="143" spans="2:11" s="1" customFormat="1" ht="15" customHeight="1">
      <c r="B143" s="257"/>
      <c r="C143" s="258"/>
      <c r="D143" s="258"/>
      <c r="E143" s="258"/>
      <c r="F143" s="258"/>
      <c r="G143" s="258"/>
      <c r="H143" s="258"/>
      <c r="I143" s="258"/>
      <c r="J143" s="258"/>
      <c r="K143" s="259"/>
    </row>
    <row r="144" spans="2:11" s="1" customFormat="1" ht="18.75" customHeight="1">
      <c r="B144" s="244"/>
      <c r="C144" s="244"/>
      <c r="D144" s="244"/>
      <c r="E144" s="244"/>
      <c r="F144" s="245"/>
      <c r="G144" s="244"/>
      <c r="H144" s="244"/>
      <c r="I144" s="244"/>
      <c r="J144" s="244"/>
      <c r="K144" s="244"/>
    </row>
    <row r="145" spans="2:11" s="1" customFormat="1" ht="18.75" customHeight="1">
      <c r="B145" s="217"/>
      <c r="C145" s="217"/>
      <c r="D145" s="217"/>
      <c r="E145" s="217"/>
      <c r="F145" s="217"/>
      <c r="G145" s="217"/>
      <c r="H145" s="217"/>
      <c r="I145" s="217"/>
      <c r="J145" s="217"/>
      <c r="K145" s="217"/>
    </row>
    <row r="146" spans="2:11" s="1" customFormat="1" ht="7.5" customHeight="1">
      <c r="B146" s="218"/>
      <c r="C146" s="219"/>
      <c r="D146" s="219"/>
      <c r="E146" s="219"/>
      <c r="F146" s="219"/>
      <c r="G146" s="219"/>
      <c r="H146" s="219"/>
      <c r="I146" s="219"/>
      <c r="J146" s="219"/>
      <c r="K146" s="220"/>
    </row>
    <row r="147" spans="2:11" s="1" customFormat="1" ht="45" customHeight="1">
      <c r="B147" s="221"/>
      <c r="C147" s="341" t="s">
        <v>515</v>
      </c>
      <c r="D147" s="341"/>
      <c r="E147" s="341"/>
      <c r="F147" s="341"/>
      <c r="G147" s="341"/>
      <c r="H147" s="341"/>
      <c r="I147" s="341"/>
      <c r="J147" s="341"/>
      <c r="K147" s="222"/>
    </row>
    <row r="148" spans="2:11" s="1" customFormat="1" ht="17.25" customHeight="1">
      <c r="B148" s="221"/>
      <c r="C148" s="223" t="s">
        <v>450</v>
      </c>
      <c r="D148" s="223"/>
      <c r="E148" s="223"/>
      <c r="F148" s="223" t="s">
        <v>451</v>
      </c>
      <c r="G148" s="224"/>
      <c r="H148" s="223" t="s">
        <v>50</v>
      </c>
      <c r="I148" s="223" t="s">
        <v>53</v>
      </c>
      <c r="J148" s="223" t="s">
        <v>452</v>
      </c>
      <c r="K148" s="222"/>
    </row>
    <row r="149" spans="2:11" s="1" customFormat="1" ht="17.25" customHeight="1">
      <c r="B149" s="221"/>
      <c r="C149" s="225" t="s">
        <v>453</v>
      </c>
      <c r="D149" s="225"/>
      <c r="E149" s="225"/>
      <c r="F149" s="226" t="s">
        <v>454</v>
      </c>
      <c r="G149" s="227"/>
      <c r="H149" s="225"/>
      <c r="I149" s="225"/>
      <c r="J149" s="225" t="s">
        <v>455</v>
      </c>
      <c r="K149" s="222"/>
    </row>
    <row r="150" spans="2:11" s="1" customFormat="1" ht="5.25" customHeight="1">
      <c r="B150" s="233"/>
      <c r="C150" s="228"/>
      <c r="D150" s="228"/>
      <c r="E150" s="228"/>
      <c r="F150" s="228"/>
      <c r="G150" s="229"/>
      <c r="H150" s="228"/>
      <c r="I150" s="228"/>
      <c r="J150" s="228"/>
      <c r="K150" s="256"/>
    </row>
    <row r="151" spans="2:11" s="1" customFormat="1" ht="15" customHeight="1">
      <c r="B151" s="233"/>
      <c r="C151" s="260" t="s">
        <v>459</v>
      </c>
      <c r="D151" s="210"/>
      <c r="E151" s="210"/>
      <c r="F151" s="261" t="s">
        <v>456</v>
      </c>
      <c r="G151" s="210"/>
      <c r="H151" s="260" t="s">
        <v>496</v>
      </c>
      <c r="I151" s="260" t="s">
        <v>458</v>
      </c>
      <c r="J151" s="260">
        <v>120</v>
      </c>
      <c r="K151" s="256"/>
    </row>
    <row r="152" spans="2:11" s="1" customFormat="1" ht="15" customHeight="1">
      <c r="B152" s="233"/>
      <c r="C152" s="260" t="s">
        <v>505</v>
      </c>
      <c r="D152" s="210"/>
      <c r="E152" s="210"/>
      <c r="F152" s="261" t="s">
        <v>456</v>
      </c>
      <c r="G152" s="210"/>
      <c r="H152" s="260" t="s">
        <v>516</v>
      </c>
      <c r="I152" s="260" t="s">
        <v>458</v>
      </c>
      <c r="J152" s="260" t="s">
        <v>507</v>
      </c>
      <c r="K152" s="256"/>
    </row>
    <row r="153" spans="2:11" s="1" customFormat="1" ht="15" customHeight="1">
      <c r="B153" s="233"/>
      <c r="C153" s="260" t="s">
        <v>404</v>
      </c>
      <c r="D153" s="210"/>
      <c r="E153" s="210"/>
      <c r="F153" s="261" t="s">
        <v>456</v>
      </c>
      <c r="G153" s="210"/>
      <c r="H153" s="260" t="s">
        <v>517</v>
      </c>
      <c r="I153" s="260" t="s">
        <v>458</v>
      </c>
      <c r="J153" s="260" t="s">
        <v>507</v>
      </c>
      <c r="K153" s="256"/>
    </row>
    <row r="154" spans="2:11" s="1" customFormat="1" ht="15" customHeight="1">
      <c r="B154" s="233"/>
      <c r="C154" s="260" t="s">
        <v>461</v>
      </c>
      <c r="D154" s="210"/>
      <c r="E154" s="210"/>
      <c r="F154" s="261" t="s">
        <v>462</v>
      </c>
      <c r="G154" s="210"/>
      <c r="H154" s="260" t="s">
        <v>496</v>
      </c>
      <c r="I154" s="260" t="s">
        <v>458</v>
      </c>
      <c r="J154" s="260">
        <v>50</v>
      </c>
      <c r="K154" s="256"/>
    </row>
    <row r="155" spans="2:11" s="1" customFormat="1" ht="15" customHeight="1">
      <c r="B155" s="233"/>
      <c r="C155" s="260" t="s">
        <v>464</v>
      </c>
      <c r="D155" s="210"/>
      <c r="E155" s="210"/>
      <c r="F155" s="261" t="s">
        <v>456</v>
      </c>
      <c r="G155" s="210"/>
      <c r="H155" s="260" t="s">
        <v>496</v>
      </c>
      <c r="I155" s="260" t="s">
        <v>466</v>
      </c>
      <c r="J155" s="260"/>
      <c r="K155" s="256"/>
    </row>
    <row r="156" spans="2:11" s="1" customFormat="1" ht="15" customHeight="1">
      <c r="B156" s="233"/>
      <c r="C156" s="260" t="s">
        <v>475</v>
      </c>
      <c r="D156" s="210"/>
      <c r="E156" s="210"/>
      <c r="F156" s="261" t="s">
        <v>462</v>
      </c>
      <c r="G156" s="210"/>
      <c r="H156" s="260" t="s">
        <v>496</v>
      </c>
      <c r="I156" s="260" t="s">
        <v>458</v>
      </c>
      <c r="J156" s="260">
        <v>50</v>
      </c>
      <c r="K156" s="256"/>
    </row>
    <row r="157" spans="2:11" s="1" customFormat="1" ht="15" customHeight="1">
      <c r="B157" s="233"/>
      <c r="C157" s="260" t="s">
        <v>483</v>
      </c>
      <c r="D157" s="210"/>
      <c r="E157" s="210"/>
      <c r="F157" s="261" t="s">
        <v>462</v>
      </c>
      <c r="G157" s="210"/>
      <c r="H157" s="260" t="s">
        <v>496</v>
      </c>
      <c r="I157" s="260" t="s">
        <v>458</v>
      </c>
      <c r="J157" s="260">
        <v>50</v>
      </c>
      <c r="K157" s="256"/>
    </row>
    <row r="158" spans="2:11" s="1" customFormat="1" ht="15" customHeight="1">
      <c r="B158" s="233"/>
      <c r="C158" s="260" t="s">
        <v>481</v>
      </c>
      <c r="D158" s="210"/>
      <c r="E158" s="210"/>
      <c r="F158" s="261" t="s">
        <v>462</v>
      </c>
      <c r="G158" s="210"/>
      <c r="H158" s="260" t="s">
        <v>496</v>
      </c>
      <c r="I158" s="260" t="s">
        <v>458</v>
      </c>
      <c r="J158" s="260">
        <v>50</v>
      </c>
      <c r="K158" s="256"/>
    </row>
    <row r="159" spans="2:11" s="1" customFormat="1" ht="15" customHeight="1">
      <c r="B159" s="233"/>
      <c r="C159" s="260" t="s">
        <v>82</v>
      </c>
      <c r="D159" s="210"/>
      <c r="E159" s="210"/>
      <c r="F159" s="261" t="s">
        <v>456</v>
      </c>
      <c r="G159" s="210"/>
      <c r="H159" s="260" t="s">
        <v>518</v>
      </c>
      <c r="I159" s="260" t="s">
        <v>458</v>
      </c>
      <c r="J159" s="260" t="s">
        <v>519</v>
      </c>
      <c r="K159" s="256"/>
    </row>
    <row r="160" spans="2:11" s="1" customFormat="1" ht="15" customHeight="1">
      <c r="B160" s="233"/>
      <c r="C160" s="260" t="s">
        <v>520</v>
      </c>
      <c r="D160" s="210"/>
      <c r="E160" s="210"/>
      <c r="F160" s="261" t="s">
        <v>456</v>
      </c>
      <c r="G160" s="210"/>
      <c r="H160" s="260" t="s">
        <v>521</v>
      </c>
      <c r="I160" s="260" t="s">
        <v>491</v>
      </c>
      <c r="J160" s="260"/>
      <c r="K160" s="256"/>
    </row>
    <row r="161" spans="2:11" s="1" customFormat="1" ht="15" customHeight="1">
      <c r="B161" s="262"/>
      <c r="C161" s="242"/>
      <c r="D161" s="242"/>
      <c r="E161" s="242"/>
      <c r="F161" s="242"/>
      <c r="G161" s="242"/>
      <c r="H161" s="242"/>
      <c r="I161" s="242"/>
      <c r="J161" s="242"/>
      <c r="K161" s="263"/>
    </row>
    <row r="162" spans="2:11" s="1" customFormat="1" ht="18.75" customHeight="1">
      <c r="B162" s="244"/>
      <c r="C162" s="254"/>
      <c r="D162" s="254"/>
      <c r="E162" s="254"/>
      <c r="F162" s="264"/>
      <c r="G162" s="254"/>
      <c r="H162" s="254"/>
      <c r="I162" s="254"/>
      <c r="J162" s="254"/>
      <c r="K162" s="244"/>
    </row>
    <row r="163" spans="2:11" s="1" customFormat="1" ht="18.75" customHeight="1">
      <c r="B163" s="217"/>
      <c r="C163" s="217"/>
      <c r="D163" s="217"/>
      <c r="E163" s="217"/>
      <c r="F163" s="217"/>
      <c r="G163" s="217"/>
      <c r="H163" s="217"/>
      <c r="I163" s="217"/>
      <c r="J163" s="217"/>
      <c r="K163" s="217"/>
    </row>
    <row r="164" spans="2:11" s="1" customFormat="1" ht="7.5" customHeight="1">
      <c r="B164" s="199"/>
      <c r="C164" s="200"/>
      <c r="D164" s="200"/>
      <c r="E164" s="200"/>
      <c r="F164" s="200"/>
      <c r="G164" s="200"/>
      <c r="H164" s="200"/>
      <c r="I164" s="200"/>
      <c r="J164" s="200"/>
      <c r="K164" s="201"/>
    </row>
    <row r="165" spans="2:11" s="1" customFormat="1" ht="45" customHeight="1">
      <c r="B165" s="202"/>
      <c r="C165" s="342" t="s">
        <v>522</v>
      </c>
      <c r="D165" s="342"/>
      <c r="E165" s="342"/>
      <c r="F165" s="342"/>
      <c r="G165" s="342"/>
      <c r="H165" s="342"/>
      <c r="I165" s="342"/>
      <c r="J165" s="342"/>
      <c r="K165" s="203"/>
    </row>
    <row r="166" spans="2:11" s="1" customFormat="1" ht="17.25" customHeight="1">
      <c r="B166" s="202"/>
      <c r="C166" s="223" t="s">
        <v>450</v>
      </c>
      <c r="D166" s="223"/>
      <c r="E166" s="223"/>
      <c r="F166" s="223" t="s">
        <v>451</v>
      </c>
      <c r="G166" s="265"/>
      <c r="H166" s="266" t="s">
        <v>50</v>
      </c>
      <c r="I166" s="266" t="s">
        <v>53</v>
      </c>
      <c r="J166" s="223" t="s">
        <v>452</v>
      </c>
      <c r="K166" s="203"/>
    </row>
    <row r="167" spans="2:11" s="1" customFormat="1" ht="17.25" customHeight="1">
      <c r="B167" s="204"/>
      <c r="C167" s="225" t="s">
        <v>453</v>
      </c>
      <c r="D167" s="225"/>
      <c r="E167" s="225"/>
      <c r="F167" s="226" t="s">
        <v>454</v>
      </c>
      <c r="G167" s="267"/>
      <c r="H167" s="268"/>
      <c r="I167" s="268"/>
      <c r="J167" s="225" t="s">
        <v>455</v>
      </c>
      <c r="K167" s="205"/>
    </row>
    <row r="168" spans="2:11" s="1" customFormat="1" ht="5.25" customHeight="1">
      <c r="B168" s="233"/>
      <c r="C168" s="228"/>
      <c r="D168" s="228"/>
      <c r="E168" s="228"/>
      <c r="F168" s="228"/>
      <c r="G168" s="229"/>
      <c r="H168" s="228"/>
      <c r="I168" s="228"/>
      <c r="J168" s="228"/>
      <c r="K168" s="256"/>
    </row>
    <row r="169" spans="2:11" s="1" customFormat="1" ht="15" customHeight="1">
      <c r="B169" s="233"/>
      <c r="C169" s="210" t="s">
        <v>459</v>
      </c>
      <c r="D169" s="210"/>
      <c r="E169" s="210"/>
      <c r="F169" s="231" t="s">
        <v>456</v>
      </c>
      <c r="G169" s="210"/>
      <c r="H169" s="210" t="s">
        <v>496</v>
      </c>
      <c r="I169" s="210" t="s">
        <v>458</v>
      </c>
      <c r="J169" s="210">
        <v>120</v>
      </c>
      <c r="K169" s="256"/>
    </row>
    <row r="170" spans="2:11" s="1" customFormat="1" ht="15" customHeight="1">
      <c r="B170" s="233"/>
      <c r="C170" s="210" t="s">
        <v>505</v>
      </c>
      <c r="D170" s="210"/>
      <c r="E170" s="210"/>
      <c r="F170" s="231" t="s">
        <v>456</v>
      </c>
      <c r="G170" s="210"/>
      <c r="H170" s="210" t="s">
        <v>506</v>
      </c>
      <c r="I170" s="210" t="s">
        <v>458</v>
      </c>
      <c r="J170" s="210" t="s">
        <v>507</v>
      </c>
      <c r="K170" s="256"/>
    </row>
    <row r="171" spans="2:11" s="1" customFormat="1" ht="15" customHeight="1">
      <c r="B171" s="233"/>
      <c r="C171" s="210" t="s">
        <v>404</v>
      </c>
      <c r="D171" s="210"/>
      <c r="E171" s="210"/>
      <c r="F171" s="231" t="s">
        <v>456</v>
      </c>
      <c r="G171" s="210"/>
      <c r="H171" s="210" t="s">
        <v>523</v>
      </c>
      <c r="I171" s="210" t="s">
        <v>458</v>
      </c>
      <c r="J171" s="210" t="s">
        <v>507</v>
      </c>
      <c r="K171" s="256"/>
    </row>
    <row r="172" spans="2:11" s="1" customFormat="1" ht="15" customHeight="1">
      <c r="B172" s="233"/>
      <c r="C172" s="210" t="s">
        <v>461</v>
      </c>
      <c r="D172" s="210"/>
      <c r="E172" s="210"/>
      <c r="F172" s="231" t="s">
        <v>462</v>
      </c>
      <c r="G172" s="210"/>
      <c r="H172" s="210" t="s">
        <v>523</v>
      </c>
      <c r="I172" s="210" t="s">
        <v>458</v>
      </c>
      <c r="J172" s="210">
        <v>50</v>
      </c>
      <c r="K172" s="256"/>
    </row>
    <row r="173" spans="2:11" s="1" customFormat="1" ht="15" customHeight="1">
      <c r="B173" s="233"/>
      <c r="C173" s="210" t="s">
        <v>464</v>
      </c>
      <c r="D173" s="210"/>
      <c r="E173" s="210"/>
      <c r="F173" s="231" t="s">
        <v>456</v>
      </c>
      <c r="G173" s="210"/>
      <c r="H173" s="210" t="s">
        <v>523</v>
      </c>
      <c r="I173" s="210" t="s">
        <v>466</v>
      </c>
      <c r="J173" s="210"/>
      <c r="K173" s="256"/>
    </row>
    <row r="174" spans="2:11" s="1" customFormat="1" ht="15" customHeight="1">
      <c r="B174" s="233"/>
      <c r="C174" s="210" t="s">
        <v>475</v>
      </c>
      <c r="D174" s="210"/>
      <c r="E174" s="210"/>
      <c r="F174" s="231" t="s">
        <v>462</v>
      </c>
      <c r="G174" s="210"/>
      <c r="H174" s="210" t="s">
        <v>523</v>
      </c>
      <c r="I174" s="210" t="s">
        <v>458</v>
      </c>
      <c r="J174" s="210">
        <v>50</v>
      </c>
      <c r="K174" s="256"/>
    </row>
    <row r="175" spans="2:11" s="1" customFormat="1" ht="15" customHeight="1">
      <c r="B175" s="233"/>
      <c r="C175" s="210" t="s">
        <v>483</v>
      </c>
      <c r="D175" s="210"/>
      <c r="E175" s="210"/>
      <c r="F175" s="231" t="s">
        <v>462</v>
      </c>
      <c r="G175" s="210"/>
      <c r="H175" s="210" t="s">
        <v>523</v>
      </c>
      <c r="I175" s="210" t="s">
        <v>458</v>
      </c>
      <c r="J175" s="210">
        <v>50</v>
      </c>
      <c r="K175" s="256"/>
    </row>
    <row r="176" spans="2:11" s="1" customFormat="1" ht="15" customHeight="1">
      <c r="B176" s="233"/>
      <c r="C176" s="210" t="s">
        <v>481</v>
      </c>
      <c r="D176" s="210"/>
      <c r="E176" s="210"/>
      <c r="F176" s="231" t="s">
        <v>462</v>
      </c>
      <c r="G176" s="210"/>
      <c r="H176" s="210" t="s">
        <v>523</v>
      </c>
      <c r="I176" s="210" t="s">
        <v>458</v>
      </c>
      <c r="J176" s="210">
        <v>50</v>
      </c>
      <c r="K176" s="256"/>
    </row>
    <row r="177" spans="2:11" s="1" customFormat="1" ht="15" customHeight="1">
      <c r="B177" s="233"/>
      <c r="C177" s="210" t="s">
        <v>101</v>
      </c>
      <c r="D177" s="210"/>
      <c r="E177" s="210"/>
      <c r="F177" s="231" t="s">
        <v>456</v>
      </c>
      <c r="G177" s="210"/>
      <c r="H177" s="210" t="s">
        <v>524</v>
      </c>
      <c r="I177" s="210" t="s">
        <v>525</v>
      </c>
      <c r="J177" s="210"/>
      <c r="K177" s="256"/>
    </row>
    <row r="178" spans="2:11" s="1" customFormat="1" ht="15" customHeight="1">
      <c r="B178" s="233"/>
      <c r="C178" s="210" t="s">
        <v>53</v>
      </c>
      <c r="D178" s="210"/>
      <c r="E178" s="210"/>
      <c r="F178" s="231" t="s">
        <v>456</v>
      </c>
      <c r="G178" s="210"/>
      <c r="H178" s="210" t="s">
        <v>526</v>
      </c>
      <c r="I178" s="210" t="s">
        <v>527</v>
      </c>
      <c r="J178" s="210">
        <v>1</v>
      </c>
      <c r="K178" s="256"/>
    </row>
    <row r="179" spans="2:11" s="1" customFormat="1" ht="15" customHeight="1">
      <c r="B179" s="233"/>
      <c r="C179" s="210" t="s">
        <v>49</v>
      </c>
      <c r="D179" s="210"/>
      <c r="E179" s="210"/>
      <c r="F179" s="231" t="s">
        <v>456</v>
      </c>
      <c r="G179" s="210"/>
      <c r="H179" s="210" t="s">
        <v>528</v>
      </c>
      <c r="I179" s="210" t="s">
        <v>458</v>
      </c>
      <c r="J179" s="210">
        <v>20</v>
      </c>
      <c r="K179" s="256"/>
    </row>
    <row r="180" spans="2:11" s="1" customFormat="1" ht="15" customHeight="1">
      <c r="B180" s="233"/>
      <c r="C180" s="210" t="s">
        <v>50</v>
      </c>
      <c r="D180" s="210"/>
      <c r="E180" s="210"/>
      <c r="F180" s="231" t="s">
        <v>456</v>
      </c>
      <c r="G180" s="210"/>
      <c r="H180" s="210" t="s">
        <v>529</v>
      </c>
      <c r="I180" s="210" t="s">
        <v>458</v>
      </c>
      <c r="J180" s="210">
        <v>255</v>
      </c>
      <c r="K180" s="256"/>
    </row>
    <row r="181" spans="2:11" s="1" customFormat="1" ht="15" customHeight="1">
      <c r="B181" s="233"/>
      <c r="C181" s="210" t="s">
        <v>102</v>
      </c>
      <c r="D181" s="210"/>
      <c r="E181" s="210"/>
      <c r="F181" s="231" t="s">
        <v>456</v>
      </c>
      <c r="G181" s="210"/>
      <c r="H181" s="210" t="s">
        <v>420</v>
      </c>
      <c r="I181" s="210" t="s">
        <v>458</v>
      </c>
      <c r="J181" s="210">
        <v>10</v>
      </c>
      <c r="K181" s="256"/>
    </row>
    <row r="182" spans="2:11" s="1" customFormat="1" ht="15" customHeight="1">
      <c r="B182" s="233"/>
      <c r="C182" s="210" t="s">
        <v>103</v>
      </c>
      <c r="D182" s="210"/>
      <c r="E182" s="210"/>
      <c r="F182" s="231" t="s">
        <v>456</v>
      </c>
      <c r="G182" s="210"/>
      <c r="H182" s="210" t="s">
        <v>530</v>
      </c>
      <c r="I182" s="210" t="s">
        <v>491</v>
      </c>
      <c r="J182" s="210"/>
      <c r="K182" s="256"/>
    </row>
    <row r="183" spans="2:11" s="1" customFormat="1" ht="15" customHeight="1">
      <c r="B183" s="233"/>
      <c r="C183" s="210" t="s">
        <v>531</v>
      </c>
      <c r="D183" s="210"/>
      <c r="E183" s="210"/>
      <c r="F183" s="231" t="s">
        <v>456</v>
      </c>
      <c r="G183" s="210"/>
      <c r="H183" s="210" t="s">
        <v>532</v>
      </c>
      <c r="I183" s="210" t="s">
        <v>491</v>
      </c>
      <c r="J183" s="210"/>
      <c r="K183" s="256"/>
    </row>
    <row r="184" spans="2:11" s="1" customFormat="1" ht="15" customHeight="1">
      <c r="B184" s="233"/>
      <c r="C184" s="210" t="s">
        <v>520</v>
      </c>
      <c r="D184" s="210"/>
      <c r="E184" s="210"/>
      <c r="F184" s="231" t="s">
        <v>456</v>
      </c>
      <c r="G184" s="210"/>
      <c r="H184" s="210" t="s">
        <v>533</v>
      </c>
      <c r="I184" s="210" t="s">
        <v>491</v>
      </c>
      <c r="J184" s="210"/>
      <c r="K184" s="256"/>
    </row>
    <row r="185" spans="2:11" s="1" customFormat="1" ht="15" customHeight="1">
      <c r="B185" s="233"/>
      <c r="C185" s="210" t="s">
        <v>105</v>
      </c>
      <c r="D185" s="210"/>
      <c r="E185" s="210"/>
      <c r="F185" s="231" t="s">
        <v>462</v>
      </c>
      <c r="G185" s="210"/>
      <c r="H185" s="210" t="s">
        <v>534</v>
      </c>
      <c r="I185" s="210" t="s">
        <v>458</v>
      </c>
      <c r="J185" s="210">
        <v>50</v>
      </c>
      <c r="K185" s="256"/>
    </row>
    <row r="186" spans="2:11" s="1" customFormat="1" ht="15" customHeight="1">
      <c r="B186" s="233"/>
      <c r="C186" s="210" t="s">
        <v>535</v>
      </c>
      <c r="D186" s="210"/>
      <c r="E186" s="210"/>
      <c r="F186" s="231" t="s">
        <v>462</v>
      </c>
      <c r="G186" s="210"/>
      <c r="H186" s="210" t="s">
        <v>536</v>
      </c>
      <c r="I186" s="210" t="s">
        <v>537</v>
      </c>
      <c r="J186" s="210"/>
      <c r="K186" s="256"/>
    </row>
    <row r="187" spans="2:11" s="1" customFormat="1" ht="15" customHeight="1">
      <c r="B187" s="233"/>
      <c r="C187" s="210" t="s">
        <v>538</v>
      </c>
      <c r="D187" s="210"/>
      <c r="E187" s="210"/>
      <c r="F187" s="231" t="s">
        <v>462</v>
      </c>
      <c r="G187" s="210"/>
      <c r="H187" s="210" t="s">
        <v>539</v>
      </c>
      <c r="I187" s="210" t="s">
        <v>537</v>
      </c>
      <c r="J187" s="210"/>
      <c r="K187" s="256"/>
    </row>
    <row r="188" spans="2:11" s="1" customFormat="1" ht="15" customHeight="1">
      <c r="B188" s="233"/>
      <c r="C188" s="210" t="s">
        <v>540</v>
      </c>
      <c r="D188" s="210"/>
      <c r="E188" s="210"/>
      <c r="F188" s="231" t="s">
        <v>462</v>
      </c>
      <c r="G188" s="210"/>
      <c r="H188" s="210" t="s">
        <v>541</v>
      </c>
      <c r="I188" s="210" t="s">
        <v>537</v>
      </c>
      <c r="J188" s="210"/>
      <c r="K188" s="256"/>
    </row>
    <row r="189" spans="2:11" s="1" customFormat="1" ht="15" customHeight="1">
      <c r="B189" s="233"/>
      <c r="C189" s="269" t="s">
        <v>542</v>
      </c>
      <c r="D189" s="210"/>
      <c r="E189" s="210"/>
      <c r="F189" s="231" t="s">
        <v>462</v>
      </c>
      <c r="G189" s="210"/>
      <c r="H189" s="210" t="s">
        <v>543</v>
      </c>
      <c r="I189" s="210" t="s">
        <v>544</v>
      </c>
      <c r="J189" s="270" t="s">
        <v>545</v>
      </c>
      <c r="K189" s="256"/>
    </row>
    <row r="190" spans="2:11" s="1" customFormat="1" ht="15" customHeight="1">
      <c r="B190" s="233"/>
      <c r="C190" s="269" t="s">
        <v>38</v>
      </c>
      <c r="D190" s="210"/>
      <c r="E190" s="210"/>
      <c r="F190" s="231" t="s">
        <v>456</v>
      </c>
      <c r="G190" s="210"/>
      <c r="H190" s="207" t="s">
        <v>546</v>
      </c>
      <c r="I190" s="210" t="s">
        <v>547</v>
      </c>
      <c r="J190" s="210"/>
      <c r="K190" s="256"/>
    </row>
    <row r="191" spans="2:11" s="1" customFormat="1" ht="15" customHeight="1">
      <c r="B191" s="233"/>
      <c r="C191" s="269" t="s">
        <v>548</v>
      </c>
      <c r="D191" s="210"/>
      <c r="E191" s="210"/>
      <c r="F191" s="231" t="s">
        <v>456</v>
      </c>
      <c r="G191" s="210"/>
      <c r="H191" s="210" t="s">
        <v>549</v>
      </c>
      <c r="I191" s="210" t="s">
        <v>491</v>
      </c>
      <c r="J191" s="210"/>
      <c r="K191" s="256"/>
    </row>
    <row r="192" spans="2:11" s="1" customFormat="1" ht="15" customHeight="1">
      <c r="B192" s="233"/>
      <c r="C192" s="269" t="s">
        <v>550</v>
      </c>
      <c r="D192" s="210"/>
      <c r="E192" s="210"/>
      <c r="F192" s="231" t="s">
        <v>456</v>
      </c>
      <c r="G192" s="210"/>
      <c r="H192" s="210" t="s">
        <v>551</v>
      </c>
      <c r="I192" s="210" t="s">
        <v>491</v>
      </c>
      <c r="J192" s="210"/>
      <c r="K192" s="256"/>
    </row>
    <row r="193" spans="2:11" s="1" customFormat="1" ht="15" customHeight="1">
      <c r="B193" s="233"/>
      <c r="C193" s="269" t="s">
        <v>552</v>
      </c>
      <c r="D193" s="210"/>
      <c r="E193" s="210"/>
      <c r="F193" s="231" t="s">
        <v>462</v>
      </c>
      <c r="G193" s="210"/>
      <c r="H193" s="210" t="s">
        <v>553</v>
      </c>
      <c r="I193" s="210" t="s">
        <v>491</v>
      </c>
      <c r="J193" s="210"/>
      <c r="K193" s="256"/>
    </row>
    <row r="194" spans="2:11" s="1" customFormat="1" ht="15" customHeight="1">
      <c r="B194" s="262"/>
      <c r="C194" s="271"/>
      <c r="D194" s="242"/>
      <c r="E194" s="242"/>
      <c r="F194" s="242"/>
      <c r="G194" s="242"/>
      <c r="H194" s="242"/>
      <c r="I194" s="242"/>
      <c r="J194" s="242"/>
      <c r="K194" s="263"/>
    </row>
    <row r="195" spans="2:11" s="1" customFormat="1" ht="18.75" customHeight="1">
      <c r="B195" s="244"/>
      <c r="C195" s="254"/>
      <c r="D195" s="254"/>
      <c r="E195" s="254"/>
      <c r="F195" s="264"/>
      <c r="G195" s="254"/>
      <c r="H195" s="254"/>
      <c r="I195" s="254"/>
      <c r="J195" s="254"/>
      <c r="K195" s="244"/>
    </row>
    <row r="196" spans="2:11" s="1" customFormat="1" ht="18.75" customHeight="1">
      <c r="B196" s="244"/>
      <c r="C196" s="254"/>
      <c r="D196" s="254"/>
      <c r="E196" s="254"/>
      <c r="F196" s="264"/>
      <c r="G196" s="254"/>
      <c r="H196" s="254"/>
      <c r="I196" s="254"/>
      <c r="J196" s="254"/>
      <c r="K196" s="244"/>
    </row>
    <row r="197" spans="2:11" s="1" customFormat="1" ht="18.75" customHeight="1">
      <c r="B197" s="217"/>
      <c r="C197" s="217"/>
      <c r="D197" s="217"/>
      <c r="E197" s="217"/>
      <c r="F197" s="217"/>
      <c r="G197" s="217"/>
      <c r="H197" s="217"/>
      <c r="I197" s="217"/>
      <c r="J197" s="217"/>
      <c r="K197" s="217"/>
    </row>
    <row r="198" spans="2:11" s="1" customFormat="1" ht="13.5">
      <c r="B198" s="199"/>
      <c r="C198" s="200"/>
      <c r="D198" s="200"/>
      <c r="E198" s="200"/>
      <c r="F198" s="200"/>
      <c r="G198" s="200"/>
      <c r="H198" s="200"/>
      <c r="I198" s="200"/>
      <c r="J198" s="200"/>
      <c r="K198" s="201"/>
    </row>
    <row r="199" spans="2:11" s="1" customFormat="1" ht="21">
      <c r="B199" s="202"/>
      <c r="C199" s="342" t="s">
        <v>554</v>
      </c>
      <c r="D199" s="342"/>
      <c r="E199" s="342"/>
      <c r="F199" s="342"/>
      <c r="G199" s="342"/>
      <c r="H199" s="342"/>
      <c r="I199" s="342"/>
      <c r="J199" s="342"/>
      <c r="K199" s="203"/>
    </row>
    <row r="200" spans="2:11" s="1" customFormat="1" ht="25.5" customHeight="1">
      <c r="B200" s="202"/>
      <c r="C200" s="272" t="s">
        <v>555</v>
      </c>
      <c r="D200" s="272"/>
      <c r="E200" s="272"/>
      <c r="F200" s="272" t="s">
        <v>556</v>
      </c>
      <c r="G200" s="273"/>
      <c r="H200" s="343" t="s">
        <v>557</v>
      </c>
      <c r="I200" s="343"/>
      <c r="J200" s="343"/>
      <c r="K200" s="203"/>
    </row>
    <row r="201" spans="2:11" s="1" customFormat="1" ht="5.25" customHeight="1">
      <c r="B201" s="233"/>
      <c r="C201" s="228"/>
      <c r="D201" s="228"/>
      <c r="E201" s="228"/>
      <c r="F201" s="228"/>
      <c r="G201" s="254"/>
      <c r="H201" s="228"/>
      <c r="I201" s="228"/>
      <c r="J201" s="228"/>
      <c r="K201" s="256"/>
    </row>
    <row r="202" spans="2:11" s="1" customFormat="1" ht="15" customHeight="1">
      <c r="B202" s="233"/>
      <c r="C202" s="210" t="s">
        <v>547</v>
      </c>
      <c r="D202" s="210"/>
      <c r="E202" s="210"/>
      <c r="F202" s="231" t="s">
        <v>39</v>
      </c>
      <c r="G202" s="210"/>
      <c r="H202" s="344" t="s">
        <v>558</v>
      </c>
      <c r="I202" s="344"/>
      <c r="J202" s="344"/>
      <c r="K202" s="256"/>
    </row>
    <row r="203" spans="2:11" s="1" customFormat="1" ht="15" customHeight="1">
      <c r="B203" s="233"/>
      <c r="C203" s="210"/>
      <c r="D203" s="210"/>
      <c r="E203" s="210"/>
      <c r="F203" s="231" t="s">
        <v>40</v>
      </c>
      <c r="G203" s="210"/>
      <c r="H203" s="344" t="s">
        <v>559</v>
      </c>
      <c r="I203" s="344"/>
      <c r="J203" s="344"/>
      <c r="K203" s="256"/>
    </row>
    <row r="204" spans="2:11" s="1" customFormat="1" ht="15" customHeight="1">
      <c r="B204" s="233"/>
      <c r="C204" s="210"/>
      <c r="D204" s="210"/>
      <c r="E204" s="210"/>
      <c r="F204" s="231" t="s">
        <v>43</v>
      </c>
      <c r="G204" s="210"/>
      <c r="H204" s="344" t="s">
        <v>560</v>
      </c>
      <c r="I204" s="344"/>
      <c r="J204" s="344"/>
      <c r="K204" s="256"/>
    </row>
    <row r="205" spans="2:11" s="1" customFormat="1" ht="15" customHeight="1">
      <c r="B205" s="233"/>
      <c r="C205" s="210"/>
      <c r="D205" s="210"/>
      <c r="E205" s="210"/>
      <c r="F205" s="231" t="s">
        <v>41</v>
      </c>
      <c r="G205" s="210"/>
      <c r="H205" s="344" t="s">
        <v>561</v>
      </c>
      <c r="I205" s="344"/>
      <c r="J205" s="344"/>
      <c r="K205" s="256"/>
    </row>
    <row r="206" spans="2:11" s="1" customFormat="1" ht="15" customHeight="1">
      <c r="B206" s="233"/>
      <c r="C206" s="210"/>
      <c r="D206" s="210"/>
      <c r="E206" s="210"/>
      <c r="F206" s="231" t="s">
        <v>42</v>
      </c>
      <c r="G206" s="210"/>
      <c r="H206" s="344" t="s">
        <v>562</v>
      </c>
      <c r="I206" s="344"/>
      <c r="J206" s="344"/>
      <c r="K206" s="256"/>
    </row>
    <row r="207" spans="2:11" s="1" customFormat="1" ht="15" customHeight="1">
      <c r="B207" s="233"/>
      <c r="C207" s="210"/>
      <c r="D207" s="210"/>
      <c r="E207" s="210"/>
      <c r="F207" s="231"/>
      <c r="G207" s="210"/>
      <c r="H207" s="210"/>
      <c r="I207" s="210"/>
      <c r="J207" s="210"/>
      <c r="K207" s="256"/>
    </row>
    <row r="208" spans="2:11" s="1" customFormat="1" ht="15" customHeight="1">
      <c r="B208" s="233"/>
      <c r="C208" s="210" t="s">
        <v>503</v>
      </c>
      <c r="D208" s="210"/>
      <c r="E208" s="210"/>
      <c r="F208" s="231" t="s">
        <v>74</v>
      </c>
      <c r="G208" s="210"/>
      <c r="H208" s="344" t="s">
        <v>563</v>
      </c>
      <c r="I208" s="344"/>
      <c r="J208" s="344"/>
      <c r="K208" s="256"/>
    </row>
    <row r="209" spans="2:11" s="1" customFormat="1" ht="15" customHeight="1">
      <c r="B209" s="233"/>
      <c r="C209" s="210"/>
      <c r="D209" s="210"/>
      <c r="E209" s="210"/>
      <c r="F209" s="231" t="s">
        <v>398</v>
      </c>
      <c r="G209" s="210"/>
      <c r="H209" s="344" t="s">
        <v>399</v>
      </c>
      <c r="I209" s="344"/>
      <c r="J209" s="344"/>
      <c r="K209" s="256"/>
    </row>
    <row r="210" spans="2:11" s="1" customFormat="1" ht="15" customHeight="1">
      <c r="B210" s="233"/>
      <c r="C210" s="210"/>
      <c r="D210" s="210"/>
      <c r="E210" s="210"/>
      <c r="F210" s="231" t="s">
        <v>396</v>
      </c>
      <c r="G210" s="210"/>
      <c r="H210" s="344" t="s">
        <v>564</v>
      </c>
      <c r="I210" s="344"/>
      <c r="J210" s="344"/>
      <c r="K210" s="256"/>
    </row>
    <row r="211" spans="2:11" s="1" customFormat="1" ht="15" customHeight="1">
      <c r="B211" s="274"/>
      <c r="C211" s="210"/>
      <c r="D211" s="210"/>
      <c r="E211" s="210"/>
      <c r="F211" s="231" t="s">
        <v>400</v>
      </c>
      <c r="G211" s="269"/>
      <c r="H211" s="345" t="s">
        <v>401</v>
      </c>
      <c r="I211" s="345"/>
      <c r="J211" s="345"/>
      <c r="K211" s="275"/>
    </row>
    <row r="212" spans="2:11" s="1" customFormat="1" ht="15" customHeight="1">
      <c r="B212" s="274"/>
      <c r="C212" s="210"/>
      <c r="D212" s="210"/>
      <c r="E212" s="210"/>
      <c r="F212" s="231" t="s">
        <v>402</v>
      </c>
      <c r="G212" s="269"/>
      <c r="H212" s="345" t="s">
        <v>565</v>
      </c>
      <c r="I212" s="345"/>
      <c r="J212" s="345"/>
      <c r="K212" s="275"/>
    </row>
    <row r="213" spans="2:11" s="1" customFormat="1" ht="15" customHeight="1">
      <c r="B213" s="274"/>
      <c r="C213" s="210"/>
      <c r="D213" s="210"/>
      <c r="E213" s="210"/>
      <c r="F213" s="231"/>
      <c r="G213" s="269"/>
      <c r="H213" s="260"/>
      <c r="I213" s="260"/>
      <c r="J213" s="260"/>
      <c r="K213" s="275"/>
    </row>
    <row r="214" spans="2:11" s="1" customFormat="1" ht="15" customHeight="1">
      <c r="B214" s="274"/>
      <c r="C214" s="210" t="s">
        <v>527</v>
      </c>
      <c r="D214" s="210"/>
      <c r="E214" s="210"/>
      <c r="F214" s="231">
        <v>1</v>
      </c>
      <c r="G214" s="269"/>
      <c r="H214" s="345" t="s">
        <v>566</v>
      </c>
      <c r="I214" s="345"/>
      <c r="J214" s="345"/>
      <c r="K214" s="275"/>
    </row>
    <row r="215" spans="2:11" s="1" customFormat="1" ht="15" customHeight="1">
      <c r="B215" s="274"/>
      <c r="C215" s="210"/>
      <c r="D215" s="210"/>
      <c r="E215" s="210"/>
      <c r="F215" s="231">
        <v>2</v>
      </c>
      <c r="G215" s="269"/>
      <c r="H215" s="345" t="s">
        <v>567</v>
      </c>
      <c r="I215" s="345"/>
      <c r="J215" s="345"/>
      <c r="K215" s="275"/>
    </row>
    <row r="216" spans="2:11" s="1" customFormat="1" ht="15" customHeight="1">
      <c r="B216" s="274"/>
      <c r="C216" s="210"/>
      <c r="D216" s="210"/>
      <c r="E216" s="210"/>
      <c r="F216" s="231">
        <v>3</v>
      </c>
      <c r="G216" s="269"/>
      <c r="H216" s="345" t="s">
        <v>568</v>
      </c>
      <c r="I216" s="345"/>
      <c r="J216" s="345"/>
      <c r="K216" s="275"/>
    </row>
    <row r="217" spans="2:11" s="1" customFormat="1" ht="15" customHeight="1">
      <c r="B217" s="274"/>
      <c r="C217" s="210"/>
      <c r="D217" s="210"/>
      <c r="E217" s="210"/>
      <c r="F217" s="231">
        <v>4</v>
      </c>
      <c r="G217" s="269"/>
      <c r="H217" s="345" t="s">
        <v>569</v>
      </c>
      <c r="I217" s="345"/>
      <c r="J217" s="345"/>
      <c r="K217" s="275"/>
    </row>
    <row r="218" spans="2:11" s="1" customFormat="1" ht="12.75" customHeight="1">
      <c r="B218" s="276"/>
      <c r="C218" s="277"/>
      <c r="D218" s="277"/>
      <c r="E218" s="277"/>
      <c r="F218" s="277"/>
      <c r="G218" s="277"/>
      <c r="H218" s="277"/>
      <c r="I218" s="277"/>
      <c r="J218" s="277"/>
      <c r="K218" s="27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Objekt2 - Zakazka</vt:lpstr>
      <vt:lpstr>Pokyny pro vyplnění</vt:lpstr>
      <vt:lpstr>'Objekt2 - Zakazka'!Názvy_tisku</vt:lpstr>
      <vt:lpstr>'Rekapitulace stavby'!Názvy_tisku</vt:lpstr>
      <vt:lpstr>'Objekt2 - Zakazka'!Oblast_tisku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Pudivítr, Josef</dc:creator>
  <cp:lastModifiedBy>Pudivítr, Josef</cp:lastModifiedBy>
  <dcterms:created xsi:type="dcterms:W3CDTF">2021-08-30T13:50:14Z</dcterms:created>
  <dcterms:modified xsi:type="dcterms:W3CDTF">2021-08-31T08:20:37Z</dcterms:modified>
</cp:coreProperties>
</file>