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2240"/>
  </bookViews>
  <sheets>
    <sheet name="Rekapitulace stavby" sheetId="1" r:id="rId1"/>
    <sheet name="Objekt2 - Zakazka" sheetId="2" r:id="rId2"/>
  </sheets>
  <definedNames>
    <definedName name="_xlnm._FilterDatabase" localSheetId="1" hidden="1">'Objekt2 - Zakazka'!$C$131:$K$213</definedName>
    <definedName name="_xlnm.Print_Titles" localSheetId="1">'Objekt2 - Zakazka'!$131:$131</definedName>
    <definedName name="_xlnm.Print_Titles" localSheetId="0">'Rekapitulace stavby'!$92:$92</definedName>
    <definedName name="_xlnm.Print_Area" localSheetId="1">'Objekt2 - Zakazka'!$C$4:$J$76,'Objekt2 - Zakazka'!$C$82:$J$113,'Objekt2 - Zakazka'!$C$119:$J$213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E7" i="2" l="1"/>
  <c r="J135" i="2" l="1"/>
  <c r="T134" i="2"/>
  <c r="R134" i="2"/>
  <c r="P134" i="2"/>
  <c r="BK134" i="2"/>
  <c r="J134" i="2" s="1"/>
  <c r="J98" i="2" s="1"/>
  <c r="J133" i="2"/>
  <c r="J97" i="2" s="1"/>
  <c r="J37" i="2"/>
  <c r="J36" i="2"/>
  <c r="AY95" i="1"/>
  <c r="J35" i="2"/>
  <c r="AX95" i="1"/>
  <c r="BI213" i="2"/>
  <c r="BH213" i="2"/>
  <c r="BG213" i="2"/>
  <c r="BF213" i="2"/>
  <c r="T213" i="2"/>
  <c r="T212" i="2" s="1"/>
  <c r="R213" i="2"/>
  <c r="R212" i="2" s="1"/>
  <c r="P213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T191" i="2" s="1"/>
  <c r="R192" i="2"/>
  <c r="R191" i="2" s="1"/>
  <c r="P192" i="2"/>
  <c r="P191" i="2" s="1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J99" i="2"/>
  <c r="J128" i="2"/>
  <c r="F128" i="2"/>
  <c r="F126" i="2"/>
  <c r="E124" i="2"/>
  <c r="J91" i="2"/>
  <c r="F91" i="2"/>
  <c r="F89" i="2"/>
  <c r="E87" i="2"/>
  <c r="J24" i="2"/>
  <c r="E24" i="2"/>
  <c r="J129" i="2" s="1"/>
  <c r="J23" i="2"/>
  <c r="J18" i="2"/>
  <c r="E18" i="2"/>
  <c r="F129" i="2" s="1"/>
  <c r="J17" i="2"/>
  <c r="J12" i="2"/>
  <c r="J126" i="2" s="1"/>
  <c r="E85" i="2"/>
  <c r="L90" i="1"/>
  <c r="AM90" i="1"/>
  <c r="AM89" i="1"/>
  <c r="L89" i="1"/>
  <c r="AM87" i="1"/>
  <c r="L87" i="1"/>
  <c r="L85" i="1"/>
  <c r="L84" i="1"/>
  <c r="J210" i="2"/>
  <c r="BK201" i="2"/>
  <c r="J187" i="2"/>
  <c r="BK146" i="2"/>
  <c r="J206" i="2"/>
  <c r="BK188" i="2"/>
  <c r="J171" i="2"/>
  <c r="BK184" i="2"/>
  <c r="BK167" i="2"/>
  <c r="J161" i="2"/>
  <c r="BK171" i="2"/>
  <c r="BK137" i="2"/>
  <c r="J211" i="2"/>
  <c r="J197" i="2"/>
  <c r="BK179" i="2"/>
  <c r="BK153" i="2"/>
  <c r="BK197" i="2"/>
  <c r="J184" i="2"/>
  <c r="BK166" i="2"/>
  <c r="BK192" i="2"/>
  <c r="BK176" i="2"/>
  <c r="J148" i="2"/>
  <c r="AS94" i="1"/>
  <c r="J153" i="2"/>
  <c r="BK139" i="2"/>
  <c r="BK206" i="2"/>
  <c r="J198" i="2"/>
  <c r="J194" i="2"/>
  <c r="J176" i="2"/>
  <c r="BK211" i="2"/>
  <c r="J201" i="2"/>
  <c r="J177" i="2"/>
  <c r="J146" i="2"/>
  <c r="BK142" i="2"/>
  <c r="BK174" i="2"/>
  <c r="BK177" i="2"/>
  <c r="J166" i="2"/>
  <c r="J140" i="2"/>
  <c r="BK202" i="2"/>
  <c r="BK194" i="2"/>
  <c r="BK168" i="2"/>
  <c r="BK213" i="2"/>
  <c r="J207" i="2"/>
  <c r="J195" i="2"/>
  <c r="J159" i="2"/>
  <c r="J143" i="2"/>
  <c r="BK181" i="2"/>
  <c r="BK150" i="2"/>
  <c r="J154" i="2"/>
  <c r="J168" i="2"/>
  <c r="BK159" i="2"/>
  <c r="BK204" i="2"/>
  <c r="J190" i="2"/>
  <c r="J167" i="2"/>
  <c r="J208" i="2"/>
  <c r="J196" i="2"/>
  <c r="BK149" i="2"/>
  <c r="J188" i="2"/>
  <c r="BK172" i="2"/>
  <c r="J174" i="2"/>
  <c r="J150" i="2"/>
  <c r="BK161" i="2"/>
  <c r="BK140" i="2"/>
  <c r="J213" i="2"/>
  <c r="J202" i="2"/>
  <c r="BK195" i="2"/>
  <c r="BK170" i="2"/>
  <c r="BK210" i="2"/>
  <c r="BK200" i="2"/>
  <c r="J186" i="2"/>
  <c r="J172" i="2"/>
  <c r="J145" i="2"/>
  <c r="BK186" i="2"/>
  <c r="BK164" i="2"/>
  <c r="J170" i="2"/>
  <c r="BK156" i="2"/>
  <c r="BK145" i="2"/>
  <c r="BK205" i="2"/>
  <c r="BK196" i="2"/>
  <c r="J181" i="2"/>
  <c r="J137" i="2"/>
  <c r="J204" i="2"/>
  <c r="J192" i="2"/>
  <c r="J156" i="2"/>
  <c r="BK190" i="2"/>
  <c r="BK187" i="2"/>
  <c r="J205" i="2"/>
  <c r="J164" i="2"/>
  <c r="BK207" i="2"/>
  <c r="J200" i="2"/>
  <c r="J182" i="2"/>
  <c r="J149" i="2"/>
  <c r="BK208" i="2"/>
  <c r="BK198" i="2"/>
  <c r="BK182" i="2"/>
  <c r="BK148" i="2"/>
  <c r="J139" i="2"/>
  <c r="J179" i="2"/>
  <c r="BK143" i="2"/>
  <c r="J142" i="2"/>
  <c r="BK154" i="2"/>
  <c r="T136" i="2" l="1"/>
  <c r="T163" i="2"/>
  <c r="R173" i="2"/>
  <c r="BK136" i="2"/>
  <c r="J136" i="2"/>
  <c r="J100" i="2" s="1"/>
  <c r="P152" i="2"/>
  <c r="BK163" i="2"/>
  <c r="J163" i="2" s="1"/>
  <c r="J103" i="2" s="1"/>
  <c r="R169" i="2"/>
  <c r="BK193" i="2"/>
  <c r="J193" i="2" s="1"/>
  <c r="J108" i="2" s="1"/>
  <c r="BK199" i="2"/>
  <c r="J199" i="2" s="1"/>
  <c r="J109" i="2" s="1"/>
  <c r="P203" i="2"/>
  <c r="R136" i="2"/>
  <c r="P158" i="2"/>
  <c r="BK169" i="2"/>
  <c r="J169" i="2"/>
  <c r="J104" i="2" s="1"/>
  <c r="BK178" i="2"/>
  <c r="J178" i="2" s="1"/>
  <c r="J106" i="2" s="1"/>
  <c r="T193" i="2"/>
  <c r="R203" i="2"/>
  <c r="T152" i="2"/>
  <c r="T158" i="2"/>
  <c r="P173" i="2"/>
  <c r="T178" i="2"/>
  <c r="R193" i="2"/>
  <c r="R199" i="2"/>
  <c r="P209" i="2"/>
  <c r="P136" i="2"/>
  <c r="BK158" i="2"/>
  <c r="J158" i="2" s="1"/>
  <c r="J102" i="2" s="1"/>
  <c r="P163" i="2"/>
  <c r="P169" i="2"/>
  <c r="P178" i="2"/>
  <c r="P193" i="2"/>
  <c r="P199" i="2"/>
  <c r="T203" i="2"/>
  <c r="BK209" i="2"/>
  <c r="J209" i="2" s="1"/>
  <c r="J111" i="2" s="1"/>
  <c r="BK152" i="2"/>
  <c r="J152" i="2"/>
  <c r="J101" i="2"/>
  <c r="R158" i="2"/>
  <c r="T169" i="2"/>
  <c r="R178" i="2"/>
  <c r="T199" i="2"/>
  <c r="R209" i="2"/>
  <c r="R152" i="2"/>
  <c r="R163" i="2"/>
  <c r="BK173" i="2"/>
  <c r="J173" i="2" s="1"/>
  <c r="J105" i="2" s="1"/>
  <c r="T173" i="2"/>
  <c r="BK203" i="2"/>
  <c r="J203" i="2" s="1"/>
  <c r="J110" i="2" s="1"/>
  <c r="T209" i="2"/>
  <c r="BK191" i="2"/>
  <c r="J191" i="2" s="1"/>
  <c r="J107" i="2" s="1"/>
  <c r="BK212" i="2"/>
  <c r="J212" i="2" s="1"/>
  <c r="J112" i="2" s="1"/>
  <c r="J92" i="2"/>
  <c r="F92" i="2"/>
  <c r="BE137" i="2"/>
  <c r="BE143" i="2"/>
  <c r="BE153" i="2"/>
  <c r="BE168" i="2"/>
  <c r="J89" i="2"/>
  <c r="E122" i="2"/>
  <c r="BE146" i="2"/>
  <c r="BE159" i="2"/>
  <c r="BE167" i="2"/>
  <c r="BE170" i="2"/>
  <c r="BE139" i="2"/>
  <c r="BE149" i="2"/>
  <c r="BE156" i="2"/>
  <c r="BE174" i="2"/>
  <c r="BE176" i="2"/>
  <c r="BE181" i="2"/>
  <c r="BE187" i="2"/>
  <c r="BE190" i="2"/>
  <c r="BE142" i="2"/>
  <c r="BE161" i="2"/>
  <c r="BE140" i="2"/>
  <c r="BE154" i="2"/>
  <c r="BE177" i="2"/>
  <c r="BE179" i="2"/>
  <c r="BE182" i="2"/>
  <c r="BE184" i="2"/>
  <c r="BE186" i="2"/>
  <c r="BE194" i="2"/>
  <c r="BE200" i="2"/>
  <c r="BE201" i="2"/>
  <c r="BE202" i="2"/>
  <c r="BE206" i="2"/>
  <c r="BE207" i="2"/>
  <c r="BE210" i="2"/>
  <c r="BE211" i="2"/>
  <c r="BE213" i="2"/>
  <c r="BE145" i="2"/>
  <c r="BE148" i="2"/>
  <c r="BE150" i="2"/>
  <c r="BE164" i="2"/>
  <c r="BE166" i="2"/>
  <c r="BE171" i="2"/>
  <c r="BE172" i="2"/>
  <c r="BE188" i="2"/>
  <c r="BE192" i="2"/>
  <c r="BE195" i="2"/>
  <c r="BE196" i="2"/>
  <c r="BE197" i="2"/>
  <c r="BE198" i="2"/>
  <c r="BE204" i="2"/>
  <c r="BE205" i="2"/>
  <c r="BE208" i="2"/>
  <c r="J34" i="2"/>
  <c r="AW95" i="1" s="1"/>
  <c r="F36" i="2"/>
  <c r="BC95" i="1" s="1"/>
  <c r="BC94" i="1" s="1"/>
  <c r="AY94" i="1" s="1"/>
  <c r="F37" i="2"/>
  <c r="BD95" i="1" s="1"/>
  <c r="BD94" i="1" s="1"/>
  <c r="W33" i="1" s="1"/>
  <c r="F35" i="2"/>
  <c r="BB95" i="1" s="1"/>
  <c r="BB94" i="1" s="1"/>
  <c r="W31" i="1" s="1"/>
  <c r="F34" i="2"/>
  <c r="BA95" i="1" s="1"/>
  <c r="BA94" i="1" s="1"/>
  <c r="W30" i="1" s="1"/>
  <c r="P132" i="2" l="1"/>
  <c r="AU95" i="1" s="1"/>
  <c r="AU94" i="1" s="1"/>
  <c r="R132" i="2"/>
  <c r="T132" i="2"/>
  <c r="BK132" i="2"/>
  <c r="J132" i="2" s="1"/>
  <c r="J96" i="2" s="1"/>
  <c r="F33" i="2"/>
  <c r="AZ95" i="1" s="1"/>
  <c r="AZ94" i="1" s="1"/>
  <c r="W29" i="1" s="1"/>
  <c r="AW94" i="1"/>
  <c r="AK30" i="1" s="1"/>
  <c r="W32" i="1"/>
  <c r="AX94" i="1"/>
  <c r="J33" i="2"/>
  <c r="AV95" i="1" s="1"/>
  <c r="AT95" i="1" s="1"/>
  <c r="J30" i="2" l="1"/>
  <c r="AG95" i="1" s="1"/>
  <c r="AG94" i="1" s="1"/>
  <c r="AK26" i="1" s="1"/>
  <c r="AV94" i="1"/>
  <c r="AK29" i="1" s="1"/>
  <c r="AK35" i="1" l="1"/>
  <c r="J39" i="2"/>
  <c r="AN95" i="1"/>
  <c r="AT94" i="1"/>
  <c r="AN94" i="1" l="1"/>
</calcChain>
</file>

<file path=xl/sharedStrings.xml><?xml version="1.0" encoding="utf-8"?>
<sst xmlns="http://schemas.openxmlformats.org/spreadsheetml/2006/main" count="1136" uniqueCount="327">
  <si>
    <t>Export Komplet</t>
  </si>
  <si>
    <t/>
  </si>
  <si>
    <t>2.0</t>
  </si>
  <si>
    <t>ZAMOK</t>
  </si>
  <si>
    <t>False</t>
  </si>
  <si>
    <t>{664b03b8-06ff-4f40-ac9e-9f6f9d059629}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</si>
  <si>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</si>
  <si>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</si>
  <si>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</si>
  <si>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</si>
  <si>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</si>
  <si>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</si>
  <si>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</si>
  <si>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</si>
  <si>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</si>
  <si>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</si>
  <si>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</si>
  <si>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</si>
  <si>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</si>
  <si>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</si>
  <si>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</si>
  <si>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</si>
  <si>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</si>
  <si>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</si>
  <si>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</si>
  <si>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</si>
  <si>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</si>
  <si>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</si>
  <si>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</si>
  <si>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</si>
  <si>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</si>
  <si>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</si>
  <si>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</si>
  <si>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</si>
  <si>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</si>
  <si>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</si>
  <si>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</si>
  <si>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</si>
  <si>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</si>
  <si>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</si>
  <si>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</si>
  <si>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</si>
  <si>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</si>
  <si>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</si>
  <si>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</si>
  <si>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</si>
  <si>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</si>
  <si>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</si>
  <si>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</si>
  <si>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</si>
  <si>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</si>
  <si>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</si>
  <si>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</si>
  <si>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</si>
  <si>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</si>
  <si>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</si>
  <si>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</si>
  <si>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</si>
  <si>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</si>
  <si>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</si>
  <si>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</si>
  <si>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</si>
  <si>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</si>
  <si>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</si>
  <si>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</si>
  <si>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</si>
  <si>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</si>
  <si>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</si>
  <si>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</si>
  <si>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</si>
  <si>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</si>
  <si>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</si>
  <si>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</si>
  <si>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</si>
  <si>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</si>
  <si>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Objekt2</t>
  </si>
  <si>
    <t>Zakazka</t>
  </si>
  <si>
    <t>STA</t>
  </si>
  <si>
    <t>1</t>
  </si>
  <si>
    <t>{b33a1f2a-6740-4a2d-955b-c05bad44d560}</t>
  </si>
  <si>
    <t>2</t>
  </si>
  <si>
    <t>KRYCÍ LIST SOUPISU PRACÍ</t>
  </si>
  <si>
    <t>Objekt:</t>
  </si>
  <si>
    <t>Objekt2 - Zakazka</t>
  </si>
  <si>
    <t>Sokolov</t>
  </si>
  <si>
    <t>Město Sokolov</t>
  </si>
  <si>
    <t>Ing. Klícha Jan</t>
  </si>
  <si>
    <t>REKAPITULACE ČLENĚNÍ SOUPISU PRACÍ</t>
  </si>
  <si>
    <t>Kód dílu - Popis</t>
  </si>
  <si>
    <t>Cena celkem [CZK]</t>
  </si>
  <si>
    <t>Náklady ze soupisu prací</t>
  </si>
  <si>
    <t>-1</t>
  </si>
  <si>
    <t>Kód - Popis</t>
  </si>
  <si>
    <t xml:space="preserve">D1 - </t>
  </si>
  <si>
    <t xml:space="preserve">    D2 - SO 01: Stavební úpravy</t>
  </si>
  <si>
    <t>D3 - 001: Zemní práce</t>
  </si>
  <si>
    <t>D4 - 002: Základy</t>
  </si>
  <si>
    <t>D5 - 005: Komunikace</t>
  </si>
  <si>
    <t>D6 - 006: Úpravy povrchu</t>
  </si>
  <si>
    <t>D7 - 008: Trubní vedení</t>
  </si>
  <si>
    <t>D8 - 009: Ostatní konstrukce a práce</t>
  </si>
  <si>
    <t>D9 - 091: Bourání konstrukcí - demolice</t>
  </si>
  <si>
    <t>D10 - 099: Přesun hmot HSV</t>
  </si>
  <si>
    <t>D11 - 711: Izolace proti vodě</t>
  </si>
  <si>
    <t>D12 - 713: Izolace tepelné</t>
  </si>
  <si>
    <t>D13 - 721: Vnitřní kanalizace</t>
  </si>
  <si>
    <t>D14 - 767: Konstrukce zámečnické</t>
  </si>
  <si>
    <t>D15 - VRN: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</si>
  <si>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</si>
  <si>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</si>
  <si>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</si>
  <si>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</si>
  <si>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</si>
  <si>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</si>
  <si>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</si>
  <si>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</si>
  <si>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</si>
  <si>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</si>
  <si>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</si>
  <si>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</si>
  <si>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</si>
  <si>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</si>
  <si>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D1</t>
  </si>
  <si>
    <t>D2</t>
  </si>
  <si>
    <t>SO 01: Stavební úpravy</t>
  </si>
  <si>
    <t>D3</t>
  </si>
  <si>
    <t>001: Zemní práce</t>
  </si>
  <si>
    <t>K</t>
  </si>
  <si>
    <t>132201202</t>
  </si>
  <si>
    <t>Hloubení rýh š do 2000 mm v hornině tř. 3 objemu do 1000 m3</t>
  </si>
  <si>
    <t>m3</t>
  </si>
  <si>
    <t>4</t>
  </si>
  <si>
    <t>132201209</t>
  </si>
  <si>
    <t>Příplatek za lepivost k hloubení rýh š do 2000 mm v hornině tř. 3</t>
  </si>
  <si>
    <t>3</t>
  </si>
  <si>
    <t>161101101</t>
  </si>
  <si>
    <t>Svislé přemístění výkopku z horniny tř. 1 až 4 hl výkopu do 2,5 m</t>
  </si>
  <si>
    <t>6</t>
  </si>
  <si>
    <t>VV</t>
  </si>
  <si>
    <t>169,76*0,5</t>
  </si>
  <si>
    <t>162701105</t>
  </si>
  <si>
    <t>Vodorovné přemístění do 10000 m výkopku/sypaniny z horniny tř. 1 až 4</t>
  </si>
  <si>
    <t>8</t>
  </si>
  <si>
    <t>5</t>
  </si>
  <si>
    <t>162701109</t>
  </si>
  <si>
    <t>Příplatek k vodorovnému přemístění výkopku/sypaniny z horniny tř. 1 až 4 ZKD 1000 m přes 10000 m</t>
  </si>
  <si>
    <t>10</t>
  </si>
  <si>
    <t>169,76*15</t>
  </si>
  <si>
    <t>171201201</t>
  </si>
  <si>
    <t>Uložení sypaniny na skládky</t>
  </si>
  <si>
    <t>12</t>
  </si>
  <si>
    <t>7</t>
  </si>
  <si>
    <t>171201211</t>
  </si>
  <si>
    <t>Poplatek za uložení odpadu ze sypaniny na skládce (skládkovné)</t>
  </si>
  <si>
    <t>t</t>
  </si>
  <si>
    <t>14</t>
  </si>
  <si>
    <t>169,76*1,6</t>
  </si>
  <si>
    <t>174101101</t>
  </si>
  <si>
    <t>Zásyp jam, šachet rýh nebo kolem objektů sypaninou se zhutněním</t>
  </si>
  <si>
    <t>16</t>
  </si>
  <si>
    <t>9</t>
  </si>
  <si>
    <t>181102302</t>
  </si>
  <si>
    <t>Úprava pláně v zářezech se zhutněním</t>
  </si>
  <si>
    <t>m2</t>
  </si>
  <si>
    <t>18</t>
  </si>
  <si>
    <t>58331200</t>
  </si>
  <si>
    <t>Štěrkopísek netříděný zásypový materiál</t>
  </si>
  <si>
    <t>20</t>
  </si>
  <si>
    <t>169,76*1,8</t>
  </si>
  <si>
    <t>D4</t>
  </si>
  <si>
    <t>002: Základy</t>
  </si>
  <si>
    <t>212755214</t>
  </si>
  <si>
    <t>Trativody z drenážních trubek plastových flexibilních D 100 mm bez lože</t>
  </si>
  <si>
    <t>m</t>
  </si>
  <si>
    <t>22</t>
  </si>
  <si>
    <t>273311123</t>
  </si>
  <si>
    <t>Základové desky z betonu prostého C 8/10</t>
  </si>
  <si>
    <t>24</t>
  </si>
  <si>
    <t>275311126</t>
  </si>
  <si>
    <t>Základové patky a bloky z betonu prostého C 20/25</t>
  </si>
  <si>
    <t>26</t>
  </si>
  <si>
    <t>D5</t>
  </si>
  <si>
    <t>005: Komunikace</t>
  </si>
  <si>
    <t>113106123</t>
  </si>
  <si>
    <t>Rozebrání dlažeb komunikací pro pěší ze zámkových dlaždic</t>
  </si>
  <si>
    <t>28</t>
  </si>
  <si>
    <t>596211121</t>
  </si>
  <si>
    <t>Kladení zámkové dlažby komunikací pro pěší tl 60 mm skupiny B pl do 100 m2</t>
  </si>
  <si>
    <t>30</t>
  </si>
  <si>
    <t>D6</t>
  </si>
  <si>
    <t>006: Úpravy povrchu</t>
  </si>
  <si>
    <t>61247601R</t>
  </si>
  <si>
    <t>Vnitřní sanační omítkový systém -neutralizační nátěr, penetrace, omítka, štuk, malba -dle PD</t>
  </si>
  <si>
    <t>32</t>
  </si>
  <si>
    <t>637111112</t>
  </si>
  <si>
    <t>Okapový chodník ze štěrkopísku tl 150 mm s udusáním</t>
  </si>
  <si>
    <t>34</t>
  </si>
  <si>
    <t>637211321</t>
  </si>
  <si>
    <t>Okapový chodník z betonových dlaždic tl 50 mm kladených do písku se zalitím spár MC</t>
  </si>
  <si>
    <t>36</t>
  </si>
  <si>
    <t>767137801</t>
  </si>
  <si>
    <t>Demontáž sádrokartonového obkladu, vč.roštu</t>
  </si>
  <si>
    <t>38</t>
  </si>
  <si>
    <t>D7</t>
  </si>
  <si>
    <t>008: Trubní vedení</t>
  </si>
  <si>
    <t>89517000R</t>
  </si>
  <si>
    <t>Revizní kanalizační šachta DN 1000 -komplet vč. Montáže</t>
  </si>
  <si>
    <t>kus</t>
  </si>
  <si>
    <t>40</t>
  </si>
  <si>
    <t>89517020R</t>
  </si>
  <si>
    <t>Drenážní šachta z PP DN 400 -komplet vč. Montáže</t>
  </si>
  <si>
    <t>42</t>
  </si>
  <si>
    <t>89517025R</t>
  </si>
  <si>
    <t>Dod+mtz zpětná klapka</t>
  </si>
  <si>
    <t>44</t>
  </si>
  <si>
    <t>D8</t>
  </si>
  <si>
    <t>009: Ostatní konstrukce a práce</t>
  </si>
  <si>
    <t>59217214</t>
  </si>
  <si>
    <t>Obrubník betonový záhonový šedý(přírodní) 50 x 5 x 25 cm</t>
  </si>
  <si>
    <t>46</t>
  </si>
  <si>
    <t>67,5*2</t>
  </si>
  <si>
    <t>916331112</t>
  </si>
  <si>
    <t>Osazení zahradního obrubníku betonového do lože z betonu s boční opěrou</t>
  </si>
  <si>
    <t>48</t>
  </si>
  <si>
    <t>916991121</t>
  </si>
  <si>
    <t>Lože pod obrubníky, krajníky nebo obruby z dlažebních kostek z betonu prostého</t>
  </si>
  <si>
    <t>50</t>
  </si>
  <si>
    <t>D9</t>
  </si>
  <si>
    <t>091: Bourání konstrukcí - demolice</t>
  </si>
  <si>
    <t>113106121</t>
  </si>
  <si>
    <t>Rozebrání dlažeb komunikací pro pěší z betonových dlaždic</t>
  </si>
  <si>
    <t>52</t>
  </si>
  <si>
    <t>721242804</t>
  </si>
  <si>
    <t>Demontáž lapače střešních splavenin DN 125</t>
  </si>
  <si>
    <t>54</t>
  </si>
  <si>
    <t>961044111</t>
  </si>
  <si>
    <t>Bourání základů z betonu prostého</t>
  </si>
  <si>
    <t>56</t>
  </si>
  <si>
    <t>978013191</t>
  </si>
  <si>
    <t>Otlučení (osekání) vnitřní vápenné nebo vápenocementové omítky stěn v rozsahu do 100 %</t>
  </si>
  <si>
    <t>58</t>
  </si>
  <si>
    <t>997013111</t>
  </si>
  <si>
    <t>Vnitrostaveništní doprava suti a vybouraných hmot pro budovy v do 6 m s použitím mechanizace</t>
  </si>
  <si>
    <t>60</t>
  </si>
  <si>
    <t>997013501</t>
  </si>
  <si>
    <t>Odvoz suti a vybouraných hmot na skládku nebo meziskládku do 1 km se složením</t>
  </si>
  <si>
    <t>62</t>
  </si>
  <si>
    <t>997013509</t>
  </si>
  <si>
    <t>Příplatek k odvozu suti a vybouraných hmot na skládku ZKD 1 km přes 1 km</t>
  </si>
  <si>
    <t>64</t>
  </si>
  <si>
    <t>17,114*24</t>
  </si>
  <si>
    <t>997013831</t>
  </si>
  <si>
    <t>Poplatek za uložení stavebního směsného odpadu na skládce (skládkovné)</t>
  </si>
  <si>
    <t>66</t>
  </si>
  <si>
    <t>D10</t>
  </si>
  <si>
    <t>099: Přesun hmot HSV</t>
  </si>
  <si>
    <t>998011002</t>
  </si>
  <si>
    <t>Přesun hmot pro budovy zděné v do 12 m</t>
  </si>
  <si>
    <t>68</t>
  </si>
  <si>
    <t>D11</t>
  </si>
  <si>
    <t>711: Izolace proti vodě</t>
  </si>
  <si>
    <t>69311062</t>
  </si>
  <si>
    <t>Geotextilie 300 g/m2, šíře 200cm</t>
  </si>
  <si>
    <t>70</t>
  </si>
  <si>
    <t>711161306</t>
  </si>
  <si>
    <t>Izolace proti zemní vlhkosti stěn foliemi nopovými pro běžné podmínky tl. 0,5 mm šířky 1,0 m</t>
  </si>
  <si>
    <t>72</t>
  </si>
  <si>
    <t>711161382</t>
  </si>
  <si>
    <t>Izolace proti zemní vlhkosti foliemi nopovými ukončené horní provětrávací lištou</t>
  </si>
  <si>
    <t>74</t>
  </si>
  <si>
    <t>711491271</t>
  </si>
  <si>
    <t>Provedení izolace proti tlakové vodě svislé z textilií vrstva podkladní</t>
  </si>
  <si>
    <t>76</t>
  </si>
  <si>
    <t>998711202</t>
  </si>
  <si>
    <t>Přesun hmot procentní pro izolace proti vodě, vlhkosti a plynům v objektech v do 12 m</t>
  </si>
  <si>
    <t>%</t>
  </si>
  <si>
    <t>78</t>
  </si>
  <si>
    <t>D12</t>
  </si>
  <si>
    <t>713: Izolace tepelné</t>
  </si>
  <si>
    <t>28376375</t>
  </si>
  <si>
    <t>Polystyren extrudovaný URSA XPS III - (S,G,NF,) - 1250 x 600 x 160 mm</t>
  </si>
  <si>
    <t>80</t>
  </si>
  <si>
    <t>713131151</t>
  </si>
  <si>
    <t>Montáž izolace tepelné stěn a základů volně vloženými rohožemi, pásy, dílci, deskami 1 vrstva</t>
  </si>
  <si>
    <t>82</t>
  </si>
  <si>
    <t>998713202</t>
  </si>
  <si>
    <t>Přesun hmot procentní pro izolace tepelné v objektech v do 12 m</t>
  </si>
  <si>
    <t>84</t>
  </si>
  <si>
    <t>D13</t>
  </si>
  <si>
    <t>721: Vnitřní kanalizace</t>
  </si>
  <si>
    <t>721173405</t>
  </si>
  <si>
    <t>Potrubí kanalizační plastové svodné systém KG DN 150</t>
  </si>
  <si>
    <t>86</t>
  </si>
  <si>
    <t>721173406</t>
  </si>
  <si>
    <t>Potrubí kanalizační plastové svodné systém KG DN 200</t>
  </si>
  <si>
    <t>88</t>
  </si>
  <si>
    <t>721242116</t>
  </si>
  <si>
    <t>Lapač střešních splavenin z PP se zápachovou klapkou a lapacím košem DN 125</t>
  </si>
  <si>
    <t>90</t>
  </si>
  <si>
    <t>721290113</t>
  </si>
  <si>
    <t>Zkouška těsnosti potrubí kanalizace vodou do DN 300</t>
  </si>
  <si>
    <t>92</t>
  </si>
  <si>
    <t>998721202</t>
  </si>
  <si>
    <t>Přesun hmot procentní pro vnitřní kanalizace v objektech v do 12 m</t>
  </si>
  <si>
    <t>94</t>
  </si>
  <si>
    <t>D14</t>
  </si>
  <si>
    <t>767: Konstrukce zámečnické</t>
  </si>
  <si>
    <t>76750005R</t>
  </si>
  <si>
    <t>Demontáž a zpětná montáž stáv.ocel.rampy (kompletní postup dle PD)</t>
  </si>
  <si>
    <t>soubor</t>
  </si>
  <si>
    <t>96</t>
  </si>
  <si>
    <t>998767202</t>
  </si>
  <si>
    <t>Přesun hmot procentní pro zámečnické konstrukce v objektech v do 12 m</t>
  </si>
  <si>
    <t>98</t>
  </si>
  <si>
    <t>D15</t>
  </si>
  <si>
    <t>VRN: Vedlejší rozpočtové náklady</t>
  </si>
  <si>
    <t>07</t>
  </si>
  <si>
    <t>Zařízení staveniště</t>
  </si>
  <si>
    <t>100</t>
  </si>
  <si>
    <t>Staveb.úpravy administrativního domu K.H.Máchy 1275, Sokolov -S02 Zateplení spodní části stavby</t>
  </si>
  <si>
    <t>dle PD ; 169,76</t>
  </si>
  <si>
    <t>pod drenáž ; 5,4</t>
  </si>
  <si>
    <t>rampa ; 3,2</t>
  </si>
  <si>
    <t>ke zpětné mtz ; 75,94</t>
  </si>
  <si>
    <t>dodávka stávající ; 75,94</t>
  </si>
  <si>
    <t>1.pp ; 132,71</t>
  </si>
  <si>
    <t>okap.chodník ; 17,68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</si>
</sst>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_(#,##0.0??;&quot;- &quot;#,##0.0??;\–???;_(@_)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8"/>
      <color indexed="17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0" borderId="0" xfId="0" applyNumberFormat="1" applyFont="1" applyAlignment="1">
      <alignment horizontal="left" vertical="top" wrapText="1"/>
    </xf>
    <xf numFmtId="49" fontId="34" fillId="0" borderId="0" xfId="0" applyNumberFormat="1" applyFont="1" applyAlignment="1">
      <alignment horizontal="left" vertical="top" wrapText="1"/>
    </xf>
    <xf numFmtId="168" fontId="34" fillId="0" borderId="0" xfId="0" applyNumberFormat="1" applyFont="1" applyFill="1" applyBorder="1" applyAlignment="1">
      <alignment horizontal="right" vertical="top"/>
    </xf>
    <xf numFmtId="0" fontId="20" fillId="0" borderId="0" xfId="0" applyFont="1" applyBorder="1" applyAlignment="1" applyProtection="1">
      <alignment horizontal="center" vertical="center"/>
    </xf>
    <xf numFmtId="49" fontId="20" fillId="0" borderId="0" xfId="0" applyNumberFormat="1" applyFont="1" applyBorder="1" applyAlignment="1" applyProtection="1">
      <alignment horizontal="left" vertical="center" wrapText="1"/>
    </xf>
    <xf numFmtId="4" fontId="20" fillId="0" borderId="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0"/>
      <c r="AQ5" s="20"/>
      <c r="AR5" s="18"/>
      <c r="BE5" s="20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14" t="s">
        <v>319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0"/>
      <c r="AQ6" s="20"/>
      <c r="AR6" s="18"/>
      <c r="BE6" s="210"/>
      <c r="BS6" s="15" t="s">
        <v>6</v>
      </c>
    </row>
    <row r="7" spans="1:74" s="1" customFormat="1" ht="12" customHeight="1">
      <c r="B7" s="19"/>
      <c r="C7" s="20"/>
      <c r="D7" s="27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18</v>
      </c>
      <c r="AL7" s="20"/>
      <c r="AM7" s="20"/>
      <c r="AN7" s="25" t="s">
        <v>1</v>
      </c>
      <c r="AO7" s="20"/>
      <c r="AP7" s="20"/>
      <c r="AQ7" s="20"/>
      <c r="AR7" s="18"/>
      <c r="BE7" s="210"/>
      <c r="BS7" s="15" t="s">
        <v>6</v>
      </c>
    </row>
    <row r="8" spans="1:74" s="1" customFormat="1" ht="12" customHeight="1">
      <c r="B8" s="19"/>
      <c r="C8" s="20"/>
      <c r="D8" s="27" t="s">
        <v>19</v>
      </c>
      <c r="E8" s="20"/>
      <c r="F8" s="20"/>
      <c r="G8" s="20"/>
      <c r="H8" s="20" t="s">
        <v>84</v>
      </c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21</v>
      </c>
      <c r="AL8" s="20"/>
      <c r="AM8" s="20"/>
      <c r="AN8" s="28"/>
      <c r="AO8" s="20"/>
      <c r="AP8" s="20"/>
      <c r="AQ8" s="20"/>
      <c r="AR8" s="18"/>
      <c r="BE8" s="21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10"/>
      <c r="BS9" s="15" t="s">
        <v>6</v>
      </c>
    </row>
    <row r="10" spans="1:74" s="1" customFormat="1" ht="12" customHeight="1">
      <c r="B10" s="19"/>
      <c r="C10" s="20"/>
      <c r="D10" s="27" t="s">
        <v>22</v>
      </c>
      <c r="E10" s="20"/>
      <c r="F10" s="20"/>
      <c r="G10" s="20"/>
      <c r="H10" s="20"/>
      <c r="I10" s="20"/>
      <c r="J10" s="20" t="s">
        <v>85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23</v>
      </c>
      <c r="AL10" s="20"/>
      <c r="AM10" s="20"/>
      <c r="AN10" s="25" t="s">
        <v>1</v>
      </c>
      <c r="AO10" s="20"/>
      <c r="AP10" s="20"/>
      <c r="AQ10" s="20"/>
      <c r="AR10" s="18"/>
      <c r="BE10" s="21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24</v>
      </c>
      <c r="AL11" s="20"/>
      <c r="AM11" s="20"/>
      <c r="AN11" s="25" t="s">
        <v>1</v>
      </c>
      <c r="AO11" s="20"/>
      <c r="AP11" s="20"/>
      <c r="AQ11" s="20"/>
      <c r="AR11" s="18"/>
      <c r="BE11" s="21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10"/>
      <c r="BS12" s="15" t="s">
        <v>6</v>
      </c>
    </row>
    <row r="13" spans="1:74" s="1" customFormat="1" ht="12" customHeight="1">
      <c r="B13" s="19"/>
      <c r="C13" s="20"/>
      <c r="D13" s="27" t="s">
        <v>25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23</v>
      </c>
      <c r="AL13" s="20"/>
      <c r="AM13" s="20"/>
      <c r="AN13" s="29" t="s">
        <v>26</v>
      </c>
      <c r="AO13" s="20"/>
      <c r="AP13" s="20"/>
      <c r="AQ13" s="20"/>
      <c r="AR13" s="18"/>
      <c r="BE13" s="210"/>
      <c r="BS13" s="15" t="s">
        <v>6</v>
      </c>
    </row>
    <row r="14" spans="1:74" ht="12.75">
      <c r="B14" s="19"/>
      <c r="C14" s="20"/>
      <c r="D14" s="20"/>
      <c r="E14" s="215" t="s">
        <v>26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7" t="s">
        <v>24</v>
      </c>
      <c r="AL14" s="20"/>
      <c r="AM14" s="20"/>
      <c r="AN14" s="29" t="s">
        <v>26</v>
      </c>
      <c r="AO14" s="20"/>
      <c r="AP14" s="20"/>
      <c r="AQ14" s="20"/>
      <c r="AR14" s="18"/>
      <c r="BE14" s="21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10"/>
      <c r="BS15" s="15" t="s">
        <v>4</v>
      </c>
    </row>
    <row r="16" spans="1:74" s="1" customFormat="1" ht="12" customHeight="1">
      <c r="B16" s="19"/>
      <c r="C16" s="20"/>
      <c r="D16" s="27" t="s">
        <v>27</v>
      </c>
      <c r="E16" s="20"/>
      <c r="F16" s="20"/>
      <c r="G16" s="20"/>
      <c r="H16" s="20"/>
      <c r="I16" s="20"/>
      <c r="J16" s="20" t="s">
        <v>86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23</v>
      </c>
      <c r="AL16" s="20"/>
      <c r="AM16" s="20"/>
      <c r="AN16" s="25" t="s">
        <v>1</v>
      </c>
      <c r="AO16" s="20"/>
      <c r="AP16" s="20"/>
      <c r="AQ16" s="20"/>
      <c r="AR16" s="18"/>
      <c r="BE16" s="21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24</v>
      </c>
      <c r="AL17" s="20"/>
      <c r="AM17" s="20"/>
      <c r="AN17" s="25" t="s">
        <v>1</v>
      </c>
      <c r="AO17" s="20"/>
      <c r="AP17" s="20"/>
      <c r="AQ17" s="20"/>
      <c r="AR17" s="18"/>
      <c r="BE17" s="210"/>
      <c r="BS17" s="15" t="s">
        <v>28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10"/>
      <c r="BS18" s="15" t="s">
        <v>6</v>
      </c>
    </row>
    <row r="19" spans="1:71" s="1" customFormat="1" ht="12" customHeight="1">
      <c r="B19" s="19"/>
      <c r="C19" s="20"/>
      <c r="D19" s="27" t="s">
        <v>29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23</v>
      </c>
      <c r="AL19" s="20"/>
      <c r="AM19" s="20"/>
      <c r="AN19" s="25" t="s">
        <v>1</v>
      </c>
      <c r="AO19" s="20"/>
      <c r="AP19" s="20"/>
      <c r="AQ19" s="20"/>
      <c r="AR19" s="18"/>
      <c r="BE19" s="21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24</v>
      </c>
      <c r="AL20" s="20"/>
      <c r="AM20" s="20"/>
      <c r="AN20" s="25" t="s">
        <v>1</v>
      </c>
      <c r="AO20" s="20"/>
      <c r="AP20" s="20"/>
      <c r="AQ20" s="20"/>
      <c r="AR20" s="18"/>
      <c r="BE20" s="210"/>
      <c r="BS20" s="15" t="s">
        <v>28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10"/>
    </row>
    <row r="22" spans="1:71" s="1" customFormat="1" ht="12" customHeight="1">
      <c r="B22" s="19"/>
      <c r="C22" s="20"/>
      <c r="D22" s="27" t="s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10"/>
    </row>
    <row r="23" spans="1:71" s="1" customFormat="1" ht="16.5" customHeight="1">
      <c r="B23" s="19"/>
      <c r="C23" s="20"/>
      <c r="D23" s="20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0"/>
      <c r="AP23" s="20"/>
      <c r="AQ23" s="20"/>
      <c r="AR23" s="18"/>
      <c r="BE23" s="21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1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10"/>
    </row>
    <row r="26" spans="1:71" s="2" customFormat="1" ht="25.9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8">
        <f>ROUND(AG94,2)</f>
        <v>0</v>
      </c>
      <c r="AL26" s="219"/>
      <c r="AM26" s="219"/>
      <c r="AN26" s="219"/>
      <c r="AO26" s="219"/>
      <c r="AP26" s="34"/>
      <c r="AQ26" s="34"/>
      <c r="AR26" s="37"/>
      <c r="BE26" s="21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1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20" t="s">
        <v>32</v>
      </c>
      <c r="M28" s="220"/>
      <c r="N28" s="220"/>
      <c r="O28" s="220"/>
      <c r="P28" s="220"/>
      <c r="Q28" s="34"/>
      <c r="R28" s="34"/>
      <c r="S28" s="34"/>
      <c r="T28" s="34"/>
      <c r="U28" s="34"/>
      <c r="V28" s="34"/>
      <c r="W28" s="220" t="s">
        <v>33</v>
      </c>
      <c r="X28" s="220"/>
      <c r="Y28" s="220"/>
      <c r="Z28" s="220"/>
      <c r="AA28" s="220"/>
      <c r="AB28" s="220"/>
      <c r="AC28" s="220"/>
      <c r="AD28" s="220"/>
      <c r="AE28" s="220"/>
      <c r="AF28" s="34"/>
      <c r="AG28" s="34"/>
      <c r="AH28" s="34"/>
      <c r="AI28" s="34"/>
      <c r="AJ28" s="34"/>
      <c r="AK28" s="220" t="s">
        <v>34</v>
      </c>
      <c r="AL28" s="220"/>
      <c r="AM28" s="220"/>
      <c r="AN28" s="220"/>
      <c r="AO28" s="220"/>
      <c r="AP28" s="34"/>
      <c r="AQ28" s="34"/>
      <c r="AR28" s="37"/>
      <c r="BE28" s="210"/>
    </row>
    <row r="29" spans="1:71" s="3" customFormat="1" ht="14.45" customHeight="1">
      <c r="B29" s="38"/>
      <c r="C29" s="39"/>
      <c r="D29" s="27" t="s">
        <v>35</v>
      </c>
      <c r="E29" s="39"/>
      <c r="F29" s="27" t="s">
        <v>36</v>
      </c>
      <c r="G29" s="39"/>
      <c r="H29" s="39"/>
      <c r="I29" s="39"/>
      <c r="J29" s="39"/>
      <c r="K29" s="39"/>
      <c r="L29" s="223">
        <v>0.21</v>
      </c>
      <c r="M29" s="222"/>
      <c r="N29" s="222"/>
      <c r="O29" s="222"/>
      <c r="P29" s="222"/>
      <c r="Q29" s="39"/>
      <c r="R29" s="39"/>
      <c r="S29" s="39"/>
      <c r="T29" s="39"/>
      <c r="U29" s="39"/>
      <c r="V29" s="39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F29" s="39"/>
      <c r="AG29" s="39"/>
      <c r="AH29" s="39"/>
      <c r="AI29" s="39"/>
      <c r="AJ29" s="39"/>
      <c r="AK29" s="221">
        <f>ROUND(AV94, 2)</f>
        <v>0</v>
      </c>
      <c r="AL29" s="222"/>
      <c r="AM29" s="222"/>
      <c r="AN29" s="222"/>
      <c r="AO29" s="222"/>
      <c r="AP29" s="39"/>
      <c r="AQ29" s="39"/>
      <c r="AR29" s="40"/>
      <c r="BE29" s="211"/>
    </row>
    <row r="30" spans="1:71" s="3" customFormat="1" ht="14.45" customHeight="1">
      <c r="B30" s="38"/>
      <c r="C30" s="39"/>
      <c r="D30" s="39"/>
      <c r="E30" s="39"/>
      <c r="F30" s="27" t="s">
        <v>37</v>
      </c>
      <c r="G30" s="39"/>
      <c r="H30" s="39"/>
      <c r="I30" s="39"/>
      <c r="J30" s="39"/>
      <c r="K30" s="39"/>
      <c r="L30" s="223">
        <v>0.15</v>
      </c>
      <c r="M30" s="222"/>
      <c r="N30" s="222"/>
      <c r="O30" s="222"/>
      <c r="P30" s="222"/>
      <c r="Q30" s="39"/>
      <c r="R30" s="39"/>
      <c r="S30" s="39"/>
      <c r="T30" s="39"/>
      <c r="U30" s="39"/>
      <c r="V30" s="39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F30" s="39"/>
      <c r="AG30" s="39"/>
      <c r="AH30" s="39"/>
      <c r="AI30" s="39"/>
      <c r="AJ30" s="39"/>
      <c r="AK30" s="221">
        <f>ROUND(AW94, 2)</f>
        <v>0</v>
      </c>
      <c r="AL30" s="222"/>
      <c r="AM30" s="222"/>
      <c r="AN30" s="222"/>
      <c r="AO30" s="222"/>
      <c r="AP30" s="39"/>
      <c r="AQ30" s="39"/>
      <c r="AR30" s="40"/>
      <c r="BE30" s="211"/>
    </row>
    <row r="31" spans="1:71" s="3" customFormat="1" ht="14.45" hidden="1" customHeight="1">
      <c r="B31" s="38"/>
      <c r="C31" s="39"/>
      <c r="D31" s="39"/>
      <c r="E31" s="39"/>
      <c r="F31" s="27" t="s">
        <v>38</v>
      </c>
      <c r="G31" s="39"/>
      <c r="H31" s="39"/>
      <c r="I31" s="39"/>
      <c r="J31" s="39"/>
      <c r="K31" s="39"/>
      <c r="L31" s="223">
        <v>0.21</v>
      </c>
      <c r="M31" s="222"/>
      <c r="N31" s="222"/>
      <c r="O31" s="222"/>
      <c r="P31" s="222"/>
      <c r="Q31" s="39"/>
      <c r="R31" s="39"/>
      <c r="S31" s="39"/>
      <c r="T31" s="39"/>
      <c r="U31" s="39"/>
      <c r="V31" s="39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F31" s="39"/>
      <c r="AG31" s="39"/>
      <c r="AH31" s="39"/>
      <c r="AI31" s="39"/>
      <c r="AJ31" s="39"/>
      <c r="AK31" s="221">
        <v>0</v>
      </c>
      <c r="AL31" s="222"/>
      <c r="AM31" s="222"/>
      <c r="AN31" s="222"/>
      <c r="AO31" s="222"/>
      <c r="AP31" s="39"/>
      <c r="AQ31" s="39"/>
      <c r="AR31" s="40"/>
      <c r="BE31" s="211"/>
    </row>
    <row r="32" spans="1:71" s="3" customFormat="1" ht="14.45" hidden="1" customHeight="1">
      <c r="B32" s="38"/>
      <c r="C32" s="39"/>
      <c r="D32" s="39"/>
      <c r="E32" s="39"/>
      <c r="F32" s="27" t="s">
        <v>39</v>
      </c>
      <c r="G32" s="39"/>
      <c r="H32" s="39"/>
      <c r="I32" s="39"/>
      <c r="J32" s="39"/>
      <c r="K32" s="39"/>
      <c r="L32" s="223">
        <v>0.15</v>
      </c>
      <c r="M32" s="222"/>
      <c r="N32" s="222"/>
      <c r="O32" s="222"/>
      <c r="P32" s="222"/>
      <c r="Q32" s="39"/>
      <c r="R32" s="39"/>
      <c r="S32" s="39"/>
      <c r="T32" s="39"/>
      <c r="U32" s="39"/>
      <c r="V32" s="39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F32" s="39"/>
      <c r="AG32" s="39"/>
      <c r="AH32" s="39"/>
      <c r="AI32" s="39"/>
      <c r="AJ32" s="39"/>
      <c r="AK32" s="221">
        <v>0</v>
      </c>
      <c r="AL32" s="222"/>
      <c r="AM32" s="222"/>
      <c r="AN32" s="222"/>
      <c r="AO32" s="222"/>
      <c r="AP32" s="39"/>
      <c r="AQ32" s="39"/>
      <c r="AR32" s="40"/>
      <c r="BE32" s="211"/>
    </row>
    <row r="33" spans="1:57" s="3" customFormat="1" ht="14.45" hidden="1" customHeight="1">
      <c r="B33" s="38"/>
      <c r="C33" s="39"/>
      <c r="D33" s="39"/>
      <c r="E33" s="39"/>
      <c r="F33" s="27" t="s">
        <v>40</v>
      </c>
      <c r="G33" s="39"/>
      <c r="H33" s="39"/>
      <c r="I33" s="39"/>
      <c r="J33" s="39"/>
      <c r="K33" s="39"/>
      <c r="L33" s="223">
        <v>0</v>
      </c>
      <c r="M33" s="222"/>
      <c r="N33" s="222"/>
      <c r="O33" s="222"/>
      <c r="P33" s="222"/>
      <c r="Q33" s="39"/>
      <c r="R33" s="39"/>
      <c r="S33" s="39"/>
      <c r="T33" s="39"/>
      <c r="U33" s="39"/>
      <c r="V33" s="39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9"/>
      <c r="AG33" s="39"/>
      <c r="AH33" s="39"/>
      <c r="AI33" s="39"/>
      <c r="AJ33" s="39"/>
      <c r="AK33" s="221">
        <v>0</v>
      </c>
      <c r="AL33" s="222"/>
      <c r="AM33" s="222"/>
      <c r="AN33" s="222"/>
      <c r="AO33" s="222"/>
      <c r="AP33" s="39"/>
      <c r="AQ33" s="39"/>
      <c r="AR33" s="40"/>
      <c r="BE33" s="211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10"/>
    </row>
    <row r="35" spans="1:57" s="2" customFormat="1" ht="25.9" customHeight="1">
      <c r="A35" s="32"/>
      <c r="B35" s="33"/>
      <c r="C35" s="41"/>
      <c r="D35" s="42" t="s">
        <v>41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42</v>
      </c>
      <c r="U35" s="43"/>
      <c r="V35" s="43"/>
      <c r="W35" s="43"/>
      <c r="X35" s="224" t="s">
        <v>43</v>
      </c>
      <c r="Y35" s="225"/>
      <c r="Z35" s="225"/>
      <c r="AA35" s="225"/>
      <c r="AB35" s="225"/>
      <c r="AC35" s="43"/>
      <c r="AD35" s="43"/>
      <c r="AE35" s="43"/>
      <c r="AF35" s="43"/>
      <c r="AG35" s="43"/>
      <c r="AH35" s="43"/>
      <c r="AI35" s="43"/>
      <c r="AJ35" s="43"/>
      <c r="AK35" s="226">
        <f>SUM(AK26:AK33)</f>
        <v>0</v>
      </c>
      <c r="AL35" s="225"/>
      <c r="AM35" s="225"/>
      <c r="AN35" s="225"/>
      <c r="AO35" s="22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45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46</v>
      </c>
      <c r="AI60" s="36"/>
      <c r="AJ60" s="36"/>
      <c r="AK60" s="36"/>
      <c r="AL60" s="36"/>
      <c r="AM60" s="50" t="s">
        <v>47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48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49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46</v>
      </c>
      <c r="AI75" s="36"/>
      <c r="AJ75" s="36"/>
      <c r="AK75" s="36"/>
      <c r="AL75" s="36"/>
      <c r="AM75" s="50" t="s">
        <v>47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IMPORT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28" t="str">
        <f>K6</f>
        <v>Staveb.úpravy administrativního domu K.H.Máchy 1275, Sokolov -S02 Zateplení spodní části stavby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19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21</v>
      </c>
      <c r="AJ87" s="34"/>
      <c r="AK87" s="34"/>
      <c r="AL87" s="34"/>
      <c r="AM87" s="230" t="str">
        <f>IF(AN8= "","",AN8)</f>
        <v/>
      </c>
      <c r="AN87" s="230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22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27</v>
      </c>
      <c r="AJ89" s="34"/>
      <c r="AK89" s="34"/>
      <c r="AL89" s="34"/>
      <c r="AM89" s="231" t="str">
        <f>IF(E17="","",E17)</f>
        <v xml:space="preserve"> </v>
      </c>
      <c r="AN89" s="232"/>
      <c r="AO89" s="232"/>
      <c r="AP89" s="232"/>
      <c r="AQ89" s="34"/>
      <c r="AR89" s="37"/>
      <c r="AS89" s="233" t="s">
        <v>51</v>
      </c>
      <c r="AT89" s="23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25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29</v>
      </c>
      <c r="AJ90" s="34"/>
      <c r="AK90" s="34"/>
      <c r="AL90" s="34"/>
      <c r="AM90" s="231" t="str">
        <f>IF(E20="","",E20)</f>
        <v xml:space="preserve"> </v>
      </c>
      <c r="AN90" s="232"/>
      <c r="AO90" s="232"/>
      <c r="AP90" s="232"/>
      <c r="AQ90" s="34"/>
      <c r="AR90" s="37"/>
      <c r="AS90" s="235"/>
      <c r="AT90" s="236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37"/>
      <c r="AT91" s="23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39" t="s">
        <v>52</v>
      </c>
      <c r="D92" s="240"/>
      <c r="E92" s="240"/>
      <c r="F92" s="240"/>
      <c r="G92" s="240"/>
      <c r="H92" s="71"/>
      <c r="I92" s="241" t="s">
        <v>53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54</v>
      </c>
      <c r="AH92" s="240"/>
      <c r="AI92" s="240"/>
      <c r="AJ92" s="240"/>
      <c r="AK92" s="240"/>
      <c r="AL92" s="240"/>
      <c r="AM92" s="240"/>
      <c r="AN92" s="241" t="s">
        <v>55</v>
      </c>
      <c r="AO92" s="240"/>
      <c r="AP92" s="243"/>
      <c r="AQ92" s="72" t="s">
        <v>56</v>
      </c>
      <c r="AR92" s="37"/>
      <c r="AS92" s="73" t="s">
        <v>57</v>
      </c>
      <c r="AT92" s="74" t="s">
        <v>58</v>
      </c>
      <c r="AU92" s="74" t="s">
        <v>59</v>
      </c>
      <c r="AV92" s="74" t="s">
        <v>60</v>
      </c>
      <c r="AW92" s="74" t="s">
        <v>61</v>
      </c>
      <c r="AX92" s="74" t="s">
        <v>62</v>
      </c>
      <c r="AY92" s="74" t="s">
        <v>63</v>
      </c>
      <c r="AZ92" s="74" t="s">
        <v>64</v>
      </c>
      <c r="BA92" s="74" t="s">
        <v>65</v>
      </c>
      <c r="BB92" s="74" t="s">
        <v>66</v>
      </c>
      <c r="BC92" s="74" t="s">
        <v>67</v>
      </c>
      <c r="BD92" s="75" t="s">
        <v>68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69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70</v>
      </c>
      <c r="BT94" s="89" t="s">
        <v>71</v>
      </c>
      <c r="BU94" s="90" t="s">
        <v>72</v>
      </c>
      <c r="BV94" s="89" t="s">
        <v>14</v>
      </c>
      <c r="BW94" s="89" t="s">
        <v>5</v>
      </c>
      <c r="BX94" s="89" t="s">
        <v>73</v>
      </c>
      <c r="CL94" s="89" t="s">
        <v>1</v>
      </c>
    </row>
    <row r="95" spans="1:91" s="7" customFormat="1" ht="16.5" customHeight="1">
      <c r="A95" s="91" t="s">
        <v>74</v>
      </c>
      <c r="B95" s="92"/>
      <c r="C95" s="93"/>
      <c r="D95" s="246" t="s">
        <v>75</v>
      </c>
      <c r="E95" s="246"/>
      <c r="F95" s="246"/>
      <c r="G95" s="246"/>
      <c r="H95" s="246"/>
      <c r="I95" s="94"/>
      <c r="J95" s="246" t="s">
        <v>76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'Objekt2 - Zakazka'!J30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95" t="s">
        <v>77</v>
      </c>
      <c r="AR95" s="96"/>
      <c r="AS95" s="97">
        <v>0</v>
      </c>
      <c r="AT95" s="98">
        <f>ROUND(SUM(AV95:AW95),2)</f>
        <v>0</v>
      </c>
      <c r="AU95" s="99">
        <f>'Objekt2 - Zakazka'!P132</f>
        <v>0</v>
      </c>
      <c r="AV95" s="98">
        <f>'Objekt2 - Zakazka'!J33</f>
        <v>0</v>
      </c>
      <c r="AW95" s="98">
        <f>'Objekt2 - Zakazka'!J34</f>
        <v>0</v>
      </c>
      <c r="AX95" s="98">
        <f>'Objekt2 - Zakazka'!J35</f>
        <v>0</v>
      </c>
      <c r="AY95" s="98">
        <f>'Objekt2 - Zakazka'!J36</f>
        <v>0</v>
      </c>
      <c r="AZ95" s="98">
        <f>'Objekt2 - Zakazka'!F33</f>
        <v>0</v>
      </c>
      <c r="BA95" s="98">
        <f>'Objekt2 - Zakazka'!F34</f>
        <v>0</v>
      </c>
      <c r="BB95" s="98">
        <f>'Objekt2 - Zakazka'!F35</f>
        <v>0</v>
      </c>
      <c r="BC95" s="98">
        <f>'Objekt2 - Zakazka'!F36</f>
        <v>0</v>
      </c>
      <c r="BD95" s="100">
        <f>'Objekt2 - Zakazka'!F37</f>
        <v>0</v>
      </c>
      <c r="BT95" s="101" t="s">
        <v>78</v>
      </c>
      <c r="BV95" s="101" t="s">
        <v>14</v>
      </c>
      <c r="BW95" s="101" t="s">
        <v>79</v>
      </c>
      <c r="BX95" s="101" t="s">
        <v>5</v>
      </c>
      <c r="CL95" s="101" t="s">
        <v>1</v>
      </c>
      <c r="CM95" s="101" t="s">
        <v>80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password="CC64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bjekt2 - Zakaz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zoomScale="115" zoomScaleNormal="115" workbookViewId="0">
      <selection activeCell="I137" sqref="I13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79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80</v>
      </c>
    </row>
    <row r="4" spans="1:46" s="1" customFormat="1" ht="24.95" customHeight="1">
      <c r="B4" s="18"/>
      <c r="D4" s="104" t="s">
        <v>81</v>
      </c>
      <c r="L4" s="18"/>
      <c r="M4" s="10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6" t="s">
        <v>16</v>
      </c>
      <c r="L6" s="18"/>
    </row>
    <row r="7" spans="1:46" s="1" customFormat="1" ht="16.5" customHeight="1">
      <c r="B7" s="18"/>
      <c r="E7" s="250" t="str">
        <f>'Rekapitulace stavby'!K6</f>
        <v>Staveb.úpravy administrativního domu K.H.Máchy 1275, Sokolov -S02 Zateplení spodní části stavby</v>
      </c>
      <c r="F7" s="251"/>
      <c r="G7" s="251"/>
      <c r="H7" s="251"/>
      <c r="L7" s="18"/>
    </row>
    <row r="8" spans="1:46" s="2" customFormat="1" ht="12" customHeight="1">
      <c r="A8" s="32"/>
      <c r="B8" s="37"/>
      <c r="C8" s="32"/>
      <c r="D8" s="106" t="s">
        <v>82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52" t="s">
        <v>83</v>
      </c>
      <c r="F9" s="253"/>
      <c r="G9" s="253"/>
      <c r="H9" s="253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6" t="s">
        <v>17</v>
      </c>
      <c r="E11" s="32"/>
      <c r="F11" s="107" t="s">
        <v>1</v>
      </c>
      <c r="G11" s="32"/>
      <c r="H11" s="32"/>
      <c r="I11" s="106" t="s">
        <v>18</v>
      </c>
      <c r="J11" s="107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6" t="s">
        <v>19</v>
      </c>
      <c r="E12" s="32"/>
      <c r="F12" s="107" t="s">
        <v>84</v>
      </c>
      <c r="G12" s="32"/>
      <c r="H12" s="32"/>
      <c r="I12" s="106" t="s">
        <v>21</v>
      </c>
      <c r="J12" s="108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6" t="s">
        <v>22</v>
      </c>
      <c r="E14" s="32"/>
      <c r="F14" s="32"/>
      <c r="G14" s="32"/>
      <c r="H14" s="32"/>
      <c r="I14" s="106" t="s">
        <v>23</v>
      </c>
      <c r="J14" s="107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7" t="s">
        <v>85</v>
      </c>
      <c r="F15" s="32"/>
      <c r="G15" s="32"/>
      <c r="H15" s="32"/>
      <c r="I15" s="106" t="s">
        <v>24</v>
      </c>
      <c r="J15" s="107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6" t="s">
        <v>25</v>
      </c>
      <c r="E17" s="32"/>
      <c r="F17" s="32"/>
      <c r="G17" s="32"/>
      <c r="H17" s="32"/>
      <c r="I17" s="106" t="s">
        <v>23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54" t="str">
        <f>'Rekapitulace stavby'!E14</f>
        <v>Vyplň údaj</v>
      </c>
      <c r="F18" s="255"/>
      <c r="G18" s="255"/>
      <c r="H18" s="255"/>
      <c r="I18" s="106" t="s">
        <v>24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6" t="s">
        <v>27</v>
      </c>
      <c r="E20" s="32"/>
      <c r="F20" s="32"/>
      <c r="G20" s="32"/>
      <c r="H20" s="32"/>
      <c r="I20" s="106" t="s">
        <v>23</v>
      </c>
      <c r="J20" s="107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7" t="s">
        <v>86</v>
      </c>
      <c r="F21" s="32"/>
      <c r="G21" s="32"/>
      <c r="H21" s="32"/>
      <c r="I21" s="106" t="s">
        <v>24</v>
      </c>
      <c r="J21" s="107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6" t="s">
        <v>29</v>
      </c>
      <c r="E23" s="32"/>
      <c r="F23" s="32"/>
      <c r="G23" s="32"/>
      <c r="H23" s="32"/>
      <c r="I23" s="106" t="s">
        <v>23</v>
      </c>
      <c r="J23" s="107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7" t="str">
        <f>IF('Rekapitulace stavby'!E20="","",'Rekapitulace stavby'!E20)</f>
        <v xml:space="preserve"> </v>
      </c>
      <c r="F24" s="32"/>
      <c r="G24" s="32"/>
      <c r="H24" s="32"/>
      <c r="I24" s="106" t="s">
        <v>24</v>
      </c>
      <c r="J24" s="107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6" t="s">
        <v>30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9"/>
      <c r="B27" s="110"/>
      <c r="C27" s="109"/>
      <c r="D27" s="109"/>
      <c r="E27" s="256" t="s">
        <v>1</v>
      </c>
      <c r="F27" s="256"/>
      <c r="G27" s="256"/>
      <c r="H27" s="2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2"/>
      <c r="E29" s="112"/>
      <c r="F29" s="112"/>
      <c r="G29" s="112"/>
      <c r="H29" s="112"/>
      <c r="I29" s="112"/>
      <c r="J29" s="112"/>
      <c r="K29" s="11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3" t="s">
        <v>31</v>
      </c>
      <c r="E30" s="32"/>
      <c r="F30" s="32"/>
      <c r="G30" s="32"/>
      <c r="H30" s="32"/>
      <c r="I30" s="32"/>
      <c r="J30" s="114">
        <f>ROUND(J132,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2"/>
      <c r="E31" s="112"/>
      <c r="F31" s="112"/>
      <c r="G31" s="112"/>
      <c r="H31" s="112"/>
      <c r="I31" s="112"/>
      <c r="J31" s="112"/>
      <c r="K31" s="11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5" t="s">
        <v>33</v>
      </c>
      <c r="G32" s="32"/>
      <c r="H32" s="32"/>
      <c r="I32" s="115" t="s">
        <v>32</v>
      </c>
      <c r="J32" s="115" t="s">
        <v>34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6" t="s">
        <v>35</v>
      </c>
      <c r="E33" s="106" t="s">
        <v>36</v>
      </c>
      <c r="F33" s="117">
        <f>ROUND((SUM(BE132:BE213)),  2)</f>
        <v>0</v>
      </c>
      <c r="G33" s="32"/>
      <c r="H33" s="32"/>
      <c r="I33" s="118">
        <v>0.21</v>
      </c>
      <c r="J33" s="117">
        <f>ROUND(((SUM(BE132:BE213))*I33),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6" t="s">
        <v>37</v>
      </c>
      <c r="F34" s="117">
        <f>ROUND((SUM(BF132:BF213)),  2)</f>
        <v>0</v>
      </c>
      <c r="G34" s="32"/>
      <c r="H34" s="32"/>
      <c r="I34" s="118">
        <v>0.15</v>
      </c>
      <c r="J34" s="117">
        <f>ROUND(((SUM(BF132:BF213))*I34),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6" t="s">
        <v>38</v>
      </c>
      <c r="F35" s="117">
        <f>ROUND((SUM(BG132:BG213)),  2)</f>
        <v>0</v>
      </c>
      <c r="G35" s="32"/>
      <c r="H35" s="32"/>
      <c r="I35" s="118">
        <v>0.21</v>
      </c>
      <c r="J35" s="117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6" t="s">
        <v>39</v>
      </c>
      <c r="F36" s="117">
        <f>ROUND((SUM(BH132:BH213)),  2)</f>
        <v>0</v>
      </c>
      <c r="G36" s="32"/>
      <c r="H36" s="32"/>
      <c r="I36" s="118">
        <v>0.15</v>
      </c>
      <c r="J36" s="117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6" t="s">
        <v>40</v>
      </c>
      <c r="F37" s="117">
        <f>ROUND((SUM(BI132:BI213)),  2)</f>
        <v>0</v>
      </c>
      <c r="G37" s="32"/>
      <c r="H37" s="32"/>
      <c r="I37" s="118">
        <v>0</v>
      </c>
      <c r="J37" s="11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9"/>
      <c r="D39" s="120" t="s">
        <v>41</v>
      </c>
      <c r="E39" s="121"/>
      <c r="F39" s="121"/>
      <c r="G39" s="122" t="s">
        <v>42</v>
      </c>
      <c r="H39" s="123" t="s">
        <v>43</v>
      </c>
      <c r="I39" s="121"/>
      <c r="J39" s="124">
        <f>SUM(J30:J37)</f>
        <v>0</v>
      </c>
      <c r="K39" s="125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6" t="s">
        <v>44</v>
      </c>
      <c r="E50" s="127"/>
      <c r="F50" s="127"/>
      <c r="G50" s="126" t="s">
        <v>45</v>
      </c>
      <c r="H50" s="127"/>
      <c r="I50" s="127"/>
      <c r="J50" s="127"/>
      <c r="K50" s="12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8" t="s">
        <v>46</v>
      </c>
      <c r="E61" s="129"/>
      <c r="F61" s="130" t="s">
        <v>47</v>
      </c>
      <c r="G61" s="128" t="s">
        <v>46</v>
      </c>
      <c r="H61" s="129"/>
      <c r="I61" s="129"/>
      <c r="J61" s="131" t="s">
        <v>47</v>
      </c>
      <c r="K61" s="12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6" t="s">
        <v>48</v>
      </c>
      <c r="E65" s="132"/>
      <c r="F65" s="132"/>
      <c r="G65" s="126" t="s">
        <v>49</v>
      </c>
      <c r="H65" s="132"/>
      <c r="I65" s="132"/>
      <c r="J65" s="132"/>
      <c r="K65" s="13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8" t="s">
        <v>46</v>
      </c>
      <c r="E76" s="129"/>
      <c r="F76" s="130" t="s">
        <v>47</v>
      </c>
      <c r="G76" s="128" t="s">
        <v>46</v>
      </c>
      <c r="H76" s="129"/>
      <c r="I76" s="129"/>
      <c r="J76" s="131" t="s">
        <v>47</v>
      </c>
      <c r="K76" s="12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57" t="str">
        <f>E7</f>
        <v>Staveb.úpravy administrativního domu K.H.Máchy 1275, Sokolov -S02 Zateplení spodní části stavby</v>
      </c>
      <c r="F85" s="258"/>
      <c r="G85" s="258"/>
      <c r="H85" s="25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82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8" t="str">
        <f>E9</f>
        <v>Objekt2 - Zakazka</v>
      </c>
      <c r="F87" s="259"/>
      <c r="G87" s="259"/>
      <c r="H87" s="25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4"/>
      <c r="E89" s="34"/>
      <c r="F89" s="25" t="str">
        <f>F12</f>
        <v>Sokolov</v>
      </c>
      <c r="G89" s="34"/>
      <c r="H89" s="34"/>
      <c r="I89" s="27" t="s">
        <v>21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22</v>
      </c>
      <c r="D91" s="34"/>
      <c r="E91" s="34"/>
      <c r="F91" s="25" t="str">
        <f>E15</f>
        <v>Město Sokolov</v>
      </c>
      <c r="G91" s="34"/>
      <c r="H91" s="34"/>
      <c r="I91" s="27" t="s">
        <v>27</v>
      </c>
      <c r="J91" s="30" t="str">
        <f>E21</f>
        <v>Ing. Klícha Jan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29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37" t="s">
        <v>88</v>
      </c>
      <c r="D94" s="138"/>
      <c r="E94" s="138"/>
      <c r="F94" s="138"/>
      <c r="G94" s="138"/>
      <c r="H94" s="138"/>
      <c r="I94" s="138"/>
      <c r="J94" s="139" t="s">
        <v>89</v>
      </c>
      <c r="K94" s="138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0" t="s">
        <v>90</v>
      </c>
      <c r="D96" s="34"/>
      <c r="E96" s="34"/>
      <c r="F96" s="34"/>
      <c r="G96" s="34"/>
      <c r="H96" s="34"/>
      <c r="I96" s="34"/>
      <c r="J96" s="82">
        <f>J132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2:12" s="9" customFormat="1" ht="24.95" customHeight="1">
      <c r="B97" s="141"/>
      <c r="C97" s="142"/>
      <c r="D97" s="143" t="s">
        <v>92</v>
      </c>
      <c r="E97" s="144"/>
      <c r="F97" s="144"/>
      <c r="G97" s="144"/>
      <c r="H97" s="144"/>
      <c r="I97" s="144"/>
      <c r="J97" s="145">
        <f>J133</f>
        <v>0</v>
      </c>
      <c r="K97" s="142"/>
      <c r="L97" s="146"/>
    </row>
    <row r="98" spans="2:12" s="9" customFormat="1" ht="24.95" customHeight="1">
      <c r="B98" s="141"/>
      <c r="C98" s="142"/>
      <c r="D98" s="143" t="s">
        <v>93</v>
      </c>
      <c r="E98" s="144"/>
      <c r="F98" s="144"/>
      <c r="G98" s="144"/>
      <c r="H98" s="144"/>
      <c r="I98" s="144"/>
      <c r="J98" s="145">
        <f>J134</f>
        <v>0</v>
      </c>
      <c r="K98" s="142"/>
      <c r="L98" s="146"/>
    </row>
    <row r="99" spans="2:12" s="10" customFormat="1" ht="19.899999999999999" customHeight="1">
      <c r="B99" s="147"/>
      <c r="C99" s="148"/>
      <c r="D99" s="149" t="s">
        <v>94</v>
      </c>
      <c r="E99" s="150"/>
      <c r="F99" s="150"/>
      <c r="G99" s="150"/>
      <c r="H99" s="150"/>
      <c r="I99" s="150"/>
      <c r="J99" s="151">
        <f>J135</f>
        <v>0</v>
      </c>
      <c r="K99" s="148"/>
      <c r="L99" s="152"/>
    </row>
    <row r="100" spans="2:12" s="9" customFormat="1" ht="24.95" customHeight="1">
      <c r="B100" s="141"/>
      <c r="C100" s="142"/>
      <c r="D100" s="143" t="s">
        <v>95</v>
      </c>
      <c r="E100" s="144"/>
      <c r="F100" s="144"/>
      <c r="G100" s="144"/>
      <c r="H100" s="144"/>
      <c r="I100" s="144"/>
      <c r="J100" s="145">
        <f>J136</f>
        <v>0</v>
      </c>
      <c r="K100" s="142"/>
      <c r="L100" s="146"/>
    </row>
    <row r="101" spans="2:12" s="9" customFormat="1" ht="24.95" customHeight="1">
      <c r="B101" s="141"/>
      <c r="C101" s="142"/>
      <c r="D101" s="143" t="s">
        <v>96</v>
      </c>
      <c r="E101" s="144"/>
      <c r="F101" s="144"/>
      <c r="G101" s="144"/>
      <c r="H101" s="144"/>
      <c r="I101" s="144"/>
      <c r="J101" s="145">
        <f>J152</f>
        <v>0</v>
      </c>
      <c r="K101" s="142"/>
      <c r="L101" s="146"/>
    </row>
    <row r="102" spans="2:12" s="9" customFormat="1" ht="24.95" customHeight="1">
      <c r="B102" s="141"/>
      <c r="C102" s="142"/>
      <c r="D102" s="143" t="s">
        <v>97</v>
      </c>
      <c r="E102" s="144"/>
      <c r="F102" s="144"/>
      <c r="G102" s="144"/>
      <c r="H102" s="144"/>
      <c r="I102" s="144"/>
      <c r="J102" s="145">
        <f>J158</f>
        <v>0</v>
      </c>
      <c r="K102" s="142"/>
      <c r="L102" s="146"/>
    </row>
    <row r="103" spans="2:12" s="9" customFormat="1" ht="24.95" customHeight="1">
      <c r="B103" s="141"/>
      <c r="C103" s="142"/>
      <c r="D103" s="143" t="s">
        <v>98</v>
      </c>
      <c r="E103" s="144"/>
      <c r="F103" s="144"/>
      <c r="G103" s="144"/>
      <c r="H103" s="144"/>
      <c r="I103" s="144"/>
      <c r="J103" s="145">
        <f>J163</f>
        <v>0</v>
      </c>
      <c r="K103" s="142"/>
      <c r="L103" s="146"/>
    </row>
    <row r="104" spans="2:12" s="9" customFormat="1" ht="24.95" customHeight="1">
      <c r="B104" s="141"/>
      <c r="C104" s="142"/>
      <c r="D104" s="143" t="s">
        <v>99</v>
      </c>
      <c r="E104" s="144"/>
      <c r="F104" s="144"/>
      <c r="G104" s="144"/>
      <c r="H104" s="144"/>
      <c r="I104" s="144"/>
      <c r="J104" s="145">
        <f>J169</f>
        <v>0</v>
      </c>
      <c r="K104" s="142"/>
      <c r="L104" s="146"/>
    </row>
    <row r="105" spans="2:12" s="9" customFormat="1" ht="24.95" customHeight="1">
      <c r="B105" s="141"/>
      <c r="C105" s="142"/>
      <c r="D105" s="143" t="s">
        <v>100</v>
      </c>
      <c r="E105" s="144"/>
      <c r="F105" s="144"/>
      <c r="G105" s="144"/>
      <c r="H105" s="144"/>
      <c r="I105" s="144"/>
      <c r="J105" s="145">
        <f>J173</f>
        <v>0</v>
      </c>
      <c r="K105" s="142"/>
      <c r="L105" s="146"/>
    </row>
    <row r="106" spans="2:12" s="9" customFormat="1" ht="24.95" customHeight="1">
      <c r="B106" s="141"/>
      <c r="C106" s="142"/>
      <c r="D106" s="143" t="s">
        <v>101</v>
      </c>
      <c r="E106" s="144"/>
      <c r="F106" s="144"/>
      <c r="G106" s="144"/>
      <c r="H106" s="144"/>
      <c r="I106" s="144"/>
      <c r="J106" s="145">
        <f>J178</f>
        <v>0</v>
      </c>
      <c r="K106" s="142"/>
      <c r="L106" s="146"/>
    </row>
    <row r="107" spans="2:12" s="9" customFormat="1" ht="24.95" customHeight="1">
      <c r="B107" s="141"/>
      <c r="C107" s="142"/>
      <c r="D107" s="143" t="s">
        <v>102</v>
      </c>
      <c r="E107" s="144"/>
      <c r="F107" s="144"/>
      <c r="G107" s="144"/>
      <c r="H107" s="144"/>
      <c r="I107" s="144"/>
      <c r="J107" s="145">
        <f>J191</f>
        <v>0</v>
      </c>
      <c r="K107" s="142"/>
      <c r="L107" s="146"/>
    </row>
    <row r="108" spans="2:12" s="9" customFormat="1" ht="24.95" customHeight="1">
      <c r="B108" s="141"/>
      <c r="C108" s="142"/>
      <c r="D108" s="143" t="s">
        <v>103</v>
      </c>
      <c r="E108" s="144"/>
      <c r="F108" s="144"/>
      <c r="G108" s="144"/>
      <c r="H108" s="144"/>
      <c r="I108" s="144"/>
      <c r="J108" s="145">
        <f>J193</f>
        <v>0</v>
      </c>
      <c r="K108" s="142"/>
      <c r="L108" s="146"/>
    </row>
    <row r="109" spans="2:12" s="9" customFormat="1" ht="24.95" customHeight="1">
      <c r="B109" s="141"/>
      <c r="C109" s="142"/>
      <c r="D109" s="143" t="s">
        <v>104</v>
      </c>
      <c r="E109" s="144"/>
      <c r="F109" s="144"/>
      <c r="G109" s="144"/>
      <c r="H109" s="144"/>
      <c r="I109" s="144"/>
      <c r="J109" s="145">
        <f>J199</f>
        <v>0</v>
      </c>
      <c r="K109" s="142"/>
      <c r="L109" s="146"/>
    </row>
    <row r="110" spans="2:12" s="9" customFormat="1" ht="24.95" customHeight="1">
      <c r="B110" s="141"/>
      <c r="C110" s="142"/>
      <c r="D110" s="143" t="s">
        <v>105</v>
      </c>
      <c r="E110" s="144"/>
      <c r="F110" s="144"/>
      <c r="G110" s="144"/>
      <c r="H110" s="144"/>
      <c r="I110" s="144"/>
      <c r="J110" s="145">
        <f>J203</f>
        <v>0</v>
      </c>
      <c r="K110" s="142"/>
      <c r="L110" s="146"/>
    </row>
    <row r="111" spans="2:12" s="9" customFormat="1" ht="24.95" customHeight="1">
      <c r="B111" s="141"/>
      <c r="C111" s="142"/>
      <c r="D111" s="143" t="s">
        <v>106</v>
      </c>
      <c r="E111" s="144"/>
      <c r="F111" s="144"/>
      <c r="G111" s="144"/>
      <c r="H111" s="144"/>
      <c r="I111" s="144"/>
      <c r="J111" s="145">
        <f>J209</f>
        <v>0</v>
      </c>
      <c r="K111" s="142"/>
      <c r="L111" s="146"/>
    </row>
    <row r="112" spans="2:12" s="9" customFormat="1" ht="24.95" customHeight="1">
      <c r="B112" s="141"/>
      <c r="C112" s="142"/>
      <c r="D112" s="143" t="s">
        <v>107</v>
      </c>
      <c r="E112" s="144"/>
      <c r="F112" s="144"/>
      <c r="G112" s="144"/>
      <c r="H112" s="144"/>
      <c r="I112" s="144"/>
      <c r="J112" s="145">
        <f>J212</f>
        <v>0</v>
      </c>
      <c r="K112" s="142"/>
      <c r="L112" s="146"/>
    </row>
    <row r="113" spans="1:31" s="2" customFormat="1" ht="21.7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108</v>
      </c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4"/>
      <c r="D122" s="34"/>
      <c r="E122" s="257" t="str">
        <f>E7</f>
        <v>Staveb.úpravy administrativního domu K.H.Máchy 1275, Sokolov -S02 Zateplení spodní části stavby</v>
      </c>
      <c r="F122" s="258"/>
      <c r="G122" s="258"/>
      <c r="H122" s="258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82</v>
      </c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4"/>
      <c r="D124" s="34"/>
      <c r="E124" s="228" t="str">
        <f>E9</f>
        <v>Objekt2 - Zakazka</v>
      </c>
      <c r="F124" s="259"/>
      <c r="G124" s="259"/>
      <c r="H124" s="259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19</v>
      </c>
      <c r="D126" s="34"/>
      <c r="E126" s="34"/>
      <c r="F126" s="25" t="str">
        <f>F12</f>
        <v>Sokolov</v>
      </c>
      <c r="G126" s="34"/>
      <c r="H126" s="34"/>
      <c r="I126" s="27" t="s">
        <v>21</v>
      </c>
      <c r="J126" s="64">
        <f>IF(J12="","",J12)</f>
        <v>0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22</v>
      </c>
      <c r="D128" s="34"/>
      <c r="E128" s="34"/>
      <c r="F128" s="25" t="str">
        <f>E15</f>
        <v>Město Sokolov</v>
      </c>
      <c r="G128" s="34"/>
      <c r="H128" s="34"/>
      <c r="I128" s="27" t="s">
        <v>27</v>
      </c>
      <c r="J128" s="30" t="str">
        <f>E21</f>
        <v>Ing. Klícha Jan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25</v>
      </c>
      <c r="D129" s="34"/>
      <c r="E129" s="34"/>
      <c r="F129" s="25" t="str">
        <f>IF(E18="","",E18)</f>
        <v>Vyplň údaj</v>
      </c>
      <c r="G129" s="34"/>
      <c r="H129" s="34"/>
      <c r="I129" s="27" t="s">
        <v>29</v>
      </c>
      <c r="J129" s="30" t="str">
        <f>E24</f>
        <v xml:space="preserve"> </v>
      </c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53"/>
      <c r="B131" s="154"/>
      <c r="C131" s="155" t="s">
        <v>109</v>
      </c>
      <c r="D131" s="156" t="s">
        <v>56</v>
      </c>
      <c r="E131" s="156" t="s">
        <v>52</v>
      </c>
      <c r="F131" s="156" t="s">
        <v>53</v>
      </c>
      <c r="G131" s="156" t="s">
        <v>110</v>
      </c>
      <c r="H131" s="156" t="s">
        <v>111</v>
      </c>
      <c r="I131" s="156" t="s">
        <v>112</v>
      </c>
      <c r="J131" s="157" t="s">
        <v>89</v>
      </c>
      <c r="K131" s="158" t="s">
        <v>113</v>
      </c>
      <c r="L131" s="159"/>
      <c r="M131" s="73" t="s">
        <v>1</v>
      </c>
      <c r="N131" s="74" t="s">
        <v>35</v>
      </c>
      <c r="O131" s="74" t="s">
        <v>114</v>
      </c>
      <c r="P131" s="74" t="s">
        <v>115</v>
      </c>
      <c r="Q131" s="74" t="s">
        <v>116</v>
      </c>
      <c r="R131" s="74" t="s">
        <v>117</v>
      </c>
      <c r="S131" s="74" t="s">
        <v>118</v>
      </c>
      <c r="T131" s="75" t="s">
        <v>119</v>
      </c>
      <c r="U131" s="15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/>
    </row>
    <row r="132" spans="1:65" s="2" customFormat="1" ht="22.9" customHeight="1">
      <c r="A132" s="32"/>
      <c r="B132" s="33"/>
      <c r="C132" s="80" t="s">
        <v>120</v>
      </c>
      <c r="D132" s="34"/>
      <c r="E132" s="34"/>
      <c r="F132" s="34"/>
      <c r="G132" s="34"/>
      <c r="H132" s="34"/>
      <c r="I132" s="166"/>
      <c r="J132" s="160">
        <f>BK132</f>
        <v>0</v>
      </c>
      <c r="K132" s="34"/>
      <c r="L132" s="37"/>
      <c r="M132" s="76"/>
      <c r="N132" s="161"/>
      <c r="O132" s="77"/>
      <c r="P132" s="162">
        <f>P133+P134+P136+P152+P158+P163+P169+P173+P178+P191+P193+P199+P203+P209+P212</f>
        <v>0</v>
      </c>
      <c r="Q132" s="77"/>
      <c r="R132" s="162">
        <f>R133+R134+R136+R152+R158+R163+R169+R173+R178+R191+R193+R199+R203+R209+R212</f>
        <v>404.45947389999992</v>
      </c>
      <c r="S132" s="77"/>
      <c r="T132" s="163">
        <f>T133+T134+T136+T152+T158+T163+T169+T173+T178+T191+T193+T199+T203+T209+T212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70</v>
      </c>
      <c r="AU132" s="15" t="s">
        <v>91</v>
      </c>
      <c r="BK132" s="164">
        <f>BK133+BK134+BK136+BK152+BK158+BK163+BK169+BK173+BK178+BK191+BK193+BK199+BK203+BK209+BK212</f>
        <v>0</v>
      </c>
    </row>
    <row r="133" spans="1:65" s="12" customFormat="1" ht="25.9" customHeight="1">
      <c r="B133" s="165"/>
      <c r="C133" s="166"/>
      <c r="D133" s="167" t="s">
        <v>70</v>
      </c>
      <c r="E133" s="168" t="s">
        <v>52</v>
      </c>
      <c r="F133" s="168" t="s">
        <v>53</v>
      </c>
      <c r="G133" s="166"/>
      <c r="H133" s="166"/>
      <c r="I133" s="166"/>
      <c r="J133" s="169">
        <f>BK133</f>
        <v>0</v>
      </c>
      <c r="K133" s="166"/>
      <c r="L133" s="170"/>
      <c r="M133" s="171"/>
      <c r="N133" s="172"/>
      <c r="O133" s="172"/>
      <c r="P133" s="173">
        <v>0</v>
      </c>
      <c r="Q133" s="172"/>
      <c r="R133" s="173">
        <v>0</v>
      </c>
      <c r="S133" s="172"/>
      <c r="T133" s="174">
        <v>0</v>
      </c>
      <c r="AR133" s="175" t="s">
        <v>78</v>
      </c>
      <c r="AT133" s="176" t="s">
        <v>70</v>
      </c>
      <c r="AU133" s="176" t="s">
        <v>71</v>
      </c>
      <c r="AY133" s="175" t="s">
        <v>121</v>
      </c>
      <c r="BK133" s="177">
        <v>0</v>
      </c>
    </row>
    <row r="134" spans="1:65" s="12" customFormat="1" ht="25.9" customHeight="1">
      <c r="B134" s="165"/>
      <c r="C134" s="166"/>
      <c r="D134" s="167" t="s">
        <v>70</v>
      </c>
      <c r="E134" s="168" t="s">
        <v>122</v>
      </c>
      <c r="F134" s="168" t="s">
        <v>1</v>
      </c>
      <c r="G134" s="166"/>
      <c r="H134" s="166"/>
      <c r="I134" s="166"/>
      <c r="J134" s="169">
        <f>BK134</f>
        <v>0</v>
      </c>
      <c r="K134" s="166"/>
      <c r="L134" s="170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AR134" s="175" t="s">
        <v>78</v>
      </c>
      <c r="AT134" s="176" t="s">
        <v>70</v>
      </c>
      <c r="AU134" s="176" t="s">
        <v>71</v>
      </c>
      <c r="AY134" s="175" t="s">
        <v>121</v>
      </c>
      <c r="BK134" s="177">
        <f>BK135</f>
        <v>0</v>
      </c>
    </row>
    <row r="135" spans="1:65" s="12" customFormat="1" ht="22.9" customHeight="1">
      <c r="B135" s="165"/>
      <c r="C135" s="166"/>
      <c r="D135" s="167" t="s">
        <v>70</v>
      </c>
      <c r="E135" s="178" t="s">
        <v>123</v>
      </c>
      <c r="F135" s="178" t="s">
        <v>124</v>
      </c>
      <c r="G135" s="166"/>
      <c r="H135" s="166"/>
      <c r="I135" s="166"/>
      <c r="J135" s="179">
        <f>BK135</f>
        <v>0</v>
      </c>
      <c r="K135" s="166"/>
      <c r="L135" s="170"/>
      <c r="M135" s="171"/>
      <c r="N135" s="172"/>
      <c r="O135" s="172"/>
      <c r="P135" s="173">
        <v>0</v>
      </c>
      <c r="Q135" s="172"/>
      <c r="R135" s="173">
        <v>0</v>
      </c>
      <c r="S135" s="172"/>
      <c r="T135" s="174">
        <v>0</v>
      </c>
      <c r="AR135" s="175" t="s">
        <v>78</v>
      </c>
      <c r="AT135" s="176" t="s">
        <v>70</v>
      </c>
      <c r="AU135" s="176" t="s">
        <v>78</v>
      </c>
      <c r="AY135" s="175" t="s">
        <v>121</v>
      </c>
      <c r="BK135" s="177">
        <v>0</v>
      </c>
    </row>
    <row r="136" spans="1:65" s="12" customFormat="1" ht="25.9" customHeight="1">
      <c r="B136" s="165"/>
      <c r="C136" s="166"/>
      <c r="D136" s="167" t="s">
        <v>70</v>
      </c>
      <c r="E136" s="168" t="s">
        <v>125</v>
      </c>
      <c r="F136" s="168" t="s">
        <v>126</v>
      </c>
      <c r="G136" s="166"/>
      <c r="H136" s="166"/>
      <c r="I136" s="166"/>
      <c r="J136" s="169">
        <f>BK136</f>
        <v>0</v>
      </c>
      <c r="K136" s="166"/>
      <c r="L136" s="170"/>
      <c r="M136" s="171"/>
      <c r="N136" s="172"/>
      <c r="O136" s="172"/>
      <c r="P136" s="173">
        <f>SUM(P137:P151)</f>
        <v>0</v>
      </c>
      <c r="Q136" s="172"/>
      <c r="R136" s="173">
        <f>SUM(R137:R151)</f>
        <v>305.56799999999998</v>
      </c>
      <c r="S136" s="172"/>
      <c r="T136" s="174">
        <f>SUM(T137:T151)</f>
        <v>0</v>
      </c>
      <c r="AR136" s="175" t="s">
        <v>78</v>
      </c>
      <c r="AT136" s="176" t="s">
        <v>70</v>
      </c>
      <c r="AU136" s="176" t="s">
        <v>71</v>
      </c>
      <c r="AY136" s="175" t="s">
        <v>121</v>
      </c>
      <c r="BK136" s="177">
        <f>SUM(BK137:BK151)</f>
        <v>0</v>
      </c>
    </row>
    <row r="137" spans="1:65" s="2" customFormat="1" ht="24.2" customHeight="1">
      <c r="A137" s="32"/>
      <c r="B137" s="33"/>
      <c r="C137" s="180" t="s">
        <v>78</v>
      </c>
      <c r="D137" s="180" t="s">
        <v>127</v>
      </c>
      <c r="E137" s="181" t="s">
        <v>128</v>
      </c>
      <c r="F137" s="182" t="s">
        <v>129</v>
      </c>
      <c r="G137" s="183" t="s">
        <v>130</v>
      </c>
      <c r="H137" s="184">
        <v>169.76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36</v>
      </c>
      <c r="O137" s="69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2" t="s">
        <v>131</v>
      </c>
      <c r="AT137" s="192" t="s">
        <v>127</v>
      </c>
      <c r="AU137" s="192" t="s">
        <v>78</v>
      </c>
      <c r="AY137" s="15" t="s">
        <v>121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5" t="s">
        <v>78</v>
      </c>
      <c r="BK137" s="193">
        <f>ROUND(I137*H137,2)</f>
        <v>0</v>
      </c>
      <c r="BL137" s="15" t="s">
        <v>131</v>
      </c>
      <c r="BM137" s="192" t="s">
        <v>80</v>
      </c>
    </row>
    <row r="138" spans="1:65" s="2" customFormat="1" ht="12">
      <c r="A138" s="32"/>
      <c r="B138" s="33"/>
      <c r="C138" s="180"/>
      <c r="D138" s="180"/>
      <c r="E138" s="181"/>
      <c r="F138" s="260" t="s">
        <v>320</v>
      </c>
      <c r="G138" s="261"/>
      <c r="H138" s="262">
        <v>169.76</v>
      </c>
      <c r="I138" s="166"/>
      <c r="J138" s="186"/>
      <c r="K138" s="187"/>
      <c r="L138" s="37"/>
      <c r="M138" s="188"/>
      <c r="N138" s="189"/>
      <c r="O138" s="69"/>
      <c r="P138" s="190"/>
      <c r="Q138" s="190"/>
      <c r="R138" s="190"/>
      <c r="S138" s="190"/>
      <c r="T138" s="191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2"/>
      <c r="AT138" s="192"/>
      <c r="AU138" s="192"/>
      <c r="AY138" s="15"/>
      <c r="BE138" s="193"/>
      <c r="BF138" s="193"/>
      <c r="BG138" s="193"/>
      <c r="BH138" s="193"/>
      <c r="BI138" s="193"/>
      <c r="BJ138" s="15"/>
      <c r="BK138" s="193"/>
      <c r="BL138" s="15"/>
      <c r="BM138" s="192"/>
    </row>
    <row r="139" spans="1:65" s="2" customFormat="1" ht="24.2" customHeight="1">
      <c r="A139" s="32"/>
      <c r="B139" s="33"/>
      <c r="C139" s="180" t="s">
        <v>80</v>
      </c>
      <c r="D139" s="180" t="s">
        <v>127</v>
      </c>
      <c r="E139" s="181" t="s">
        <v>132</v>
      </c>
      <c r="F139" s="182" t="s">
        <v>133</v>
      </c>
      <c r="G139" s="183" t="s">
        <v>130</v>
      </c>
      <c r="H139" s="184">
        <v>169.76</v>
      </c>
      <c r="I139" s="185"/>
      <c r="J139" s="186">
        <f>ROUND(I139*H139,2)</f>
        <v>0</v>
      </c>
      <c r="K139" s="187"/>
      <c r="L139" s="37"/>
      <c r="M139" s="188" t="s">
        <v>1</v>
      </c>
      <c r="N139" s="189" t="s">
        <v>36</v>
      </c>
      <c r="O139" s="69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2" t="s">
        <v>131</v>
      </c>
      <c r="AT139" s="192" t="s">
        <v>127</v>
      </c>
      <c r="AU139" s="192" t="s">
        <v>78</v>
      </c>
      <c r="AY139" s="15" t="s">
        <v>121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5" t="s">
        <v>78</v>
      </c>
      <c r="BK139" s="193">
        <f>ROUND(I139*H139,2)</f>
        <v>0</v>
      </c>
      <c r="BL139" s="15" t="s">
        <v>131</v>
      </c>
      <c r="BM139" s="192" t="s">
        <v>131</v>
      </c>
    </row>
    <row r="140" spans="1:65" s="2" customFormat="1" ht="24.2" customHeight="1">
      <c r="A140" s="32"/>
      <c r="B140" s="33"/>
      <c r="C140" s="180" t="s">
        <v>134</v>
      </c>
      <c r="D140" s="180" t="s">
        <v>127</v>
      </c>
      <c r="E140" s="181" t="s">
        <v>135</v>
      </c>
      <c r="F140" s="182" t="s">
        <v>136</v>
      </c>
      <c r="G140" s="183" t="s">
        <v>130</v>
      </c>
      <c r="H140" s="184">
        <v>84.88</v>
      </c>
      <c r="I140" s="185"/>
      <c r="J140" s="186">
        <f>ROUND(I140*H140,2)</f>
        <v>0</v>
      </c>
      <c r="K140" s="187"/>
      <c r="L140" s="37"/>
      <c r="M140" s="188" t="s">
        <v>1</v>
      </c>
      <c r="N140" s="189" t="s">
        <v>36</v>
      </c>
      <c r="O140" s="69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2" t="s">
        <v>131</v>
      </c>
      <c r="AT140" s="192" t="s">
        <v>127</v>
      </c>
      <c r="AU140" s="192" t="s">
        <v>78</v>
      </c>
      <c r="AY140" s="15" t="s">
        <v>121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5" t="s">
        <v>78</v>
      </c>
      <c r="BK140" s="193">
        <f>ROUND(I140*H140,2)</f>
        <v>0</v>
      </c>
      <c r="BL140" s="15" t="s">
        <v>131</v>
      </c>
      <c r="BM140" s="192" t="s">
        <v>137</v>
      </c>
    </row>
    <row r="141" spans="1:65" s="13" customFormat="1" ht="11.25">
      <c r="B141" s="194"/>
      <c r="C141" s="195"/>
      <c r="D141" s="196" t="s">
        <v>138</v>
      </c>
      <c r="E141" s="197" t="s">
        <v>1</v>
      </c>
      <c r="F141" s="260" t="s">
        <v>139</v>
      </c>
      <c r="G141" s="261"/>
      <c r="H141" s="262">
        <v>84.88</v>
      </c>
      <c r="I141" s="166"/>
      <c r="J141" s="195"/>
      <c r="K141" s="195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138</v>
      </c>
      <c r="AU141" s="202" t="s">
        <v>78</v>
      </c>
      <c r="AV141" s="13" t="s">
        <v>80</v>
      </c>
      <c r="AW141" s="13" t="s">
        <v>28</v>
      </c>
      <c r="AX141" s="13" t="s">
        <v>71</v>
      </c>
      <c r="AY141" s="202" t="s">
        <v>121</v>
      </c>
    </row>
    <row r="142" spans="1:65" s="2" customFormat="1" ht="24.2" customHeight="1">
      <c r="A142" s="32"/>
      <c r="B142" s="33"/>
      <c r="C142" s="180" t="s">
        <v>131</v>
      </c>
      <c r="D142" s="180" t="s">
        <v>127</v>
      </c>
      <c r="E142" s="181" t="s">
        <v>140</v>
      </c>
      <c r="F142" s="182" t="s">
        <v>141</v>
      </c>
      <c r="G142" s="183" t="s">
        <v>130</v>
      </c>
      <c r="H142" s="184">
        <v>169.76</v>
      </c>
      <c r="I142" s="185"/>
      <c r="J142" s="186">
        <f>ROUND(I142*H142,2)</f>
        <v>0</v>
      </c>
      <c r="K142" s="187"/>
      <c r="L142" s="37"/>
      <c r="M142" s="188" t="s">
        <v>1</v>
      </c>
      <c r="N142" s="189" t="s">
        <v>36</v>
      </c>
      <c r="O142" s="69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2" t="s">
        <v>131</v>
      </c>
      <c r="AT142" s="192" t="s">
        <v>127</v>
      </c>
      <c r="AU142" s="192" t="s">
        <v>78</v>
      </c>
      <c r="AY142" s="15" t="s">
        <v>121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5" t="s">
        <v>78</v>
      </c>
      <c r="BK142" s="193">
        <f>ROUND(I142*H142,2)</f>
        <v>0</v>
      </c>
      <c r="BL142" s="15" t="s">
        <v>131</v>
      </c>
      <c r="BM142" s="192" t="s">
        <v>142</v>
      </c>
    </row>
    <row r="143" spans="1:65" s="2" customFormat="1" ht="33" customHeight="1">
      <c r="A143" s="32"/>
      <c r="B143" s="33"/>
      <c r="C143" s="180" t="s">
        <v>143</v>
      </c>
      <c r="D143" s="180" t="s">
        <v>127</v>
      </c>
      <c r="E143" s="181" t="s">
        <v>144</v>
      </c>
      <c r="F143" s="182" t="s">
        <v>145</v>
      </c>
      <c r="G143" s="183" t="s">
        <v>130</v>
      </c>
      <c r="H143" s="184">
        <v>2546.4</v>
      </c>
      <c r="I143" s="185"/>
      <c r="J143" s="186">
        <f>ROUND(I143*H143,2)</f>
        <v>0</v>
      </c>
      <c r="K143" s="187"/>
      <c r="L143" s="37"/>
      <c r="M143" s="188" t="s">
        <v>1</v>
      </c>
      <c r="N143" s="189" t="s">
        <v>36</v>
      </c>
      <c r="O143" s="69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2" t="s">
        <v>131</v>
      </c>
      <c r="AT143" s="192" t="s">
        <v>127</v>
      </c>
      <c r="AU143" s="192" t="s">
        <v>78</v>
      </c>
      <c r="AY143" s="15" t="s">
        <v>121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5" t="s">
        <v>78</v>
      </c>
      <c r="BK143" s="193">
        <f>ROUND(I143*H143,2)</f>
        <v>0</v>
      </c>
      <c r="BL143" s="15" t="s">
        <v>131</v>
      </c>
      <c r="BM143" s="192" t="s">
        <v>146</v>
      </c>
    </row>
    <row r="144" spans="1:65" s="13" customFormat="1" ht="11.25">
      <c r="B144" s="194"/>
      <c r="C144" s="195"/>
      <c r="D144" s="196" t="s">
        <v>138</v>
      </c>
      <c r="E144" s="197" t="s">
        <v>1</v>
      </c>
      <c r="F144" s="260" t="s">
        <v>147</v>
      </c>
      <c r="G144" s="261"/>
      <c r="H144" s="262">
        <v>2546.4</v>
      </c>
      <c r="I144" s="166"/>
      <c r="J144" s="195"/>
      <c r="K144" s="195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138</v>
      </c>
      <c r="AU144" s="202" t="s">
        <v>78</v>
      </c>
      <c r="AV144" s="13" t="s">
        <v>80</v>
      </c>
      <c r="AW144" s="13" t="s">
        <v>28</v>
      </c>
      <c r="AX144" s="13" t="s">
        <v>71</v>
      </c>
      <c r="AY144" s="202" t="s">
        <v>121</v>
      </c>
    </row>
    <row r="145" spans="1:65" s="2" customFormat="1" ht="16.5" customHeight="1">
      <c r="A145" s="32"/>
      <c r="B145" s="33"/>
      <c r="C145" s="180" t="s">
        <v>137</v>
      </c>
      <c r="D145" s="180" t="s">
        <v>127</v>
      </c>
      <c r="E145" s="181" t="s">
        <v>148</v>
      </c>
      <c r="F145" s="182" t="s">
        <v>149</v>
      </c>
      <c r="G145" s="183" t="s">
        <v>130</v>
      </c>
      <c r="H145" s="184">
        <v>169.76</v>
      </c>
      <c r="I145" s="185"/>
      <c r="J145" s="186">
        <f>ROUND(I145*H145,2)</f>
        <v>0</v>
      </c>
      <c r="K145" s="187"/>
      <c r="L145" s="37"/>
      <c r="M145" s="188" t="s">
        <v>1</v>
      </c>
      <c r="N145" s="189" t="s">
        <v>36</v>
      </c>
      <c r="O145" s="69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2" t="s">
        <v>131</v>
      </c>
      <c r="AT145" s="192" t="s">
        <v>127</v>
      </c>
      <c r="AU145" s="192" t="s">
        <v>78</v>
      </c>
      <c r="AY145" s="15" t="s">
        <v>121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5" t="s">
        <v>78</v>
      </c>
      <c r="BK145" s="193">
        <f>ROUND(I145*H145,2)</f>
        <v>0</v>
      </c>
      <c r="BL145" s="15" t="s">
        <v>131</v>
      </c>
      <c r="BM145" s="192" t="s">
        <v>150</v>
      </c>
    </row>
    <row r="146" spans="1:65" s="2" customFormat="1" ht="24.2" customHeight="1">
      <c r="A146" s="32"/>
      <c r="B146" s="33"/>
      <c r="C146" s="180" t="s">
        <v>151</v>
      </c>
      <c r="D146" s="180" t="s">
        <v>127</v>
      </c>
      <c r="E146" s="181" t="s">
        <v>152</v>
      </c>
      <c r="F146" s="182" t="s">
        <v>153</v>
      </c>
      <c r="G146" s="183" t="s">
        <v>154</v>
      </c>
      <c r="H146" s="184">
        <v>271.61599999999999</v>
      </c>
      <c r="I146" s="185"/>
      <c r="J146" s="186">
        <f>ROUND(I146*H146,2)</f>
        <v>0</v>
      </c>
      <c r="K146" s="187"/>
      <c r="L146" s="37"/>
      <c r="M146" s="188" t="s">
        <v>1</v>
      </c>
      <c r="N146" s="189" t="s">
        <v>36</v>
      </c>
      <c r="O146" s="69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2" t="s">
        <v>131</v>
      </c>
      <c r="AT146" s="192" t="s">
        <v>127</v>
      </c>
      <c r="AU146" s="192" t="s">
        <v>78</v>
      </c>
      <c r="AY146" s="15" t="s">
        <v>121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5" t="s">
        <v>78</v>
      </c>
      <c r="BK146" s="193">
        <f>ROUND(I146*H146,2)</f>
        <v>0</v>
      </c>
      <c r="BL146" s="15" t="s">
        <v>131</v>
      </c>
      <c r="BM146" s="192" t="s">
        <v>155</v>
      </c>
    </row>
    <row r="147" spans="1:65" s="13" customFormat="1" ht="11.25">
      <c r="B147" s="194"/>
      <c r="C147" s="195"/>
      <c r="D147" s="196" t="s">
        <v>138</v>
      </c>
      <c r="E147" s="197" t="s">
        <v>1</v>
      </c>
      <c r="F147" s="260" t="s">
        <v>156</v>
      </c>
      <c r="G147" s="261"/>
      <c r="H147" s="262">
        <v>271.61599999999999</v>
      </c>
      <c r="I147" s="166"/>
      <c r="J147" s="195"/>
      <c r="K147" s="195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138</v>
      </c>
      <c r="AU147" s="202" t="s">
        <v>78</v>
      </c>
      <c r="AV147" s="13" t="s">
        <v>80</v>
      </c>
      <c r="AW147" s="13" t="s">
        <v>28</v>
      </c>
      <c r="AX147" s="13" t="s">
        <v>71</v>
      </c>
      <c r="AY147" s="202" t="s">
        <v>121</v>
      </c>
    </row>
    <row r="148" spans="1:65" s="2" customFormat="1" ht="24.2" customHeight="1">
      <c r="A148" s="32"/>
      <c r="B148" s="33"/>
      <c r="C148" s="180" t="s">
        <v>142</v>
      </c>
      <c r="D148" s="180" t="s">
        <v>127</v>
      </c>
      <c r="E148" s="181" t="s">
        <v>157</v>
      </c>
      <c r="F148" s="182" t="s">
        <v>158</v>
      </c>
      <c r="G148" s="183" t="s">
        <v>130</v>
      </c>
      <c r="H148" s="184">
        <v>169.76</v>
      </c>
      <c r="I148" s="185"/>
      <c r="J148" s="186">
        <f>ROUND(I148*H148,2)</f>
        <v>0</v>
      </c>
      <c r="K148" s="187"/>
      <c r="L148" s="37"/>
      <c r="M148" s="188" t="s">
        <v>1</v>
      </c>
      <c r="N148" s="189" t="s">
        <v>36</v>
      </c>
      <c r="O148" s="69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2" t="s">
        <v>131</v>
      </c>
      <c r="AT148" s="192" t="s">
        <v>127</v>
      </c>
      <c r="AU148" s="192" t="s">
        <v>78</v>
      </c>
      <c r="AY148" s="15" t="s">
        <v>121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5" t="s">
        <v>78</v>
      </c>
      <c r="BK148" s="193">
        <f>ROUND(I148*H148,2)</f>
        <v>0</v>
      </c>
      <c r="BL148" s="15" t="s">
        <v>131</v>
      </c>
      <c r="BM148" s="192" t="s">
        <v>159</v>
      </c>
    </row>
    <row r="149" spans="1:65" s="2" customFormat="1" ht="16.5" customHeight="1">
      <c r="A149" s="32"/>
      <c r="B149" s="33"/>
      <c r="C149" s="180" t="s">
        <v>160</v>
      </c>
      <c r="D149" s="180" t="s">
        <v>127</v>
      </c>
      <c r="E149" s="181" t="s">
        <v>161</v>
      </c>
      <c r="F149" s="182" t="s">
        <v>162</v>
      </c>
      <c r="G149" s="183" t="s">
        <v>163</v>
      </c>
      <c r="H149" s="184">
        <v>109.48</v>
      </c>
      <c r="I149" s="185"/>
      <c r="J149" s="186">
        <f>ROUND(I149*H149,2)</f>
        <v>0</v>
      </c>
      <c r="K149" s="187"/>
      <c r="L149" s="37"/>
      <c r="M149" s="188" t="s">
        <v>1</v>
      </c>
      <c r="N149" s="189" t="s">
        <v>36</v>
      </c>
      <c r="O149" s="69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2" t="s">
        <v>131</v>
      </c>
      <c r="AT149" s="192" t="s">
        <v>127</v>
      </c>
      <c r="AU149" s="192" t="s">
        <v>78</v>
      </c>
      <c r="AY149" s="15" t="s">
        <v>121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5" t="s">
        <v>78</v>
      </c>
      <c r="BK149" s="193">
        <f>ROUND(I149*H149,2)</f>
        <v>0</v>
      </c>
      <c r="BL149" s="15" t="s">
        <v>131</v>
      </c>
      <c r="BM149" s="192" t="s">
        <v>164</v>
      </c>
    </row>
    <row r="150" spans="1:65" s="2" customFormat="1" ht="16.5" customHeight="1">
      <c r="A150" s="32"/>
      <c r="B150" s="33"/>
      <c r="C150" s="180" t="s">
        <v>146</v>
      </c>
      <c r="D150" s="180" t="s">
        <v>127</v>
      </c>
      <c r="E150" s="181" t="s">
        <v>165</v>
      </c>
      <c r="F150" s="182" t="s">
        <v>166</v>
      </c>
      <c r="G150" s="183" t="s">
        <v>154</v>
      </c>
      <c r="H150" s="184">
        <v>305.56799999999998</v>
      </c>
      <c r="I150" s="185"/>
      <c r="J150" s="186">
        <f>ROUND(I150*H150,2)</f>
        <v>0</v>
      </c>
      <c r="K150" s="187"/>
      <c r="L150" s="37"/>
      <c r="M150" s="188" t="s">
        <v>1</v>
      </c>
      <c r="N150" s="189" t="s">
        <v>36</v>
      </c>
      <c r="O150" s="69"/>
      <c r="P150" s="190">
        <f>O150*H150</f>
        <v>0</v>
      </c>
      <c r="Q150" s="190">
        <v>1</v>
      </c>
      <c r="R150" s="190">
        <f>Q150*H150</f>
        <v>305.56799999999998</v>
      </c>
      <c r="S150" s="190">
        <v>0</v>
      </c>
      <c r="T150" s="19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2" t="s">
        <v>131</v>
      </c>
      <c r="AT150" s="192" t="s">
        <v>127</v>
      </c>
      <c r="AU150" s="192" t="s">
        <v>78</v>
      </c>
      <c r="AY150" s="15" t="s">
        <v>121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5" t="s">
        <v>78</v>
      </c>
      <c r="BK150" s="193">
        <f>ROUND(I150*H150,2)</f>
        <v>0</v>
      </c>
      <c r="BL150" s="15" t="s">
        <v>131</v>
      </c>
      <c r="BM150" s="192" t="s">
        <v>167</v>
      </c>
    </row>
    <row r="151" spans="1:65" s="13" customFormat="1" ht="11.25">
      <c r="B151" s="194"/>
      <c r="C151" s="195"/>
      <c r="D151" s="196" t="s">
        <v>138</v>
      </c>
      <c r="E151" s="197" t="s">
        <v>1</v>
      </c>
      <c r="F151" s="260" t="s">
        <v>168</v>
      </c>
      <c r="G151" s="261"/>
      <c r="H151" s="262">
        <v>305.56799999999998</v>
      </c>
      <c r="I151" s="166"/>
      <c r="J151" s="195"/>
      <c r="K151" s="195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138</v>
      </c>
      <c r="AU151" s="202" t="s">
        <v>78</v>
      </c>
      <c r="AV151" s="13" t="s">
        <v>80</v>
      </c>
      <c r="AW151" s="13" t="s">
        <v>28</v>
      </c>
      <c r="AX151" s="13" t="s">
        <v>71</v>
      </c>
      <c r="AY151" s="202" t="s">
        <v>121</v>
      </c>
    </row>
    <row r="152" spans="1:65" s="12" customFormat="1" ht="25.9" customHeight="1">
      <c r="B152" s="165"/>
      <c r="C152" s="166"/>
      <c r="D152" s="167" t="s">
        <v>70</v>
      </c>
      <c r="E152" s="168" t="s">
        <v>169</v>
      </c>
      <c r="F152" s="168" t="s">
        <v>170</v>
      </c>
      <c r="G152" s="166"/>
      <c r="H152" s="166"/>
      <c r="I152" s="166"/>
      <c r="J152" s="169">
        <f>BK152</f>
        <v>0</v>
      </c>
      <c r="K152" s="166"/>
      <c r="L152" s="170"/>
      <c r="M152" s="171"/>
      <c r="N152" s="172"/>
      <c r="O152" s="172"/>
      <c r="P152" s="173">
        <f>SUM(P153:P156)</f>
        <v>0</v>
      </c>
      <c r="Q152" s="172"/>
      <c r="R152" s="173">
        <f>SUM(R153:R156)</f>
        <v>20.753592800000003</v>
      </c>
      <c r="S152" s="172"/>
      <c r="T152" s="174">
        <f>SUM(T153:T156)</f>
        <v>0</v>
      </c>
      <c r="AR152" s="175" t="s">
        <v>78</v>
      </c>
      <c r="AT152" s="176" t="s">
        <v>70</v>
      </c>
      <c r="AU152" s="176" t="s">
        <v>71</v>
      </c>
      <c r="AY152" s="175" t="s">
        <v>121</v>
      </c>
      <c r="BK152" s="177">
        <f>SUM(BK153:BK156)</f>
        <v>0</v>
      </c>
    </row>
    <row r="153" spans="1:65" s="2" customFormat="1" ht="24.2" customHeight="1">
      <c r="A153" s="32"/>
      <c r="B153" s="33"/>
      <c r="C153" s="180" t="s">
        <v>78</v>
      </c>
      <c r="D153" s="180" t="s">
        <v>127</v>
      </c>
      <c r="E153" s="181" t="s">
        <v>171</v>
      </c>
      <c r="F153" s="182" t="s">
        <v>172</v>
      </c>
      <c r="G153" s="183" t="s">
        <v>173</v>
      </c>
      <c r="H153" s="184">
        <v>89.12</v>
      </c>
      <c r="I153" s="185"/>
      <c r="J153" s="186">
        <f>ROUND(I153*H153,2)</f>
        <v>0</v>
      </c>
      <c r="K153" s="187"/>
      <c r="L153" s="37"/>
      <c r="M153" s="188" t="s">
        <v>1</v>
      </c>
      <c r="N153" s="189" t="s">
        <v>36</v>
      </c>
      <c r="O153" s="69"/>
      <c r="P153" s="190">
        <f>O153*H153</f>
        <v>0</v>
      </c>
      <c r="Q153" s="190">
        <v>4.8999999999999998E-4</v>
      </c>
      <c r="R153" s="190">
        <f>Q153*H153</f>
        <v>4.3668800000000001E-2</v>
      </c>
      <c r="S153" s="190">
        <v>0</v>
      </c>
      <c r="T153" s="19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2" t="s">
        <v>131</v>
      </c>
      <c r="AT153" s="192" t="s">
        <v>127</v>
      </c>
      <c r="AU153" s="192" t="s">
        <v>78</v>
      </c>
      <c r="AY153" s="15" t="s">
        <v>121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5" t="s">
        <v>78</v>
      </c>
      <c r="BK153" s="193">
        <f>ROUND(I153*H153,2)</f>
        <v>0</v>
      </c>
      <c r="BL153" s="15" t="s">
        <v>131</v>
      </c>
      <c r="BM153" s="192" t="s">
        <v>174</v>
      </c>
    </row>
    <row r="154" spans="1:65" s="2" customFormat="1" ht="16.5" customHeight="1">
      <c r="A154" s="32"/>
      <c r="B154" s="33"/>
      <c r="C154" s="180" t="s">
        <v>80</v>
      </c>
      <c r="D154" s="180" t="s">
        <v>127</v>
      </c>
      <c r="E154" s="181" t="s">
        <v>175</v>
      </c>
      <c r="F154" s="182" t="s">
        <v>176</v>
      </c>
      <c r="G154" s="183" t="s">
        <v>130</v>
      </c>
      <c r="H154" s="184">
        <v>5.4</v>
      </c>
      <c r="I154" s="185"/>
      <c r="J154" s="186">
        <f>ROUND(I154*H154,2)</f>
        <v>0</v>
      </c>
      <c r="K154" s="187"/>
      <c r="L154" s="37"/>
      <c r="M154" s="188" t="s">
        <v>1</v>
      </c>
      <c r="N154" s="189" t="s">
        <v>36</v>
      </c>
      <c r="O154" s="69"/>
      <c r="P154" s="190">
        <f>O154*H154</f>
        <v>0</v>
      </c>
      <c r="Q154" s="190">
        <v>2.3323800000000001</v>
      </c>
      <c r="R154" s="190">
        <f>Q154*H154</f>
        <v>12.594852000000001</v>
      </c>
      <c r="S154" s="190">
        <v>0</v>
      </c>
      <c r="T154" s="19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2" t="s">
        <v>131</v>
      </c>
      <c r="AT154" s="192" t="s">
        <v>127</v>
      </c>
      <c r="AU154" s="192" t="s">
        <v>78</v>
      </c>
      <c r="AY154" s="15" t="s">
        <v>121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5" t="s">
        <v>78</v>
      </c>
      <c r="BK154" s="193">
        <f>ROUND(I154*H154,2)</f>
        <v>0</v>
      </c>
      <c r="BL154" s="15" t="s">
        <v>131</v>
      </c>
      <c r="BM154" s="192" t="s">
        <v>177</v>
      </c>
    </row>
    <row r="155" spans="1:65" s="2" customFormat="1" ht="12">
      <c r="A155" s="32"/>
      <c r="B155" s="33"/>
      <c r="C155" s="180"/>
      <c r="D155" s="180"/>
      <c r="E155" s="181"/>
      <c r="F155" s="260" t="s">
        <v>321</v>
      </c>
      <c r="G155" s="261"/>
      <c r="H155" s="262">
        <v>5.4</v>
      </c>
      <c r="I155" s="166"/>
      <c r="J155" s="186"/>
      <c r="K155" s="187"/>
      <c r="L155" s="37"/>
      <c r="M155" s="188"/>
      <c r="N155" s="189"/>
      <c r="O155" s="69"/>
      <c r="P155" s="190"/>
      <c r="Q155" s="190"/>
      <c r="R155" s="190"/>
      <c r="S155" s="190"/>
      <c r="T155" s="191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2"/>
      <c r="AT155" s="192"/>
      <c r="AU155" s="192"/>
      <c r="AY155" s="15"/>
      <c r="BE155" s="193"/>
      <c r="BF155" s="193"/>
      <c r="BG155" s="193"/>
      <c r="BH155" s="193"/>
      <c r="BI155" s="193"/>
      <c r="BJ155" s="15"/>
      <c r="BK155" s="193"/>
      <c r="BL155" s="15"/>
      <c r="BM155" s="192"/>
    </row>
    <row r="156" spans="1:65" s="2" customFormat="1" ht="21.75" customHeight="1">
      <c r="A156" s="32"/>
      <c r="B156" s="33"/>
      <c r="C156" s="180" t="s">
        <v>134</v>
      </c>
      <c r="D156" s="180" t="s">
        <v>127</v>
      </c>
      <c r="E156" s="181" t="s">
        <v>178</v>
      </c>
      <c r="F156" s="182" t="s">
        <v>179</v>
      </c>
      <c r="G156" s="183" t="s">
        <v>130</v>
      </c>
      <c r="H156" s="184">
        <v>3.2</v>
      </c>
      <c r="I156" s="185"/>
      <c r="J156" s="186">
        <f>ROUND(I156*H156,2)</f>
        <v>0</v>
      </c>
      <c r="K156" s="187"/>
      <c r="L156" s="37"/>
      <c r="M156" s="188" t="s">
        <v>1</v>
      </c>
      <c r="N156" s="189" t="s">
        <v>36</v>
      </c>
      <c r="O156" s="69"/>
      <c r="P156" s="190">
        <f>O156*H156</f>
        <v>0</v>
      </c>
      <c r="Q156" s="190">
        <v>2.5359600000000002</v>
      </c>
      <c r="R156" s="190">
        <f>Q156*H156</f>
        <v>8.1150720000000014</v>
      </c>
      <c r="S156" s="190">
        <v>0</v>
      </c>
      <c r="T156" s="19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2" t="s">
        <v>131</v>
      </c>
      <c r="AT156" s="192" t="s">
        <v>127</v>
      </c>
      <c r="AU156" s="192" t="s">
        <v>78</v>
      </c>
      <c r="AY156" s="15" t="s">
        <v>121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5" t="s">
        <v>78</v>
      </c>
      <c r="BK156" s="193">
        <f>ROUND(I156*H156,2)</f>
        <v>0</v>
      </c>
      <c r="BL156" s="15" t="s">
        <v>131</v>
      </c>
      <c r="BM156" s="192" t="s">
        <v>180</v>
      </c>
    </row>
    <row r="157" spans="1:65" s="2" customFormat="1" ht="12">
      <c r="A157" s="32"/>
      <c r="B157" s="33"/>
      <c r="C157" s="263"/>
      <c r="D157" s="263"/>
      <c r="E157" s="264"/>
      <c r="F157" s="260" t="s">
        <v>322</v>
      </c>
      <c r="G157" s="261"/>
      <c r="H157" s="262">
        <v>3.2</v>
      </c>
      <c r="I157" s="166"/>
      <c r="J157" s="265"/>
      <c r="K157" s="69"/>
      <c r="L157" s="37"/>
      <c r="M157" s="188"/>
      <c r="N157" s="189"/>
      <c r="O157" s="69"/>
      <c r="P157" s="190"/>
      <c r="Q157" s="190"/>
      <c r="R157" s="190"/>
      <c r="S157" s="190"/>
      <c r="T157" s="191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2"/>
      <c r="AT157" s="192"/>
      <c r="AU157" s="192"/>
      <c r="AY157" s="15"/>
      <c r="BE157" s="193"/>
      <c r="BF157" s="193"/>
      <c r="BG157" s="193"/>
      <c r="BH157" s="193"/>
      <c r="BI157" s="193"/>
      <c r="BJ157" s="15"/>
      <c r="BK157" s="193"/>
      <c r="BL157" s="15"/>
      <c r="BM157" s="192"/>
    </row>
    <row r="158" spans="1:65" s="12" customFormat="1" ht="25.9" customHeight="1">
      <c r="B158" s="165"/>
      <c r="C158" s="166"/>
      <c r="D158" s="167" t="s">
        <v>70</v>
      </c>
      <c r="E158" s="168" t="s">
        <v>181</v>
      </c>
      <c r="F158" s="168" t="s">
        <v>182</v>
      </c>
      <c r="G158" s="166"/>
      <c r="H158" s="166"/>
      <c r="I158" s="166"/>
      <c r="J158" s="169">
        <f>BK158</f>
        <v>0</v>
      </c>
      <c r="K158" s="166"/>
      <c r="L158" s="170"/>
      <c r="M158" s="171"/>
      <c r="N158" s="172"/>
      <c r="O158" s="172"/>
      <c r="P158" s="173">
        <f>SUM(P159:P161)</f>
        <v>0</v>
      </c>
      <c r="Q158" s="172"/>
      <c r="R158" s="173">
        <f>SUM(R159:R161)</f>
        <v>26.142344999999999</v>
      </c>
      <c r="S158" s="172"/>
      <c r="T158" s="174">
        <f>SUM(T159:T161)</f>
        <v>0</v>
      </c>
      <c r="AR158" s="175" t="s">
        <v>78</v>
      </c>
      <c r="AT158" s="176" t="s">
        <v>70</v>
      </c>
      <c r="AU158" s="176" t="s">
        <v>71</v>
      </c>
      <c r="AY158" s="175" t="s">
        <v>121</v>
      </c>
      <c r="BK158" s="177">
        <f>SUM(BK159:BK161)</f>
        <v>0</v>
      </c>
    </row>
    <row r="159" spans="1:65" s="2" customFormat="1" ht="24.2" customHeight="1">
      <c r="A159" s="32"/>
      <c r="B159" s="33"/>
      <c r="C159" s="180" t="s">
        <v>78</v>
      </c>
      <c r="D159" s="180" t="s">
        <v>127</v>
      </c>
      <c r="E159" s="181" t="s">
        <v>183</v>
      </c>
      <c r="F159" s="182" t="s">
        <v>184</v>
      </c>
      <c r="G159" s="183" t="s">
        <v>163</v>
      </c>
      <c r="H159" s="184">
        <v>75.94</v>
      </c>
      <c r="I159" s="185"/>
      <c r="J159" s="186">
        <f>ROUND(I159*H159,2)</f>
        <v>0</v>
      </c>
      <c r="K159" s="187"/>
      <c r="L159" s="37"/>
      <c r="M159" s="188" t="s">
        <v>1</v>
      </c>
      <c r="N159" s="189" t="s">
        <v>36</v>
      </c>
      <c r="O159" s="69"/>
      <c r="P159" s="190">
        <f>O159*H159</f>
        <v>0</v>
      </c>
      <c r="Q159" s="190">
        <v>0.26</v>
      </c>
      <c r="R159" s="190">
        <f>Q159*H159</f>
        <v>19.744399999999999</v>
      </c>
      <c r="S159" s="190">
        <v>0</v>
      </c>
      <c r="T159" s="19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2" t="s">
        <v>131</v>
      </c>
      <c r="AT159" s="192" t="s">
        <v>127</v>
      </c>
      <c r="AU159" s="192" t="s">
        <v>78</v>
      </c>
      <c r="AY159" s="15" t="s">
        <v>121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5" t="s">
        <v>78</v>
      </c>
      <c r="BK159" s="193">
        <f>ROUND(I159*H159,2)</f>
        <v>0</v>
      </c>
      <c r="BL159" s="15" t="s">
        <v>131</v>
      </c>
      <c r="BM159" s="192" t="s">
        <v>185</v>
      </c>
    </row>
    <row r="160" spans="1:65" s="2" customFormat="1" ht="12">
      <c r="A160" s="32"/>
      <c r="B160" s="33"/>
      <c r="C160" s="180"/>
      <c r="D160" s="180"/>
      <c r="E160" s="181"/>
      <c r="F160" s="260" t="s">
        <v>323</v>
      </c>
      <c r="G160" s="261"/>
      <c r="H160" s="262">
        <v>75.94</v>
      </c>
      <c r="I160" s="166"/>
      <c r="J160" s="186"/>
      <c r="K160" s="187"/>
      <c r="L160" s="37"/>
      <c r="M160" s="188"/>
      <c r="N160" s="189"/>
      <c r="O160" s="69"/>
      <c r="P160" s="190"/>
      <c r="Q160" s="190"/>
      <c r="R160" s="190"/>
      <c r="S160" s="190"/>
      <c r="T160" s="191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2"/>
      <c r="AT160" s="192"/>
      <c r="AU160" s="192"/>
      <c r="AY160" s="15"/>
      <c r="BE160" s="193"/>
      <c r="BF160" s="193"/>
      <c r="BG160" s="193"/>
      <c r="BH160" s="193"/>
      <c r="BI160" s="193"/>
      <c r="BJ160" s="15"/>
      <c r="BK160" s="193"/>
      <c r="BL160" s="15"/>
      <c r="BM160" s="192"/>
    </row>
    <row r="161" spans="1:65" s="2" customFormat="1" ht="24.2" customHeight="1">
      <c r="A161" s="32"/>
      <c r="B161" s="33"/>
      <c r="C161" s="180" t="s">
        <v>80</v>
      </c>
      <c r="D161" s="180" t="s">
        <v>127</v>
      </c>
      <c r="E161" s="181" t="s">
        <v>186</v>
      </c>
      <c r="F161" s="182" t="s">
        <v>187</v>
      </c>
      <c r="G161" s="183" t="s">
        <v>163</v>
      </c>
      <c r="H161" s="184">
        <v>75.94</v>
      </c>
      <c r="I161" s="185"/>
      <c r="J161" s="186">
        <f>ROUND(I161*H161,2)</f>
        <v>0</v>
      </c>
      <c r="K161" s="187"/>
      <c r="L161" s="37"/>
      <c r="M161" s="188" t="s">
        <v>1</v>
      </c>
      <c r="N161" s="189" t="s">
        <v>36</v>
      </c>
      <c r="O161" s="69"/>
      <c r="P161" s="190">
        <f>O161*H161</f>
        <v>0</v>
      </c>
      <c r="Q161" s="190">
        <v>8.4250000000000005E-2</v>
      </c>
      <c r="R161" s="190">
        <f>Q161*H161</f>
        <v>6.397945</v>
      </c>
      <c r="S161" s="190">
        <v>0</v>
      </c>
      <c r="T161" s="19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2" t="s">
        <v>131</v>
      </c>
      <c r="AT161" s="192" t="s">
        <v>127</v>
      </c>
      <c r="AU161" s="192" t="s">
        <v>78</v>
      </c>
      <c r="AY161" s="15" t="s">
        <v>121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5" t="s">
        <v>78</v>
      </c>
      <c r="BK161" s="193">
        <f>ROUND(I161*H161,2)</f>
        <v>0</v>
      </c>
      <c r="BL161" s="15" t="s">
        <v>131</v>
      </c>
      <c r="BM161" s="192" t="s">
        <v>188</v>
      </c>
    </row>
    <row r="162" spans="1:65" s="2" customFormat="1" ht="12">
      <c r="A162" s="32"/>
      <c r="B162" s="33"/>
      <c r="C162" s="263"/>
      <c r="D162" s="263"/>
      <c r="E162" s="264"/>
      <c r="F162" s="260" t="s">
        <v>324</v>
      </c>
      <c r="G162" s="261"/>
      <c r="H162" s="262">
        <v>75.94</v>
      </c>
      <c r="I162" s="166"/>
      <c r="J162" s="265"/>
      <c r="K162" s="69"/>
      <c r="L162" s="37"/>
      <c r="M162" s="188"/>
      <c r="N162" s="189"/>
      <c r="O162" s="69"/>
      <c r="P162" s="190"/>
      <c r="Q162" s="190"/>
      <c r="R162" s="190"/>
      <c r="S162" s="190"/>
      <c r="T162" s="191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2"/>
      <c r="AT162" s="192"/>
      <c r="AU162" s="192"/>
      <c r="AY162" s="15"/>
      <c r="BE162" s="193"/>
      <c r="BF162" s="193"/>
      <c r="BG162" s="193"/>
      <c r="BH162" s="193"/>
      <c r="BI162" s="193"/>
      <c r="BJ162" s="15"/>
      <c r="BK162" s="193"/>
      <c r="BL162" s="15"/>
      <c r="BM162" s="192"/>
    </row>
    <row r="163" spans="1:65" s="12" customFormat="1" ht="25.9" customHeight="1">
      <c r="B163" s="165"/>
      <c r="C163" s="166"/>
      <c r="D163" s="167" t="s">
        <v>70</v>
      </c>
      <c r="E163" s="168" t="s">
        <v>189</v>
      </c>
      <c r="F163" s="168" t="s">
        <v>190</v>
      </c>
      <c r="G163" s="166"/>
      <c r="H163" s="166"/>
      <c r="I163" s="166"/>
      <c r="J163" s="169">
        <f>BK163</f>
        <v>0</v>
      </c>
      <c r="K163" s="166"/>
      <c r="L163" s="170"/>
      <c r="M163" s="171"/>
      <c r="N163" s="172"/>
      <c r="O163" s="172"/>
      <c r="P163" s="173">
        <f>SUM(P164:P168)</f>
        <v>0</v>
      </c>
      <c r="Q163" s="172"/>
      <c r="R163" s="173">
        <f>SUM(R164:R168)</f>
        <v>34.275203099999999</v>
      </c>
      <c r="S163" s="172"/>
      <c r="T163" s="174">
        <f>SUM(T164:T168)</f>
        <v>0</v>
      </c>
      <c r="AR163" s="175" t="s">
        <v>78</v>
      </c>
      <c r="AT163" s="176" t="s">
        <v>70</v>
      </c>
      <c r="AU163" s="176" t="s">
        <v>71</v>
      </c>
      <c r="AY163" s="175" t="s">
        <v>121</v>
      </c>
      <c r="BK163" s="177">
        <f>SUM(BK164:BK168)</f>
        <v>0</v>
      </c>
    </row>
    <row r="164" spans="1:65" s="2" customFormat="1" ht="24.2" customHeight="1">
      <c r="A164" s="32"/>
      <c r="B164" s="33"/>
      <c r="C164" s="180" t="s">
        <v>78</v>
      </c>
      <c r="D164" s="180" t="s">
        <v>127</v>
      </c>
      <c r="E164" s="181" t="s">
        <v>191</v>
      </c>
      <c r="F164" s="182" t="s">
        <v>192</v>
      </c>
      <c r="G164" s="183" t="s">
        <v>163</v>
      </c>
      <c r="H164" s="184">
        <v>132.71</v>
      </c>
      <c r="I164" s="185"/>
      <c r="J164" s="186">
        <f>ROUND(I164*H164,2)</f>
        <v>0</v>
      </c>
      <c r="K164" s="187"/>
      <c r="L164" s="37"/>
      <c r="M164" s="188" t="s">
        <v>1</v>
      </c>
      <c r="N164" s="189" t="s">
        <v>36</v>
      </c>
      <c r="O164" s="69"/>
      <c r="P164" s="190">
        <f>O164*H164</f>
        <v>0</v>
      </c>
      <c r="Q164" s="190">
        <v>6.5280000000000005E-2</v>
      </c>
      <c r="R164" s="190">
        <f>Q164*H164</f>
        <v>8.6633088000000011</v>
      </c>
      <c r="S164" s="190">
        <v>0</v>
      </c>
      <c r="T164" s="19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2" t="s">
        <v>131</v>
      </c>
      <c r="AT164" s="192" t="s">
        <v>127</v>
      </c>
      <c r="AU164" s="192" t="s">
        <v>78</v>
      </c>
      <c r="AY164" s="15" t="s">
        <v>121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5" t="s">
        <v>78</v>
      </c>
      <c r="BK164" s="193">
        <f>ROUND(I164*H164,2)</f>
        <v>0</v>
      </c>
      <c r="BL164" s="15" t="s">
        <v>131</v>
      </c>
      <c r="BM164" s="192" t="s">
        <v>193</v>
      </c>
    </row>
    <row r="165" spans="1:65" s="2" customFormat="1" ht="12">
      <c r="A165" s="32"/>
      <c r="B165" s="33"/>
      <c r="C165" s="180"/>
      <c r="D165" s="180"/>
      <c r="E165" s="181"/>
      <c r="F165" s="260" t="s">
        <v>325</v>
      </c>
      <c r="G165" s="261"/>
      <c r="H165" s="262">
        <v>132.71</v>
      </c>
      <c r="I165" s="166"/>
      <c r="J165" s="186"/>
      <c r="K165" s="187"/>
      <c r="L165" s="37"/>
      <c r="M165" s="188"/>
      <c r="N165" s="189"/>
      <c r="O165" s="69"/>
      <c r="P165" s="190"/>
      <c r="Q165" s="190"/>
      <c r="R165" s="190"/>
      <c r="S165" s="190"/>
      <c r="T165" s="191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2"/>
      <c r="AT165" s="192"/>
      <c r="AU165" s="192"/>
      <c r="AY165" s="15"/>
      <c r="BE165" s="193"/>
      <c r="BF165" s="193"/>
      <c r="BG165" s="193"/>
      <c r="BH165" s="193"/>
      <c r="BI165" s="193"/>
      <c r="BJ165" s="15"/>
      <c r="BK165" s="193"/>
      <c r="BL165" s="15"/>
      <c r="BM165" s="192"/>
    </row>
    <row r="166" spans="1:65" s="2" customFormat="1" ht="21.75" customHeight="1">
      <c r="A166" s="32"/>
      <c r="B166" s="33"/>
      <c r="C166" s="180" t="s">
        <v>80</v>
      </c>
      <c r="D166" s="180" t="s">
        <v>127</v>
      </c>
      <c r="E166" s="181" t="s">
        <v>194</v>
      </c>
      <c r="F166" s="182" t="s">
        <v>195</v>
      </c>
      <c r="G166" s="183" t="s">
        <v>163</v>
      </c>
      <c r="H166" s="184">
        <v>33.54</v>
      </c>
      <c r="I166" s="185"/>
      <c r="J166" s="186">
        <f>ROUND(I166*H166,2)</f>
        <v>0</v>
      </c>
      <c r="K166" s="187"/>
      <c r="L166" s="37"/>
      <c r="M166" s="188" t="s">
        <v>1</v>
      </c>
      <c r="N166" s="189" t="s">
        <v>36</v>
      </c>
      <c r="O166" s="69"/>
      <c r="P166" s="190">
        <f>O166*H166</f>
        <v>0</v>
      </c>
      <c r="Q166" s="190">
        <v>0.27560000000000001</v>
      </c>
      <c r="R166" s="190">
        <f>Q166*H166</f>
        <v>9.2436240000000005</v>
      </c>
      <c r="S166" s="190">
        <v>0</v>
      </c>
      <c r="T166" s="19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2" t="s">
        <v>131</v>
      </c>
      <c r="AT166" s="192" t="s">
        <v>127</v>
      </c>
      <c r="AU166" s="192" t="s">
        <v>78</v>
      </c>
      <c r="AY166" s="15" t="s">
        <v>121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5" t="s">
        <v>78</v>
      </c>
      <c r="BK166" s="193">
        <f>ROUND(I166*H166,2)</f>
        <v>0</v>
      </c>
      <c r="BL166" s="15" t="s">
        <v>131</v>
      </c>
      <c r="BM166" s="192" t="s">
        <v>196</v>
      </c>
    </row>
    <row r="167" spans="1:65" s="2" customFormat="1" ht="24.2" customHeight="1">
      <c r="A167" s="32"/>
      <c r="B167" s="33"/>
      <c r="C167" s="180" t="s">
        <v>134</v>
      </c>
      <c r="D167" s="180" t="s">
        <v>127</v>
      </c>
      <c r="E167" s="181" t="s">
        <v>197</v>
      </c>
      <c r="F167" s="182" t="s">
        <v>198</v>
      </c>
      <c r="G167" s="183" t="s">
        <v>163</v>
      </c>
      <c r="H167" s="184">
        <v>33.54</v>
      </c>
      <c r="I167" s="185"/>
      <c r="J167" s="186">
        <f>ROUND(I167*H167,2)</f>
        <v>0</v>
      </c>
      <c r="K167" s="187"/>
      <c r="L167" s="37"/>
      <c r="M167" s="188" t="s">
        <v>1</v>
      </c>
      <c r="N167" s="189" t="s">
        <v>36</v>
      </c>
      <c r="O167" s="69"/>
      <c r="P167" s="190">
        <f>O167*H167</f>
        <v>0</v>
      </c>
      <c r="Q167" s="190">
        <v>0.24217</v>
      </c>
      <c r="R167" s="190">
        <f>Q167*H167</f>
        <v>8.1223817999999994</v>
      </c>
      <c r="S167" s="190">
        <v>0</v>
      </c>
      <c r="T167" s="19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2" t="s">
        <v>131</v>
      </c>
      <c r="AT167" s="192" t="s">
        <v>127</v>
      </c>
      <c r="AU167" s="192" t="s">
        <v>78</v>
      </c>
      <c r="AY167" s="15" t="s">
        <v>121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5" t="s">
        <v>78</v>
      </c>
      <c r="BK167" s="193">
        <f>ROUND(I167*H167,2)</f>
        <v>0</v>
      </c>
      <c r="BL167" s="15" t="s">
        <v>131</v>
      </c>
      <c r="BM167" s="192" t="s">
        <v>199</v>
      </c>
    </row>
    <row r="168" spans="1:65" s="2" customFormat="1" ht="16.5" customHeight="1">
      <c r="A168" s="32"/>
      <c r="B168" s="33"/>
      <c r="C168" s="180" t="s">
        <v>131</v>
      </c>
      <c r="D168" s="180" t="s">
        <v>127</v>
      </c>
      <c r="E168" s="181" t="s">
        <v>200</v>
      </c>
      <c r="F168" s="182" t="s">
        <v>201</v>
      </c>
      <c r="G168" s="183" t="s">
        <v>163</v>
      </c>
      <c r="H168" s="184">
        <v>34.049999999999997</v>
      </c>
      <c r="I168" s="185"/>
      <c r="J168" s="186">
        <f>ROUND(I168*H168,2)</f>
        <v>0</v>
      </c>
      <c r="K168" s="187"/>
      <c r="L168" s="37"/>
      <c r="M168" s="188" t="s">
        <v>1</v>
      </c>
      <c r="N168" s="189" t="s">
        <v>36</v>
      </c>
      <c r="O168" s="69"/>
      <c r="P168" s="190">
        <f>O168*H168</f>
        <v>0</v>
      </c>
      <c r="Q168" s="190">
        <v>0.24217</v>
      </c>
      <c r="R168" s="190">
        <f>Q168*H168</f>
        <v>8.2458884999999995</v>
      </c>
      <c r="S168" s="190">
        <v>0</v>
      </c>
      <c r="T168" s="19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2" t="s">
        <v>131</v>
      </c>
      <c r="AT168" s="192" t="s">
        <v>127</v>
      </c>
      <c r="AU168" s="192" t="s">
        <v>78</v>
      </c>
      <c r="AY168" s="15" t="s">
        <v>121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5" t="s">
        <v>78</v>
      </c>
      <c r="BK168" s="193">
        <f>ROUND(I168*H168,2)</f>
        <v>0</v>
      </c>
      <c r="BL168" s="15" t="s">
        <v>131</v>
      </c>
      <c r="BM168" s="192" t="s">
        <v>202</v>
      </c>
    </row>
    <row r="169" spans="1:65" s="12" customFormat="1" ht="25.9" customHeight="1">
      <c r="B169" s="165"/>
      <c r="C169" s="166"/>
      <c r="D169" s="167" t="s">
        <v>70</v>
      </c>
      <c r="E169" s="168" t="s">
        <v>203</v>
      </c>
      <c r="F169" s="168" t="s">
        <v>204</v>
      </c>
      <c r="G169" s="166"/>
      <c r="H169" s="166"/>
      <c r="I169" s="166"/>
      <c r="J169" s="169">
        <f>BK169</f>
        <v>0</v>
      </c>
      <c r="K169" s="166"/>
      <c r="L169" s="170"/>
      <c r="M169" s="171"/>
      <c r="N169" s="172"/>
      <c r="O169" s="172"/>
      <c r="P169" s="173">
        <f>SUM(P170:P172)</f>
        <v>0</v>
      </c>
      <c r="Q169" s="172"/>
      <c r="R169" s="173">
        <f>SUM(R170:R172)</f>
        <v>7.5740000000000002E-2</v>
      </c>
      <c r="S169" s="172"/>
      <c r="T169" s="174">
        <f>SUM(T170:T172)</f>
        <v>0</v>
      </c>
      <c r="AR169" s="175" t="s">
        <v>78</v>
      </c>
      <c r="AT169" s="176" t="s">
        <v>70</v>
      </c>
      <c r="AU169" s="176" t="s">
        <v>71</v>
      </c>
      <c r="AY169" s="175" t="s">
        <v>121</v>
      </c>
      <c r="BK169" s="177">
        <f>SUM(BK170:BK172)</f>
        <v>0</v>
      </c>
    </row>
    <row r="170" spans="1:65" s="2" customFormat="1" ht="24.2" customHeight="1">
      <c r="A170" s="32"/>
      <c r="B170" s="33"/>
      <c r="C170" s="180" t="s">
        <v>78</v>
      </c>
      <c r="D170" s="180" t="s">
        <v>127</v>
      </c>
      <c r="E170" s="181" t="s">
        <v>205</v>
      </c>
      <c r="F170" s="182" t="s">
        <v>206</v>
      </c>
      <c r="G170" s="183" t="s">
        <v>207</v>
      </c>
      <c r="H170" s="184">
        <v>1</v>
      </c>
      <c r="I170" s="185"/>
      <c r="J170" s="186">
        <f>ROUND(I170*H170,2)</f>
        <v>0</v>
      </c>
      <c r="K170" s="187"/>
      <c r="L170" s="37"/>
      <c r="M170" s="188" t="s">
        <v>1</v>
      </c>
      <c r="N170" s="189" t="s">
        <v>36</v>
      </c>
      <c r="O170" s="69"/>
      <c r="P170" s="190">
        <f>O170*H170</f>
        <v>0</v>
      </c>
      <c r="Q170" s="190">
        <v>1.082E-2</v>
      </c>
      <c r="R170" s="190">
        <f>Q170*H170</f>
        <v>1.082E-2</v>
      </c>
      <c r="S170" s="190">
        <v>0</v>
      </c>
      <c r="T170" s="19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2" t="s">
        <v>131</v>
      </c>
      <c r="AT170" s="192" t="s">
        <v>127</v>
      </c>
      <c r="AU170" s="192" t="s">
        <v>78</v>
      </c>
      <c r="AY170" s="15" t="s">
        <v>121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5" t="s">
        <v>78</v>
      </c>
      <c r="BK170" s="193">
        <f>ROUND(I170*H170,2)</f>
        <v>0</v>
      </c>
      <c r="BL170" s="15" t="s">
        <v>131</v>
      </c>
      <c r="BM170" s="192" t="s">
        <v>208</v>
      </c>
    </row>
    <row r="171" spans="1:65" s="2" customFormat="1" ht="21.75" customHeight="1">
      <c r="A171" s="32"/>
      <c r="B171" s="33"/>
      <c r="C171" s="180" t="s">
        <v>80</v>
      </c>
      <c r="D171" s="180" t="s">
        <v>127</v>
      </c>
      <c r="E171" s="181" t="s">
        <v>209</v>
      </c>
      <c r="F171" s="182" t="s">
        <v>210</v>
      </c>
      <c r="G171" s="183" t="s">
        <v>207</v>
      </c>
      <c r="H171" s="184">
        <v>4</v>
      </c>
      <c r="I171" s="185"/>
      <c r="J171" s="186">
        <f>ROUND(I171*H171,2)</f>
        <v>0</v>
      </c>
      <c r="K171" s="187"/>
      <c r="L171" s="37"/>
      <c r="M171" s="188" t="s">
        <v>1</v>
      </c>
      <c r="N171" s="189" t="s">
        <v>36</v>
      </c>
      <c r="O171" s="69"/>
      <c r="P171" s="190">
        <f>O171*H171</f>
        <v>0</v>
      </c>
      <c r="Q171" s="190">
        <v>1.082E-2</v>
      </c>
      <c r="R171" s="190">
        <f>Q171*H171</f>
        <v>4.3279999999999999E-2</v>
      </c>
      <c r="S171" s="190">
        <v>0</v>
      </c>
      <c r="T171" s="19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2" t="s">
        <v>131</v>
      </c>
      <c r="AT171" s="192" t="s">
        <v>127</v>
      </c>
      <c r="AU171" s="192" t="s">
        <v>78</v>
      </c>
      <c r="AY171" s="15" t="s">
        <v>121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5" t="s">
        <v>78</v>
      </c>
      <c r="BK171" s="193">
        <f>ROUND(I171*H171,2)</f>
        <v>0</v>
      </c>
      <c r="BL171" s="15" t="s">
        <v>131</v>
      </c>
      <c r="BM171" s="192" t="s">
        <v>211</v>
      </c>
    </row>
    <row r="172" spans="1:65" s="2" customFormat="1" ht="16.5" customHeight="1">
      <c r="A172" s="32"/>
      <c r="B172" s="33"/>
      <c r="C172" s="180" t="s">
        <v>134</v>
      </c>
      <c r="D172" s="180" t="s">
        <v>127</v>
      </c>
      <c r="E172" s="181" t="s">
        <v>212</v>
      </c>
      <c r="F172" s="182" t="s">
        <v>213</v>
      </c>
      <c r="G172" s="183" t="s">
        <v>207</v>
      </c>
      <c r="H172" s="184">
        <v>2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36</v>
      </c>
      <c r="O172" s="69"/>
      <c r="P172" s="190">
        <f>O172*H172</f>
        <v>0</v>
      </c>
      <c r="Q172" s="190">
        <v>1.082E-2</v>
      </c>
      <c r="R172" s="190">
        <f>Q172*H172</f>
        <v>2.164E-2</v>
      </c>
      <c r="S172" s="190">
        <v>0</v>
      </c>
      <c r="T172" s="19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2" t="s">
        <v>131</v>
      </c>
      <c r="AT172" s="192" t="s">
        <v>127</v>
      </c>
      <c r="AU172" s="192" t="s">
        <v>78</v>
      </c>
      <c r="AY172" s="15" t="s">
        <v>121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5" t="s">
        <v>78</v>
      </c>
      <c r="BK172" s="193">
        <f>ROUND(I172*H172,2)</f>
        <v>0</v>
      </c>
      <c r="BL172" s="15" t="s">
        <v>131</v>
      </c>
      <c r="BM172" s="192" t="s">
        <v>214</v>
      </c>
    </row>
    <row r="173" spans="1:65" s="12" customFormat="1" ht="25.9" customHeight="1">
      <c r="B173" s="165"/>
      <c r="C173" s="166"/>
      <c r="D173" s="167" t="s">
        <v>70</v>
      </c>
      <c r="E173" s="168" t="s">
        <v>215</v>
      </c>
      <c r="F173" s="168" t="s">
        <v>216</v>
      </c>
      <c r="G173" s="166"/>
      <c r="H173" s="166"/>
      <c r="I173" s="166"/>
      <c r="J173" s="169">
        <f>BK173</f>
        <v>0</v>
      </c>
      <c r="K173" s="166"/>
      <c r="L173" s="170"/>
      <c r="M173" s="171"/>
      <c r="N173" s="172"/>
      <c r="O173" s="172"/>
      <c r="P173" s="173">
        <f>SUM(P174:P177)</f>
        <v>0</v>
      </c>
      <c r="Q173" s="172"/>
      <c r="R173" s="173">
        <f>SUM(R174:R177)</f>
        <v>16.220464999999997</v>
      </c>
      <c r="S173" s="172"/>
      <c r="T173" s="174">
        <f>SUM(T174:T177)</f>
        <v>0</v>
      </c>
      <c r="AR173" s="175" t="s">
        <v>78</v>
      </c>
      <c r="AT173" s="176" t="s">
        <v>70</v>
      </c>
      <c r="AU173" s="176" t="s">
        <v>71</v>
      </c>
      <c r="AY173" s="175" t="s">
        <v>121</v>
      </c>
      <c r="BK173" s="177">
        <f>SUM(BK174:BK177)</f>
        <v>0</v>
      </c>
    </row>
    <row r="174" spans="1:65" s="2" customFormat="1" ht="24.2" customHeight="1">
      <c r="A174" s="32"/>
      <c r="B174" s="33"/>
      <c r="C174" s="180" t="s">
        <v>78</v>
      </c>
      <c r="D174" s="180" t="s">
        <v>127</v>
      </c>
      <c r="E174" s="181" t="s">
        <v>217</v>
      </c>
      <c r="F174" s="182" t="s">
        <v>218</v>
      </c>
      <c r="G174" s="183" t="s">
        <v>207</v>
      </c>
      <c r="H174" s="184">
        <v>135</v>
      </c>
      <c r="I174" s="185"/>
      <c r="J174" s="186">
        <f>ROUND(I174*H174,2)</f>
        <v>0</v>
      </c>
      <c r="K174" s="187"/>
      <c r="L174" s="37"/>
      <c r="M174" s="188" t="s">
        <v>1</v>
      </c>
      <c r="N174" s="189" t="s">
        <v>36</v>
      </c>
      <c r="O174" s="69"/>
      <c r="P174" s="190">
        <f>O174*H174</f>
        <v>0</v>
      </c>
      <c r="Q174" s="190">
        <v>1.4E-2</v>
      </c>
      <c r="R174" s="190">
        <f>Q174*H174</f>
        <v>1.8900000000000001</v>
      </c>
      <c r="S174" s="190">
        <v>0</v>
      </c>
      <c r="T174" s="19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131</v>
      </c>
      <c r="AT174" s="192" t="s">
        <v>127</v>
      </c>
      <c r="AU174" s="192" t="s">
        <v>78</v>
      </c>
      <c r="AY174" s="15" t="s">
        <v>121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5" t="s">
        <v>78</v>
      </c>
      <c r="BK174" s="193">
        <f>ROUND(I174*H174,2)</f>
        <v>0</v>
      </c>
      <c r="BL174" s="15" t="s">
        <v>131</v>
      </c>
      <c r="BM174" s="192" t="s">
        <v>219</v>
      </c>
    </row>
    <row r="175" spans="1:65" s="13" customFormat="1" ht="11.25">
      <c r="B175" s="194"/>
      <c r="C175" s="195"/>
      <c r="D175" s="196" t="s">
        <v>138</v>
      </c>
      <c r="E175" s="197" t="s">
        <v>1</v>
      </c>
      <c r="F175" s="260" t="s">
        <v>220</v>
      </c>
      <c r="G175" s="261"/>
      <c r="H175" s="262">
        <v>135</v>
      </c>
      <c r="I175" s="166"/>
      <c r="J175" s="195"/>
      <c r="K175" s="195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138</v>
      </c>
      <c r="AU175" s="202" t="s">
        <v>78</v>
      </c>
      <c r="AV175" s="13" t="s">
        <v>80</v>
      </c>
      <c r="AW175" s="13" t="s">
        <v>28</v>
      </c>
      <c r="AX175" s="13" t="s">
        <v>71</v>
      </c>
      <c r="AY175" s="202" t="s">
        <v>121</v>
      </c>
    </row>
    <row r="176" spans="1:65" s="2" customFormat="1" ht="24.2" customHeight="1">
      <c r="A176" s="32"/>
      <c r="B176" s="33"/>
      <c r="C176" s="180" t="s">
        <v>80</v>
      </c>
      <c r="D176" s="180" t="s">
        <v>127</v>
      </c>
      <c r="E176" s="181" t="s">
        <v>221</v>
      </c>
      <c r="F176" s="182" t="s">
        <v>222</v>
      </c>
      <c r="G176" s="183" t="s">
        <v>173</v>
      </c>
      <c r="H176" s="184">
        <v>67.08</v>
      </c>
      <c r="I176" s="185"/>
      <c r="J176" s="186">
        <f>ROUND(I176*H176,2)</f>
        <v>0</v>
      </c>
      <c r="K176" s="187"/>
      <c r="L176" s="37"/>
      <c r="M176" s="188" t="s">
        <v>1</v>
      </c>
      <c r="N176" s="189" t="s">
        <v>36</v>
      </c>
      <c r="O176" s="69"/>
      <c r="P176" s="190">
        <f>O176*H176</f>
        <v>0</v>
      </c>
      <c r="Q176" s="190">
        <v>0.10095</v>
      </c>
      <c r="R176" s="190">
        <f>Q176*H176</f>
        <v>6.7717260000000001</v>
      </c>
      <c r="S176" s="190">
        <v>0</v>
      </c>
      <c r="T176" s="19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2" t="s">
        <v>131</v>
      </c>
      <c r="AT176" s="192" t="s">
        <v>127</v>
      </c>
      <c r="AU176" s="192" t="s">
        <v>78</v>
      </c>
      <c r="AY176" s="15" t="s">
        <v>121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5" t="s">
        <v>78</v>
      </c>
      <c r="BK176" s="193">
        <f>ROUND(I176*H176,2)</f>
        <v>0</v>
      </c>
      <c r="BL176" s="15" t="s">
        <v>131</v>
      </c>
      <c r="BM176" s="192" t="s">
        <v>223</v>
      </c>
    </row>
    <row r="177" spans="1:65" s="2" customFormat="1" ht="24.2" customHeight="1">
      <c r="A177" s="32"/>
      <c r="B177" s="33"/>
      <c r="C177" s="180" t="s">
        <v>134</v>
      </c>
      <c r="D177" s="180" t="s">
        <v>127</v>
      </c>
      <c r="E177" s="181" t="s">
        <v>224</v>
      </c>
      <c r="F177" s="182" t="s">
        <v>225</v>
      </c>
      <c r="G177" s="183" t="s">
        <v>130</v>
      </c>
      <c r="H177" s="184">
        <v>3.35</v>
      </c>
      <c r="I177" s="185"/>
      <c r="J177" s="186">
        <f>ROUND(I177*H177,2)</f>
        <v>0</v>
      </c>
      <c r="K177" s="187"/>
      <c r="L177" s="37"/>
      <c r="M177" s="188" t="s">
        <v>1</v>
      </c>
      <c r="N177" s="189" t="s">
        <v>36</v>
      </c>
      <c r="O177" s="69"/>
      <c r="P177" s="190">
        <f>O177*H177</f>
        <v>0</v>
      </c>
      <c r="Q177" s="190">
        <v>2.2563399999999998</v>
      </c>
      <c r="R177" s="190">
        <f>Q177*H177</f>
        <v>7.5587389999999992</v>
      </c>
      <c r="S177" s="190">
        <v>0</v>
      </c>
      <c r="T177" s="19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2" t="s">
        <v>131</v>
      </c>
      <c r="AT177" s="192" t="s">
        <v>127</v>
      </c>
      <c r="AU177" s="192" t="s">
        <v>78</v>
      </c>
      <c r="AY177" s="15" t="s">
        <v>121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5" t="s">
        <v>78</v>
      </c>
      <c r="BK177" s="193">
        <f>ROUND(I177*H177,2)</f>
        <v>0</v>
      </c>
      <c r="BL177" s="15" t="s">
        <v>131</v>
      </c>
      <c r="BM177" s="192" t="s">
        <v>226</v>
      </c>
    </row>
    <row r="178" spans="1:65" s="12" customFormat="1" ht="25.9" customHeight="1">
      <c r="B178" s="165"/>
      <c r="C178" s="166"/>
      <c r="D178" s="167" t="s">
        <v>70</v>
      </c>
      <c r="E178" s="168" t="s">
        <v>227</v>
      </c>
      <c r="F178" s="168" t="s">
        <v>228</v>
      </c>
      <c r="G178" s="166"/>
      <c r="H178" s="166"/>
      <c r="I178" s="166"/>
      <c r="J178" s="169">
        <f>BK178</f>
        <v>0</v>
      </c>
      <c r="K178" s="166"/>
      <c r="L178" s="170"/>
      <c r="M178" s="171"/>
      <c r="N178" s="172"/>
      <c r="O178" s="172"/>
      <c r="P178" s="173">
        <f>SUM(P179:P190)</f>
        <v>0</v>
      </c>
      <c r="Q178" s="172"/>
      <c r="R178" s="173">
        <f>SUM(R179:R190)</f>
        <v>0</v>
      </c>
      <c r="S178" s="172"/>
      <c r="T178" s="174">
        <f>SUM(T179:T190)</f>
        <v>0</v>
      </c>
      <c r="AR178" s="175" t="s">
        <v>78</v>
      </c>
      <c r="AT178" s="176" t="s">
        <v>70</v>
      </c>
      <c r="AU178" s="176" t="s">
        <v>71</v>
      </c>
      <c r="AY178" s="175" t="s">
        <v>121</v>
      </c>
      <c r="BK178" s="177">
        <f>SUM(BK179:BK190)</f>
        <v>0</v>
      </c>
    </row>
    <row r="179" spans="1:65" s="2" customFormat="1" ht="24.2" customHeight="1">
      <c r="A179" s="32"/>
      <c r="B179" s="33"/>
      <c r="C179" s="180" t="s">
        <v>78</v>
      </c>
      <c r="D179" s="180" t="s">
        <v>127</v>
      </c>
      <c r="E179" s="181" t="s">
        <v>229</v>
      </c>
      <c r="F179" s="182" t="s">
        <v>230</v>
      </c>
      <c r="G179" s="183" t="s">
        <v>163</v>
      </c>
      <c r="H179" s="184">
        <v>17.68</v>
      </c>
      <c r="I179" s="185"/>
      <c r="J179" s="186">
        <f t="shared" ref="J179:J188" si="0">ROUND(I179*H179,2)</f>
        <v>0</v>
      </c>
      <c r="K179" s="187"/>
      <c r="L179" s="37"/>
      <c r="M179" s="188" t="s">
        <v>1</v>
      </c>
      <c r="N179" s="189" t="s">
        <v>36</v>
      </c>
      <c r="O179" s="69"/>
      <c r="P179" s="190">
        <f t="shared" ref="P179:P188" si="1">O179*H179</f>
        <v>0</v>
      </c>
      <c r="Q179" s="190">
        <v>0</v>
      </c>
      <c r="R179" s="190">
        <f t="shared" ref="R179:R188" si="2">Q179*H179</f>
        <v>0</v>
      </c>
      <c r="S179" s="190">
        <v>0</v>
      </c>
      <c r="T179" s="191">
        <f t="shared" ref="T179:T188" si="3"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2" t="s">
        <v>131</v>
      </c>
      <c r="AT179" s="192" t="s">
        <v>127</v>
      </c>
      <c r="AU179" s="192" t="s">
        <v>78</v>
      </c>
      <c r="AY179" s="15" t="s">
        <v>121</v>
      </c>
      <c r="BE179" s="193">
        <f t="shared" ref="BE179:BE188" si="4">IF(N179="základní",J179,0)</f>
        <v>0</v>
      </c>
      <c r="BF179" s="193">
        <f t="shared" ref="BF179:BF188" si="5">IF(N179="snížená",J179,0)</f>
        <v>0</v>
      </c>
      <c r="BG179" s="193">
        <f t="shared" ref="BG179:BG188" si="6">IF(N179="zákl. přenesená",J179,0)</f>
        <v>0</v>
      </c>
      <c r="BH179" s="193">
        <f t="shared" ref="BH179:BH188" si="7">IF(N179="sníž. přenesená",J179,0)</f>
        <v>0</v>
      </c>
      <c r="BI179" s="193">
        <f t="shared" ref="BI179:BI188" si="8">IF(N179="nulová",J179,0)</f>
        <v>0</v>
      </c>
      <c r="BJ179" s="15" t="s">
        <v>78</v>
      </c>
      <c r="BK179" s="193">
        <f t="shared" ref="BK179:BK188" si="9">ROUND(I179*H179,2)</f>
        <v>0</v>
      </c>
      <c r="BL179" s="15" t="s">
        <v>131</v>
      </c>
      <c r="BM179" s="192" t="s">
        <v>231</v>
      </c>
    </row>
    <row r="180" spans="1:65" s="2" customFormat="1" ht="12">
      <c r="A180" s="32"/>
      <c r="B180" s="33"/>
      <c r="C180" s="180"/>
      <c r="D180" s="180"/>
      <c r="E180" s="181"/>
      <c r="F180" s="260" t="s">
        <v>326</v>
      </c>
      <c r="G180" s="261"/>
      <c r="H180" s="262">
        <v>17.68</v>
      </c>
      <c r="I180" s="166"/>
      <c r="J180" s="186"/>
      <c r="K180" s="187"/>
      <c r="L180" s="37"/>
      <c r="M180" s="188"/>
      <c r="N180" s="189"/>
      <c r="O180" s="69"/>
      <c r="P180" s="190"/>
      <c r="Q180" s="190"/>
      <c r="R180" s="190"/>
      <c r="S180" s="190"/>
      <c r="T180" s="191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2"/>
      <c r="AT180" s="192"/>
      <c r="AU180" s="192"/>
      <c r="AY180" s="15"/>
      <c r="BE180" s="193"/>
      <c r="BF180" s="193"/>
      <c r="BG180" s="193"/>
      <c r="BH180" s="193"/>
      <c r="BI180" s="193"/>
      <c r="BJ180" s="15"/>
      <c r="BK180" s="193"/>
      <c r="BL180" s="15"/>
      <c r="BM180" s="192"/>
    </row>
    <row r="181" spans="1:65" s="2" customFormat="1" ht="16.5" customHeight="1">
      <c r="A181" s="32"/>
      <c r="B181" s="33"/>
      <c r="C181" s="180" t="s">
        <v>80</v>
      </c>
      <c r="D181" s="180" t="s">
        <v>127</v>
      </c>
      <c r="E181" s="181" t="s">
        <v>232</v>
      </c>
      <c r="F181" s="182" t="s">
        <v>233</v>
      </c>
      <c r="G181" s="183" t="s">
        <v>207</v>
      </c>
      <c r="H181" s="184">
        <v>4</v>
      </c>
      <c r="I181" s="185"/>
      <c r="J181" s="186">
        <f t="shared" si="0"/>
        <v>0</v>
      </c>
      <c r="K181" s="187"/>
      <c r="L181" s="37"/>
      <c r="M181" s="188" t="s">
        <v>1</v>
      </c>
      <c r="N181" s="189" t="s">
        <v>36</v>
      </c>
      <c r="O181" s="69"/>
      <c r="P181" s="190">
        <f t="shared" si="1"/>
        <v>0</v>
      </c>
      <c r="Q181" s="190">
        <v>0</v>
      </c>
      <c r="R181" s="190">
        <f t="shared" si="2"/>
        <v>0</v>
      </c>
      <c r="S181" s="190">
        <v>0</v>
      </c>
      <c r="T181" s="191">
        <f t="shared" si="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2" t="s">
        <v>131</v>
      </c>
      <c r="AT181" s="192" t="s">
        <v>127</v>
      </c>
      <c r="AU181" s="192" t="s">
        <v>78</v>
      </c>
      <c r="AY181" s="15" t="s">
        <v>121</v>
      </c>
      <c r="BE181" s="193">
        <f t="shared" si="4"/>
        <v>0</v>
      </c>
      <c r="BF181" s="193">
        <f t="shared" si="5"/>
        <v>0</v>
      </c>
      <c r="BG181" s="193">
        <f t="shared" si="6"/>
        <v>0</v>
      </c>
      <c r="BH181" s="193">
        <f t="shared" si="7"/>
        <v>0</v>
      </c>
      <c r="BI181" s="193">
        <f t="shared" si="8"/>
        <v>0</v>
      </c>
      <c r="BJ181" s="15" t="s">
        <v>78</v>
      </c>
      <c r="BK181" s="193">
        <f t="shared" si="9"/>
        <v>0</v>
      </c>
      <c r="BL181" s="15" t="s">
        <v>131</v>
      </c>
      <c r="BM181" s="192" t="s">
        <v>234</v>
      </c>
    </row>
    <row r="182" spans="1:65" s="2" customFormat="1" ht="16.5" customHeight="1">
      <c r="A182" s="32"/>
      <c r="B182" s="33"/>
      <c r="C182" s="180" t="s">
        <v>134</v>
      </c>
      <c r="D182" s="180" t="s">
        <v>127</v>
      </c>
      <c r="E182" s="181" t="s">
        <v>235</v>
      </c>
      <c r="F182" s="182" t="s">
        <v>236</v>
      </c>
      <c r="G182" s="183" t="s">
        <v>130</v>
      </c>
      <c r="H182" s="184">
        <v>3.2</v>
      </c>
      <c r="I182" s="185"/>
      <c r="J182" s="186">
        <f t="shared" si="0"/>
        <v>0</v>
      </c>
      <c r="K182" s="187"/>
      <c r="L182" s="37"/>
      <c r="M182" s="188" t="s">
        <v>1</v>
      </c>
      <c r="N182" s="189" t="s">
        <v>36</v>
      </c>
      <c r="O182" s="69"/>
      <c r="P182" s="190">
        <f t="shared" si="1"/>
        <v>0</v>
      </c>
      <c r="Q182" s="190">
        <v>0</v>
      </c>
      <c r="R182" s="190">
        <f t="shared" si="2"/>
        <v>0</v>
      </c>
      <c r="S182" s="190">
        <v>0</v>
      </c>
      <c r="T182" s="191">
        <f t="shared" si="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2" t="s">
        <v>131</v>
      </c>
      <c r="AT182" s="192" t="s">
        <v>127</v>
      </c>
      <c r="AU182" s="192" t="s">
        <v>78</v>
      </c>
      <c r="AY182" s="15" t="s">
        <v>121</v>
      </c>
      <c r="BE182" s="193">
        <f t="shared" si="4"/>
        <v>0</v>
      </c>
      <c r="BF182" s="193">
        <f t="shared" si="5"/>
        <v>0</v>
      </c>
      <c r="BG182" s="193">
        <f t="shared" si="6"/>
        <v>0</v>
      </c>
      <c r="BH182" s="193">
        <f t="shared" si="7"/>
        <v>0</v>
      </c>
      <c r="BI182" s="193">
        <f t="shared" si="8"/>
        <v>0</v>
      </c>
      <c r="BJ182" s="15" t="s">
        <v>78</v>
      </c>
      <c r="BK182" s="193">
        <f t="shared" si="9"/>
        <v>0</v>
      </c>
      <c r="BL182" s="15" t="s">
        <v>131</v>
      </c>
      <c r="BM182" s="192" t="s">
        <v>237</v>
      </c>
    </row>
    <row r="183" spans="1:65" s="2" customFormat="1" ht="12">
      <c r="A183" s="32"/>
      <c r="B183" s="33"/>
      <c r="C183" s="180"/>
      <c r="D183" s="180"/>
      <c r="E183" s="181"/>
      <c r="F183" s="260" t="s">
        <v>322</v>
      </c>
      <c r="G183" s="261"/>
      <c r="H183" s="262">
        <v>3.2</v>
      </c>
      <c r="I183" s="166"/>
      <c r="J183" s="186"/>
      <c r="K183" s="187"/>
      <c r="L183" s="37"/>
      <c r="M183" s="188"/>
      <c r="N183" s="189"/>
      <c r="O183" s="69"/>
      <c r="P183" s="190"/>
      <c r="Q183" s="190"/>
      <c r="R183" s="190"/>
      <c r="S183" s="190"/>
      <c r="T183" s="191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/>
      <c r="AT183" s="192"/>
      <c r="AU183" s="192"/>
      <c r="AY183" s="15"/>
      <c r="BE183" s="193"/>
      <c r="BF183" s="193"/>
      <c r="BG183" s="193"/>
      <c r="BH183" s="193"/>
      <c r="BI183" s="193"/>
      <c r="BJ183" s="15"/>
      <c r="BK183" s="193"/>
      <c r="BL183" s="15"/>
      <c r="BM183" s="192"/>
    </row>
    <row r="184" spans="1:65" s="2" customFormat="1" ht="33" customHeight="1">
      <c r="A184" s="32"/>
      <c r="B184" s="33"/>
      <c r="C184" s="180" t="s">
        <v>131</v>
      </c>
      <c r="D184" s="180" t="s">
        <v>127</v>
      </c>
      <c r="E184" s="181" t="s">
        <v>238</v>
      </c>
      <c r="F184" s="182" t="s">
        <v>239</v>
      </c>
      <c r="G184" s="183" t="s">
        <v>163</v>
      </c>
      <c r="H184" s="184">
        <v>132.71</v>
      </c>
      <c r="I184" s="185"/>
      <c r="J184" s="186">
        <f t="shared" si="0"/>
        <v>0</v>
      </c>
      <c r="K184" s="187"/>
      <c r="L184" s="37"/>
      <c r="M184" s="188" t="s">
        <v>1</v>
      </c>
      <c r="N184" s="189" t="s">
        <v>36</v>
      </c>
      <c r="O184" s="69"/>
      <c r="P184" s="190">
        <f t="shared" si="1"/>
        <v>0</v>
      </c>
      <c r="Q184" s="190">
        <v>0</v>
      </c>
      <c r="R184" s="190">
        <f t="shared" si="2"/>
        <v>0</v>
      </c>
      <c r="S184" s="190">
        <v>0</v>
      </c>
      <c r="T184" s="191">
        <f t="shared" si="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2" t="s">
        <v>131</v>
      </c>
      <c r="AT184" s="192" t="s">
        <v>127</v>
      </c>
      <c r="AU184" s="192" t="s">
        <v>78</v>
      </c>
      <c r="AY184" s="15" t="s">
        <v>121</v>
      </c>
      <c r="BE184" s="193">
        <f t="shared" si="4"/>
        <v>0</v>
      </c>
      <c r="BF184" s="193">
        <f t="shared" si="5"/>
        <v>0</v>
      </c>
      <c r="BG184" s="193">
        <f t="shared" si="6"/>
        <v>0</v>
      </c>
      <c r="BH184" s="193">
        <f t="shared" si="7"/>
        <v>0</v>
      </c>
      <c r="BI184" s="193">
        <f t="shared" si="8"/>
        <v>0</v>
      </c>
      <c r="BJ184" s="15" t="s">
        <v>78</v>
      </c>
      <c r="BK184" s="193">
        <f t="shared" si="9"/>
        <v>0</v>
      </c>
      <c r="BL184" s="15" t="s">
        <v>131</v>
      </c>
      <c r="BM184" s="192" t="s">
        <v>240</v>
      </c>
    </row>
    <row r="185" spans="1:65" s="2" customFormat="1" ht="12">
      <c r="A185" s="32"/>
      <c r="B185" s="33"/>
      <c r="C185" s="180"/>
      <c r="D185" s="180"/>
      <c r="E185" s="181"/>
      <c r="F185" s="260" t="s">
        <v>325</v>
      </c>
      <c r="G185" s="261"/>
      <c r="H185" s="262">
        <v>132.71</v>
      </c>
      <c r="I185" s="166"/>
      <c r="J185" s="186"/>
      <c r="K185" s="187"/>
      <c r="L185" s="37"/>
      <c r="M185" s="188"/>
      <c r="N185" s="189"/>
      <c r="O185" s="69"/>
      <c r="P185" s="190"/>
      <c r="Q185" s="190"/>
      <c r="R185" s="190"/>
      <c r="S185" s="190"/>
      <c r="T185" s="191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2"/>
      <c r="AT185" s="192"/>
      <c r="AU185" s="192"/>
      <c r="AY185" s="15"/>
      <c r="BE185" s="193"/>
      <c r="BF185" s="193"/>
      <c r="BG185" s="193"/>
      <c r="BH185" s="193"/>
      <c r="BI185" s="193"/>
      <c r="BJ185" s="15"/>
      <c r="BK185" s="193"/>
      <c r="BL185" s="15"/>
      <c r="BM185" s="192"/>
    </row>
    <row r="186" spans="1:65" s="2" customFormat="1" ht="24.2" customHeight="1">
      <c r="A186" s="32"/>
      <c r="B186" s="33"/>
      <c r="C186" s="180" t="s">
        <v>143</v>
      </c>
      <c r="D186" s="180" t="s">
        <v>127</v>
      </c>
      <c r="E186" s="181" t="s">
        <v>241</v>
      </c>
      <c r="F186" s="182" t="s">
        <v>242</v>
      </c>
      <c r="G186" s="183" t="s">
        <v>154</v>
      </c>
      <c r="H186" s="184">
        <v>17.114000000000001</v>
      </c>
      <c r="I186" s="185"/>
      <c r="J186" s="186">
        <f t="shared" si="0"/>
        <v>0</v>
      </c>
      <c r="K186" s="187"/>
      <c r="L186" s="37"/>
      <c r="M186" s="188" t="s">
        <v>1</v>
      </c>
      <c r="N186" s="189" t="s">
        <v>36</v>
      </c>
      <c r="O186" s="69"/>
      <c r="P186" s="190">
        <f t="shared" si="1"/>
        <v>0</v>
      </c>
      <c r="Q186" s="190">
        <v>0</v>
      </c>
      <c r="R186" s="190">
        <f t="shared" si="2"/>
        <v>0</v>
      </c>
      <c r="S186" s="190">
        <v>0</v>
      </c>
      <c r="T186" s="191">
        <f t="shared" si="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131</v>
      </c>
      <c r="AT186" s="192" t="s">
        <v>127</v>
      </c>
      <c r="AU186" s="192" t="s">
        <v>78</v>
      </c>
      <c r="AY186" s="15" t="s">
        <v>121</v>
      </c>
      <c r="BE186" s="193">
        <f t="shared" si="4"/>
        <v>0</v>
      </c>
      <c r="BF186" s="193">
        <f t="shared" si="5"/>
        <v>0</v>
      </c>
      <c r="BG186" s="193">
        <f t="shared" si="6"/>
        <v>0</v>
      </c>
      <c r="BH186" s="193">
        <f t="shared" si="7"/>
        <v>0</v>
      </c>
      <c r="BI186" s="193">
        <f t="shared" si="8"/>
        <v>0</v>
      </c>
      <c r="BJ186" s="15" t="s">
        <v>78</v>
      </c>
      <c r="BK186" s="193">
        <f t="shared" si="9"/>
        <v>0</v>
      </c>
      <c r="BL186" s="15" t="s">
        <v>131</v>
      </c>
      <c r="BM186" s="192" t="s">
        <v>243</v>
      </c>
    </row>
    <row r="187" spans="1:65" s="2" customFormat="1" ht="24.2" customHeight="1">
      <c r="A187" s="32"/>
      <c r="B187" s="33"/>
      <c r="C187" s="180" t="s">
        <v>137</v>
      </c>
      <c r="D187" s="180" t="s">
        <v>127</v>
      </c>
      <c r="E187" s="181" t="s">
        <v>244</v>
      </c>
      <c r="F187" s="182" t="s">
        <v>245</v>
      </c>
      <c r="G187" s="183" t="s">
        <v>154</v>
      </c>
      <c r="H187" s="184">
        <v>17.114000000000001</v>
      </c>
      <c r="I187" s="185"/>
      <c r="J187" s="186">
        <f t="shared" si="0"/>
        <v>0</v>
      </c>
      <c r="K187" s="187"/>
      <c r="L187" s="37"/>
      <c r="M187" s="188" t="s">
        <v>1</v>
      </c>
      <c r="N187" s="189" t="s">
        <v>36</v>
      </c>
      <c r="O187" s="69"/>
      <c r="P187" s="190">
        <f t="shared" si="1"/>
        <v>0</v>
      </c>
      <c r="Q187" s="190">
        <v>0</v>
      </c>
      <c r="R187" s="190">
        <f t="shared" si="2"/>
        <v>0</v>
      </c>
      <c r="S187" s="190">
        <v>0</v>
      </c>
      <c r="T187" s="191">
        <f t="shared" si="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2" t="s">
        <v>131</v>
      </c>
      <c r="AT187" s="192" t="s">
        <v>127</v>
      </c>
      <c r="AU187" s="192" t="s">
        <v>78</v>
      </c>
      <c r="AY187" s="15" t="s">
        <v>121</v>
      </c>
      <c r="BE187" s="193">
        <f t="shared" si="4"/>
        <v>0</v>
      </c>
      <c r="BF187" s="193">
        <f t="shared" si="5"/>
        <v>0</v>
      </c>
      <c r="BG187" s="193">
        <f t="shared" si="6"/>
        <v>0</v>
      </c>
      <c r="BH187" s="193">
        <f t="shared" si="7"/>
        <v>0</v>
      </c>
      <c r="BI187" s="193">
        <f t="shared" si="8"/>
        <v>0</v>
      </c>
      <c r="BJ187" s="15" t="s">
        <v>78</v>
      </c>
      <c r="BK187" s="193">
        <f t="shared" si="9"/>
        <v>0</v>
      </c>
      <c r="BL187" s="15" t="s">
        <v>131</v>
      </c>
      <c r="BM187" s="192" t="s">
        <v>246</v>
      </c>
    </row>
    <row r="188" spans="1:65" s="2" customFormat="1" ht="24.2" customHeight="1">
      <c r="A188" s="32"/>
      <c r="B188" s="33"/>
      <c r="C188" s="180" t="s">
        <v>151</v>
      </c>
      <c r="D188" s="180" t="s">
        <v>127</v>
      </c>
      <c r="E188" s="181" t="s">
        <v>247</v>
      </c>
      <c r="F188" s="182" t="s">
        <v>248</v>
      </c>
      <c r="G188" s="183" t="s">
        <v>154</v>
      </c>
      <c r="H188" s="184">
        <v>410.73599999999999</v>
      </c>
      <c r="I188" s="185"/>
      <c r="J188" s="186">
        <f t="shared" si="0"/>
        <v>0</v>
      </c>
      <c r="K188" s="187"/>
      <c r="L188" s="37"/>
      <c r="M188" s="188" t="s">
        <v>1</v>
      </c>
      <c r="N188" s="189" t="s">
        <v>36</v>
      </c>
      <c r="O188" s="69"/>
      <c r="P188" s="190">
        <f t="shared" si="1"/>
        <v>0</v>
      </c>
      <c r="Q188" s="190">
        <v>0</v>
      </c>
      <c r="R188" s="190">
        <f t="shared" si="2"/>
        <v>0</v>
      </c>
      <c r="S188" s="190">
        <v>0</v>
      </c>
      <c r="T188" s="191">
        <f t="shared" si="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2" t="s">
        <v>131</v>
      </c>
      <c r="AT188" s="192" t="s">
        <v>127</v>
      </c>
      <c r="AU188" s="192" t="s">
        <v>78</v>
      </c>
      <c r="AY188" s="15" t="s">
        <v>121</v>
      </c>
      <c r="BE188" s="193">
        <f t="shared" si="4"/>
        <v>0</v>
      </c>
      <c r="BF188" s="193">
        <f t="shared" si="5"/>
        <v>0</v>
      </c>
      <c r="BG188" s="193">
        <f t="shared" si="6"/>
        <v>0</v>
      </c>
      <c r="BH188" s="193">
        <f t="shared" si="7"/>
        <v>0</v>
      </c>
      <c r="BI188" s="193">
        <f t="shared" si="8"/>
        <v>0</v>
      </c>
      <c r="BJ188" s="15" t="s">
        <v>78</v>
      </c>
      <c r="BK188" s="193">
        <f t="shared" si="9"/>
        <v>0</v>
      </c>
      <c r="BL188" s="15" t="s">
        <v>131</v>
      </c>
      <c r="BM188" s="192" t="s">
        <v>249</v>
      </c>
    </row>
    <row r="189" spans="1:65" s="13" customFormat="1" ht="11.25">
      <c r="B189" s="194"/>
      <c r="C189" s="195"/>
      <c r="D189" s="196" t="s">
        <v>138</v>
      </c>
      <c r="E189" s="197" t="s">
        <v>1</v>
      </c>
      <c r="F189" s="260" t="s">
        <v>250</v>
      </c>
      <c r="G189" s="261"/>
      <c r="H189" s="262">
        <v>410.73599999999999</v>
      </c>
      <c r="I189" s="166"/>
      <c r="J189" s="195"/>
      <c r="K189" s="195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138</v>
      </c>
      <c r="AU189" s="202" t="s">
        <v>78</v>
      </c>
      <c r="AV189" s="13" t="s">
        <v>80</v>
      </c>
      <c r="AW189" s="13" t="s">
        <v>28</v>
      </c>
      <c r="AX189" s="13" t="s">
        <v>71</v>
      </c>
      <c r="AY189" s="202" t="s">
        <v>121</v>
      </c>
    </row>
    <row r="190" spans="1:65" s="2" customFormat="1" ht="24.2" customHeight="1">
      <c r="A190" s="32"/>
      <c r="B190" s="33"/>
      <c r="C190" s="180" t="s">
        <v>142</v>
      </c>
      <c r="D190" s="180" t="s">
        <v>127</v>
      </c>
      <c r="E190" s="181" t="s">
        <v>251</v>
      </c>
      <c r="F190" s="182" t="s">
        <v>252</v>
      </c>
      <c r="G190" s="183" t="s">
        <v>154</v>
      </c>
      <c r="H190" s="184">
        <v>17.114000000000001</v>
      </c>
      <c r="I190" s="185"/>
      <c r="J190" s="186">
        <f>ROUND(I190*H190,2)</f>
        <v>0</v>
      </c>
      <c r="K190" s="187"/>
      <c r="L190" s="37"/>
      <c r="M190" s="188" t="s">
        <v>1</v>
      </c>
      <c r="N190" s="189" t="s">
        <v>36</v>
      </c>
      <c r="O190" s="69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2" t="s">
        <v>131</v>
      </c>
      <c r="AT190" s="192" t="s">
        <v>127</v>
      </c>
      <c r="AU190" s="192" t="s">
        <v>78</v>
      </c>
      <c r="AY190" s="15" t="s">
        <v>121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5" t="s">
        <v>78</v>
      </c>
      <c r="BK190" s="193">
        <f>ROUND(I190*H190,2)</f>
        <v>0</v>
      </c>
      <c r="BL190" s="15" t="s">
        <v>131</v>
      </c>
      <c r="BM190" s="192" t="s">
        <v>253</v>
      </c>
    </row>
    <row r="191" spans="1:65" s="12" customFormat="1" ht="25.9" customHeight="1">
      <c r="B191" s="165"/>
      <c r="C191" s="166"/>
      <c r="D191" s="167" t="s">
        <v>70</v>
      </c>
      <c r="E191" s="168" t="s">
        <v>254</v>
      </c>
      <c r="F191" s="168" t="s">
        <v>255</v>
      </c>
      <c r="G191" s="166"/>
      <c r="H191" s="166"/>
      <c r="I191" s="166"/>
      <c r="J191" s="169">
        <f>BK191</f>
        <v>0</v>
      </c>
      <c r="K191" s="166"/>
      <c r="L191" s="170"/>
      <c r="M191" s="171"/>
      <c r="N191" s="172"/>
      <c r="O191" s="172"/>
      <c r="P191" s="173">
        <f>P192</f>
        <v>0</v>
      </c>
      <c r="Q191" s="172"/>
      <c r="R191" s="173">
        <f>R192</f>
        <v>0</v>
      </c>
      <c r="S191" s="172"/>
      <c r="T191" s="174">
        <f>T192</f>
        <v>0</v>
      </c>
      <c r="AR191" s="175" t="s">
        <v>78</v>
      </c>
      <c r="AT191" s="176" t="s">
        <v>70</v>
      </c>
      <c r="AU191" s="176" t="s">
        <v>71</v>
      </c>
      <c r="AY191" s="175" t="s">
        <v>121</v>
      </c>
      <c r="BK191" s="177">
        <f>BK192</f>
        <v>0</v>
      </c>
    </row>
    <row r="192" spans="1:65" s="2" customFormat="1" ht="16.5" customHeight="1">
      <c r="A192" s="32"/>
      <c r="B192" s="33"/>
      <c r="C192" s="180" t="s">
        <v>78</v>
      </c>
      <c r="D192" s="180" t="s">
        <v>127</v>
      </c>
      <c r="E192" s="181" t="s">
        <v>256</v>
      </c>
      <c r="F192" s="182" t="s">
        <v>257</v>
      </c>
      <c r="G192" s="183" t="s">
        <v>154</v>
      </c>
      <c r="H192" s="184">
        <v>391.99099999999999</v>
      </c>
      <c r="I192" s="185"/>
      <c r="J192" s="186">
        <f>ROUND(I192*H192,2)</f>
        <v>0</v>
      </c>
      <c r="K192" s="187"/>
      <c r="L192" s="37"/>
      <c r="M192" s="188" t="s">
        <v>1</v>
      </c>
      <c r="N192" s="189" t="s">
        <v>36</v>
      </c>
      <c r="O192" s="69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2" t="s">
        <v>131</v>
      </c>
      <c r="AT192" s="192" t="s">
        <v>127</v>
      </c>
      <c r="AU192" s="192" t="s">
        <v>78</v>
      </c>
      <c r="AY192" s="15" t="s">
        <v>121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5" t="s">
        <v>78</v>
      </c>
      <c r="BK192" s="193">
        <f>ROUND(I192*H192,2)</f>
        <v>0</v>
      </c>
      <c r="BL192" s="15" t="s">
        <v>131</v>
      </c>
      <c r="BM192" s="192" t="s">
        <v>258</v>
      </c>
    </row>
    <row r="193" spans="1:65" s="12" customFormat="1" ht="25.9" customHeight="1">
      <c r="B193" s="165"/>
      <c r="C193" s="166"/>
      <c r="D193" s="167" t="s">
        <v>70</v>
      </c>
      <c r="E193" s="168" t="s">
        <v>259</v>
      </c>
      <c r="F193" s="168" t="s">
        <v>260</v>
      </c>
      <c r="G193" s="166"/>
      <c r="H193" s="166"/>
      <c r="I193" s="166"/>
      <c r="J193" s="169">
        <f>BK193</f>
        <v>0</v>
      </c>
      <c r="K193" s="166"/>
      <c r="L193" s="170"/>
      <c r="M193" s="171"/>
      <c r="N193" s="172"/>
      <c r="O193" s="172"/>
      <c r="P193" s="173">
        <f>SUM(P194:P198)</f>
        <v>0</v>
      </c>
      <c r="Q193" s="172"/>
      <c r="R193" s="173">
        <f>SUM(R194:R198)</f>
        <v>0.28280040000000001</v>
      </c>
      <c r="S193" s="172"/>
      <c r="T193" s="174">
        <f>SUM(T194:T198)</f>
        <v>0</v>
      </c>
      <c r="AR193" s="175" t="s">
        <v>78</v>
      </c>
      <c r="AT193" s="176" t="s">
        <v>70</v>
      </c>
      <c r="AU193" s="176" t="s">
        <v>71</v>
      </c>
      <c r="AY193" s="175" t="s">
        <v>121</v>
      </c>
      <c r="BK193" s="177">
        <f>SUM(BK194:BK198)</f>
        <v>0</v>
      </c>
    </row>
    <row r="194" spans="1:65" s="2" customFormat="1" ht="16.5" customHeight="1">
      <c r="A194" s="32"/>
      <c r="B194" s="33"/>
      <c r="C194" s="180" t="s">
        <v>78</v>
      </c>
      <c r="D194" s="180" t="s">
        <v>127</v>
      </c>
      <c r="E194" s="181" t="s">
        <v>261</v>
      </c>
      <c r="F194" s="182" t="s">
        <v>262</v>
      </c>
      <c r="G194" s="183" t="s">
        <v>163</v>
      </c>
      <c r="H194" s="184">
        <v>417.31200000000001</v>
      </c>
      <c r="I194" s="185"/>
      <c r="J194" s="186">
        <f>ROUND(I194*H194,2)</f>
        <v>0</v>
      </c>
      <c r="K194" s="187"/>
      <c r="L194" s="37"/>
      <c r="M194" s="188" t="s">
        <v>1</v>
      </c>
      <c r="N194" s="189" t="s">
        <v>36</v>
      </c>
      <c r="O194" s="69"/>
      <c r="P194" s="190">
        <f>O194*H194</f>
        <v>0</v>
      </c>
      <c r="Q194" s="190">
        <v>2.9999999999999997E-4</v>
      </c>
      <c r="R194" s="190">
        <f>Q194*H194</f>
        <v>0.12519359999999999</v>
      </c>
      <c r="S194" s="190">
        <v>0</v>
      </c>
      <c r="T194" s="19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2" t="s">
        <v>131</v>
      </c>
      <c r="AT194" s="192" t="s">
        <v>127</v>
      </c>
      <c r="AU194" s="192" t="s">
        <v>78</v>
      </c>
      <c r="AY194" s="15" t="s">
        <v>121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5" t="s">
        <v>78</v>
      </c>
      <c r="BK194" s="193">
        <f>ROUND(I194*H194,2)</f>
        <v>0</v>
      </c>
      <c r="BL194" s="15" t="s">
        <v>131</v>
      </c>
      <c r="BM194" s="192" t="s">
        <v>263</v>
      </c>
    </row>
    <row r="195" spans="1:65" s="2" customFormat="1" ht="33" customHeight="1">
      <c r="A195" s="32"/>
      <c r="B195" s="33"/>
      <c r="C195" s="180" t="s">
        <v>80</v>
      </c>
      <c r="D195" s="180" t="s">
        <v>127</v>
      </c>
      <c r="E195" s="181" t="s">
        <v>264</v>
      </c>
      <c r="F195" s="182" t="s">
        <v>265</v>
      </c>
      <c r="G195" s="183" t="s">
        <v>163</v>
      </c>
      <c r="H195" s="184">
        <v>181.44</v>
      </c>
      <c r="I195" s="185"/>
      <c r="J195" s="186">
        <f>ROUND(I195*H195,2)</f>
        <v>0</v>
      </c>
      <c r="K195" s="187"/>
      <c r="L195" s="37"/>
      <c r="M195" s="188" t="s">
        <v>1</v>
      </c>
      <c r="N195" s="189" t="s">
        <v>36</v>
      </c>
      <c r="O195" s="69"/>
      <c r="P195" s="190">
        <f>O195*H195</f>
        <v>0</v>
      </c>
      <c r="Q195" s="190">
        <v>7.2000000000000005E-4</v>
      </c>
      <c r="R195" s="190">
        <f>Q195*H195</f>
        <v>0.1306368</v>
      </c>
      <c r="S195" s="190">
        <v>0</v>
      </c>
      <c r="T195" s="19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2" t="s">
        <v>131</v>
      </c>
      <c r="AT195" s="192" t="s">
        <v>127</v>
      </c>
      <c r="AU195" s="192" t="s">
        <v>78</v>
      </c>
      <c r="AY195" s="15" t="s">
        <v>121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5" t="s">
        <v>78</v>
      </c>
      <c r="BK195" s="193">
        <f>ROUND(I195*H195,2)</f>
        <v>0</v>
      </c>
      <c r="BL195" s="15" t="s">
        <v>131</v>
      </c>
      <c r="BM195" s="192" t="s">
        <v>266</v>
      </c>
    </row>
    <row r="196" spans="1:65" s="2" customFormat="1" ht="24.2" customHeight="1">
      <c r="A196" s="32"/>
      <c r="B196" s="33"/>
      <c r="C196" s="180" t="s">
        <v>134</v>
      </c>
      <c r="D196" s="180" t="s">
        <v>127</v>
      </c>
      <c r="E196" s="181" t="s">
        <v>267</v>
      </c>
      <c r="F196" s="182" t="s">
        <v>268</v>
      </c>
      <c r="G196" s="183" t="s">
        <v>173</v>
      </c>
      <c r="H196" s="184">
        <v>89.9</v>
      </c>
      <c r="I196" s="185"/>
      <c r="J196" s="186">
        <f>ROUND(I196*H196,2)</f>
        <v>0</v>
      </c>
      <c r="K196" s="187"/>
      <c r="L196" s="37"/>
      <c r="M196" s="188" t="s">
        <v>1</v>
      </c>
      <c r="N196" s="189" t="s">
        <v>36</v>
      </c>
      <c r="O196" s="69"/>
      <c r="P196" s="190">
        <f>O196*H196</f>
        <v>0</v>
      </c>
      <c r="Q196" s="190">
        <v>2.9999999999999997E-4</v>
      </c>
      <c r="R196" s="190">
        <f>Q196*H196</f>
        <v>2.6970000000000001E-2</v>
      </c>
      <c r="S196" s="190">
        <v>0</v>
      </c>
      <c r="T196" s="19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2" t="s">
        <v>131</v>
      </c>
      <c r="AT196" s="192" t="s">
        <v>127</v>
      </c>
      <c r="AU196" s="192" t="s">
        <v>78</v>
      </c>
      <c r="AY196" s="15" t="s">
        <v>121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5" t="s">
        <v>78</v>
      </c>
      <c r="BK196" s="193">
        <f>ROUND(I196*H196,2)</f>
        <v>0</v>
      </c>
      <c r="BL196" s="15" t="s">
        <v>131</v>
      </c>
      <c r="BM196" s="192" t="s">
        <v>269</v>
      </c>
    </row>
    <row r="197" spans="1:65" s="2" customFormat="1" ht="24.2" customHeight="1">
      <c r="A197" s="32"/>
      <c r="B197" s="33"/>
      <c r="C197" s="180" t="s">
        <v>131</v>
      </c>
      <c r="D197" s="180" t="s">
        <v>127</v>
      </c>
      <c r="E197" s="181" t="s">
        <v>270</v>
      </c>
      <c r="F197" s="182" t="s">
        <v>271</v>
      </c>
      <c r="G197" s="183" t="s">
        <v>163</v>
      </c>
      <c r="H197" s="184">
        <v>362.88</v>
      </c>
      <c r="I197" s="185"/>
      <c r="J197" s="186">
        <f>ROUND(I197*H197,2)</f>
        <v>0</v>
      </c>
      <c r="K197" s="187"/>
      <c r="L197" s="37"/>
      <c r="M197" s="188" t="s">
        <v>1</v>
      </c>
      <c r="N197" s="189" t="s">
        <v>36</v>
      </c>
      <c r="O197" s="69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2" t="s">
        <v>131</v>
      </c>
      <c r="AT197" s="192" t="s">
        <v>127</v>
      </c>
      <c r="AU197" s="192" t="s">
        <v>78</v>
      </c>
      <c r="AY197" s="15" t="s">
        <v>121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5" t="s">
        <v>78</v>
      </c>
      <c r="BK197" s="193">
        <f>ROUND(I197*H197,2)</f>
        <v>0</v>
      </c>
      <c r="BL197" s="15" t="s">
        <v>131</v>
      </c>
      <c r="BM197" s="192" t="s">
        <v>272</v>
      </c>
    </row>
    <row r="198" spans="1:65" s="2" customFormat="1" ht="24.2" customHeight="1">
      <c r="A198" s="32"/>
      <c r="B198" s="33"/>
      <c r="C198" s="180" t="s">
        <v>143</v>
      </c>
      <c r="D198" s="180" t="s">
        <v>127</v>
      </c>
      <c r="E198" s="181" t="s">
        <v>273</v>
      </c>
      <c r="F198" s="182" t="s">
        <v>274</v>
      </c>
      <c r="G198" s="183" t="s">
        <v>275</v>
      </c>
      <c r="H198" s="203"/>
      <c r="I198" s="185"/>
      <c r="J198" s="186">
        <f>ROUND(I198*H198,2)</f>
        <v>0</v>
      </c>
      <c r="K198" s="187"/>
      <c r="L198" s="37"/>
      <c r="M198" s="188" t="s">
        <v>1</v>
      </c>
      <c r="N198" s="189" t="s">
        <v>36</v>
      </c>
      <c r="O198" s="69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2" t="s">
        <v>131</v>
      </c>
      <c r="AT198" s="192" t="s">
        <v>127</v>
      </c>
      <c r="AU198" s="192" t="s">
        <v>78</v>
      </c>
      <c r="AY198" s="15" t="s">
        <v>121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5" t="s">
        <v>78</v>
      </c>
      <c r="BK198" s="193">
        <f>ROUND(I198*H198,2)</f>
        <v>0</v>
      </c>
      <c r="BL198" s="15" t="s">
        <v>131</v>
      </c>
      <c r="BM198" s="192" t="s">
        <v>276</v>
      </c>
    </row>
    <row r="199" spans="1:65" s="12" customFormat="1" ht="25.9" customHeight="1">
      <c r="B199" s="165"/>
      <c r="C199" s="166"/>
      <c r="D199" s="167" t="s">
        <v>70</v>
      </c>
      <c r="E199" s="168" t="s">
        <v>277</v>
      </c>
      <c r="F199" s="168" t="s">
        <v>278</v>
      </c>
      <c r="G199" s="166"/>
      <c r="H199" s="166"/>
      <c r="I199" s="166"/>
      <c r="J199" s="169">
        <f>BK199</f>
        <v>0</v>
      </c>
      <c r="K199" s="166"/>
      <c r="L199" s="170"/>
      <c r="M199" s="171"/>
      <c r="N199" s="172"/>
      <c r="O199" s="172"/>
      <c r="P199" s="173">
        <f>SUM(P200:P202)</f>
        <v>0</v>
      </c>
      <c r="Q199" s="172"/>
      <c r="R199" s="173">
        <f>SUM(R200:R202)</f>
        <v>0.53078760000000003</v>
      </c>
      <c r="S199" s="172"/>
      <c r="T199" s="174">
        <f>SUM(T200:T202)</f>
        <v>0</v>
      </c>
      <c r="AR199" s="175" t="s">
        <v>78</v>
      </c>
      <c r="AT199" s="176" t="s">
        <v>70</v>
      </c>
      <c r="AU199" s="176" t="s">
        <v>71</v>
      </c>
      <c r="AY199" s="175" t="s">
        <v>121</v>
      </c>
      <c r="BK199" s="177">
        <f>SUM(BK200:BK202)</f>
        <v>0</v>
      </c>
    </row>
    <row r="200" spans="1:65" s="2" customFormat="1" ht="24.2" customHeight="1">
      <c r="A200" s="32"/>
      <c r="B200" s="33"/>
      <c r="C200" s="180" t="s">
        <v>78</v>
      </c>
      <c r="D200" s="180" t="s">
        <v>127</v>
      </c>
      <c r="E200" s="181" t="s">
        <v>279</v>
      </c>
      <c r="F200" s="182" t="s">
        <v>280</v>
      </c>
      <c r="G200" s="183" t="s">
        <v>163</v>
      </c>
      <c r="H200" s="184">
        <v>147.441</v>
      </c>
      <c r="I200" s="185"/>
      <c r="J200" s="186">
        <f>ROUND(I200*H200,2)</f>
        <v>0</v>
      </c>
      <c r="K200" s="187"/>
      <c r="L200" s="37"/>
      <c r="M200" s="188" t="s">
        <v>1</v>
      </c>
      <c r="N200" s="189" t="s">
        <v>36</v>
      </c>
      <c r="O200" s="69"/>
      <c r="P200" s="190">
        <f>O200*H200</f>
        <v>0</v>
      </c>
      <c r="Q200" s="190">
        <v>3.5999999999999999E-3</v>
      </c>
      <c r="R200" s="190">
        <f>Q200*H200</f>
        <v>0.53078760000000003</v>
      </c>
      <c r="S200" s="190">
        <v>0</v>
      </c>
      <c r="T200" s="19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2" t="s">
        <v>131</v>
      </c>
      <c r="AT200" s="192" t="s">
        <v>127</v>
      </c>
      <c r="AU200" s="192" t="s">
        <v>78</v>
      </c>
      <c r="AY200" s="15" t="s">
        <v>121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5" t="s">
        <v>78</v>
      </c>
      <c r="BK200" s="193">
        <f>ROUND(I200*H200,2)</f>
        <v>0</v>
      </c>
      <c r="BL200" s="15" t="s">
        <v>131</v>
      </c>
      <c r="BM200" s="192" t="s">
        <v>281</v>
      </c>
    </row>
    <row r="201" spans="1:65" s="2" customFormat="1" ht="24.2" customHeight="1">
      <c r="A201" s="32"/>
      <c r="B201" s="33"/>
      <c r="C201" s="180" t="s">
        <v>80</v>
      </c>
      <c r="D201" s="180" t="s">
        <v>127</v>
      </c>
      <c r="E201" s="181" t="s">
        <v>282</v>
      </c>
      <c r="F201" s="182" t="s">
        <v>283</v>
      </c>
      <c r="G201" s="183" t="s">
        <v>163</v>
      </c>
      <c r="H201" s="184">
        <v>144.55000000000001</v>
      </c>
      <c r="I201" s="185"/>
      <c r="J201" s="186">
        <f>ROUND(I201*H201,2)</f>
        <v>0</v>
      </c>
      <c r="K201" s="187"/>
      <c r="L201" s="37"/>
      <c r="M201" s="188" t="s">
        <v>1</v>
      </c>
      <c r="N201" s="189" t="s">
        <v>36</v>
      </c>
      <c r="O201" s="69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2" t="s">
        <v>131</v>
      </c>
      <c r="AT201" s="192" t="s">
        <v>127</v>
      </c>
      <c r="AU201" s="192" t="s">
        <v>78</v>
      </c>
      <c r="AY201" s="15" t="s">
        <v>121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5" t="s">
        <v>78</v>
      </c>
      <c r="BK201" s="193">
        <f>ROUND(I201*H201,2)</f>
        <v>0</v>
      </c>
      <c r="BL201" s="15" t="s">
        <v>131</v>
      </c>
      <c r="BM201" s="192" t="s">
        <v>284</v>
      </c>
    </row>
    <row r="202" spans="1:65" s="2" customFormat="1" ht="24.2" customHeight="1">
      <c r="A202" s="32"/>
      <c r="B202" s="33"/>
      <c r="C202" s="180" t="s">
        <v>134</v>
      </c>
      <c r="D202" s="180" t="s">
        <v>127</v>
      </c>
      <c r="E202" s="181" t="s">
        <v>285</v>
      </c>
      <c r="F202" s="182" t="s">
        <v>286</v>
      </c>
      <c r="G202" s="183" t="s">
        <v>275</v>
      </c>
      <c r="H202" s="203"/>
      <c r="I202" s="185"/>
      <c r="J202" s="186">
        <f>ROUND(I202*H202,2)</f>
        <v>0</v>
      </c>
      <c r="K202" s="187"/>
      <c r="L202" s="37"/>
      <c r="M202" s="188" t="s">
        <v>1</v>
      </c>
      <c r="N202" s="189" t="s">
        <v>36</v>
      </c>
      <c r="O202" s="69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2" t="s">
        <v>131</v>
      </c>
      <c r="AT202" s="192" t="s">
        <v>127</v>
      </c>
      <c r="AU202" s="192" t="s">
        <v>78</v>
      </c>
      <c r="AY202" s="15" t="s">
        <v>121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5" t="s">
        <v>78</v>
      </c>
      <c r="BK202" s="193">
        <f>ROUND(I202*H202,2)</f>
        <v>0</v>
      </c>
      <c r="BL202" s="15" t="s">
        <v>131</v>
      </c>
      <c r="BM202" s="192" t="s">
        <v>287</v>
      </c>
    </row>
    <row r="203" spans="1:65" s="12" customFormat="1" ht="25.9" customHeight="1">
      <c r="B203" s="165"/>
      <c r="C203" s="166"/>
      <c r="D203" s="167" t="s">
        <v>70</v>
      </c>
      <c r="E203" s="168" t="s">
        <v>288</v>
      </c>
      <c r="F203" s="168" t="s">
        <v>289</v>
      </c>
      <c r="G203" s="166"/>
      <c r="H203" s="166"/>
      <c r="I203" s="166"/>
      <c r="J203" s="169">
        <f>BK203</f>
        <v>0</v>
      </c>
      <c r="K203" s="166"/>
      <c r="L203" s="170"/>
      <c r="M203" s="171"/>
      <c r="N203" s="172"/>
      <c r="O203" s="172"/>
      <c r="P203" s="173">
        <f>SUM(P204:P208)</f>
        <v>0</v>
      </c>
      <c r="Q203" s="172"/>
      <c r="R203" s="173">
        <f>SUM(R204:R208)</f>
        <v>0.61053999999999997</v>
      </c>
      <c r="S203" s="172"/>
      <c r="T203" s="174">
        <f>SUM(T204:T208)</f>
        <v>0</v>
      </c>
      <c r="AR203" s="175" t="s">
        <v>78</v>
      </c>
      <c r="AT203" s="176" t="s">
        <v>70</v>
      </c>
      <c r="AU203" s="176" t="s">
        <v>71</v>
      </c>
      <c r="AY203" s="175" t="s">
        <v>121</v>
      </c>
      <c r="BK203" s="177">
        <f>SUM(BK204:BK208)</f>
        <v>0</v>
      </c>
    </row>
    <row r="204" spans="1:65" s="2" customFormat="1" ht="21.75" customHeight="1">
      <c r="A204" s="32"/>
      <c r="B204" s="33"/>
      <c r="C204" s="180" t="s">
        <v>78</v>
      </c>
      <c r="D204" s="180" t="s">
        <v>127</v>
      </c>
      <c r="E204" s="181" t="s">
        <v>290</v>
      </c>
      <c r="F204" s="182" t="s">
        <v>291</v>
      </c>
      <c r="G204" s="183" t="s">
        <v>173</v>
      </c>
      <c r="H204" s="184">
        <v>76</v>
      </c>
      <c r="I204" s="185"/>
      <c r="J204" s="186">
        <f>ROUND(I204*H204,2)</f>
        <v>0</v>
      </c>
      <c r="K204" s="187"/>
      <c r="L204" s="37"/>
      <c r="M204" s="188" t="s">
        <v>1</v>
      </c>
      <c r="N204" s="189" t="s">
        <v>36</v>
      </c>
      <c r="O204" s="69"/>
      <c r="P204" s="190">
        <f>O204*H204</f>
        <v>0</v>
      </c>
      <c r="Q204" s="190">
        <v>7.2399999999999999E-3</v>
      </c>
      <c r="R204" s="190">
        <f>Q204*H204</f>
        <v>0.55023999999999995</v>
      </c>
      <c r="S204" s="190">
        <v>0</v>
      </c>
      <c r="T204" s="19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2" t="s">
        <v>131</v>
      </c>
      <c r="AT204" s="192" t="s">
        <v>127</v>
      </c>
      <c r="AU204" s="192" t="s">
        <v>78</v>
      </c>
      <c r="AY204" s="15" t="s">
        <v>121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5" t="s">
        <v>78</v>
      </c>
      <c r="BK204" s="193">
        <f>ROUND(I204*H204,2)</f>
        <v>0</v>
      </c>
      <c r="BL204" s="15" t="s">
        <v>131</v>
      </c>
      <c r="BM204" s="192" t="s">
        <v>292</v>
      </c>
    </row>
    <row r="205" spans="1:65" s="2" customFormat="1" ht="21.75" customHeight="1">
      <c r="A205" s="32"/>
      <c r="B205" s="33"/>
      <c r="C205" s="180" t="s">
        <v>80</v>
      </c>
      <c r="D205" s="180" t="s">
        <v>127</v>
      </c>
      <c r="E205" s="181" t="s">
        <v>293</v>
      </c>
      <c r="F205" s="182" t="s">
        <v>294</v>
      </c>
      <c r="G205" s="183" t="s">
        <v>173</v>
      </c>
      <c r="H205" s="184">
        <v>7.5</v>
      </c>
      <c r="I205" s="185"/>
      <c r="J205" s="186">
        <f>ROUND(I205*H205,2)</f>
        <v>0</v>
      </c>
      <c r="K205" s="187"/>
      <c r="L205" s="37"/>
      <c r="M205" s="188" t="s">
        <v>1</v>
      </c>
      <c r="N205" s="189" t="s">
        <v>36</v>
      </c>
      <c r="O205" s="69"/>
      <c r="P205" s="190">
        <f>O205*H205</f>
        <v>0</v>
      </c>
      <c r="Q205" s="190">
        <v>7.2399999999999999E-3</v>
      </c>
      <c r="R205" s="190">
        <f>Q205*H205</f>
        <v>5.4300000000000001E-2</v>
      </c>
      <c r="S205" s="190">
        <v>0</v>
      </c>
      <c r="T205" s="19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2" t="s">
        <v>131</v>
      </c>
      <c r="AT205" s="192" t="s">
        <v>127</v>
      </c>
      <c r="AU205" s="192" t="s">
        <v>78</v>
      </c>
      <c r="AY205" s="15" t="s">
        <v>121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5" t="s">
        <v>78</v>
      </c>
      <c r="BK205" s="193">
        <f>ROUND(I205*H205,2)</f>
        <v>0</v>
      </c>
      <c r="BL205" s="15" t="s">
        <v>131</v>
      </c>
      <c r="BM205" s="192" t="s">
        <v>295</v>
      </c>
    </row>
    <row r="206" spans="1:65" s="2" customFormat="1" ht="24.2" customHeight="1">
      <c r="A206" s="32"/>
      <c r="B206" s="33"/>
      <c r="C206" s="180" t="s">
        <v>134</v>
      </c>
      <c r="D206" s="180" t="s">
        <v>127</v>
      </c>
      <c r="E206" s="181" t="s">
        <v>296</v>
      </c>
      <c r="F206" s="182" t="s">
        <v>297</v>
      </c>
      <c r="G206" s="183" t="s">
        <v>207</v>
      </c>
      <c r="H206" s="184">
        <v>4</v>
      </c>
      <c r="I206" s="185"/>
      <c r="J206" s="186">
        <f>ROUND(I206*H206,2)</f>
        <v>0</v>
      </c>
      <c r="K206" s="187"/>
      <c r="L206" s="37"/>
      <c r="M206" s="188" t="s">
        <v>1</v>
      </c>
      <c r="N206" s="189" t="s">
        <v>36</v>
      </c>
      <c r="O206" s="69"/>
      <c r="P206" s="190">
        <f>O206*H206</f>
        <v>0</v>
      </c>
      <c r="Q206" s="190">
        <v>1.5E-3</v>
      </c>
      <c r="R206" s="190">
        <f>Q206*H206</f>
        <v>6.0000000000000001E-3</v>
      </c>
      <c r="S206" s="190">
        <v>0</v>
      </c>
      <c r="T206" s="19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2" t="s">
        <v>131</v>
      </c>
      <c r="AT206" s="192" t="s">
        <v>127</v>
      </c>
      <c r="AU206" s="192" t="s">
        <v>78</v>
      </c>
      <c r="AY206" s="15" t="s">
        <v>121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5" t="s">
        <v>78</v>
      </c>
      <c r="BK206" s="193">
        <f>ROUND(I206*H206,2)</f>
        <v>0</v>
      </c>
      <c r="BL206" s="15" t="s">
        <v>131</v>
      </c>
      <c r="BM206" s="192" t="s">
        <v>298</v>
      </c>
    </row>
    <row r="207" spans="1:65" s="2" customFormat="1" ht="21.75" customHeight="1">
      <c r="A207" s="32"/>
      <c r="B207" s="33"/>
      <c r="C207" s="180" t="s">
        <v>131</v>
      </c>
      <c r="D207" s="180" t="s">
        <v>127</v>
      </c>
      <c r="E207" s="181" t="s">
        <v>299</v>
      </c>
      <c r="F207" s="182" t="s">
        <v>300</v>
      </c>
      <c r="G207" s="183" t="s">
        <v>173</v>
      </c>
      <c r="H207" s="184">
        <v>94</v>
      </c>
      <c r="I207" s="185"/>
      <c r="J207" s="186">
        <f>ROUND(I207*H207,2)</f>
        <v>0</v>
      </c>
      <c r="K207" s="187"/>
      <c r="L207" s="37"/>
      <c r="M207" s="188" t="s">
        <v>1</v>
      </c>
      <c r="N207" s="189" t="s">
        <v>36</v>
      </c>
      <c r="O207" s="69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2" t="s">
        <v>131</v>
      </c>
      <c r="AT207" s="192" t="s">
        <v>127</v>
      </c>
      <c r="AU207" s="192" t="s">
        <v>78</v>
      </c>
      <c r="AY207" s="15" t="s">
        <v>121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5" t="s">
        <v>78</v>
      </c>
      <c r="BK207" s="193">
        <f>ROUND(I207*H207,2)</f>
        <v>0</v>
      </c>
      <c r="BL207" s="15" t="s">
        <v>131</v>
      </c>
      <c r="BM207" s="192" t="s">
        <v>301</v>
      </c>
    </row>
    <row r="208" spans="1:65" s="2" customFormat="1" ht="24.2" customHeight="1">
      <c r="A208" s="32"/>
      <c r="B208" s="33"/>
      <c r="C208" s="180" t="s">
        <v>143</v>
      </c>
      <c r="D208" s="180" t="s">
        <v>127</v>
      </c>
      <c r="E208" s="181" t="s">
        <v>302</v>
      </c>
      <c r="F208" s="182" t="s">
        <v>303</v>
      </c>
      <c r="G208" s="183" t="s">
        <v>275</v>
      </c>
      <c r="H208" s="203"/>
      <c r="I208" s="185"/>
      <c r="J208" s="186">
        <f>ROUND(I208*H208,2)</f>
        <v>0</v>
      </c>
      <c r="K208" s="187"/>
      <c r="L208" s="37"/>
      <c r="M208" s="188" t="s">
        <v>1</v>
      </c>
      <c r="N208" s="189" t="s">
        <v>36</v>
      </c>
      <c r="O208" s="69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2" t="s">
        <v>131</v>
      </c>
      <c r="AT208" s="192" t="s">
        <v>127</v>
      </c>
      <c r="AU208" s="192" t="s">
        <v>78</v>
      </c>
      <c r="AY208" s="15" t="s">
        <v>121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5" t="s">
        <v>78</v>
      </c>
      <c r="BK208" s="193">
        <f>ROUND(I208*H208,2)</f>
        <v>0</v>
      </c>
      <c r="BL208" s="15" t="s">
        <v>131</v>
      </c>
      <c r="BM208" s="192" t="s">
        <v>304</v>
      </c>
    </row>
    <row r="209" spans="1:65" s="12" customFormat="1" ht="25.9" customHeight="1">
      <c r="B209" s="165"/>
      <c r="C209" s="166"/>
      <c r="D209" s="167" t="s">
        <v>70</v>
      </c>
      <c r="E209" s="168" t="s">
        <v>305</v>
      </c>
      <c r="F209" s="168" t="s">
        <v>306</v>
      </c>
      <c r="G209" s="166"/>
      <c r="H209" s="166"/>
      <c r="I209" s="166"/>
      <c r="J209" s="169">
        <f>BK209</f>
        <v>0</v>
      </c>
      <c r="K209" s="166"/>
      <c r="L209" s="170"/>
      <c r="M209" s="171"/>
      <c r="N209" s="172"/>
      <c r="O209" s="172"/>
      <c r="P209" s="173">
        <f>SUM(P210:P211)</f>
        <v>0</v>
      </c>
      <c r="Q209" s="172"/>
      <c r="R209" s="173">
        <f>SUM(R210:R211)</f>
        <v>0</v>
      </c>
      <c r="S209" s="172"/>
      <c r="T209" s="174">
        <f>SUM(T210:T211)</f>
        <v>0</v>
      </c>
      <c r="AR209" s="175" t="s">
        <v>78</v>
      </c>
      <c r="AT209" s="176" t="s">
        <v>70</v>
      </c>
      <c r="AU209" s="176" t="s">
        <v>71</v>
      </c>
      <c r="AY209" s="175" t="s">
        <v>121</v>
      </c>
      <c r="BK209" s="177">
        <f>SUM(BK210:BK211)</f>
        <v>0</v>
      </c>
    </row>
    <row r="210" spans="1:65" s="2" customFormat="1" ht="24.2" customHeight="1">
      <c r="A210" s="32"/>
      <c r="B210" s="33"/>
      <c r="C210" s="180" t="s">
        <v>78</v>
      </c>
      <c r="D210" s="180" t="s">
        <v>127</v>
      </c>
      <c r="E210" s="181" t="s">
        <v>307</v>
      </c>
      <c r="F210" s="182" t="s">
        <v>308</v>
      </c>
      <c r="G210" s="183" t="s">
        <v>309</v>
      </c>
      <c r="H210" s="184">
        <v>1</v>
      </c>
      <c r="I210" s="185"/>
      <c r="J210" s="186">
        <f>ROUND(I210*H210,2)</f>
        <v>0</v>
      </c>
      <c r="K210" s="187"/>
      <c r="L210" s="37"/>
      <c r="M210" s="188" t="s">
        <v>1</v>
      </c>
      <c r="N210" s="189" t="s">
        <v>36</v>
      </c>
      <c r="O210" s="69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2" t="s">
        <v>131</v>
      </c>
      <c r="AT210" s="192" t="s">
        <v>127</v>
      </c>
      <c r="AU210" s="192" t="s">
        <v>78</v>
      </c>
      <c r="AY210" s="15" t="s">
        <v>121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5" t="s">
        <v>78</v>
      </c>
      <c r="BK210" s="193">
        <f>ROUND(I210*H210,2)</f>
        <v>0</v>
      </c>
      <c r="BL210" s="15" t="s">
        <v>131</v>
      </c>
      <c r="BM210" s="192" t="s">
        <v>310</v>
      </c>
    </row>
    <row r="211" spans="1:65" s="2" customFormat="1" ht="24.2" customHeight="1">
      <c r="A211" s="32"/>
      <c r="B211" s="33"/>
      <c r="C211" s="180" t="s">
        <v>80</v>
      </c>
      <c r="D211" s="180" t="s">
        <v>127</v>
      </c>
      <c r="E211" s="181" t="s">
        <v>311</v>
      </c>
      <c r="F211" s="182" t="s">
        <v>312</v>
      </c>
      <c r="G211" s="183" t="s">
        <v>275</v>
      </c>
      <c r="H211" s="203"/>
      <c r="I211" s="185"/>
      <c r="J211" s="186">
        <f>ROUND(I211*H211,2)</f>
        <v>0</v>
      </c>
      <c r="K211" s="187"/>
      <c r="L211" s="37"/>
      <c r="M211" s="188" t="s">
        <v>1</v>
      </c>
      <c r="N211" s="189" t="s">
        <v>36</v>
      </c>
      <c r="O211" s="69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2" t="s">
        <v>131</v>
      </c>
      <c r="AT211" s="192" t="s">
        <v>127</v>
      </c>
      <c r="AU211" s="192" t="s">
        <v>78</v>
      </c>
      <c r="AY211" s="15" t="s">
        <v>121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5" t="s">
        <v>78</v>
      </c>
      <c r="BK211" s="193">
        <f>ROUND(I211*H211,2)</f>
        <v>0</v>
      </c>
      <c r="BL211" s="15" t="s">
        <v>131</v>
      </c>
      <c r="BM211" s="192" t="s">
        <v>313</v>
      </c>
    </row>
    <row r="212" spans="1:65" s="12" customFormat="1" ht="25.9" customHeight="1">
      <c r="B212" s="165"/>
      <c r="C212" s="166"/>
      <c r="D212" s="167" t="s">
        <v>70</v>
      </c>
      <c r="E212" s="168" t="s">
        <v>314</v>
      </c>
      <c r="F212" s="168" t="s">
        <v>315</v>
      </c>
      <c r="G212" s="166"/>
      <c r="H212" s="166"/>
      <c r="I212" s="166"/>
      <c r="J212" s="169">
        <f>BK212</f>
        <v>0</v>
      </c>
      <c r="K212" s="166"/>
      <c r="L212" s="170"/>
      <c r="M212" s="171"/>
      <c r="N212" s="172"/>
      <c r="O212" s="172"/>
      <c r="P212" s="173">
        <f>P213</f>
        <v>0</v>
      </c>
      <c r="Q212" s="172"/>
      <c r="R212" s="173">
        <f>R213</f>
        <v>0</v>
      </c>
      <c r="S212" s="172"/>
      <c r="T212" s="174">
        <f>T213</f>
        <v>0</v>
      </c>
      <c r="AR212" s="175" t="s">
        <v>78</v>
      </c>
      <c r="AT212" s="176" t="s">
        <v>70</v>
      </c>
      <c r="AU212" s="176" t="s">
        <v>71</v>
      </c>
      <c r="AY212" s="175" t="s">
        <v>121</v>
      </c>
      <c r="BK212" s="177">
        <f>BK213</f>
        <v>0</v>
      </c>
    </row>
    <row r="213" spans="1:65" s="2" customFormat="1" ht="16.5" customHeight="1">
      <c r="A213" s="32"/>
      <c r="B213" s="33"/>
      <c r="C213" s="180" t="s">
        <v>78</v>
      </c>
      <c r="D213" s="180" t="s">
        <v>127</v>
      </c>
      <c r="E213" s="181" t="s">
        <v>316</v>
      </c>
      <c r="F213" s="182" t="s">
        <v>317</v>
      </c>
      <c r="G213" s="183" t="s">
        <v>275</v>
      </c>
      <c r="H213" s="203"/>
      <c r="I213" s="185"/>
      <c r="J213" s="186">
        <f>ROUND(I213*H213,2)</f>
        <v>0</v>
      </c>
      <c r="K213" s="187"/>
      <c r="L213" s="37"/>
      <c r="M213" s="204" t="s">
        <v>1</v>
      </c>
      <c r="N213" s="205" t="s">
        <v>36</v>
      </c>
      <c r="O213" s="206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2" t="s">
        <v>131</v>
      </c>
      <c r="AT213" s="192" t="s">
        <v>127</v>
      </c>
      <c r="AU213" s="192" t="s">
        <v>78</v>
      </c>
      <c r="AY213" s="15" t="s">
        <v>121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5" t="s">
        <v>78</v>
      </c>
      <c r="BK213" s="193">
        <f>ROUND(I213*H213,2)</f>
        <v>0</v>
      </c>
      <c r="BL213" s="15" t="s">
        <v>131</v>
      </c>
      <c r="BM213" s="192" t="s">
        <v>318</v>
      </c>
    </row>
    <row r="214" spans="1:65" s="2" customFormat="1" ht="6.95" customHeight="1">
      <c r="A214" s="3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37"/>
      <c r="M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</row>
    <row r="215" spans="1:65" ht="11.25"/>
    <row r="216" spans="1:65" ht="11.25"/>
    <row r="217" spans="1:65" ht="11.25"/>
    <row r="218" spans="1:65" ht="11.25"/>
    <row r="219" spans="1:65" ht="11.25"/>
    <row r="220" spans="1:65" ht="11.25"/>
  </sheetData>
  <sheetProtection password="CC64" sheet="1" objects="1" scenarios="1" formatColumns="0" formatRows="0" autoFilter="0"/>
  <autoFilter ref="C131:K213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Objekt2 - Zakazka</vt:lpstr>
      <vt:lpstr>'Objekt2 - Zakazka'!Názvy_tisku</vt:lpstr>
      <vt:lpstr>'Rekapitulace stavby'!Názvy_tisku</vt:lpstr>
      <vt:lpstr>'Objekt2 - Zakazka'!Oblast_tisku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Pudivítr, Josef</dc:creator>
  <cp:lastModifiedBy>Pudivítr, Josef</cp:lastModifiedBy>
  <dcterms:created xsi:type="dcterms:W3CDTF">2021-08-31T08:27:23Z</dcterms:created>
  <dcterms:modified xsi:type="dcterms:W3CDTF">2021-08-31T09:04:40Z</dcterms:modified>
</cp:coreProperties>
</file>