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Sokolov, Křižíkova 1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'00 - Sokolov, Křižíkova 1...'!$C$97:$K$546</definedName>
    <definedName name="_xlnm.Print_Area" localSheetId="1">'00 - Sokolov, Křižíkova 1...'!$C$4:$J$37,'00 - Sokolov, Křižíkova 1...'!$C$43:$J$81,'00 - Sokolov, Křižíkova 1...'!$C$87:$K$546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</definedNames>
  <calcPr fullCalcOnLoad="1"/>
</workbook>
</file>

<file path=xl/sharedStrings.xml><?xml version="1.0" encoding="utf-8"?>
<sst xmlns="http://schemas.openxmlformats.org/spreadsheetml/2006/main" count="5081" uniqueCount="1233">
  <si>
    <t>Export Komplet</t>
  </si>
  <si>
    <t>VZ</t>
  </si>
  <si>
    <t>2.0</t>
  </si>
  <si>
    <t>ZAMOK</t>
  </si>
  <si>
    <t>False</t>
  </si>
  <si>
    <t>{30a6b911-69dc-48b0-a8a0-7f4e515087a0}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</si>
  <si>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</si>
  <si>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</si>
  <si>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</si>
  <si>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</si>
  <si>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</si>
  <si>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</si>
  <si>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</si>
  <si>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</si>
  <si>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</si>
  <si>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</si>
  <si>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</si>
  <si>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Sokolov, Křižíkova 1476 - Propojení bytů č. 1 a 2</t>
  </si>
  <si>
    <t>KSO:</t>
  </si>
  <si>
    <t/>
  </si>
  <si>
    <t>CC-CZ:</t>
  </si>
  <si>
    <t>Místo:</t>
  </si>
  <si>
    <t>Sokolov, Křižíkova 1476</t>
  </si>
  <si>
    <t>Datum:</t>
  </si>
  <si>
    <t>21. 3. 2023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</si>
  <si>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</si>
  <si>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</si>
  <si>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</si>
  <si>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</si>
  <si>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</si>
  <si>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</si>
  <si>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</si>
  <si>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SCHRADER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</si>
  <si>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</si>
  <si>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</si>
  <si>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</si>
  <si>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</si>
  <si>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</si>
  <si>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</si>
  <si>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</si>
  <si>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</si>
  <si>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</si>
  <si>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</si>
  <si>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</si>
  <si>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</si>
  <si>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</si>
  <si>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</si>
  <si>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</si>
  <si>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</si>
  <si>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</si>
  <si>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</si>
  <si>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</si>
  <si>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</si>
  <si>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</si>
  <si>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</si>
  <si>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</si>
  <si>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</si>
  <si>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</si>
  <si>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</si>
  <si>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</si>
  <si>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</si>
  <si>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</si>
  <si>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</si>
  <si>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</si>
  <si>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</si>
  <si>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</si>
  <si>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</si>
  <si>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</si>
  <si>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</si>
  <si>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</si>
  <si>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</si>
  <si>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</si>
  <si>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</si>
  <si>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</si>
  <si>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</si>
  <si>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</si>
  <si>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</si>
  <si>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</si>
  <si>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</si>
  <si>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</si>
  <si>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</si>
  <si>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</si>
  <si>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</si>
  <si>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</si>
  <si>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</si>
  <si>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</si>
  <si>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</si>
  <si>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</si>
  <si>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</si>
  <si>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</si>
  <si>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</si>
  <si>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</si>
  <si>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725 - Zdravotechnika - zařizovací předměty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</si>
  <si>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</si>
  <si>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</si>
  <si>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</si>
  <si>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</si>
  <si>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</si>
  <si>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</si>
  <si>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</si>
  <si>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</si>
  <si>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</si>
  <si>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</si>
  <si>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</si>
  <si>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</si>
  <si>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</si>
  <si>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OST - Ostatní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</si>
  <si>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</si>
  <si>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</si>
  <si>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</si>
  <si>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</si>
  <si>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</si>
  <si>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</si>
  <si>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</si>
  <si>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</si>
  <si>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</si>
  <si>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</si>
  <si>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</si>
  <si>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</si>
  <si>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</si>
  <si>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</si>
  <si>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</si>
  <si>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</si>
  <si>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</si>
  <si>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</si>
  <si>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</si>
  <si>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</si>
  <si>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</si>
  <si>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310239211</t>
  </si>
  <si>
    <t>Zazdívka otvorů ve zdivu nadzákladovém cihlami pálenými plochy přes 1 m2 do 4 m2 na maltu vápenocementovou</t>
  </si>
  <si>
    <t>m3</t>
  </si>
  <si>
    <t>CS ÚRS 2023 01</t>
  </si>
  <si>
    <t>4</t>
  </si>
  <si>
    <t>2</t>
  </si>
  <si>
    <t>22836361</t>
  </si>
  <si>
    <t>Online PSC</t>
  </si>
  <si>
    <t>https://podminky.urs.cz/item/CS_URS_2023_01/310239211</t>
  </si>
  <si>
    <t>VV</t>
  </si>
  <si>
    <t>Vchodové dveře</t>
  </si>
  <si>
    <t>(1*2,1)*0,125</t>
  </si>
  <si>
    <t>(0,8*2,1)*0,125</t>
  </si>
  <si>
    <t>Součet</t>
  </si>
  <si>
    <t>342272225</t>
  </si>
  <si>
    <t>Příčky z pórobetonových tvárnic hladkých na tenké maltové lože objemová hmotnost do 500 kg/m3, tloušťka příčky 100 mm</t>
  </si>
  <si>
    <t>m2</t>
  </si>
  <si>
    <t>-2046147602</t>
  </si>
  <si>
    <t>https://podminky.urs.cz/item/CS_URS_2023_01/342272225</t>
  </si>
  <si>
    <t>(2,55+1,6+1,48+1+0,5+0,85+4,925+0,95+0,35+1,54+0,95)*2,6</t>
  </si>
  <si>
    <t>-(0,8*2,25)*2</t>
  </si>
  <si>
    <t>-(0,9*2,25)*2</t>
  </si>
  <si>
    <t>-(0,6*0,6)*2</t>
  </si>
  <si>
    <t>342272245</t>
  </si>
  <si>
    <t>Příčky z pórobetonových tvárnic hladkých na tenké maltové lože objemová hmotnost do 500 kg/m3, tloušťka příčky 150 mm</t>
  </si>
  <si>
    <t>1964687643</t>
  </si>
  <si>
    <t>https://podminky.urs.cz/item/CS_URS_2023_01/342272245</t>
  </si>
  <si>
    <t>2,75*2,4</t>
  </si>
  <si>
    <t>317142422</t>
  </si>
  <si>
    <t>Překlady nenosné z pórobetonu osazené do tenkého maltového lože, výšky do 250 mm, šířky překladu 100 mm, délky překladu přes 1000 do 1250 mm</t>
  </si>
  <si>
    <t>kus</t>
  </si>
  <si>
    <t>1705709190</t>
  </si>
  <si>
    <t>https://podminky.urs.cz/item/CS_URS_2023_01/317142422</t>
  </si>
  <si>
    <t>5</t>
  </si>
  <si>
    <t>342291121</t>
  </si>
  <si>
    <t>Ukotvení příček plochými kotvami, do konstrukce cihelné</t>
  </si>
  <si>
    <t>m</t>
  </si>
  <si>
    <t>-1367031778</t>
  </si>
  <si>
    <t>https://podminky.urs.cz/item/CS_URS_2023_01/342291121</t>
  </si>
  <si>
    <t>2,1*2+2,4*3+2,6*7</t>
  </si>
  <si>
    <t>6</t>
  </si>
  <si>
    <t>Úpravy povrchů, podlahy a osazování výplní</t>
  </si>
  <si>
    <t>619991001</t>
  </si>
  <si>
    <t>Zakrytí vnitřních ploch před znečištěním včetně pozdějšího odkrytí podlah fólií přilepenou lepící páskou</t>
  </si>
  <si>
    <t>373482426</t>
  </si>
  <si>
    <t>https://podminky.urs.cz/item/CS_URS_2023_01/619991001</t>
  </si>
  <si>
    <t>Při zazdívce a výměně vchodových dveří s následným začištěním ze strany chodby bytového domu</t>
  </si>
  <si>
    <t>4*2</t>
  </si>
  <si>
    <t>7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</si>
  <si>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</si>
  <si>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</si>
  <si>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1307927085</t>
  </si>
  <si>
    <t>https://podminky.urs.cz/item/CS_URS_2023_01/611321141</t>
  </si>
  <si>
    <t>8,06+2,2+0,74+2,02+2,49+17,2+1,67+3,53+1,71+14,9+15,25</t>
  </si>
  <si>
    <t>8</t>
  </si>
  <si>
    <t>611321191</t>
  </si>
  <si>
    <t>Omítka vápenocementová vnitřních ploch nanášená ručně Příplatek k cenám za každých dalších i započatých 5 mm tloušťky omítky přes 10 mm stropů</t>
  </si>
  <si>
    <t>544598364</t>
  </si>
  <si>
    <t>https://podminky.urs.cz/item/CS_URS_2023_01/611321191</t>
  </si>
  <si>
    <t>69,77*2</t>
  </si>
  <si>
    <t>9</t>
  </si>
  <si>
    <t>612131101</t>
  </si>
  <si>
    <t>Podkladní a spojovací vrstva vnitřních omítaných ploch cementový postřik nanášený ručně celoplošně stěn</t>
  </si>
  <si>
    <t>1714199972</t>
  </si>
  <si>
    <t>https://podminky.urs.cz/item/CS_URS_2023_01/612131101</t>
  </si>
  <si>
    <t>Stávající stěny</t>
  </si>
  <si>
    <t>(1,26+0,35+1,05+3,5+2,75+5+5+3,44+3,44+2,15+1,9+4,925+1,07+1,07+1,39+0,94+3,83+4,3+1,65+0,6+0,66+1,26+0,35+2,78+5+5+3,05+3,05)*2,6</t>
  </si>
  <si>
    <t>-(2,75*2,4)*3</t>
  </si>
  <si>
    <t>-1,9*2,4</t>
  </si>
  <si>
    <t>(2,75+2,4+2,4)*0,35</t>
  </si>
  <si>
    <t>(1,9+2,4)*0,5</t>
  </si>
  <si>
    <t>(1+2,4)*0,4</t>
  </si>
  <si>
    <t>-(0,9*2)*5</t>
  </si>
  <si>
    <t>(1,5*1,65)*3</t>
  </si>
  <si>
    <t>2.25*1.65</t>
  </si>
  <si>
    <t>(1,5*3+1,65*6+2,25+1,65*2)*0,1</t>
  </si>
  <si>
    <t>10</t>
  </si>
  <si>
    <t>612321121</t>
  </si>
  <si>
    <t>Omítka vápenocementová vnitřních ploch nanášená ručně jednovrstvá, tloušťky do 10 mm hladká svislých konstrukcí stěn</t>
  </si>
  <si>
    <t>-814528177</t>
  </si>
  <si>
    <t>https://podminky.urs.cz/item/CS_URS_2023_01/612321121</t>
  </si>
  <si>
    <t>11</t>
  </si>
  <si>
    <t>612321191</t>
  </si>
  <si>
    <t>Omítka vápenocementová vnitřních ploch nanášená ručně Příplatek k cenám za každých dalších i započatých 5 mm tloušťky omítky přes 10 mm stěn</t>
  </si>
  <si>
    <t>-1532471165</t>
  </si>
  <si>
    <t>https://podminky.urs.cz/item/CS_URS_2023_01/612321191</t>
  </si>
  <si>
    <t>169,915*2</t>
  </si>
  <si>
    <t>12</t>
  </si>
  <si>
    <t>612131121</t>
  </si>
  <si>
    <t>Podkladní a spojovací vrstva vnitřních omítaných ploch penetrace disperzní nanášená ručně stěn</t>
  </si>
  <si>
    <t>-294391587</t>
  </si>
  <si>
    <t>https://podminky.urs.cz/item/CS_URS_2023_01/612131121</t>
  </si>
  <si>
    <t>Stávající i nové stěny pod perlinku</t>
  </si>
  <si>
    <t>(2,2+0,44+0,95+0,95+1,2+1,34+0,9+0,5+1,5+1,6+1,4+1,41+2,09+4,925+1,54+3,3+0,95+0,45+0,59+1,25)*2,6</t>
  </si>
  <si>
    <t>1*2,4</t>
  </si>
  <si>
    <t>-(0,9*2)*9</t>
  </si>
  <si>
    <t>-(0,8*2)*4</t>
  </si>
  <si>
    <t>(2,75*2,4)*2</t>
  </si>
  <si>
    <t>Mezisoučet</t>
  </si>
  <si>
    <t>Pod štuk</t>
  </si>
  <si>
    <t>247,856-27,32</t>
  </si>
  <si>
    <t>13</t>
  </si>
  <si>
    <t>612142001</t>
  </si>
  <si>
    <t>Potažení vnitřních ploch pletivem v ploše nebo pruzích, na plném podkladu sklovláknitým vtlačením do tmelu stěn</t>
  </si>
  <si>
    <t>1453280226</t>
  </si>
  <si>
    <t>https://podminky.urs.cz/item/CS_URS_2023_01/612142001</t>
  </si>
  <si>
    <t>14</t>
  </si>
  <si>
    <t>622143003</t>
  </si>
  <si>
    <t>Montáž omítkových profilů plastových, pozinkovaných nebo dřevěných upevněných vtlačením do podkladní vrstvy nebo přibitím rohových s tkaninou</t>
  </si>
  <si>
    <t>2104867890</t>
  </si>
  <si>
    <t>https://podminky.urs.cz/item/CS_URS_2023_01/622143003</t>
  </si>
  <si>
    <t>1,5*3+1,65*6+2,25+1,65*2+2,6*7+2,4*5+2,75*2+1,75</t>
  </si>
  <si>
    <t>M</t>
  </si>
  <si>
    <t>59051486</t>
  </si>
  <si>
    <t>profil rohový PVC 15x15mm s výztužnou tkaninou š 100mm pro ETICS</t>
  </si>
  <si>
    <t>-1574676500</t>
  </si>
  <si>
    <t>57,4*1,15 'Přepočtené koeficientem množství</t>
  </si>
  <si>
    <t>16</t>
  </si>
  <si>
    <t>612321131</t>
  </si>
  <si>
    <t>Potažení vnitřních ploch vápenocementovým štukem tloušťky do 3 mm svislých konstrukcí stěn</t>
  </si>
  <si>
    <t>572288923</t>
  </si>
  <si>
    <t>https://podminky.urs.cz/item/CS_URS_2023_01/612321131</t>
  </si>
  <si>
    <t>17</t>
  </si>
  <si>
    <t>612325225</t>
  </si>
  <si>
    <t>Vápenocementová omítka jednotlivých malých ploch štuková na stěnách, plochy jednotlivě přes 1,0 do 4 m2</t>
  </si>
  <si>
    <t>612106491</t>
  </si>
  <si>
    <t>https://podminky.urs.cz/item/CS_URS_2023_01/612325225</t>
  </si>
  <si>
    <t>Omítka zazdívky vchodových dveří z chodby bytového domu</t>
  </si>
  <si>
    <t>18</t>
  </si>
  <si>
    <t>619995001</t>
  </si>
  <si>
    <t>Začištění omítek (s dodáním hmot) kolem oken, dveří, podlah, obkladů apod.</t>
  </si>
  <si>
    <t>-761701615</t>
  </si>
  <si>
    <t>https://podminky.urs.cz/item/CS_URS_2023_01/619995001</t>
  </si>
  <si>
    <t>Stavební začištění po výměně zárubní vchodových dveří z chodby bytového domu</t>
  </si>
  <si>
    <t>0,8+2+2</t>
  </si>
  <si>
    <t>19</t>
  </si>
  <si>
    <t>006-x1</t>
  </si>
  <si>
    <t>Kompletní finální povrchová úprava zazdívky vchodových dveří + po výměně zárubně vchodových dveří z chodby bytového domu - malba + olejový nátěr + doplnění soklu - vzhled dle stávající chodby</t>
  </si>
  <si>
    <t>soubor</t>
  </si>
  <si>
    <t>-809381526</t>
  </si>
  <si>
    <t>20</t>
  </si>
  <si>
    <t>632451234</t>
  </si>
  <si>
    <t>Potěr cementový samonivelační litý tř. C 25, tl. přes 45 do 50 mm</t>
  </si>
  <si>
    <t>1897802077</t>
  </si>
  <si>
    <t>https://podminky.urs.cz/item/CS_URS_2023_01/632451234</t>
  </si>
  <si>
    <t>633811111</t>
  </si>
  <si>
    <t>Broušení betonových podlah nerovností do 2 mm (stržení šlemu)</t>
  </si>
  <si>
    <t>-1829861316</t>
  </si>
  <si>
    <t>https://podminky.urs.cz/item/CS_URS_2023_01/633811111</t>
  </si>
  <si>
    <t>76</t>
  </si>
  <si>
    <t>22</t>
  </si>
  <si>
    <t>642942111</t>
  </si>
  <si>
    <t>Osazování zárubní nebo rámů kovových dveřních lisovaných nebo z úhelníků bez dveřních křídel na cementovou maltu, plochy otvoru do 2,5 m2</t>
  </si>
  <si>
    <t>38734503</t>
  </si>
  <si>
    <t>https://podminky.urs.cz/item/CS_URS_2023_01/642942111</t>
  </si>
  <si>
    <t>23</t>
  </si>
  <si>
    <t>55331482</t>
  </si>
  <si>
    <t>zárubeň jednokřídlá ocelová pro zdění tl stěny 75-100mm rozměru 800/1970, 2100mm</t>
  </si>
  <si>
    <t>980088677</t>
  </si>
  <si>
    <t>24</t>
  </si>
  <si>
    <t>55331486</t>
  </si>
  <si>
    <t>zárubeň jednokřídlá ocelová pro zdění tl stěny 110-150mm rozměru 700/1970, 2100mm</t>
  </si>
  <si>
    <t>-981687173</t>
  </si>
  <si>
    <t>25</t>
  </si>
  <si>
    <t>55331487</t>
  </si>
  <si>
    <t>zárubeň jednokřídlá ocelová pro zdění tl stěny 110-150mm rozměru 800/1970, 2100mm</t>
  </si>
  <si>
    <t>-1986451232</t>
  </si>
  <si>
    <t>26</t>
  </si>
  <si>
    <t>642945111</t>
  </si>
  <si>
    <t>Osazování ocelových zárubní protipožárních nebo protiplynových dveří do vynechaného otvoru, s obetonováním, dveří jednokřídlových do 2,5 m2</t>
  </si>
  <si>
    <t>1630886019</t>
  </si>
  <si>
    <t>https://podminky.urs.cz/item/CS_URS_2023_01/642945111</t>
  </si>
  <si>
    <t>27</t>
  </si>
  <si>
    <t>55331562</t>
  </si>
  <si>
    <t>zárubeň jednokřídlá ocelová pro zdění s protipožární úpravou tl stěny 110-150mm rozměru 800/1970, 2100mm</t>
  </si>
  <si>
    <t>-2032507672</t>
  </si>
  <si>
    <t>Ostatní konstrukce a práce, bourání</t>
  </si>
  <si>
    <t>28</t>
  </si>
  <si>
    <t>962031132</t>
  </si>
  <si>
    <t>Bourání příček z cihel, tvárnic nebo příčkovek z cihel pálených, plných nebo dutých na maltu vápennou nebo vápenocementovou, tl. do 100 mm</t>
  </si>
  <si>
    <t>340536522</t>
  </si>
  <si>
    <t>https://podminky.urs.cz/item/CS_URS_2023_01/962031132</t>
  </si>
  <si>
    <t>(2,7+1,2+3,44)*2,6</t>
  </si>
  <si>
    <t>-(0,7*2)*2</t>
  </si>
  <si>
    <t>-(0,9*2)*2</t>
  </si>
  <si>
    <t>(1,69+0,44+0,44+1,06)*2,4</t>
  </si>
  <si>
    <t>29</t>
  </si>
  <si>
    <t>962084131/R</t>
  </si>
  <si>
    <t>Bourání zdiva příček heraklitových, tl. do 100 mm</t>
  </si>
  <si>
    <t>-1652712208</t>
  </si>
  <si>
    <t>(2,35+1,43+1,43+2,18+1,525+1,45+0,85+0,85)*2,6</t>
  </si>
  <si>
    <t>-0,9*2</t>
  </si>
  <si>
    <t>30</t>
  </si>
  <si>
    <t>965081213</t>
  </si>
  <si>
    <t>Bourání podlah z dlaždic bez podkladního lože nebo mazaniny, s jakoukoliv výplní spár keramických nebo xylolitových tl. do 10 mm, plochy přes 1 m2</t>
  </si>
  <si>
    <t>-1866302043</t>
  </si>
  <si>
    <t>https://podminky.urs.cz/item/CS_URS_2023_01/965081213</t>
  </si>
  <si>
    <t>17,4+4,54</t>
  </si>
  <si>
    <t>31</t>
  </si>
  <si>
    <t>965081611</t>
  </si>
  <si>
    <t>Odsekání soklíků včetně otlučení podkladní omítky až na zdivo rovných</t>
  </si>
  <si>
    <t>-1447569007</t>
  </si>
  <si>
    <t>https://podminky.urs.cz/item/CS_URS_2023_01/965081611</t>
  </si>
  <si>
    <t>1,565+1,565+1,14+1,14-0,7-0,7-0,9-0,9+2,7-0,7-0,7+1,55+2,35+1,3+0,35+1,05+3,5+5-0,9+3,5+1,1-0,9+0,4*4</t>
  </si>
  <si>
    <t>32</t>
  </si>
  <si>
    <t>965042141</t>
  </si>
  <si>
    <t>Bourání mazanin betonových nebo z litého asfaltu tl. do 100 mm, plochy přes 4 m2</t>
  </si>
  <si>
    <t>-215135653</t>
  </si>
  <si>
    <t>https://podminky.urs.cz/item/CS_URS_2023_01/965042141</t>
  </si>
  <si>
    <t>Ubourání podlah</t>
  </si>
  <si>
    <t>76*0,07</t>
  </si>
  <si>
    <t>33</t>
  </si>
  <si>
    <t>965049111</t>
  </si>
  <si>
    <t>Bourání mazanin Příplatek k cenám za bourání mazanin betonových se svařovanou sítí, tl. do 100 mm</t>
  </si>
  <si>
    <t>-1977425680</t>
  </si>
  <si>
    <t>https://podminky.urs.cz/item/CS_URS_2023_01/965049111</t>
  </si>
  <si>
    <t>34</t>
  </si>
  <si>
    <t>968072455</t>
  </si>
  <si>
    <t>Vybourání kovových rámů oken s křídly, dveřních zárubní, vrat, stěn, ostění nebo obkladů dveřních zárubní, plochy do 2 m2</t>
  </si>
  <si>
    <t>-221069710</t>
  </si>
  <si>
    <t>https://podminky.urs.cz/item/CS_URS_2023_01/968072455</t>
  </si>
  <si>
    <t>(0,6*2)*4</t>
  </si>
  <si>
    <t>(0,8*2)*5</t>
  </si>
  <si>
    <t>35</t>
  </si>
  <si>
    <t>978011191</t>
  </si>
  <si>
    <t>Otlučení vápenných nebo vápenocementových omítek vnitřních ploch stropů, v rozsahu přes 50 do 100 %</t>
  </si>
  <si>
    <t>-583027065</t>
  </si>
  <si>
    <t>https://podminky.urs.cz/item/CS_URS_2023_01/978011191</t>
  </si>
  <si>
    <t>12,86+2,47+1,22+13,73+3,27+15,25+17,9+1,79+0,83+1,78</t>
  </si>
  <si>
    <t>36</t>
  </si>
  <si>
    <t>978013191</t>
  </si>
  <si>
    <t>Otlučení vápenných nebo vápenocementových omítek vnitřních ploch stěn s vyškrabáním spar, s očištěním zdiva, v rozsahu přes 50 do 100 %</t>
  </si>
  <si>
    <t>1976386299</t>
  </si>
  <si>
    <t>https://podminky.urs.cz/item/CS_URS_2023_01/978013191</t>
  </si>
  <si>
    <t>(1,05+0,35+1,3+3,5+5+3,5+1,1+1,43+0,35+3,44+3,99+3,99+3,4+0,95+3,05+3,05+5+5+3,3+5+4,3+1,59+0,54+0,35+1,3+1,565+1,14+2,15+0,6+0,7+0,35+0,98)*2,6</t>
  </si>
  <si>
    <t>-(0,6+1,59+0,54)*0,6</t>
  </si>
  <si>
    <t>-(1,43+2,15+1,25+0,7)*1,8</t>
  </si>
  <si>
    <t>-(1,5*1,65)*3</t>
  </si>
  <si>
    <t>-2.25*1.65</t>
  </si>
  <si>
    <t>-((2,75*2,4)*2)*2</t>
  </si>
  <si>
    <t>-((2,75+2,4+2,4)*0,5)*2</t>
  </si>
  <si>
    <t>-(0,9*2)*4</t>
  </si>
  <si>
    <t>37</t>
  </si>
  <si>
    <t>978059541</t>
  </si>
  <si>
    <t>Odsekání obkladů stěn včetně otlučení podkladní omítky až na zdivo z obkládaček vnitřních, z jakýchkoliv materiálů, plochy přes 1 m2</t>
  </si>
  <si>
    <t>1839327233</t>
  </si>
  <si>
    <t>https://podminky.urs.cz/item/CS_URS_2023_01/978059541</t>
  </si>
  <si>
    <t>(0,85+0,85+1,43+1,43-0,7+1,73+1,73+1,43+1,43-0,7+0,98+0,98+0,85+0,85-0,7+2,15+2,15+1,25+1,25-0,7)*1,8</t>
  </si>
  <si>
    <t>(0,54+0,65+1,59+0,6+0,6+2,35)*0,6</t>
  </si>
  <si>
    <t>38</t>
  </si>
  <si>
    <t>009-x1</t>
  </si>
  <si>
    <t>Ostatní nespecifikované bourací práce vč. likvidace odpadu - lokální SDK stropy, lokální umělé kamenné obklady, plovoucí laminátové podlahy, PVC podlahoviny, apod...</t>
  </si>
  <si>
    <t>647314232</t>
  </si>
  <si>
    <t>39</t>
  </si>
  <si>
    <t>009-x2</t>
  </si>
  <si>
    <t>D+M+PH Autonomní detekce a hlásič kouře</t>
  </si>
  <si>
    <t>1091931860</t>
  </si>
  <si>
    <t>40</t>
  </si>
  <si>
    <t>949101111</t>
  </si>
  <si>
    <t>Lešení pomocné pracovní pro objekty pozemních staveb pro zatížení do 150 kg/m2, o výšce lešeňové podlahy do 1,9 m</t>
  </si>
  <si>
    <t>-1479842130</t>
  </si>
  <si>
    <t>https://podminky.urs.cz/item/CS_URS_2023_01/949101111</t>
  </si>
  <si>
    <t>41</t>
  </si>
  <si>
    <t>952901111</t>
  </si>
  <si>
    <t>Vyčištění budov nebo objektů před předáním do užívání budov bytové nebo občanské výstavby, světlé výšky podlaží do 4 m</t>
  </si>
  <si>
    <t>-1597021441</t>
  </si>
  <si>
    <t>https://podminky.urs.cz/item/CS_URS_2023_01/952901111</t>
  </si>
  <si>
    <t>997</t>
  </si>
  <si>
    <t>Přesun sutě</t>
  </si>
  <si>
    <t>42</t>
  </si>
  <si>
    <t>997002611</t>
  </si>
  <si>
    <t>Nakládání suti a vybouraných hmot na dopravní prostředek pro vodorovné přemístění</t>
  </si>
  <si>
    <t>t</t>
  </si>
  <si>
    <t>628334705</t>
  </si>
  <si>
    <t>https://podminky.urs.cz/item/CS_URS_2023_01/997002611</t>
  </si>
  <si>
    <t>43</t>
  </si>
  <si>
    <t>997013211</t>
  </si>
  <si>
    <t>Vnitrostaveništní doprava suti a vybouraných hmot vodorovně do 50 m svisle ručně pro budovy a haly výšky do 6 m</t>
  </si>
  <si>
    <t>1792470282</t>
  </si>
  <si>
    <t>https://podminky.urs.cz/item/CS_URS_2023_01/997013211</t>
  </si>
  <si>
    <t>44</t>
  </si>
  <si>
    <t>997013501</t>
  </si>
  <si>
    <t>Odvoz suti a vybouraných hmot na skládku nebo meziskládku se složením, na vzdálenost do 1 km</t>
  </si>
  <si>
    <t>531244818</t>
  </si>
  <si>
    <t>https://podminky.urs.cz/item/CS_URS_2023_01/997013501</t>
  </si>
  <si>
    <t>45</t>
  </si>
  <si>
    <t>997013509</t>
  </si>
  <si>
    <t>Odvoz suti a vybouraných hmot na skládku nebo meziskládku se složením, na vzdálenost Příplatek k ceně za každý další i započatý 1 km přes 1 km</t>
  </si>
  <si>
    <t>-1575844875</t>
  </si>
  <si>
    <t>https://podminky.urs.cz/item/CS_URS_2023_01/997013509</t>
  </si>
  <si>
    <t>33,06*10</t>
  </si>
  <si>
    <t>46</t>
  </si>
  <si>
    <t>997013631</t>
  </si>
  <si>
    <t>Poplatek za uložení stavebního odpadu na skládce (skládkovné) směsného stavebního a demoličního zatříděného do Katalogu odpadů pod kódem 17 09 04</t>
  </si>
  <si>
    <t>880892438</t>
  </si>
  <si>
    <t>https://podminky.urs.cz/item/CS_URS_2023_01/997013631</t>
  </si>
  <si>
    <t>998</t>
  </si>
  <si>
    <t>Přesun hmot</t>
  </si>
  <si>
    <t>47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</si>
  <si>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</si>
  <si>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</si>
  <si>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-41166121</t>
  </si>
  <si>
    <t>https://podminky.urs.cz/item/CS_URS_2023_01/998018001</t>
  </si>
  <si>
    <t>PSV</t>
  </si>
  <si>
    <t>Práce a dodávky PSV</t>
  </si>
  <si>
    <t>721</t>
  </si>
  <si>
    <t>Zdravotechnika - vnitřní kanalizace</t>
  </si>
  <si>
    <t>48</t>
  </si>
  <si>
    <t>721226512</t>
  </si>
  <si>
    <t>Zápachové uzávěrky podomítkové (Pe) s krycí deskou pro pračku a myčku DN 50</t>
  </si>
  <si>
    <t>679778944</t>
  </si>
  <si>
    <t>https://podminky.urs.cz/item/CS_URS_2023_01/721226512</t>
  </si>
  <si>
    <t>49</t>
  </si>
  <si>
    <t>998721201</t>
  </si>
  <si>
    <t>Přesun hmot pro vnitřní kanalizace stanovený procentní sazbou (%) z ceny vodorovná dopravní vzdálenost do 50 m v objektech výšky do 6 m</t>
  </si>
  <si>
    <t>%</t>
  </si>
  <si>
    <t>1294129633</t>
  </si>
  <si>
    <t>https://podminky.urs.cz/item/CS_URS_2023_01/998721201</t>
  </si>
  <si>
    <t>725</t>
  </si>
  <si>
    <t>Zdravotechnika - zařizovací předměty</t>
  </si>
  <si>
    <t>50</t>
  </si>
  <si>
    <t>725110814</t>
  </si>
  <si>
    <t>Demontáž klozetů kombi</t>
  </si>
  <si>
    <t>-1815374685</t>
  </si>
  <si>
    <t>https://podminky.urs.cz/item/CS_URS_2023_01/725110814</t>
  </si>
  <si>
    <t>51</t>
  </si>
  <si>
    <t>725210821</t>
  </si>
  <si>
    <t>Demontáž umyvadel bez výtokových armatur umyvadel</t>
  </si>
  <si>
    <t>1218091506</t>
  </si>
  <si>
    <t>https://podminky.urs.cz/item/CS_URS_2023_01/725210821</t>
  </si>
  <si>
    <t>52</t>
  </si>
  <si>
    <t>725220842</t>
  </si>
  <si>
    <t>Demontáž van ocelových volně stojících</t>
  </si>
  <si>
    <t>-1804791403</t>
  </si>
  <si>
    <t>https://podminky.urs.cz/item/CS_URS_2023_01/725220842</t>
  </si>
  <si>
    <t>53</t>
  </si>
  <si>
    <t>725320822</t>
  </si>
  <si>
    <t>Demontáž dřezů dvojitých bez výtokových armatur vestavěných v kuchyňských sestavách</t>
  </si>
  <si>
    <t>-927706074</t>
  </si>
  <si>
    <t>https://podminky.urs.cz/item/CS_URS_2023_01/725320822</t>
  </si>
  <si>
    <t>54</t>
  </si>
  <si>
    <t>725610810</t>
  </si>
  <si>
    <t>Demontáž plynových sporáků normálních nebo kombinovaných</t>
  </si>
  <si>
    <t>-543877868</t>
  </si>
  <si>
    <t>https://podminky.urs.cz/item/CS_URS_2023_01/725610810</t>
  </si>
  <si>
    <t>55</t>
  </si>
  <si>
    <t>725820801</t>
  </si>
  <si>
    <t>Demontáž baterií nástěnných do G 3/4</t>
  </si>
  <si>
    <t>-1086051336</t>
  </si>
  <si>
    <t>https://podminky.urs.cz/item/CS_URS_2023_01/725820801</t>
  </si>
  <si>
    <t>56</t>
  </si>
  <si>
    <t>725860811</t>
  </si>
  <si>
    <t>Demontáž zápachových uzávěrek pro zařizovací předměty jednoduchých</t>
  </si>
  <si>
    <t>701983563</t>
  </si>
  <si>
    <t>https://podminky.urs.cz/item/CS_URS_2023_01/725860811</t>
  </si>
  <si>
    <t>57</t>
  </si>
  <si>
    <t>725112171</t>
  </si>
  <si>
    <t>Zařízení záchodů kombi klozety s hlubokým splachováním odpad vodorovný</t>
  </si>
  <si>
    <t>1634482892</t>
  </si>
  <si>
    <t>https://podminky.urs.cz/item/CS_URS_2023_01/725112171</t>
  </si>
  <si>
    <t>58</t>
  </si>
  <si>
    <t>725211602</t>
  </si>
  <si>
    <t>Umyvadla keramická bílá bez výtokových armatur připevněná na stěnu šrouby bez sloupu nebo krytu na sifon, šířka umyvadla 550 mm</t>
  </si>
  <si>
    <t>-1393244677</t>
  </si>
  <si>
    <t>https://podminky.urs.cz/item/CS_URS_2023_01/725211602</t>
  </si>
  <si>
    <t>59</t>
  </si>
  <si>
    <t>725211701</t>
  </si>
  <si>
    <t>Umyvadla keramická bílá bez výtokových armatur připevněná na stěnu šrouby malá (umývátka) stěnová 400 mm</t>
  </si>
  <si>
    <t>-322254340</t>
  </si>
  <si>
    <t>https://podminky.urs.cz/item/CS_URS_2023_01/725211701</t>
  </si>
  <si>
    <t>60</t>
  </si>
  <si>
    <t>725822611</t>
  </si>
  <si>
    <t>Baterie umyvadlové stojánkové pákové bez výpusti</t>
  </si>
  <si>
    <t>368904577</t>
  </si>
  <si>
    <t>https://podminky.urs.cz/item/CS_URS_2023_01/725822611</t>
  </si>
  <si>
    <t>61</t>
  </si>
  <si>
    <t>725861102</t>
  </si>
  <si>
    <t>Zápachové uzávěrky zařizovacích předmětů pro umyvadla DN 40</t>
  </si>
  <si>
    <t>1290490182</t>
  </si>
  <si>
    <t>https://podminky.urs.cz/item/CS_URS_2023_01/725861102</t>
  </si>
  <si>
    <t>62</t>
  </si>
  <si>
    <t>725222113/R</t>
  </si>
  <si>
    <t>Vany bez výtokových armatur akrylátové se zápachovou uzávěrkou klasické 1500x800 mm vč. krycích panelů</t>
  </si>
  <si>
    <t>1971490438</t>
  </si>
  <si>
    <t>63</t>
  </si>
  <si>
    <t>725831312</t>
  </si>
  <si>
    <t>Baterie vanové nástěnné pákové s příslušenstvím a pevným držákem</t>
  </si>
  <si>
    <t>-1699200314</t>
  </si>
  <si>
    <t>https://podminky.urs.cz/item/CS_URS_2023_01/725831312</t>
  </si>
  <si>
    <t>64</t>
  </si>
  <si>
    <t>725311121</t>
  </si>
  <si>
    <t>Dřezy bez výtokových armatur jednoduché se zápachovou uzávěrkou nerezové s odkapávací plochou 560x480 mm a miskou</t>
  </si>
  <si>
    <t>-432649241</t>
  </si>
  <si>
    <t>https://podminky.urs.cz/item/CS_URS_2023_01/725311121</t>
  </si>
  <si>
    <t>65</t>
  </si>
  <si>
    <t>725821325</t>
  </si>
  <si>
    <t>Baterie dřezové stojánkové pákové s otáčivým ústím a délkou ramínka 220 mm</t>
  </si>
  <si>
    <t>1200624922</t>
  </si>
  <si>
    <t>https://podminky.urs.cz/item/CS_URS_2023_01/725821325</t>
  </si>
  <si>
    <t>66</t>
  </si>
  <si>
    <t>725862103</t>
  </si>
  <si>
    <t>Zápachové uzávěrky zařizovacích předmětů pro dřezy DN 40/50</t>
  </si>
  <si>
    <t>454747648</t>
  </si>
  <si>
    <t>https://podminky.urs.cz/item/CS_URS_2023_01/725862103</t>
  </si>
  <si>
    <t>67</t>
  </si>
  <si>
    <t>725813111</t>
  </si>
  <si>
    <t>Ventily rohové bez připojovací trubičky nebo flexi hadičky G 1/2"</t>
  </si>
  <si>
    <t>622995110</t>
  </si>
  <si>
    <t>https://podminky.urs.cz/item/CS_URS_2023_01/725813111</t>
  </si>
  <si>
    <t>68</t>
  </si>
  <si>
    <t>725813112</t>
  </si>
  <si>
    <t>Ventily rohové bez připojovací trubičky nebo flexi hadičky pračkové G 3/4"</t>
  </si>
  <si>
    <t>2080176029</t>
  </si>
  <si>
    <t>https://podminky.urs.cz/item/CS_URS_2023_01/725813112</t>
  </si>
  <si>
    <t>69</t>
  </si>
  <si>
    <t>998725201</t>
  </si>
  <si>
    <t>Přesun hmot pro zařizovací předměty stanovený procentní sazbou (%) z ceny vodorovná dopravní vzdálenost do 50 m v objektech výšky do 6 m</t>
  </si>
  <si>
    <t>1815378470</t>
  </si>
  <si>
    <t>https://podminky.urs.cz/item/CS_URS_2023_01/998725201</t>
  </si>
  <si>
    <t>731</t>
  </si>
  <si>
    <t>Ústřední vytápění - kotelny</t>
  </si>
  <si>
    <t>70</t>
  </si>
  <si>
    <t>731-x1</t>
  </si>
  <si>
    <t>Vypuštění otopného systému</t>
  </si>
  <si>
    <t>-2059802359</t>
  </si>
  <si>
    <t>71</t>
  </si>
  <si>
    <t>731-x2</t>
  </si>
  <si>
    <t>Napuštění otopného systému, tlaková zkouška</t>
  </si>
  <si>
    <t>1018432803</t>
  </si>
  <si>
    <t>72</t>
  </si>
  <si>
    <t>998731201</t>
  </si>
  <si>
    <t>Přesun hmot pro kotelny stanovený procentní sazbou (%) z ceny vodorovná dopravní vzdálenost do 50 m v objektech výšky do 6 m</t>
  </si>
  <si>
    <t>13541767</t>
  </si>
  <si>
    <t>https://podminky.urs.cz/item/CS_URS_2023_01/998731201</t>
  </si>
  <si>
    <t>733</t>
  </si>
  <si>
    <t>Ústřední vytápění - rozvodné potrubí</t>
  </si>
  <si>
    <t>73</t>
  </si>
  <si>
    <t>733-x1</t>
  </si>
  <si>
    <t>Drobné úpravy stávajících připojení radiátorů</t>
  </si>
  <si>
    <t>2079014872</t>
  </si>
  <si>
    <t>74</t>
  </si>
  <si>
    <t>998733201</t>
  </si>
  <si>
    <t>Přesun hmot pro rozvody potrubí stanovený procentní sazbou z ceny vodorovná dopravní vzdálenost do 50 m v objektech výšky do 6 m</t>
  </si>
  <si>
    <t>-1148423664</t>
  </si>
  <si>
    <t>https://podminky.urs.cz/item/CS_URS_2023_01/998733201</t>
  </si>
  <si>
    <t>734</t>
  </si>
  <si>
    <t>Ústřední vytápění - armatury</t>
  </si>
  <si>
    <t>75</t>
  </si>
  <si>
    <t>734200821</t>
  </si>
  <si>
    <t>Demontáž armatur závitových se dvěma závity do G 1/2</t>
  </si>
  <si>
    <t>979195243</t>
  </si>
  <si>
    <t>https://podminky.urs.cz/item/CS_URS_2023_01/734200821</t>
  </si>
  <si>
    <t>734209113</t>
  </si>
  <si>
    <t>Montáž závitových armatur se 2 závity G 1/2 (DN 15)</t>
  </si>
  <si>
    <t>1625909025</t>
  </si>
  <si>
    <t>https://podminky.urs.cz/item/CS_URS_2023_01/734209113</t>
  </si>
  <si>
    <t>77</t>
  </si>
  <si>
    <t>55129208</t>
  </si>
  <si>
    <t>armatura připojovací radiátorová VK pro 1/2 trubkovou soustavu přímá s vypouštěním 1/2"x3/4E</t>
  </si>
  <si>
    <t>-1739161751</t>
  </si>
  <si>
    <t>78</t>
  </si>
  <si>
    <t>GCM.R470HX001</t>
  </si>
  <si>
    <t>Termostatická hlava kapalinová pro rad. tělesa s integrovaným ventilem</t>
  </si>
  <si>
    <t>-953433658</t>
  </si>
  <si>
    <t>79</t>
  </si>
  <si>
    <t>998734201</t>
  </si>
  <si>
    <t>Přesun hmot pro armatury stanovený procentní sazbou (%) z ceny vodorovná dopravní vzdálenost do 50 m v objektech výšky do 6 m</t>
  </si>
  <si>
    <t>97437704</t>
  </si>
  <si>
    <t>https://podminky.urs.cz/item/CS_URS_2023_01/998734201</t>
  </si>
  <si>
    <t>735</t>
  </si>
  <si>
    <t>Ústřední vytápění - otopná tělesa</t>
  </si>
  <si>
    <t>80</t>
  </si>
  <si>
    <t>735111810</t>
  </si>
  <si>
    <t>Demontáž otopných těles litinových článkových</t>
  </si>
  <si>
    <t>1959464978</t>
  </si>
  <si>
    <t>https://podminky.urs.cz/item/CS_URS_2023_01/735111810</t>
  </si>
  <si>
    <t>(2*0,61)*4</t>
  </si>
  <si>
    <t>81</t>
  </si>
  <si>
    <t>735151572</t>
  </si>
  <si>
    <t>Otopná tělesa panelová dvoudesková PN 1,0 MPa, T do 110°C se dvěma přídavnými přestupními plochami výšky tělesa 600 mm stavební délky / výkonu 500 mm / 840 W</t>
  </si>
  <si>
    <t>-908426086</t>
  </si>
  <si>
    <t>https://podminky.urs.cz/item/CS_URS_2023_01/735151572</t>
  </si>
  <si>
    <t>82</t>
  </si>
  <si>
    <t>735151577</t>
  </si>
  <si>
    <t>Otopná tělesa panelová dvoudesková PN 1,0 MPa, T do 110°C se dvěma přídavnými přestupními plochami výšky tělesa 600 mm stavební délky / výkonu 1000 mm / 1679 W</t>
  </si>
  <si>
    <t>-1250383921</t>
  </si>
  <si>
    <t>https://podminky.urs.cz/item/CS_URS_2023_01/735151577</t>
  </si>
  <si>
    <t>83</t>
  </si>
  <si>
    <t>735151579</t>
  </si>
  <si>
    <t>Otopná tělesa panelová dvoudesková PN 1,0 MPa, T do 110°C se dvěma přídavnými přestupními plochami výšky tělesa 600 mm stavební délky / výkonu 1200 mm / 2015 W</t>
  </si>
  <si>
    <t>-295511651</t>
  </si>
  <si>
    <t>https://podminky.urs.cz/item/CS_URS_2023_01/735151579</t>
  </si>
  <si>
    <t>84</t>
  </si>
  <si>
    <t>735164273</t>
  </si>
  <si>
    <t>Otopná tělesa trubková přímotopná elektrická na stěnu výšky tělesa 1810 mm, délky 750 mm s topnou patronou a regulací</t>
  </si>
  <si>
    <t>-2035430466</t>
  </si>
  <si>
    <t>https://podminky.urs.cz/item/CS_URS_2023_01/735164273</t>
  </si>
  <si>
    <t>85</t>
  </si>
  <si>
    <t>735191905</t>
  </si>
  <si>
    <t>Ostatní opravy otopných těles odvzdušnění tělesa</t>
  </si>
  <si>
    <t>-1042595493</t>
  </si>
  <si>
    <t>https://podminky.urs.cz/item/CS_URS_2023_01/735191905</t>
  </si>
  <si>
    <t>86</t>
  </si>
  <si>
    <t>998735201</t>
  </si>
  <si>
    <t>Přesun hmot pro otopná tělesa stanovený procentní sazbou (%) z ceny vodorovná dopravní vzdálenost do 50 m v objektech výšky do 6 m</t>
  </si>
  <si>
    <t>100458435</t>
  </si>
  <si>
    <t>https://podminky.urs.cz/item/CS_URS_2023_01/998735201</t>
  </si>
  <si>
    <t>763</t>
  </si>
  <si>
    <t>Konstrukce suché výstavby</t>
  </si>
  <si>
    <t>87</t>
  </si>
  <si>
    <t>763121448</t>
  </si>
  <si>
    <t>Stěna předsazená ze sádrokartonových desek s nosnou konstrukcí z ocelových profilů CW, UW jednoduše opláštěná deskou akustickou tl. 12,5 mm s izolací, EI 30, stěna tl. 65 mm, profil 50, Rw do 22 dB</t>
  </si>
  <si>
    <t>-1986965416</t>
  </si>
  <si>
    <t>https://podminky.urs.cz/item/CS_URS_2023_01/763121448</t>
  </si>
  <si>
    <t>Koupelna</t>
  </si>
  <si>
    <t>(1,045+0,93+0,4)*2,6</t>
  </si>
  <si>
    <t>88</t>
  </si>
  <si>
    <t>998763401</t>
  </si>
  <si>
    <t>Přesun hmot pro konstrukce montované z desek stanovený procentní sazbou (%) z ceny vodorovná dopravní vzdálenost do 50 m v objektech výšky do 6 m</t>
  </si>
  <si>
    <t>-1067764980</t>
  </si>
  <si>
    <t>https://podminky.urs.cz/item/CS_URS_2023_01/998763401</t>
  </si>
  <si>
    <t>766</t>
  </si>
  <si>
    <t>Konstrukce truhlářské</t>
  </si>
  <si>
    <t>89</t>
  </si>
  <si>
    <t>766691914</t>
  </si>
  <si>
    <t>Ostatní práce vyvěšení nebo zavěšení křídel dřevěných dveřních, plochy do 2 m2</t>
  </si>
  <si>
    <t>-1136049170</t>
  </si>
  <si>
    <t>https://podminky.urs.cz/item/CS_URS_2023_01/766691914</t>
  </si>
  <si>
    <t>90</t>
  </si>
  <si>
    <t>766812840/R</t>
  </si>
  <si>
    <t>Demontáž kuchyňských linek dřevěných nebo kovových včetně skříněk uchycených na stěně, délky přes 2100 mm</t>
  </si>
  <si>
    <t>-444877663</t>
  </si>
  <si>
    <t>91</t>
  </si>
  <si>
    <t>766825811</t>
  </si>
  <si>
    <t>Demontáž nábytku vestavěného skříní jednokřídlových</t>
  </si>
  <si>
    <t>-616028257</t>
  </si>
  <si>
    <t>https://podminky.urs.cz/item/CS_URS_2023_01/766825811</t>
  </si>
  <si>
    <t>92</t>
  </si>
  <si>
    <t>766825821</t>
  </si>
  <si>
    <t>Demontáž nábytku vestavěného skříní dvoukřídlových</t>
  </si>
  <si>
    <t>-2085379660</t>
  </si>
  <si>
    <t>https://podminky.urs.cz/item/CS_URS_2023_01/766825821</t>
  </si>
  <si>
    <t>93</t>
  </si>
  <si>
    <t>766491851</t>
  </si>
  <si>
    <t>Demontáž ostatních truhlářských konstrukcí prahů dveří jednokřídlových</t>
  </si>
  <si>
    <t>2071120466</t>
  </si>
  <si>
    <t>https://podminky.urs.cz/item/CS_URS_2023_01/766491851</t>
  </si>
  <si>
    <t>94</t>
  </si>
  <si>
    <t>766660021</t>
  </si>
  <si>
    <t>Montáž dveřních křídel dřevěných nebo plastových otevíravých do ocelové zárubně protipožárních jednokřídlových, šířky do 800 mm</t>
  </si>
  <si>
    <t>-1105827963</t>
  </si>
  <si>
    <t>https://podminky.urs.cz/item/CS_URS_2023_01/766660021</t>
  </si>
  <si>
    <t>95</t>
  </si>
  <si>
    <t>61162098/R</t>
  </si>
  <si>
    <t>dveře jednokřídlé dřevotřískové protipožární EI (EW) 30 DP3 povrch laminátový plné 800x1970-2100mm - výběr dle investora</t>
  </si>
  <si>
    <t>579380807</t>
  </si>
  <si>
    <t>96</t>
  </si>
  <si>
    <t>766660001</t>
  </si>
  <si>
    <t>Montáž dveřních křídel dřevěných nebo plastových otevíravých do ocelové zárubně povrchově upravených jednokřídlových, šířky do 800 mm</t>
  </si>
  <si>
    <t>-383106861</t>
  </si>
  <si>
    <t>https://podminky.urs.cz/item/CS_URS_2023_01/766660001</t>
  </si>
  <si>
    <t>97</t>
  </si>
  <si>
    <t>61162073</t>
  </si>
  <si>
    <t>dveře jednokřídlé voštinové povrch laminátový plné 700x1970-2100mm - výběr dle investora</t>
  </si>
  <si>
    <t>10566208</t>
  </si>
  <si>
    <t>98</t>
  </si>
  <si>
    <t>61162080</t>
  </si>
  <si>
    <t>dveře jednokřídlé voštinové povrch laminátový částečně prosklené 800x1970-2100mm - výběr dle investora</t>
  </si>
  <si>
    <t>-2000841846</t>
  </si>
  <si>
    <t>99</t>
  </si>
  <si>
    <t>766660729</t>
  </si>
  <si>
    <t>Montáž dveřních doplňků dveřního kování interiérového štítku s klikou</t>
  </si>
  <si>
    <t>256564089</t>
  </si>
  <si>
    <t>https://podminky.urs.cz/item/CS_URS_2023_01/766660729</t>
  </si>
  <si>
    <t>100</t>
  </si>
  <si>
    <t>54914123</t>
  </si>
  <si>
    <t>kování rozetové klika/klika - výběr dle investora</t>
  </si>
  <si>
    <t>-1552168246</t>
  </si>
  <si>
    <t>101</t>
  </si>
  <si>
    <t>766660730</t>
  </si>
  <si>
    <t>Montáž dveřních doplňků dveřního kování interiérového WC kliky se zámkem</t>
  </si>
  <si>
    <t>-581445523</t>
  </si>
  <si>
    <t>https://podminky.urs.cz/item/CS_URS_2023_01/766660730</t>
  </si>
  <si>
    <t>102</t>
  </si>
  <si>
    <t>54914128</t>
  </si>
  <si>
    <t>kování rozetové spodní pro WC - výběr dle investora</t>
  </si>
  <si>
    <t>1239150691</t>
  </si>
  <si>
    <t>103</t>
  </si>
  <si>
    <t>766660731</t>
  </si>
  <si>
    <t>Montáž dveřních doplňků dveřního kování bezpečnostního zámku</t>
  </si>
  <si>
    <t>2002337406</t>
  </si>
  <si>
    <t>https://podminky.urs.cz/item/CS_URS_2023_01/766660731</t>
  </si>
  <si>
    <t>104</t>
  </si>
  <si>
    <t>54964107/R</t>
  </si>
  <si>
    <t>vložka cylindrická + 4ks klíčů</t>
  </si>
  <si>
    <t>-1278064489</t>
  </si>
  <si>
    <t>105</t>
  </si>
  <si>
    <t>766660733</t>
  </si>
  <si>
    <t>Montáž dveřních doplňků dveřního kování bezpečnostního štítku s klikou</t>
  </si>
  <si>
    <t>-839004266</t>
  </si>
  <si>
    <t>https://podminky.urs.cz/item/CS_URS_2023_01/766660733</t>
  </si>
  <si>
    <t>106</t>
  </si>
  <si>
    <t>54914131/R</t>
  </si>
  <si>
    <t>kování bezpečnostní koule/klika - výběr dle investora</t>
  </si>
  <si>
    <t>1844676216</t>
  </si>
  <si>
    <t>107</t>
  </si>
  <si>
    <t>766660739</t>
  </si>
  <si>
    <t>Montáž dveřních doplňků dveřního kování bezpečnostního dveřního kukátka</t>
  </si>
  <si>
    <t>123900489</t>
  </si>
  <si>
    <t>https://podminky.urs.cz/item/CS_URS_2023_01/766660739</t>
  </si>
  <si>
    <t>108</t>
  </si>
  <si>
    <t>54915550</t>
  </si>
  <si>
    <t>kukátko-průhledítko panoramatické chrom</t>
  </si>
  <si>
    <t>-1835829117</t>
  </si>
  <si>
    <t>109</t>
  </si>
  <si>
    <t>766695212</t>
  </si>
  <si>
    <t>Montáž ostatních truhlářských konstrukcí prahů dveří jednokřídlových, šířky do 100 mm</t>
  </si>
  <si>
    <t>-1183550901</t>
  </si>
  <si>
    <t>https://podminky.urs.cz/item/CS_URS_2023_01/766695212</t>
  </si>
  <si>
    <t>110</t>
  </si>
  <si>
    <t>61187152</t>
  </si>
  <si>
    <t>práh dveřní dřevěný dubový tl 20mm dl 820mm š 70mm</t>
  </si>
  <si>
    <t>32610552</t>
  </si>
  <si>
    <t>111</t>
  </si>
  <si>
    <t>766-x1</t>
  </si>
  <si>
    <t>Výroba, dodávka a montáž rohová kuchyňská linka se zadní deskou vč. spotřebičů - spec. dle investora</t>
  </si>
  <si>
    <t>-1755970523</t>
  </si>
  <si>
    <t>112</t>
  </si>
  <si>
    <t>766-x2</t>
  </si>
  <si>
    <t>Výroba, dodávka a montáž vestavěná skříň na chodbě - spec. dle investora</t>
  </si>
  <si>
    <t>-1403500661</t>
  </si>
  <si>
    <t>113</t>
  </si>
  <si>
    <t>998766201</t>
  </si>
  <si>
    <t>Přesun hmot pro konstrukce truhlářské stanovený procentní sazbou (%) z ceny vodorovná dopravní vzdálenost do 50 m v objektech výšky do 6 m</t>
  </si>
  <si>
    <t>1719374744</t>
  </si>
  <si>
    <t>https://podminky.urs.cz/item/CS_URS_2023_01/998766201</t>
  </si>
  <si>
    <t>767</t>
  </si>
  <si>
    <t>Konstrukce zámečnické</t>
  </si>
  <si>
    <t>114</t>
  </si>
  <si>
    <t>767995111</t>
  </si>
  <si>
    <t>Montáž ostatních atypických zámečnických konstrukcí hmotnosti do 5 kg</t>
  </si>
  <si>
    <t>kg</t>
  </si>
  <si>
    <t>1376315298</t>
  </si>
  <si>
    <t>https://podminky.urs.cz/item/CS_URS_2023_01/767995111</t>
  </si>
  <si>
    <t>Překlady nad dvířky do stoupaček</t>
  </si>
  <si>
    <t>(0,9*4)*2,35</t>
  </si>
  <si>
    <t>115</t>
  </si>
  <si>
    <t>13011061</t>
  </si>
  <si>
    <t>úhelník ocelový rovnostranný jakost S235JR (11 375) 30x30x5mm</t>
  </si>
  <si>
    <t>1833236524</t>
  </si>
  <si>
    <t>0,009*1,15 'Přepočtené koeficientem množství</t>
  </si>
  <si>
    <t>116</t>
  </si>
  <si>
    <t>767-x1</t>
  </si>
  <si>
    <t>Dvířka do instalačních šachet s úpravou pro obložení keramickým obkladem a CLICK-CLACK systémem, vel. 600x600mm s PO EW15DP1</t>
  </si>
  <si>
    <t>1138189028</t>
  </si>
  <si>
    <t>117</t>
  </si>
  <si>
    <t>998767201</t>
  </si>
  <si>
    <t>Přesun hmot pro zámečnické konstrukce stanovený procentní sazbou (%) z ceny vodorovná dopravní vzdálenost do 50 m v objektech výšky do 6 m</t>
  </si>
  <si>
    <t>332176039</t>
  </si>
  <si>
    <t>https://podminky.urs.cz/item/CS_URS_2023_01/998767201</t>
  </si>
  <si>
    <t>771</t>
  </si>
  <si>
    <t>Podlahy z dlaždic</t>
  </si>
  <si>
    <t>118</t>
  </si>
  <si>
    <t>771121011</t>
  </si>
  <si>
    <t>Příprava podkladu před provedením dlažby nátěr penetrační na podlahu</t>
  </si>
  <si>
    <t>-639600074</t>
  </si>
  <si>
    <t>https://podminky.urs.cz/item/CS_URS_2023_01/771121011</t>
  </si>
  <si>
    <t>Koupelna a WC</t>
  </si>
  <si>
    <t>5,3+1,76</t>
  </si>
  <si>
    <t>119</t>
  </si>
  <si>
    <t>771591112</t>
  </si>
  <si>
    <t>Izolace podlahy pod dlažbu nátěrem nebo stěrkou ve dvou vrstvách</t>
  </si>
  <si>
    <t>-1252159876</t>
  </si>
  <si>
    <t>https://podminky.urs.cz/item/CS_URS_2023_01/771591112</t>
  </si>
  <si>
    <t>120</t>
  </si>
  <si>
    <t>771591264</t>
  </si>
  <si>
    <t>Izolace podlahy pod dlažbu těsnícími izolačními pásy mezi podlahou a stěnu</t>
  </si>
  <si>
    <t>892766685</t>
  </si>
  <si>
    <t>https://podminky.urs.cz/item/CS_URS_2023_01/771591264</t>
  </si>
  <si>
    <t>0,86+0,5+1,54+1,6+1,4-0,8+1,41+2,09+1,54+1,54+1,42+1,42-0,8</t>
  </si>
  <si>
    <t>121</t>
  </si>
  <si>
    <t>771591241</t>
  </si>
  <si>
    <t>Izolace podlahy pod dlažbu těsnícími izolačními pásy vnitřní kout</t>
  </si>
  <si>
    <t>1447196217</t>
  </si>
  <si>
    <t>https://podminky.urs.cz/item/CS_URS_2023_01/771591241</t>
  </si>
  <si>
    <t>122</t>
  </si>
  <si>
    <t>771591242</t>
  </si>
  <si>
    <t>Izolace podlahy pod dlažbu těsnícími izolačními pásy vnější roh</t>
  </si>
  <si>
    <t>-276546346</t>
  </si>
  <si>
    <t>https://podminky.urs.cz/item/CS_URS_2023_01/771591242</t>
  </si>
  <si>
    <t>123</t>
  </si>
  <si>
    <t>771574112</t>
  </si>
  <si>
    <t>Montáž podlah z dlaždic keramických lepených flexibilním lepidlem maloformátových hladkých přes 9 do 12 ks/m2</t>
  </si>
  <si>
    <t>1988752864</t>
  </si>
  <si>
    <t>https://podminky.urs.cz/item/CS_URS_2023_01/771574112</t>
  </si>
  <si>
    <t>124</t>
  </si>
  <si>
    <t>59761003</t>
  </si>
  <si>
    <t>dlažba keramická hutná hladká do interiéru přes 9 do 12ks/m2 - výběr dle investora</t>
  </si>
  <si>
    <t>1287796297</t>
  </si>
  <si>
    <t>7,06*1,1 'Přepočtené koeficientem množství</t>
  </si>
  <si>
    <t>125</t>
  </si>
  <si>
    <t>771591115</t>
  </si>
  <si>
    <t>Podlahy - dokončovací práce spárování silikonem</t>
  </si>
  <si>
    <t>-2003577725</t>
  </si>
  <si>
    <t>https://podminky.urs.cz/item/CS_URS_2023_01/771591115</t>
  </si>
  <si>
    <t>Styk dlažba/obklad</t>
  </si>
  <si>
    <t>1,54+1,54+0,45+0,45+0,97+0,97-0,8+1,45+0,5+0,9+0,93+2,09+1,41+1,4-0,8+1,6</t>
  </si>
  <si>
    <t>126</t>
  </si>
  <si>
    <t>998771201</t>
  </si>
  <si>
    <t>Přesun hmot pro podlahy z dlaždic stanovený procentní sazbou (%) z ceny vodorovná dopravní vzdálenost do 50 m v objektech výšky do 6 m</t>
  </si>
  <si>
    <t>-1917450575</t>
  </si>
  <si>
    <t>https://podminky.urs.cz/item/CS_URS_2023_01/998771201</t>
  </si>
  <si>
    <t>775</t>
  </si>
  <si>
    <t>Podlahy skládané</t>
  </si>
  <si>
    <t>127</t>
  </si>
  <si>
    <t>775511810</t>
  </si>
  <si>
    <t>Demontáž podlah vlysových do suti s lištami přibíjených</t>
  </si>
  <si>
    <t>-1437856184</t>
  </si>
  <si>
    <t>https://podminky.urs.cz/item/CS_URS_2023_01/775511810</t>
  </si>
  <si>
    <t>13,85+19,95+18,34</t>
  </si>
  <si>
    <t>776</t>
  </si>
  <si>
    <t>Podlahy povlakové</t>
  </si>
  <si>
    <t>128</t>
  </si>
  <si>
    <t>776121112</t>
  </si>
  <si>
    <t>Příprava podkladu penetrace vodou ředitelná podlah</t>
  </si>
  <si>
    <t>2019008748</t>
  </si>
  <si>
    <t>https://podminky.urs.cz/item/CS_URS_2023_01/776121112</t>
  </si>
  <si>
    <t>73,53-7,06</t>
  </si>
  <si>
    <t>129</t>
  </si>
  <si>
    <t>776221111</t>
  </si>
  <si>
    <t>Montáž podlahovin z PVC lepením standardním lepidlem z pásů standardních</t>
  </si>
  <si>
    <t>-500005048</t>
  </si>
  <si>
    <t>https://podminky.urs.cz/item/CS_URS_2023_01/776221111</t>
  </si>
  <si>
    <t>130</t>
  </si>
  <si>
    <t>28412285/R</t>
  </si>
  <si>
    <t>krytina podlahová PVC s podložkovou, bytová zátěž - výběr dle investora</t>
  </si>
  <si>
    <t>-183538582</t>
  </si>
  <si>
    <t>66,47*1,1 'Přepočtené koeficientem množství</t>
  </si>
  <si>
    <t>131</t>
  </si>
  <si>
    <t>776411111</t>
  </si>
  <si>
    <t>Montáž soklíků lepením obvodových, výšky do 80 mm</t>
  </si>
  <si>
    <t>1288594245</t>
  </si>
  <si>
    <t>https://podminky.urs.cz/item/CS_URS_2023_01/776411111</t>
  </si>
  <si>
    <t>3,5+3,5+2,75+2,75-1+0,06+0,06+5,35+5,35+3,44+3,44-1-0,9+1,2+1,48-0,8+1+0,4+1,625+1,07-0,9+4,925+1,07-0,8-0,9-0,9+0,55+0,5+0,25+2,15-0,9+0,95-0,9</t>
  </si>
  <si>
    <t>5+5+3,05+3,05-0,9+1,25+0,66+0,6+1,65+4,3+3,83+3,3-0,9+2,78+0,35+1,26</t>
  </si>
  <si>
    <t>132</t>
  </si>
  <si>
    <t>28411004</t>
  </si>
  <si>
    <t>lišta soklová PVC samolepící 30x30mm</t>
  </si>
  <si>
    <t>1930594583</t>
  </si>
  <si>
    <t>72,65*1,05 'Přepočtené koeficientem množství</t>
  </si>
  <si>
    <t>133</t>
  </si>
  <si>
    <t>776421311</t>
  </si>
  <si>
    <t>Montáž lišt přechodových samolepících</t>
  </si>
  <si>
    <t>46325612</t>
  </si>
  <si>
    <t>https://podminky.urs.cz/item/CS_URS_2023_01/776421311</t>
  </si>
  <si>
    <t>0,7+0,8+0,8+0,8+0,7+0,8+1</t>
  </si>
  <si>
    <t>134</t>
  </si>
  <si>
    <t>55343110</t>
  </si>
  <si>
    <t>profil přechodový Al - výběr dle investora</t>
  </si>
  <si>
    <t>-1748572055</t>
  </si>
  <si>
    <t>5,6*1,08 'Přepočtené koeficientem množství</t>
  </si>
  <si>
    <t>135</t>
  </si>
  <si>
    <t>998776201</t>
  </si>
  <si>
    <t>Přesun hmot pro podlahy povlakové stanovený procentní sazbou (%) z ceny vodorovná dopravní vzdálenost do 50 m v objektech výšky do 6 m</t>
  </si>
  <si>
    <t>-1912946641</t>
  </si>
  <si>
    <t>https://podminky.urs.cz/item/CS_URS_2023_01/998776201</t>
  </si>
  <si>
    <t>781</t>
  </si>
  <si>
    <t>Dokončovací práce - obklady</t>
  </si>
  <si>
    <t>136</t>
  </si>
  <si>
    <t>781121011</t>
  </si>
  <si>
    <t>Příprava podkladu před provedením obkladu nátěr penetrační na stěnu</t>
  </si>
  <si>
    <t>575629425</t>
  </si>
  <si>
    <t>https://podminky.urs.cz/item/CS_URS_2023_01/781121011</t>
  </si>
  <si>
    <t>(0,9+0,5+1,5+1,6+1,4+1,41+2,09-0,8+1,39+1,39+1,54+1,54-0,8)*2</t>
  </si>
  <si>
    <t>137</t>
  </si>
  <si>
    <t>781131112</t>
  </si>
  <si>
    <t>Izolace stěny pod obklad izolace nátěrem nebo stěrkou ve dvou vrstvách</t>
  </si>
  <si>
    <t>-1635352639</t>
  </si>
  <si>
    <t>https://podminky.urs.cz/item/CS_URS_2023_01/781131112</t>
  </si>
  <si>
    <t>Koupelna a WC 100mm nad podlahu, kolem vany do výšky 1600mm</t>
  </si>
  <si>
    <t>(0,9+0,5+1,5+1,6+1,4+1,41+2,09-0,8+1,39+1,39+1,54+1,54-0,8)*0,1</t>
  </si>
  <si>
    <t>(1,5+0,8+0,8)*1,5</t>
  </si>
  <si>
    <t>138</t>
  </si>
  <si>
    <t>781131264/R</t>
  </si>
  <si>
    <t>Izolace stěny pod obklad izolace těsnícími izolačními pásy styk stěna/stěna</t>
  </si>
  <si>
    <t>1908316626</t>
  </si>
  <si>
    <t>0,1*13+1,5*2</t>
  </si>
  <si>
    <t>139</t>
  </si>
  <si>
    <t>781474115</t>
  </si>
  <si>
    <t>Montáž obkladů vnitřních stěn z dlaždic keramických lepených flexibilním lepidlem maloformátových hladkých přes 22 do 25 ks/m2</t>
  </si>
  <si>
    <t>2123570078</t>
  </si>
  <si>
    <t>https://podminky.urs.cz/item/CS_URS_2023_01/781474115</t>
  </si>
  <si>
    <t>140</t>
  </si>
  <si>
    <t>59761039</t>
  </si>
  <si>
    <t>obklad keramický hladký přes 22 do 25ks/m2 - výběr dle investora</t>
  </si>
  <si>
    <t>-1580663333</t>
  </si>
  <si>
    <t>27,32*1,1 'Přepočtené koeficientem množství</t>
  </si>
  <si>
    <t>141</t>
  </si>
  <si>
    <t>781494111</t>
  </si>
  <si>
    <t>Obklad - dokončující práce profily ukončovací plastové lepené flexibilním lepidlem rohové</t>
  </si>
  <si>
    <t>-1811227486</t>
  </si>
  <si>
    <t>https://podminky.urs.cz/item/CS_URS_2023_01/781494111</t>
  </si>
  <si>
    <t>2+2</t>
  </si>
  <si>
    <t>142</t>
  </si>
  <si>
    <t>781494511</t>
  </si>
  <si>
    <t>Obklad - dokončující práce profily ukončovací plastové lepené flexibilním lepidlem ukončovací</t>
  </si>
  <si>
    <t>1487001905</t>
  </si>
  <si>
    <t>https://podminky.urs.cz/item/CS_URS_2023_01/781494511</t>
  </si>
  <si>
    <t>0,9+0,5+1,5+1,6+1,4+1,41+2,09-0,8+1,39+1,39+1,54+1,54-0,8</t>
  </si>
  <si>
    <t>143</t>
  </si>
  <si>
    <t>781495115</t>
  </si>
  <si>
    <t>Obklad - dokončující práce ostatní práce spárování silikonem</t>
  </si>
  <si>
    <t>677684393</t>
  </si>
  <si>
    <t>https://podminky.urs.cz/item/CS_URS_2023_01/781495115</t>
  </si>
  <si>
    <t>2*11</t>
  </si>
  <si>
    <t>144</t>
  </si>
  <si>
    <t>998781201</t>
  </si>
  <si>
    <t>Přesun hmot pro obklady keramické stanovený procentní sazbou (%) z ceny vodorovná dopravní vzdálenost do 50 m v objektech výšky do 6 m</t>
  </si>
  <si>
    <t>-223726831</t>
  </si>
  <si>
    <t>https://podminky.urs.cz/item/CS_URS_2023_01/998781201</t>
  </si>
  <si>
    <t>783</t>
  </si>
  <si>
    <t>Dokončovací práce - nátěry</t>
  </si>
  <si>
    <t>145</t>
  </si>
  <si>
    <t>783606861</t>
  </si>
  <si>
    <t>Odstranění nátěrů z armatur a kovových potrubí potrubí do DN 50 mm obroušením</t>
  </si>
  <si>
    <t>-1488311532</t>
  </si>
  <si>
    <t>https://podminky.urs.cz/item/CS_URS_2023_01/783606861</t>
  </si>
  <si>
    <t>Potrubí pro radiátory</t>
  </si>
  <si>
    <t>146</t>
  </si>
  <si>
    <t>783314203</t>
  </si>
  <si>
    <t>Základní antikorozní nátěr zámečnických konstrukcí jednonásobný syntetický samozákladující</t>
  </si>
  <si>
    <t>571946936</t>
  </si>
  <si>
    <t>https://podminky.urs.cz/item/CS_URS_2023_01/783314203</t>
  </si>
  <si>
    <t>Dvojnásobně</t>
  </si>
  <si>
    <t>Překlady nad dvířky do stoupaček L30x30x5mm</t>
  </si>
  <si>
    <t>((0,9*4)*(0,03*4))*2</t>
  </si>
  <si>
    <t>147</t>
  </si>
  <si>
    <t>783315101</t>
  </si>
  <si>
    <t>Mezinátěr zámečnických konstrukcí jednonásobný syntetický standardní</t>
  </si>
  <si>
    <t>-1467106386</t>
  </si>
  <si>
    <t>https://podminky.urs.cz/item/CS_URS_2023_01/783315101</t>
  </si>
  <si>
    <t xml:space="preserve">Zárubně </t>
  </si>
  <si>
    <t>((0,8+2+2)*0,25)*3</t>
  </si>
  <si>
    <t>((0,7+2+2)*0,3)*2</t>
  </si>
  <si>
    <t>((0,8+2+2)*0,3)*2</t>
  </si>
  <si>
    <t>148</t>
  </si>
  <si>
    <t>783317101</t>
  </si>
  <si>
    <t>Krycí nátěr (email) zámečnických konstrukcí jednonásobný syntetický standardní</t>
  </si>
  <si>
    <t>89389587</t>
  </si>
  <si>
    <t>https://podminky.urs.cz/item/CS_URS_2023_01/783317101</t>
  </si>
  <si>
    <t>149</t>
  </si>
  <si>
    <t>783615553</t>
  </si>
  <si>
    <t>Mezinátěr armatur a kovových potrubí potrubí do DN 50 mm syntetický samozákladující</t>
  </si>
  <si>
    <t>459615612</t>
  </si>
  <si>
    <t>https://podminky.urs.cz/item/CS_URS_2023_01/783615553</t>
  </si>
  <si>
    <t>150</t>
  </si>
  <si>
    <t>783617615</t>
  </si>
  <si>
    <t>Krycí nátěr (email) armatur a kovových potrubí potrubí do DN 50 mm dvojnásobný syntetický tepelně odolný</t>
  </si>
  <si>
    <t>1495004399</t>
  </si>
  <si>
    <t>https://podminky.urs.cz/item/CS_URS_2023_01/783617615</t>
  </si>
  <si>
    <t>784</t>
  </si>
  <si>
    <t>Dokončovací práce - malby a tapety</t>
  </si>
  <si>
    <t>151</t>
  </si>
  <si>
    <t>784171001</t>
  </si>
  <si>
    <t>Olepování vnitřních ploch (materiál ve specifikaci) včetně pozdějšího odlepení páskou nebo fólií v místnostech výšky do 3,80 m</t>
  </si>
  <si>
    <t>435919344</t>
  </si>
  <si>
    <t>https://podminky.urs.cz/item/CS_URS_2023_01/784171001</t>
  </si>
  <si>
    <t>Okna</t>
  </si>
  <si>
    <t>(1,5+1,5+1,65+1,65)*3</t>
  </si>
  <si>
    <t>2,25+2,25+1,65+1,65</t>
  </si>
  <si>
    <t>152</t>
  </si>
  <si>
    <t>58124838</t>
  </si>
  <si>
    <t>páska maskovací krepová pro malířské potřeby š 50mm</t>
  </si>
  <si>
    <t>-1382622940</t>
  </si>
  <si>
    <t>26,7*1,1 'Přepočtené koeficientem množství</t>
  </si>
  <si>
    <t>153</t>
  </si>
  <si>
    <t>784171111</t>
  </si>
  <si>
    <t>Zakrytí nemalovaných ploch (materiál ve specifikaci) včetně pozdějšího odkrytí svislých ploch např. stěn, oken, dveří v místnostech výšky do 3,80</t>
  </si>
  <si>
    <t>-310713621</t>
  </si>
  <si>
    <t>https://podminky.urs.cz/item/CS_URS_2023_01/784171111</t>
  </si>
  <si>
    <t>2,25*1,65</t>
  </si>
  <si>
    <t>154</t>
  </si>
  <si>
    <t>58124844</t>
  </si>
  <si>
    <t>fólie pro malířské potřeby zakrývací tl 25µ 4x5m</t>
  </si>
  <si>
    <t>-469314282</t>
  </si>
  <si>
    <t>11,138*1,2 'Přepočtené koeficientem množství</t>
  </si>
  <si>
    <t>155</t>
  </si>
  <si>
    <t>784181121</t>
  </si>
  <si>
    <t>Penetrace podkladu jednonásobná hloubková akrylátová bezbarvá v místnostech výšky do 3,80 m</t>
  </si>
  <si>
    <t>-810531744</t>
  </si>
  <si>
    <t>https://podminky.urs.cz/item/CS_URS_2023_01/784181121</t>
  </si>
  <si>
    <t>69,77+220,536</t>
  </si>
  <si>
    <t>156</t>
  </si>
  <si>
    <t>784211101</t>
  </si>
  <si>
    <t>Malby z malířských směsí oděruvzdorných za mokra dvojnásobné, bílé za mokra oděruvzdorné výborně v místnostech výšky do 3,80 m</t>
  </si>
  <si>
    <t>-1602732240</t>
  </si>
  <si>
    <t>https://podminky.urs.cz/item/CS_URS_2023_01/784211101</t>
  </si>
  <si>
    <t>OST</t>
  </si>
  <si>
    <t>Ostatní</t>
  </si>
  <si>
    <t>157</t>
  </si>
  <si>
    <t>OST-x1</t>
  </si>
  <si>
    <t>Demontáž silnoproudu a slaboproudu, likvidace odpadu, provedení nových rozvodů vč. koncových prvků (zásuvky, světla, vypínače, zvonek, anténa, datové zásuvky, apod...) - cen avč. stavební přípomoci, revize apod.</t>
  </si>
  <si>
    <t>-1230136864</t>
  </si>
  <si>
    <t>158</t>
  </si>
  <si>
    <t>OST-x2</t>
  </si>
  <si>
    <t>Demontáž vodovodu a kanalizace, likvidace odpadu, provedení nových rozvodů vč. tlakových zkoušek, proplachů, stavební přípomoci apod.</t>
  </si>
  <si>
    <t>967721561</t>
  </si>
  <si>
    <t>159</t>
  </si>
  <si>
    <t>OST-x3</t>
  </si>
  <si>
    <t>Kompletní provedení odvětrání místností bez oken a z digestořec vč. stavební přípomoci</t>
  </si>
  <si>
    <t>-1004566483</t>
  </si>
  <si>
    <t>VRN</t>
  </si>
  <si>
    <t>Vedlejší rozpočtové náklady</t>
  </si>
  <si>
    <t>VRN9</t>
  </si>
  <si>
    <t>Ostatní náklady</t>
  </si>
  <si>
    <t>160</t>
  </si>
  <si>
    <t>094002000</t>
  </si>
  <si>
    <t>Ostatní náklady související s výstavbou - VRN - náklady dle zhotovitele</t>
  </si>
  <si>
    <t>…</t>
  </si>
  <si>
    <t>1024</t>
  </si>
  <si>
    <t>-794619604</t>
  </si>
  <si>
    <t>https://podminky.urs.cz/item/CS_URS_2023_01/094002000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</si>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</sst>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0239211" TargetMode="External" /><Relationship Id="rId2" Type="http://schemas.openxmlformats.org/officeDocument/2006/relationships/hyperlink" Target="https://podminky.urs.cz/item/CS_URS_2023_01/342272225" TargetMode="External" /><Relationship Id="rId3" Type="http://schemas.openxmlformats.org/officeDocument/2006/relationships/hyperlink" Target="https://podminky.urs.cz/item/CS_URS_2023_01/342272245" TargetMode="External" /><Relationship Id="rId4" Type="http://schemas.openxmlformats.org/officeDocument/2006/relationships/hyperlink" Target="https://podminky.urs.cz/item/CS_URS_2023_01/317142422" TargetMode="External" /><Relationship Id="rId5" Type="http://schemas.openxmlformats.org/officeDocument/2006/relationships/hyperlink" Target="https://podminky.urs.cz/item/CS_URS_2023_01/342291121" TargetMode="External" /><Relationship Id="rId6" Type="http://schemas.openxmlformats.org/officeDocument/2006/relationships/hyperlink" Target="https://podminky.urs.cz/item/CS_URS_2023_01/619991001" TargetMode="External" /><Relationship Id="rId7" Type="http://schemas.openxmlformats.org/officeDocument/2006/relationships/hyperlink" Target="https://podminky.urs.cz/item/CS_URS_2023_01/611321141" TargetMode="External" /><Relationship Id="rId8" Type="http://schemas.openxmlformats.org/officeDocument/2006/relationships/hyperlink" Target="https://podminky.urs.cz/item/CS_URS_2023_01/611321191" TargetMode="External" /><Relationship Id="rId9" Type="http://schemas.openxmlformats.org/officeDocument/2006/relationships/hyperlink" Target="https://podminky.urs.cz/item/CS_URS_2023_01/612131101" TargetMode="External" /><Relationship Id="rId10" Type="http://schemas.openxmlformats.org/officeDocument/2006/relationships/hyperlink" Target="https://podminky.urs.cz/item/CS_URS_2023_01/612321121" TargetMode="External" /><Relationship Id="rId11" Type="http://schemas.openxmlformats.org/officeDocument/2006/relationships/hyperlink" Target="https://podminky.urs.cz/item/CS_URS_2023_01/612321191" TargetMode="External" /><Relationship Id="rId12" Type="http://schemas.openxmlformats.org/officeDocument/2006/relationships/hyperlink" Target="https://podminky.urs.cz/item/CS_URS_2023_01/612131121" TargetMode="External" /><Relationship Id="rId13" Type="http://schemas.openxmlformats.org/officeDocument/2006/relationships/hyperlink" Target="https://podminky.urs.cz/item/CS_URS_2023_01/612142001" TargetMode="External" /><Relationship Id="rId14" Type="http://schemas.openxmlformats.org/officeDocument/2006/relationships/hyperlink" Target="https://podminky.urs.cz/item/CS_URS_2023_01/622143003" TargetMode="External" /><Relationship Id="rId15" Type="http://schemas.openxmlformats.org/officeDocument/2006/relationships/hyperlink" Target="https://podminky.urs.cz/item/CS_URS_2023_01/612321131" TargetMode="External" /><Relationship Id="rId16" Type="http://schemas.openxmlformats.org/officeDocument/2006/relationships/hyperlink" Target="https://podminky.urs.cz/item/CS_URS_2023_01/612325225" TargetMode="External" /><Relationship Id="rId17" Type="http://schemas.openxmlformats.org/officeDocument/2006/relationships/hyperlink" Target="https://podminky.urs.cz/item/CS_URS_2023_01/619995001" TargetMode="External" /><Relationship Id="rId18" Type="http://schemas.openxmlformats.org/officeDocument/2006/relationships/hyperlink" Target="https://podminky.urs.cz/item/CS_URS_2023_01/632451234" TargetMode="External" /><Relationship Id="rId19" Type="http://schemas.openxmlformats.org/officeDocument/2006/relationships/hyperlink" Target="https://podminky.urs.cz/item/CS_URS_2023_01/633811111" TargetMode="External" /><Relationship Id="rId20" Type="http://schemas.openxmlformats.org/officeDocument/2006/relationships/hyperlink" Target="https://podminky.urs.cz/item/CS_URS_2023_01/642942111" TargetMode="External" /><Relationship Id="rId21" Type="http://schemas.openxmlformats.org/officeDocument/2006/relationships/hyperlink" Target="https://podminky.urs.cz/item/CS_URS_2023_01/642945111" TargetMode="External" /><Relationship Id="rId22" Type="http://schemas.openxmlformats.org/officeDocument/2006/relationships/hyperlink" Target="https://podminky.urs.cz/item/CS_URS_2023_01/962031132" TargetMode="External" /><Relationship Id="rId23" Type="http://schemas.openxmlformats.org/officeDocument/2006/relationships/hyperlink" Target="https://podminky.urs.cz/item/CS_URS_2023_01/965081213" TargetMode="External" /><Relationship Id="rId24" Type="http://schemas.openxmlformats.org/officeDocument/2006/relationships/hyperlink" Target="https://podminky.urs.cz/item/CS_URS_2023_01/965081611" TargetMode="External" /><Relationship Id="rId25" Type="http://schemas.openxmlformats.org/officeDocument/2006/relationships/hyperlink" Target="https://podminky.urs.cz/item/CS_URS_2023_01/965042141" TargetMode="External" /><Relationship Id="rId26" Type="http://schemas.openxmlformats.org/officeDocument/2006/relationships/hyperlink" Target="https://podminky.urs.cz/item/CS_URS_2023_01/965049111" TargetMode="External" /><Relationship Id="rId27" Type="http://schemas.openxmlformats.org/officeDocument/2006/relationships/hyperlink" Target="https://podminky.urs.cz/item/CS_URS_2023_01/968072455" TargetMode="External" /><Relationship Id="rId28" Type="http://schemas.openxmlformats.org/officeDocument/2006/relationships/hyperlink" Target="https://podminky.urs.cz/item/CS_URS_2023_01/978011191" TargetMode="External" /><Relationship Id="rId29" Type="http://schemas.openxmlformats.org/officeDocument/2006/relationships/hyperlink" Target="https://podminky.urs.cz/item/CS_URS_2023_01/978013191" TargetMode="External" /><Relationship Id="rId30" Type="http://schemas.openxmlformats.org/officeDocument/2006/relationships/hyperlink" Target="https://podminky.urs.cz/item/CS_URS_2023_01/978059541" TargetMode="External" /><Relationship Id="rId31" Type="http://schemas.openxmlformats.org/officeDocument/2006/relationships/hyperlink" Target="https://podminky.urs.cz/item/CS_URS_2023_01/949101111" TargetMode="External" /><Relationship Id="rId32" Type="http://schemas.openxmlformats.org/officeDocument/2006/relationships/hyperlink" Target="https://podminky.urs.cz/item/CS_URS_2023_01/952901111" TargetMode="External" /><Relationship Id="rId33" Type="http://schemas.openxmlformats.org/officeDocument/2006/relationships/hyperlink" Target="https://podminky.urs.cz/item/CS_URS_2023_01/997002611" TargetMode="External" /><Relationship Id="rId34" Type="http://schemas.openxmlformats.org/officeDocument/2006/relationships/hyperlink" Target="https://podminky.urs.cz/item/CS_URS_2023_01/997013211" TargetMode="External" /><Relationship Id="rId35" Type="http://schemas.openxmlformats.org/officeDocument/2006/relationships/hyperlink" Target="https://podminky.urs.cz/item/CS_URS_2023_01/997013501" TargetMode="External" /><Relationship Id="rId36" Type="http://schemas.openxmlformats.org/officeDocument/2006/relationships/hyperlink" Target="https://podminky.urs.cz/item/CS_URS_2023_01/997013509" TargetMode="External" /><Relationship Id="rId37" Type="http://schemas.openxmlformats.org/officeDocument/2006/relationships/hyperlink" Target="https://podminky.urs.cz/item/CS_URS_2023_01/997013631" TargetMode="External" /><Relationship Id="rId38" Type="http://schemas.openxmlformats.org/officeDocument/2006/relationships/hyperlink" Target="https://podminky.urs.cz/item/CS_URS_2023_01/998018001" TargetMode="External" /><Relationship Id="rId39" Type="http://schemas.openxmlformats.org/officeDocument/2006/relationships/hyperlink" Target="https://podminky.urs.cz/item/CS_URS_2023_01/721226512" TargetMode="External" /><Relationship Id="rId40" Type="http://schemas.openxmlformats.org/officeDocument/2006/relationships/hyperlink" Target="https://podminky.urs.cz/item/CS_URS_2023_01/998721201" TargetMode="External" /><Relationship Id="rId41" Type="http://schemas.openxmlformats.org/officeDocument/2006/relationships/hyperlink" Target="https://podminky.urs.cz/item/CS_URS_2023_01/725110814" TargetMode="External" /><Relationship Id="rId42" Type="http://schemas.openxmlformats.org/officeDocument/2006/relationships/hyperlink" Target="https://podminky.urs.cz/item/CS_URS_2023_01/725210821" TargetMode="External" /><Relationship Id="rId43" Type="http://schemas.openxmlformats.org/officeDocument/2006/relationships/hyperlink" Target="https://podminky.urs.cz/item/CS_URS_2023_01/725220842" TargetMode="External" /><Relationship Id="rId44" Type="http://schemas.openxmlformats.org/officeDocument/2006/relationships/hyperlink" Target="https://podminky.urs.cz/item/CS_URS_2023_01/725320822" TargetMode="External" /><Relationship Id="rId45" Type="http://schemas.openxmlformats.org/officeDocument/2006/relationships/hyperlink" Target="https://podminky.urs.cz/item/CS_URS_2023_01/725610810" TargetMode="External" /><Relationship Id="rId46" Type="http://schemas.openxmlformats.org/officeDocument/2006/relationships/hyperlink" Target="https://podminky.urs.cz/item/CS_URS_2023_01/725820801" TargetMode="External" /><Relationship Id="rId47" Type="http://schemas.openxmlformats.org/officeDocument/2006/relationships/hyperlink" Target="https://podminky.urs.cz/item/CS_URS_2023_01/725860811" TargetMode="External" /><Relationship Id="rId48" Type="http://schemas.openxmlformats.org/officeDocument/2006/relationships/hyperlink" Target="https://podminky.urs.cz/item/CS_URS_2023_01/725112171" TargetMode="External" /><Relationship Id="rId49" Type="http://schemas.openxmlformats.org/officeDocument/2006/relationships/hyperlink" Target="https://podminky.urs.cz/item/CS_URS_2023_01/725211602" TargetMode="External" /><Relationship Id="rId50" Type="http://schemas.openxmlformats.org/officeDocument/2006/relationships/hyperlink" Target="https://podminky.urs.cz/item/CS_URS_2023_01/725211701" TargetMode="External" /><Relationship Id="rId51" Type="http://schemas.openxmlformats.org/officeDocument/2006/relationships/hyperlink" Target="https://podminky.urs.cz/item/CS_URS_2023_01/725822611" TargetMode="External" /><Relationship Id="rId52" Type="http://schemas.openxmlformats.org/officeDocument/2006/relationships/hyperlink" Target="https://podminky.urs.cz/item/CS_URS_2023_01/725861102" TargetMode="External" /><Relationship Id="rId53" Type="http://schemas.openxmlformats.org/officeDocument/2006/relationships/hyperlink" Target="https://podminky.urs.cz/item/CS_URS_2023_01/725831312" TargetMode="External" /><Relationship Id="rId54" Type="http://schemas.openxmlformats.org/officeDocument/2006/relationships/hyperlink" Target="https://podminky.urs.cz/item/CS_URS_2023_01/725311121" TargetMode="External" /><Relationship Id="rId55" Type="http://schemas.openxmlformats.org/officeDocument/2006/relationships/hyperlink" Target="https://podminky.urs.cz/item/CS_URS_2023_01/725821325" TargetMode="External" /><Relationship Id="rId56" Type="http://schemas.openxmlformats.org/officeDocument/2006/relationships/hyperlink" Target="https://podminky.urs.cz/item/CS_URS_2023_01/725862103" TargetMode="External" /><Relationship Id="rId57" Type="http://schemas.openxmlformats.org/officeDocument/2006/relationships/hyperlink" Target="https://podminky.urs.cz/item/CS_URS_2023_01/725813111" TargetMode="External" /><Relationship Id="rId58" Type="http://schemas.openxmlformats.org/officeDocument/2006/relationships/hyperlink" Target="https://podminky.urs.cz/item/CS_URS_2023_01/725813112" TargetMode="External" /><Relationship Id="rId59" Type="http://schemas.openxmlformats.org/officeDocument/2006/relationships/hyperlink" Target="https://podminky.urs.cz/item/CS_URS_2023_01/998725201" TargetMode="External" /><Relationship Id="rId60" Type="http://schemas.openxmlformats.org/officeDocument/2006/relationships/hyperlink" Target="https://podminky.urs.cz/item/CS_URS_2023_01/998731201" TargetMode="External" /><Relationship Id="rId61" Type="http://schemas.openxmlformats.org/officeDocument/2006/relationships/hyperlink" Target="https://podminky.urs.cz/item/CS_URS_2023_01/998733201" TargetMode="External" /><Relationship Id="rId62" Type="http://schemas.openxmlformats.org/officeDocument/2006/relationships/hyperlink" Target="https://podminky.urs.cz/item/CS_URS_2023_01/734200821" TargetMode="External" /><Relationship Id="rId63" Type="http://schemas.openxmlformats.org/officeDocument/2006/relationships/hyperlink" Target="https://podminky.urs.cz/item/CS_URS_2023_01/734209113" TargetMode="External" /><Relationship Id="rId64" Type="http://schemas.openxmlformats.org/officeDocument/2006/relationships/hyperlink" Target="https://podminky.urs.cz/item/CS_URS_2023_01/998734201" TargetMode="External" /><Relationship Id="rId65" Type="http://schemas.openxmlformats.org/officeDocument/2006/relationships/hyperlink" Target="https://podminky.urs.cz/item/CS_URS_2023_01/735111810" TargetMode="External" /><Relationship Id="rId66" Type="http://schemas.openxmlformats.org/officeDocument/2006/relationships/hyperlink" Target="https://podminky.urs.cz/item/CS_URS_2023_01/735151572" TargetMode="External" /><Relationship Id="rId67" Type="http://schemas.openxmlformats.org/officeDocument/2006/relationships/hyperlink" Target="https://podminky.urs.cz/item/CS_URS_2023_01/735151577" TargetMode="External" /><Relationship Id="rId68" Type="http://schemas.openxmlformats.org/officeDocument/2006/relationships/hyperlink" Target="https://podminky.urs.cz/item/CS_URS_2023_01/735151579" TargetMode="External" /><Relationship Id="rId69" Type="http://schemas.openxmlformats.org/officeDocument/2006/relationships/hyperlink" Target="https://podminky.urs.cz/item/CS_URS_2023_01/735164273" TargetMode="External" /><Relationship Id="rId70" Type="http://schemas.openxmlformats.org/officeDocument/2006/relationships/hyperlink" Target="https://podminky.urs.cz/item/CS_URS_2023_01/735191905" TargetMode="External" /><Relationship Id="rId71" Type="http://schemas.openxmlformats.org/officeDocument/2006/relationships/hyperlink" Target="https://podminky.urs.cz/item/CS_URS_2023_01/998735201" TargetMode="External" /><Relationship Id="rId72" Type="http://schemas.openxmlformats.org/officeDocument/2006/relationships/hyperlink" Target="https://podminky.urs.cz/item/CS_URS_2023_01/763121448" TargetMode="External" /><Relationship Id="rId73" Type="http://schemas.openxmlformats.org/officeDocument/2006/relationships/hyperlink" Target="https://podminky.urs.cz/item/CS_URS_2023_01/998763401" TargetMode="External" /><Relationship Id="rId74" Type="http://schemas.openxmlformats.org/officeDocument/2006/relationships/hyperlink" Target="https://podminky.urs.cz/item/CS_URS_2023_01/766691914" TargetMode="External" /><Relationship Id="rId75" Type="http://schemas.openxmlformats.org/officeDocument/2006/relationships/hyperlink" Target="https://podminky.urs.cz/item/CS_URS_2023_01/766825811" TargetMode="External" /><Relationship Id="rId76" Type="http://schemas.openxmlformats.org/officeDocument/2006/relationships/hyperlink" Target="https://podminky.urs.cz/item/CS_URS_2023_01/766825821" TargetMode="External" /><Relationship Id="rId77" Type="http://schemas.openxmlformats.org/officeDocument/2006/relationships/hyperlink" Target="https://podminky.urs.cz/item/CS_URS_2023_01/766491851" TargetMode="External" /><Relationship Id="rId78" Type="http://schemas.openxmlformats.org/officeDocument/2006/relationships/hyperlink" Target="https://podminky.urs.cz/item/CS_URS_2023_01/766660021" TargetMode="External" /><Relationship Id="rId79" Type="http://schemas.openxmlformats.org/officeDocument/2006/relationships/hyperlink" Target="https://podminky.urs.cz/item/CS_URS_2023_01/766660001" TargetMode="External" /><Relationship Id="rId80" Type="http://schemas.openxmlformats.org/officeDocument/2006/relationships/hyperlink" Target="https://podminky.urs.cz/item/CS_URS_2023_01/766660729" TargetMode="External" /><Relationship Id="rId81" Type="http://schemas.openxmlformats.org/officeDocument/2006/relationships/hyperlink" Target="https://podminky.urs.cz/item/CS_URS_2023_01/766660730" TargetMode="External" /><Relationship Id="rId82" Type="http://schemas.openxmlformats.org/officeDocument/2006/relationships/hyperlink" Target="https://podminky.urs.cz/item/CS_URS_2023_01/766660731" TargetMode="External" /><Relationship Id="rId83" Type="http://schemas.openxmlformats.org/officeDocument/2006/relationships/hyperlink" Target="https://podminky.urs.cz/item/CS_URS_2023_01/766660733" TargetMode="External" /><Relationship Id="rId84" Type="http://schemas.openxmlformats.org/officeDocument/2006/relationships/hyperlink" Target="https://podminky.urs.cz/item/CS_URS_2023_01/766660739" TargetMode="External" /><Relationship Id="rId85" Type="http://schemas.openxmlformats.org/officeDocument/2006/relationships/hyperlink" Target="https://podminky.urs.cz/item/CS_URS_2023_01/766695212" TargetMode="External" /><Relationship Id="rId86" Type="http://schemas.openxmlformats.org/officeDocument/2006/relationships/hyperlink" Target="https://podminky.urs.cz/item/CS_URS_2023_01/998766201" TargetMode="External" /><Relationship Id="rId87" Type="http://schemas.openxmlformats.org/officeDocument/2006/relationships/hyperlink" Target="https://podminky.urs.cz/item/CS_URS_2023_01/767995111" TargetMode="External" /><Relationship Id="rId88" Type="http://schemas.openxmlformats.org/officeDocument/2006/relationships/hyperlink" Target="https://podminky.urs.cz/item/CS_URS_2023_01/998767201" TargetMode="External" /><Relationship Id="rId89" Type="http://schemas.openxmlformats.org/officeDocument/2006/relationships/hyperlink" Target="https://podminky.urs.cz/item/CS_URS_2023_01/771121011" TargetMode="External" /><Relationship Id="rId90" Type="http://schemas.openxmlformats.org/officeDocument/2006/relationships/hyperlink" Target="https://podminky.urs.cz/item/CS_URS_2023_01/771591112" TargetMode="External" /><Relationship Id="rId91" Type="http://schemas.openxmlformats.org/officeDocument/2006/relationships/hyperlink" Target="https://podminky.urs.cz/item/CS_URS_2023_01/771591264" TargetMode="External" /><Relationship Id="rId92" Type="http://schemas.openxmlformats.org/officeDocument/2006/relationships/hyperlink" Target="https://podminky.urs.cz/item/CS_URS_2023_01/771591241" TargetMode="External" /><Relationship Id="rId93" Type="http://schemas.openxmlformats.org/officeDocument/2006/relationships/hyperlink" Target="https://podminky.urs.cz/item/CS_URS_2023_01/771591242" TargetMode="External" /><Relationship Id="rId94" Type="http://schemas.openxmlformats.org/officeDocument/2006/relationships/hyperlink" Target="https://podminky.urs.cz/item/CS_URS_2023_01/771574112" TargetMode="External" /><Relationship Id="rId95" Type="http://schemas.openxmlformats.org/officeDocument/2006/relationships/hyperlink" Target="https://podminky.urs.cz/item/CS_URS_2023_01/771591115" TargetMode="External" /><Relationship Id="rId96" Type="http://schemas.openxmlformats.org/officeDocument/2006/relationships/hyperlink" Target="https://podminky.urs.cz/item/CS_URS_2023_01/998771201" TargetMode="External" /><Relationship Id="rId97" Type="http://schemas.openxmlformats.org/officeDocument/2006/relationships/hyperlink" Target="https://podminky.urs.cz/item/CS_URS_2023_01/775511810" TargetMode="External" /><Relationship Id="rId98" Type="http://schemas.openxmlformats.org/officeDocument/2006/relationships/hyperlink" Target="https://podminky.urs.cz/item/CS_URS_2023_01/776121112" TargetMode="External" /><Relationship Id="rId99" Type="http://schemas.openxmlformats.org/officeDocument/2006/relationships/hyperlink" Target="https://podminky.urs.cz/item/CS_URS_2023_01/776221111" TargetMode="External" /><Relationship Id="rId100" Type="http://schemas.openxmlformats.org/officeDocument/2006/relationships/hyperlink" Target="https://podminky.urs.cz/item/CS_URS_2023_01/776411111" TargetMode="External" /><Relationship Id="rId101" Type="http://schemas.openxmlformats.org/officeDocument/2006/relationships/hyperlink" Target="https://podminky.urs.cz/item/CS_URS_2023_01/776421311" TargetMode="External" /><Relationship Id="rId102" Type="http://schemas.openxmlformats.org/officeDocument/2006/relationships/hyperlink" Target="https://podminky.urs.cz/item/CS_URS_2023_01/998776201" TargetMode="External" /><Relationship Id="rId103" Type="http://schemas.openxmlformats.org/officeDocument/2006/relationships/hyperlink" Target="https://podminky.urs.cz/item/CS_URS_2023_01/781121011" TargetMode="External" /><Relationship Id="rId104" Type="http://schemas.openxmlformats.org/officeDocument/2006/relationships/hyperlink" Target="https://podminky.urs.cz/item/CS_URS_2023_01/781131112" TargetMode="External" /><Relationship Id="rId105" Type="http://schemas.openxmlformats.org/officeDocument/2006/relationships/hyperlink" Target="https://podminky.urs.cz/item/CS_URS_2023_01/781474115" TargetMode="External" /><Relationship Id="rId106" Type="http://schemas.openxmlformats.org/officeDocument/2006/relationships/hyperlink" Target="https://podminky.urs.cz/item/CS_URS_2023_01/781494111" TargetMode="External" /><Relationship Id="rId107" Type="http://schemas.openxmlformats.org/officeDocument/2006/relationships/hyperlink" Target="https://podminky.urs.cz/item/CS_URS_2023_01/781494511" TargetMode="External" /><Relationship Id="rId108" Type="http://schemas.openxmlformats.org/officeDocument/2006/relationships/hyperlink" Target="https://podminky.urs.cz/item/CS_URS_2023_01/781495115" TargetMode="External" /><Relationship Id="rId109" Type="http://schemas.openxmlformats.org/officeDocument/2006/relationships/hyperlink" Target="https://podminky.urs.cz/item/CS_URS_2023_01/998781201" TargetMode="External" /><Relationship Id="rId110" Type="http://schemas.openxmlformats.org/officeDocument/2006/relationships/hyperlink" Target="https://podminky.urs.cz/item/CS_URS_2023_01/783606861" TargetMode="External" /><Relationship Id="rId111" Type="http://schemas.openxmlformats.org/officeDocument/2006/relationships/hyperlink" Target="https://podminky.urs.cz/item/CS_URS_2023_01/783314203" TargetMode="External" /><Relationship Id="rId112" Type="http://schemas.openxmlformats.org/officeDocument/2006/relationships/hyperlink" Target="https://podminky.urs.cz/item/CS_URS_2023_01/783315101" TargetMode="External" /><Relationship Id="rId113" Type="http://schemas.openxmlformats.org/officeDocument/2006/relationships/hyperlink" Target="https://podminky.urs.cz/item/CS_URS_2023_01/783317101" TargetMode="External" /><Relationship Id="rId114" Type="http://schemas.openxmlformats.org/officeDocument/2006/relationships/hyperlink" Target="https://podminky.urs.cz/item/CS_URS_2023_01/783615553" TargetMode="External" /><Relationship Id="rId115" Type="http://schemas.openxmlformats.org/officeDocument/2006/relationships/hyperlink" Target="https://podminky.urs.cz/item/CS_URS_2023_01/783617615" TargetMode="External" /><Relationship Id="rId116" Type="http://schemas.openxmlformats.org/officeDocument/2006/relationships/hyperlink" Target="https://podminky.urs.cz/item/CS_URS_2023_01/784171001" TargetMode="External" /><Relationship Id="rId117" Type="http://schemas.openxmlformats.org/officeDocument/2006/relationships/hyperlink" Target="https://podminky.urs.cz/item/CS_URS_2023_01/784171111" TargetMode="External" /><Relationship Id="rId118" Type="http://schemas.openxmlformats.org/officeDocument/2006/relationships/hyperlink" Target="https://podminky.urs.cz/item/CS_URS_2023_01/784181121" TargetMode="External" /><Relationship Id="rId119" Type="http://schemas.openxmlformats.org/officeDocument/2006/relationships/hyperlink" Target="https://podminky.urs.cz/item/CS_URS_2023_01/784211101" TargetMode="External" /><Relationship Id="rId120" Type="http://schemas.openxmlformats.org/officeDocument/2006/relationships/hyperlink" Target="https://podminky.urs.cz/item/CS_URS_2023_01/094002000" TargetMode="External" /><Relationship Id="rId12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Sokolov, Křižíkova 1476 - Propojení bytů č. 1 a 2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Sokolov, Křižíkova 1476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21. 3. 2023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Sokolov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SCHRADER s.r.o.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71</v>
      </c>
      <c r="BT54" s="111" t="s">
        <v>72</v>
      </c>
      <c r="BV54" s="111" t="s">
        <v>73</v>
      </c>
      <c r="BW54" s="111" t="s">
        <v>5</v>
      </c>
      <c r="BX54" s="111" t="s">
        <v>74</v>
      </c>
      <c r="CL54" s="111" t="s">
        <v>19</v>
      </c>
    </row>
    <row r="55" spans="1:90" s="7" customFormat="1" ht="24.75" customHeight="1">
      <c r="A55" s="112" t="s">
        <v>75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'00 - Sokolov, Křižíkova 1...'!J28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76</v>
      </c>
      <c r="AR55" s="119"/>
      <c r="AS55" s="120">
        <v>0</v>
      </c>
      <c r="AT55" s="121">
        <f>ROUND(SUM(AV55:AW55),2)</f>
        <v>0</v>
      </c>
      <c r="AU55" s="122">
        <f>'00 - Sokolov, Křižíkova 1...'!P98</f>
        <v>0</v>
      </c>
      <c r="AV55" s="121">
        <f>'00 - Sokolov, Křižíkova 1...'!J31</f>
        <v>0</v>
      </c>
      <c r="AW55" s="121">
        <f>'00 - Sokolov, Křižíkova 1...'!J32</f>
        <v>0</v>
      </c>
      <c r="AX55" s="121">
        <f>'00 - Sokolov, Křižíkova 1...'!J33</f>
        <v>0</v>
      </c>
      <c r="AY55" s="121">
        <f>'00 - Sokolov, Křižíkova 1...'!J34</f>
        <v>0</v>
      </c>
      <c r="AZ55" s="121">
        <f>'00 - Sokolov, Křižíkova 1...'!F31</f>
        <v>0</v>
      </c>
      <c r="BA55" s="121">
        <f>'00 - Sokolov, Křižíkova 1...'!F32</f>
        <v>0</v>
      </c>
      <c r="BB55" s="121">
        <f>'00 - Sokolov, Křižíkova 1...'!F33</f>
        <v>0</v>
      </c>
      <c r="BC55" s="121">
        <f>'00 - Sokolov, Křižíkova 1...'!F34</f>
        <v>0</v>
      </c>
      <c r="BD55" s="123">
        <f>'00 - Sokolov, Křižíkova 1...'!F35</f>
        <v>0</v>
      </c>
      <c r="BE55" s="7"/>
      <c r="BT55" s="124" t="s">
        <v>77</v>
      </c>
      <c r="BU55" s="124" t="s">
        <v>78</v>
      </c>
      <c r="BV55" s="124" t="s">
        <v>73</v>
      </c>
      <c r="BW55" s="124" t="s">
        <v>5</v>
      </c>
      <c r="BX55" s="124" t="s">
        <v>74</v>
      </c>
      <c r="CL55" s="124" t="s">
        <v>19</v>
      </c>
    </row>
    <row r="56" spans="1:57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s="2" customFormat="1" ht="6.95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password="80EB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0 - Sokolov, Křižíkova 1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5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2"/>
      <c r="AT3" s="19" t="s">
        <v>77</v>
      </c>
    </row>
    <row r="4" spans="2:46" s="1" customFormat="1" ht="24.95" customHeight="1">
      <c r="B4" s="22"/>
      <c r="D4" s="127" t="s">
        <v>79</v>
      </c>
      <c r="L4" s="22"/>
      <c r="M4" s="128" t="s">
        <v>10</v>
      </c>
      <c r="AT4" s="19" t="s">
        <v>4</v>
      </c>
    </row>
    <row r="5" spans="2:12" s="1" customFormat="1" ht="6.95" customHeight="1">
      <c r="B5" s="22"/>
      <c r="L5" s="22"/>
    </row>
    <row r="6" spans="1:31" s="2" customFormat="1" ht="12" customHeight="1">
      <c r="A6" s="40"/>
      <c r="B6" s="46"/>
      <c r="C6" s="40"/>
      <c r="D6" s="129" t="s">
        <v>16</v>
      </c>
      <c r="E6" s="40"/>
      <c r="F6" s="40"/>
      <c r="G6" s="40"/>
      <c r="H6" s="40"/>
      <c r="I6" s="40"/>
      <c r="J6" s="40"/>
      <c r="K6" s="40"/>
      <c r="L6" s="13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2" customFormat="1" ht="16.5" customHeight="1">
      <c r="A7" s="40"/>
      <c r="B7" s="46"/>
      <c r="C7" s="40"/>
      <c r="D7" s="40"/>
      <c r="E7" s="131" t="s">
        <v>17</v>
      </c>
      <c r="F7" s="40"/>
      <c r="G7" s="40"/>
      <c r="H7" s="40"/>
      <c r="I7" s="40"/>
      <c r="J7" s="40"/>
      <c r="K7" s="40"/>
      <c r="L7" s="13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s="2" customFormat="1" ht="12">
      <c r="A8" s="40"/>
      <c r="B8" s="46"/>
      <c r="C8" s="40"/>
      <c r="D8" s="40"/>
      <c r="E8" s="40"/>
      <c r="F8" s="40"/>
      <c r="G8" s="40"/>
      <c r="H8" s="40"/>
      <c r="I8" s="40"/>
      <c r="J8" s="40"/>
      <c r="K8" s="40"/>
      <c r="L8" s="13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2" customHeight="1">
      <c r="A9" s="40"/>
      <c r="B9" s="46"/>
      <c r="C9" s="40"/>
      <c r="D9" s="129" t="s">
        <v>18</v>
      </c>
      <c r="E9" s="40"/>
      <c r="F9" s="132" t="s">
        <v>19</v>
      </c>
      <c r="G9" s="40"/>
      <c r="H9" s="40"/>
      <c r="I9" s="129" t="s">
        <v>20</v>
      </c>
      <c r="J9" s="132" t="s">
        <v>19</v>
      </c>
      <c r="K9" s="40"/>
      <c r="L9" s="13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29" t="s">
        <v>21</v>
      </c>
      <c r="E10" s="40"/>
      <c r="F10" s="132" t="s">
        <v>22</v>
      </c>
      <c r="G10" s="40"/>
      <c r="H10" s="40"/>
      <c r="I10" s="129" t="s">
        <v>23</v>
      </c>
      <c r="J10" s="133" t="str">
        <f>'Rekapitulace stavby'!AN8</f>
        <v>21. 3. 2023</v>
      </c>
      <c r="K10" s="40"/>
      <c r="L10" s="13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0.8" customHeight="1">
      <c r="A11" s="40"/>
      <c r="B11" s="46"/>
      <c r="C11" s="40"/>
      <c r="D11" s="40"/>
      <c r="E11" s="40"/>
      <c r="F11" s="40"/>
      <c r="G11" s="40"/>
      <c r="H11" s="40"/>
      <c r="I11" s="40"/>
      <c r="J11" s="40"/>
      <c r="K11" s="40"/>
      <c r="L11" s="13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29" t="s">
        <v>25</v>
      </c>
      <c r="E12" s="40"/>
      <c r="F12" s="40"/>
      <c r="G12" s="40"/>
      <c r="H12" s="40"/>
      <c r="I12" s="129" t="s">
        <v>26</v>
      </c>
      <c r="J12" s="132" t="s">
        <v>19</v>
      </c>
      <c r="K12" s="40"/>
      <c r="L12" s="13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8" customHeight="1">
      <c r="A13" s="40"/>
      <c r="B13" s="46"/>
      <c r="C13" s="40"/>
      <c r="D13" s="40"/>
      <c r="E13" s="132" t="s">
        <v>27</v>
      </c>
      <c r="F13" s="40"/>
      <c r="G13" s="40"/>
      <c r="H13" s="40"/>
      <c r="I13" s="129" t="s">
        <v>28</v>
      </c>
      <c r="J13" s="132" t="s">
        <v>19</v>
      </c>
      <c r="K13" s="40"/>
      <c r="L13" s="13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6.95" customHeigh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3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29" t="s">
        <v>29</v>
      </c>
      <c r="E15" s="40"/>
      <c r="F15" s="40"/>
      <c r="G15" s="40"/>
      <c r="H15" s="40"/>
      <c r="I15" s="129" t="s">
        <v>26</v>
      </c>
      <c r="J15" s="35" t="str">
        <f>'Rekapitulace stavby'!AN13</f>
        <v>Vyplň údaj</v>
      </c>
      <c r="K15" s="40"/>
      <c r="L15" s="13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8" customHeight="1">
      <c r="A16" s="40"/>
      <c r="B16" s="46"/>
      <c r="C16" s="40"/>
      <c r="D16" s="40"/>
      <c r="E16" s="35" t="str">
        <f>'Rekapitulace stavby'!E14</f>
        <v>Vyplň údaj</v>
      </c>
      <c r="F16" s="132"/>
      <c r="G16" s="132"/>
      <c r="H16" s="132"/>
      <c r="I16" s="129" t="s">
        <v>28</v>
      </c>
      <c r="J16" s="35" t="str">
        <f>'Rekapitulace stavby'!AN14</f>
        <v>Vyplň údaj</v>
      </c>
      <c r="K16" s="40"/>
      <c r="L16" s="13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6.95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3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29" t="s">
        <v>31</v>
      </c>
      <c r="E18" s="40"/>
      <c r="F18" s="40"/>
      <c r="G18" s="40"/>
      <c r="H18" s="40"/>
      <c r="I18" s="129" t="s">
        <v>26</v>
      </c>
      <c r="J18" s="132" t="s">
        <v>19</v>
      </c>
      <c r="K18" s="40"/>
      <c r="L18" s="13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2" t="s">
        <v>32</v>
      </c>
      <c r="F19" s="40"/>
      <c r="G19" s="40"/>
      <c r="H19" s="40"/>
      <c r="I19" s="129" t="s">
        <v>28</v>
      </c>
      <c r="J19" s="132" t="s">
        <v>19</v>
      </c>
      <c r="K19" s="40"/>
      <c r="L19" s="13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3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29" t="s">
        <v>34</v>
      </c>
      <c r="E21" s="40"/>
      <c r="F21" s="40"/>
      <c r="G21" s="40"/>
      <c r="H21" s="40"/>
      <c r="I21" s="129" t="s">
        <v>26</v>
      </c>
      <c r="J21" s="132" t="str">
        <f>IF('Rekapitulace stavby'!AN19="","",'Rekapitulace stavby'!AN19)</f>
        <v/>
      </c>
      <c r="K21" s="40"/>
      <c r="L21" s="13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132" t="str">
        <f>IF('Rekapitulace stavby'!E20="","",'Rekapitulace stavby'!E20)</f>
        <v xml:space="preserve"> </v>
      </c>
      <c r="F22" s="40"/>
      <c r="G22" s="40"/>
      <c r="H22" s="40"/>
      <c r="I22" s="129" t="s">
        <v>28</v>
      </c>
      <c r="J22" s="132" t="str">
        <f>IF('Rekapitulace stavby'!AN20="","",'Rekapitulace stavby'!AN20)</f>
        <v/>
      </c>
      <c r="K22" s="40"/>
      <c r="L22" s="13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3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29" t="s">
        <v>36</v>
      </c>
      <c r="E24" s="40"/>
      <c r="F24" s="40"/>
      <c r="G24" s="40"/>
      <c r="H24" s="40"/>
      <c r="I24" s="40"/>
      <c r="J24" s="40"/>
      <c r="K24" s="40"/>
      <c r="L24" s="13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8" customFormat="1" ht="47.25" customHeight="1">
      <c r="A25" s="134"/>
      <c r="B25" s="135"/>
      <c r="C25" s="134"/>
      <c r="D25" s="134"/>
      <c r="E25" s="136" t="s">
        <v>37</v>
      </c>
      <c r="F25" s="136"/>
      <c r="G25" s="136"/>
      <c r="H25" s="136"/>
      <c r="I25" s="134"/>
      <c r="J25" s="134"/>
      <c r="K25" s="134"/>
      <c r="L25" s="137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3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138"/>
      <c r="E27" s="138"/>
      <c r="F27" s="138"/>
      <c r="G27" s="138"/>
      <c r="H27" s="138"/>
      <c r="I27" s="138"/>
      <c r="J27" s="138"/>
      <c r="K27" s="138"/>
      <c r="L27" s="13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25.4" customHeight="1">
      <c r="A28" s="40"/>
      <c r="B28" s="46"/>
      <c r="C28" s="40"/>
      <c r="D28" s="139" t="s">
        <v>38</v>
      </c>
      <c r="E28" s="40"/>
      <c r="F28" s="40"/>
      <c r="G28" s="40"/>
      <c r="H28" s="40"/>
      <c r="I28" s="40"/>
      <c r="J28" s="140">
        <f>ROUND(J98,2)</f>
        <v>0</v>
      </c>
      <c r="K28" s="40"/>
      <c r="L28" s="13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38"/>
      <c r="E29" s="138"/>
      <c r="F29" s="138"/>
      <c r="G29" s="138"/>
      <c r="H29" s="138"/>
      <c r="I29" s="138"/>
      <c r="J29" s="138"/>
      <c r="K29" s="138"/>
      <c r="L29" s="13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6"/>
      <c r="C30" s="40"/>
      <c r="D30" s="40"/>
      <c r="E30" s="40"/>
      <c r="F30" s="141" t="s">
        <v>40</v>
      </c>
      <c r="G30" s="40"/>
      <c r="H30" s="40"/>
      <c r="I30" s="141" t="s">
        <v>39</v>
      </c>
      <c r="J30" s="141" t="s">
        <v>41</v>
      </c>
      <c r="K30" s="40"/>
      <c r="L30" s="13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6"/>
      <c r="C31" s="40"/>
      <c r="D31" s="142" t="s">
        <v>42</v>
      </c>
      <c r="E31" s="129" t="s">
        <v>43</v>
      </c>
      <c r="F31" s="143">
        <f>ROUND((SUM(BE98:BE546)),2)</f>
        <v>0</v>
      </c>
      <c r="G31" s="40"/>
      <c r="H31" s="40"/>
      <c r="I31" s="144">
        <v>0.21</v>
      </c>
      <c r="J31" s="143">
        <f>ROUND(((SUM(BE98:BE546))*I31),2)</f>
        <v>0</v>
      </c>
      <c r="K31" s="40"/>
      <c r="L31" s="13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129" t="s">
        <v>44</v>
      </c>
      <c r="F32" s="143">
        <f>ROUND((SUM(BF98:BF546)),2)</f>
        <v>0</v>
      </c>
      <c r="G32" s="40"/>
      <c r="H32" s="40"/>
      <c r="I32" s="144">
        <v>0.15</v>
      </c>
      <c r="J32" s="143">
        <f>ROUND(((SUM(BF98:BF546))*I32),2)</f>
        <v>0</v>
      </c>
      <c r="K32" s="40"/>
      <c r="L32" s="13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 hidden="1">
      <c r="A33" s="40"/>
      <c r="B33" s="46"/>
      <c r="C33" s="40"/>
      <c r="D33" s="40"/>
      <c r="E33" s="129" t="s">
        <v>45</v>
      </c>
      <c r="F33" s="143">
        <f>ROUND((SUM(BG98:BG546)),2)</f>
        <v>0</v>
      </c>
      <c r="G33" s="40"/>
      <c r="H33" s="40"/>
      <c r="I33" s="144">
        <v>0.21</v>
      </c>
      <c r="J33" s="143">
        <f>0</f>
        <v>0</v>
      </c>
      <c r="K33" s="40"/>
      <c r="L33" s="13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 hidden="1">
      <c r="A34" s="40"/>
      <c r="B34" s="46"/>
      <c r="C34" s="40"/>
      <c r="D34" s="40"/>
      <c r="E34" s="129" t="s">
        <v>46</v>
      </c>
      <c r="F34" s="143">
        <f>ROUND((SUM(BH98:BH546)),2)</f>
        <v>0</v>
      </c>
      <c r="G34" s="40"/>
      <c r="H34" s="40"/>
      <c r="I34" s="144">
        <v>0.15</v>
      </c>
      <c r="J34" s="143">
        <f>0</f>
        <v>0</v>
      </c>
      <c r="K34" s="40"/>
      <c r="L34" s="13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29" t="s">
        <v>47</v>
      </c>
      <c r="F35" s="143">
        <f>ROUND((SUM(BI98:BI546)),2)</f>
        <v>0</v>
      </c>
      <c r="G35" s="40"/>
      <c r="H35" s="40"/>
      <c r="I35" s="144">
        <v>0</v>
      </c>
      <c r="J35" s="143">
        <f>0</f>
        <v>0</v>
      </c>
      <c r="K35" s="40"/>
      <c r="L35" s="13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6.95" customHeight="1">
      <c r="A36" s="40"/>
      <c r="B36" s="46"/>
      <c r="C36" s="40"/>
      <c r="D36" s="40"/>
      <c r="E36" s="40"/>
      <c r="F36" s="40"/>
      <c r="G36" s="40"/>
      <c r="H36" s="40"/>
      <c r="I36" s="40"/>
      <c r="J36" s="40"/>
      <c r="K36" s="40"/>
      <c r="L36" s="13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25.4" customHeight="1">
      <c r="A37" s="40"/>
      <c r="B37" s="46"/>
      <c r="C37" s="145"/>
      <c r="D37" s="146" t="s">
        <v>48</v>
      </c>
      <c r="E37" s="147"/>
      <c r="F37" s="147"/>
      <c r="G37" s="148" t="s">
        <v>49</v>
      </c>
      <c r="H37" s="149" t="s">
        <v>50</v>
      </c>
      <c r="I37" s="147"/>
      <c r="J37" s="150">
        <f>SUM(J28:J35)</f>
        <v>0</v>
      </c>
      <c r="K37" s="151"/>
      <c r="L37" s="13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3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42" spans="1:31" s="2" customFormat="1" ht="6.95" customHeight="1">
      <c r="A42" s="40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3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4.95" customHeight="1">
      <c r="A43" s="40"/>
      <c r="B43" s="41"/>
      <c r="C43" s="25" t="s">
        <v>80</v>
      </c>
      <c r="D43" s="42"/>
      <c r="E43" s="42"/>
      <c r="F43" s="42"/>
      <c r="G43" s="42"/>
      <c r="H43" s="42"/>
      <c r="I43" s="42"/>
      <c r="J43" s="42"/>
      <c r="K43" s="42"/>
      <c r="L43" s="13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6.95" customHeight="1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13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12" customHeight="1">
      <c r="A45" s="40"/>
      <c r="B45" s="41"/>
      <c r="C45" s="34" t="s">
        <v>16</v>
      </c>
      <c r="D45" s="42"/>
      <c r="E45" s="42"/>
      <c r="F45" s="42"/>
      <c r="G45" s="42"/>
      <c r="H45" s="42"/>
      <c r="I45" s="42"/>
      <c r="J45" s="42"/>
      <c r="K45" s="42"/>
      <c r="L45" s="13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16.5" customHeight="1">
      <c r="A46" s="40"/>
      <c r="B46" s="41"/>
      <c r="C46" s="42"/>
      <c r="D46" s="42"/>
      <c r="E46" s="71" t="str">
        <f>E7</f>
        <v>Sokolov, Křižíkova 1476 - Propojení bytů č. 1 a 2</v>
      </c>
      <c r="F46" s="42"/>
      <c r="G46" s="42"/>
      <c r="H46" s="42"/>
      <c r="I46" s="42"/>
      <c r="J46" s="42"/>
      <c r="K46" s="42"/>
      <c r="L46" s="13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6.95" customHeight="1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13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2" customHeight="1">
      <c r="A48" s="40"/>
      <c r="B48" s="41"/>
      <c r="C48" s="34" t="s">
        <v>21</v>
      </c>
      <c r="D48" s="42"/>
      <c r="E48" s="42"/>
      <c r="F48" s="29" t="str">
        <f>F10</f>
        <v>Sokolov, Křižíkova 1476</v>
      </c>
      <c r="G48" s="42"/>
      <c r="H48" s="42"/>
      <c r="I48" s="34" t="s">
        <v>23</v>
      </c>
      <c r="J48" s="74" t="str">
        <f>IF(J10="","",J10)</f>
        <v>21. 3. 2023</v>
      </c>
      <c r="K48" s="42"/>
      <c r="L48" s="13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6.95" customHeight="1">
      <c r="A49" s="40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13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15" customHeight="1">
      <c r="A50" s="40"/>
      <c r="B50" s="41"/>
      <c r="C50" s="34" t="s">
        <v>25</v>
      </c>
      <c r="D50" s="42"/>
      <c r="E50" s="42"/>
      <c r="F50" s="29" t="str">
        <f>E13</f>
        <v>Město Sokolov</v>
      </c>
      <c r="G50" s="42"/>
      <c r="H50" s="42"/>
      <c r="I50" s="34" t="s">
        <v>31</v>
      </c>
      <c r="J50" s="38" t="str">
        <f>E19</f>
        <v>SCHRADER s.r.o.</v>
      </c>
      <c r="K50" s="42"/>
      <c r="L50" s="13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5.15" customHeight="1">
      <c r="A51" s="40"/>
      <c r="B51" s="41"/>
      <c r="C51" s="34" t="s">
        <v>29</v>
      </c>
      <c r="D51" s="42"/>
      <c r="E51" s="42"/>
      <c r="F51" s="29" t="str">
        <f>IF(E16="","",E16)</f>
        <v>Vyplň údaj</v>
      </c>
      <c r="G51" s="42"/>
      <c r="H51" s="42"/>
      <c r="I51" s="34" t="s">
        <v>34</v>
      </c>
      <c r="J51" s="38" t="str">
        <f>E22</f>
        <v xml:space="preserve"> </v>
      </c>
      <c r="K51" s="42"/>
      <c r="L51" s="13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0.3" customHeight="1">
      <c r="A52" s="40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13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29.25" customHeight="1">
      <c r="A53" s="40"/>
      <c r="B53" s="41"/>
      <c r="C53" s="156" t="s">
        <v>81</v>
      </c>
      <c r="D53" s="157"/>
      <c r="E53" s="157"/>
      <c r="F53" s="157"/>
      <c r="G53" s="157"/>
      <c r="H53" s="157"/>
      <c r="I53" s="157"/>
      <c r="J53" s="158" t="s">
        <v>82</v>
      </c>
      <c r="K53" s="157"/>
      <c r="L53" s="13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0.3" customHeight="1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13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47" s="2" customFormat="1" ht="22.8" customHeight="1">
      <c r="A55" s="40"/>
      <c r="B55" s="41"/>
      <c r="C55" s="159" t="s">
        <v>70</v>
      </c>
      <c r="D55" s="42"/>
      <c r="E55" s="42"/>
      <c r="F55" s="42"/>
      <c r="G55" s="42"/>
      <c r="H55" s="42"/>
      <c r="I55" s="42"/>
      <c r="J55" s="104">
        <f>J98</f>
        <v>0</v>
      </c>
      <c r="K55" s="42"/>
      <c r="L55" s="13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U55" s="19" t="s">
        <v>83</v>
      </c>
    </row>
    <row r="56" spans="1:31" s="9" customFormat="1" ht="24.95" customHeight="1">
      <c r="A56" s="9"/>
      <c r="B56" s="160"/>
      <c r="C56" s="161"/>
      <c r="D56" s="162" t="s">
        <v>84</v>
      </c>
      <c r="E56" s="163"/>
      <c r="F56" s="163"/>
      <c r="G56" s="163"/>
      <c r="H56" s="163"/>
      <c r="I56" s="163"/>
      <c r="J56" s="164">
        <f>J99</f>
        <v>0</v>
      </c>
      <c r="K56" s="161"/>
      <c r="L56" s="165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6"/>
      <c r="C57" s="167"/>
      <c r="D57" s="168" t="s">
        <v>85</v>
      </c>
      <c r="E57" s="169"/>
      <c r="F57" s="169"/>
      <c r="G57" s="169"/>
      <c r="H57" s="169"/>
      <c r="I57" s="169"/>
      <c r="J57" s="170">
        <f>J100</f>
        <v>0</v>
      </c>
      <c r="K57" s="167"/>
      <c r="L57" s="171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6"/>
      <c r="C58" s="167"/>
      <c r="D58" s="168" t="s">
        <v>86</v>
      </c>
      <c r="E58" s="169"/>
      <c r="F58" s="169"/>
      <c r="G58" s="169"/>
      <c r="H58" s="169"/>
      <c r="I58" s="169"/>
      <c r="J58" s="170">
        <f>J122</f>
        <v>0</v>
      </c>
      <c r="K58" s="167"/>
      <c r="L58" s="171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6"/>
      <c r="C59" s="167"/>
      <c r="D59" s="168" t="s">
        <v>87</v>
      </c>
      <c r="E59" s="169"/>
      <c r="F59" s="169"/>
      <c r="G59" s="169"/>
      <c r="H59" s="169"/>
      <c r="I59" s="169"/>
      <c r="J59" s="170">
        <f>J205</f>
        <v>0</v>
      </c>
      <c r="K59" s="167"/>
      <c r="L59" s="171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6"/>
      <c r="C60" s="167"/>
      <c r="D60" s="168" t="s">
        <v>88</v>
      </c>
      <c r="E60" s="169"/>
      <c r="F60" s="169"/>
      <c r="G60" s="169"/>
      <c r="H60" s="169"/>
      <c r="I60" s="169"/>
      <c r="J60" s="170">
        <f>J261</f>
        <v>0</v>
      </c>
      <c r="K60" s="167"/>
      <c r="L60" s="171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6"/>
      <c r="C61" s="167"/>
      <c r="D61" s="168" t="s">
        <v>89</v>
      </c>
      <c r="E61" s="169"/>
      <c r="F61" s="169"/>
      <c r="G61" s="169"/>
      <c r="H61" s="169"/>
      <c r="I61" s="169"/>
      <c r="J61" s="170">
        <f>J273</f>
        <v>0</v>
      </c>
      <c r="K61" s="167"/>
      <c r="L61" s="17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0"/>
      <c r="C62" s="161"/>
      <c r="D62" s="162" t="s">
        <v>90</v>
      </c>
      <c r="E62" s="163"/>
      <c r="F62" s="163"/>
      <c r="G62" s="163"/>
      <c r="H62" s="163"/>
      <c r="I62" s="163"/>
      <c r="J62" s="164">
        <f>J276</f>
        <v>0</v>
      </c>
      <c r="K62" s="161"/>
      <c r="L62" s="16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6"/>
      <c r="C63" s="167"/>
      <c r="D63" s="168" t="s">
        <v>91</v>
      </c>
      <c r="E63" s="169"/>
      <c r="F63" s="169"/>
      <c r="G63" s="169"/>
      <c r="H63" s="169"/>
      <c r="I63" s="169"/>
      <c r="J63" s="170">
        <f>J277</f>
        <v>0</v>
      </c>
      <c r="K63" s="167"/>
      <c r="L63" s="17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6"/>
      <c r="C64" s="167"/>
      <c r="D64" s="168" t="s">
        <v>92</v>
      </c>
      <c r="E64" s="169"/>
      <c r="F64" s="169"/>
      <c r="G64" s="169"/>
      <c r="H64" s="169"/>
      <c r="I64" s="169"/>
      <c r="J64" s="170">
        <f>J282</f>
        <v>0</v>
      </c>
      <c r="K64" s="167"/>
      <c r="L64" s="17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6"/>
      <c r="C65" s="167"/>
      <c r="D65" s="168" t="s">
        <v>93</v>
      </c>
      <c r="E65" s="169"/>
      <c r="F65" s="169"/>
      <c r="G65" s="169"/>
      <c r="H65" s="169"/>
      <c r="I65" s="169"/>
      <c r="J65" s="170">
        <f>J322</f>
        <v>0</v>
      </c>
      <c r="K65" s="167"/>
      <c r="L65" s="17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6"/>
      <c r="C66" s="167"/>
      <c r="D66" s="168" t="s">
        <v>94</v>
      </c>
      <c r="E66" s="169"/>
      <c r="F66" s="169"/>
      <c r="G66" s="169"/>
      <c r="H66" s="169"/>
      <c r="I66" s="169"/>
      <c r="J66" s="170">
        <f>J327</f>
        <v>0</v>
      </c>
      <c r="K66" s="167"/>
      <c r="L66" s="17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6"/>
      <c r="C67" s="167"/>
      <c r="D67" s="168" t="s">
        <v>95</v>
      </c>
      <c r="E67" s="169"/>
      <c r="F67" s="169"/>
      <c r="G67" s="169"/>
      <c r="H67" s="169"/>
      <c r="I67" s="169"/>
      <c r="J67" s="170">
        <f>J331</f>
        <v>0</v>
      </c>
      <c r="K67" s="167"/>
      <c r="L67" s="17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6"/>
      <c r="C68" s="167"/>
      <c r="D68" s="168" t="s">
        <v>96</v>
      </c>
      <c r="E68" s="169"/>
      <c r="F68" s="169"/>
      <c r="G68" s="169"/>
      <c r="H68" s="169"/>
      <c r="I68" s="169"/>
      <c r="J68" s="170">
        <f>J340</f>
        <v>0</v>
      </c>
      <c r="K68" s="167"/>
      <c r="L68" s="17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6"/>
      <c r="C69" s="167"/>
      <c r="D69" s="168" t="s">
        <v>97</v>
      </c>
      <c r="E69" s="169"/>
      <c r="F69" s="169"/>
      <c r="G69" s="169"/>
      <c r="H69" s="169"/>
      <c r="I69" s="169"/>
      <c r="J69" s="170">
        <f>J356</f>
        <v>0</v>
      </c>
      <c r="K69" s="167"/>
      <c r="L69" s="17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6"/>
      <c r="C70" s="167"/>
      <c r="D70" s="168" t="s">
        <v>98</v>
      </c>
      <c r="E70" s="169"/>
      <c r="F70" s="169"/>
      <c r="G70" s="169"/>
      <c r="H70" s="169"/>
      <c r="I70" s="169"/>
      <c r="J70" s="170">
        <f>J363</f>
        <v>0</v>
      </c>
      <c r="K70" s="167"/>
      <c r="L70" s="17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6"/>
      <c r="C71" s="167"/>
      <c r="D71" s="168" t="s">
        <v>99</v>
      </c>
      <c r="E71" s="169"/>
      <c r="F71" s="169"/>
      <c r="G71" s="169"/>
      <c r="H71" s="169"/>
      <c r="I71" s="169"/>
      <c r="J71" s="170">
        <f>J402</f>
        <v>0</v>
      </c>
      <c r="K71" s="167"/>
      <c r="L71" s="17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6"/>
      <c r="C72" s="167"/>
      <c r="D72" s="168" t="s">
        <v>100</v>
      </c>
      <c r="E72" s="169"/>
      <c r="F72" s="169"/>
      <c r="G72" s="169"/>
      <c r="H72" s="169"/>
      <c r="I72" s="169"/>
      <c r="J72" s="170">
        <f>J412</f>
        <v>0</v>
      </c>
      <c r="K72" s="167"/>
      <c r="L72" s="17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66"/>
      <c r="C73" s="167"/>
      <c r="D73" s="168" t="s">
        <v>101</v>
      </c>
      <c r="E73" s="169"/>
      <c r="F73" s="169"/>
      <c r="G73" s="169"/>
      <c r="H73" s="169"/>
      <c r="I73" s="169"/>
      <c r="J73" s="170">
        <f>J436</f>
        <v>0</v>
      </c>
      <c r="K73" s="167"/>
      <c r="L73" s="17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66"/>
      <c r="C74" s="167"/>
      <c r="D74" s="168" t="s">
        <v>102</v>
      </c>
      <c r="E74" s="169"/>
      <c r="F74" s="169"/>
      <c r="G74" s="169"/>
      <c r="H74" s="169"/>
      <c r="I74" s="169"/>
      <c r="J74" s="170">
        <f>J440</f>
        <v>0</v>
      </c>
      <c r="K74" s="167"/>
      <c r="L74" s="17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66"/>
      <c r="C75" s="167"/>
      <c r="D75" s="168" t="s">
        <v>103</v>
      </c>
      <c r="E75" s="169"/>
      <c r="F75" s="169"/>
      <c r="G75" s="169"/>
      <c r="H75" s="169"/>
      <c r="I75" s="169"/>
      <c r="J75" s="170">
        <f>J462</f>
        <v>0</v>
      </c>
      <c r="K75" s="167"/>
      <c r="L75" s="17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66"/>
      <c r="C76" s="167"/>
      <c r="D76" s="168" t="s">
        <v>104</v>
      </c>
      <c r="E76" s="169"/>
      <c r="F76" s="169"/>
      <c r="G76" s="169"/>
      <c r="H76" s="169"/>
      <c r="I76" s="169"/>
      <c r="J76" s="170">
        <f>J489</f>
        <v>0</v>
      </c>
      <c r="K76" s="167"/>
      <c r="L76" s="17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66"/>
      <c r="C77" s="167"/>
      <c r="D77" s="168" t="s">
        <v>105</v>
      </c>
      <c r="E77" s="169"/>
      <c r="F77" s="169"/>
      <c r="G77" s="169"/>
      <c r="H77" s="169"/>
      <c r="I77" s="169"/>
      <c r="J77" s="170">
        <f>J517</f>
        <v>0</v>
      </c>
      <c r="K77" s="167"/>
      <c r="L77" s="17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9" customFormat="1" ht="24.95" customHeight="1">
      <c r="A78" s="9"/>
      <c r="B78" s="160"/>
      <c r="C78" s="161"/>
      <c r="D78" s="162" t="s">
        <v>106</v>
      </c>
      <c r="E78" s="163"/>
      <c r="F78" s="163"/>
      <c r="G78" s="163"/>
      <c r="H78" s="163"/>
      <c r="I78" s="163"/>
      <c r="J78" s="164">
        <f>J539</f>
        <v>0</v>
      </c>
      <c r="K78" s="161"/>
      <c r="L78" s="16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9" customFormat="1" ht="24.95" customHeight="1">
      <c r="A79" s="9"/>
      <c r="B79" s="160"/>
      <c r="C79" s="161"/>
      <c r="D79" s="162" t="s">
        <v>107</v>
      </c>
      <c r="E79" s="163"/>
      <c r="F79" s="163"/>
      <c r="G79" s="163"/>
      <c r="H79" s="163"/>
      <c r="I79" s="163"/>
      <c r="J79" s="164">
        <f>J543</f>
        <v>0</v>
      </c>
      <c r="K79" s="161"/>
      <c r="L79" s="165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s="10" customFormat="1" ht="19.9" customHeight="1">
      <c r="A80" s="10"/>
      <c r="B80" s="166"/>
      <c r="C80" s="167"/>
      <c r="D80" s="168" t="s">
        <v>108</v>
      </c>
      <c r="E80" s="169"/>
      <c r="F80" s="169"/>
      <c r="G80" s="169"/>
      <c r="H80" s="169"/>
      <c r="I80" s="169"/>
      <c r="J80" s="170">
        <f>J544</f>
        <v>0</v>
      </c>
      <c r="K80" s="167"/>
      <c r="L80" s="171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13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6" spans="1:31" s="2" customFormat="1" ht="6.95" customHeight="1">
      <c r="A86" s="40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13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4.95" customHeight="1">
      <c r="A87" s="40"/>
      <c r="B87" s="41"/>
      <c r="C87" s="25" t="s">
        <v>109</v>
      </c>
      <c r="D87" s="42"/>
      <c r="E87" s="42"/>
      <c r="F87" s="42"/>
      <c r="G87" s="42"/>
      <c r="H87" s="42"/>
      <c r="I87" s="42"/>
      <c r="J87" s="42"/>
      <c r="K87" s="42"/>
      <c r="L87" s="13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16</v>
      </c>
      <c r="D89" s="42"/>
      <c r="E89" s="42"/>
      <c r="F89" s="42"/>
      <c r="G89" s="42"/>
      <c r="H89" s="42"/>
      <c r="I89" s="42"/>
      <c r="J89" s="42"/>
      <c r="K89" s="42"/>
      <c r="L89" s="13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71" t="str">
        <f>E7</f>
        <v>Sokolov, Křižíkova 1476 - Propojení bytů č. 1 a 2</v>
      </c>
      <c r="F90" s="42"/>
      <c r="G90" s="42"/>
      <c r="H90" s="42"/>
      <c r="I90" s="42"/>
      <c r="J90" s="42"/>
      <c r="K90" s="42"/>
      <c r="L90" s="13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4" t="s">
        <v>21</v>
      </c>
      <c r="D92" s="42"/>
      <c r="E92" s="42"/>
      <c r="F92" s="29" t="str">
        <f>F10</f>
        <v>Sokolov, Křižíkova 1476</v>
      </c>
      <c r="G92" s="42"/>
      <c r="H92" s="42"/>
      <c r="I92" s="34" t="s">
        <v>23</v>
      </c>
      <c r="J92" s="74" t="str">
        <f>IF(J10="","",J10)</f>
        <v>21. 3. 2023</v>
      </c>
      <c r="K92" s="42"/>
      <c r="L92" s="13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25</v>
      </c>
      <c r="D94" s="42"/>
      <c r="E94" s="42"/>
      <c r="F94" s="29" t="str">
        <f>E13</f>
        <v>Město Sokolov</v>
      </c>
      <c r="G94" s="42"/>
      <c r="H94" s="42"/>
      <c r="I94" s="34" t="s">
        <v>31</v>
      </c>
      <c r="J94" s="38" t="str">
        <f>E19</f>
        <v>SCHRADER s.r.o.</v>
      </c>
      <c r="K94" s="42"/>
      <c r="L94" s="13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29</v>
      </c>
      <c r="D95" s="42"/>
      <c r="E95" s="42"/>
      <c r="F95" s="29" t="str">
        <f>IF(E16="","",E16)</f>
        <v>Vyplň údaj</v>
      </c>
      <c r="G95" s="42"/>
      <c r="H95" s="42"/>
      <c r="I95" s="34" t="s">
        <v>34</v>
      </c>
      <c r="J95" s="38" t="str">
        <f>E22</f>
        <v xml:space="preserve"> </v>
      </c>
      <c r="K95" s="42"/>
      <c r="L95" s="13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13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11" customFormat="1" ht="29.25" customHeight="1">
      <c r="A97" s="172"/>
      <c r="B97" s="173"/>
      <c r="C97" s="174" t="s">
        <v>110</v>
      </c>
      <c r="D97" s="175" t="s">
        <v>57</v>
      </c>
      <c r="E97" s="175" t="s">
        <v>53</v>
      </c>
      <c r="F97" s="175" t="s">
        <v>54</v>
      </c>
      <c r="G97" s="175" t="s">
        <v>111</v>
      </c>
      <c r="H97" s="175" t="s">
        <v>112</v>
      </c>
      <c r="I97" s="175" t="s">
        <v>113</v>
      </c>
      <c r="J97" s="175" t="s">
        <v>82</v>
      </c>
      <c r="K97" s="176" t="s">
        <v>114</v>
      </c>
      <c r="L97" s="177"/>
      <c r="M97" s="94" t="s">
        <v>19</v>
      </c>
      <c r="N97" s="95" t="s">
        <v>42</v>
      </c>
      <c r="O97" s="95" t="s">
        <v>115</v>
      </c>
      <c r="P97" s="95" t="s">
        <v>116</v>
      </c>
      <c r="Q97" s="95" t="s">
        <v>117</v>
      </c>
      <c r="R97" s="95" t="s">
        <v>118</v>
      </c>
      <c r="S97" s="95" t="s">
        <v>119</v>
      </c>
      <c r="T97" s="96" t="s">
        <v>120</v>
      </c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</row>
    <row r="98" spans="1:63" s="2" customFormat="1" ht="22.8" customHeight="1">
      <c r="A98" s="40"/>
      <c r="B98" s="41"/>
      <c r="C98" s="101" t="s">
        <v>121</v>
      </c>
      <c r="D98" s="42"/>
      <c r="E98" s="42"/>
      <c r="F98" s="42"/>
      <c r="G98" s="42"/>
      <c r="H98" s="42"/>
      <c r="I98" s="42"/>
      <c r="J98" s="178">
        <f>BK98</f>
        <v>0</v>
      </c>
      <c r="K98" s="42"/>
      <c r="L98" s="46"/>
      <c r="M98" s="97"/>
      <c r="N98" s="179"/>
      <c r="O98" s="98"/>
      <c r="P98" s="180">
        <f>P99+P276+P539+P543</f>
        <v>0</v>
      </c>
      <c r="Q98" s="98"/>
      <c r="R98" s="180">
        <f>R99+R276+R539+R543</f>
        <v>25.36494824</v>
      </c>
      <c r="S98" s="98"/>
      <c r="T98" s="181">
        <f>T99+T276+T539+T543</f>
        <v>33.060474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71</v>
      </c>
      <c r="AU98" s="19" t="s">
        <v>83</v>
      </c>
      <c r="BK98" s="182">
        <f>BK99+BK276+BK539+BK543</f>
        <v>0</v>
      </c>
    </row>
    <row r="99" spans="1:63" s="12" customFormat="1" ht="25.9" customHeight="1">
      <c r="A99" s="12"/>
      <c r="B99" s="183"/>
      <c r="C99" s="184"/>
      <c r="D99" s="185" t="s">
        <v>71</v>
      </c>
      <c r="E99" s="186" t="s">
        <v>122</v>
      </c>
      <c r="F99" s="186" t="s">
        <v>123</v>
      </c>
      <c r="G99" s="184"/>
      <c r="H99" s="184"/>
      <c r="I99" s="187"/>
      <c r="J99" s="188">
        <f>BK99</f>
        <v>0</v>
      </c>
      <c r="K99" s="184"/>
      <c r="L99" s="189"/>
      <c r="M99" s="190"/>
      <c r="N99" s="191"/>
      <c r="O99" s="191"/>
      <c r="P99" s="192">
        <f>P100+P122+P205+P261+P273</f>
        <v>0</v>
      </c>
      <c r="Q99" s="191"/>
      <c r="R99" s="192">
        <f>R100+R122+R205+R261+R273</f>
        <v>23.67142659</v>
      </c>
      <c r="S99" s="191"/>
      <c r="T99" s="193">
        <f>T100+T122+T205+T261+T273</f>
        <v>31.369970000000002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94" t="s">
        <v>77</v>
      </c>
      <c r="AT99" s="195" t="s">
        <v>71</v>
      </c>
      <c r="AU99" s="195" t="s">
        <v>72</v>
      </c>
      <c r="AY99" s="194" t="s">
        <v>124</v>
      </c>
      <c r="BK99" s="196">
        <f>BK100+BK122+BK205+BK261+BK273</f>
        <v>0</v>
      </c>
    </row>
    <row r="100" spans="1:63" s="12" customFormat="1" ht="22.8" customHeight="1">
      <c r="A100" s="12"/>
      <c r="B100" s="183"/>
      <c r="C100" s="184"/>
      <c r="D100" s="185" t="s">
        <v>71</v>
      </c>
      <c r="E100" s="197" t="s">
        <v>125</v>
      </c>
      <c r="F100" s="197" t="s">
        <v>126</v>
      </c>
      <c r="G100" s="184"/>
      <c r="H100" s="184"/>
      <c r="I100" s="187"/>
      <c r="J100" s="198">
        <f>BK100</f>
        <v>0</v>
      </c>
      <c r="K100" s="184"/>
      <c r="L100" s="189"/>
      <c r="M100" s="190"/>
      <c r="N100" s="191"/>
      <c r="O100" s="191"/>
      <c r="P100" s="192">
        <f>SUM(P101:P121)</f>
        <v>0</v>
      </c>
      <c r="Q100" s="191"/>
      <c r="R100" s="192">
        <f>SUM(R101:R121)</f>
        <v>3.68229514</v>
      </c>
      <c r="S100" s="191"/>
      <c r="T100" s="193">
        <f>SUM(T101:T121)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4" t="s">
        <v>77</v>
      </c>
      <c r="AT100" s="195" t="s">
        <v>71</v>
      </c>
      <c r="AU100" s="195" t="s">
        <v>77</v>
      </c>
      <c r="AY100" s="194" t="s">
        <v>124</v>
      </c>
      <c r="BK100" s="196">
        <f>SUM(BK101:BK121)</f>
        <v>0</v>
      </c>
    </row>
    <row r="101" spans="1:65" s="2" customFormat="1" ht="24.15" customHeight="1">
      <c r="A101" s="40"/>
      <c r="B101" s="41"/>
      <c r="C101" s="199" t="s">
        <v>77</v>
      </c>
      <c r="D101" s="199" t="s">
        <v>127</v>
      </c>
      <c r="E101" s="200" t="s">
        <v>128</v>
      </c>
      <c r="F101" s="201" t="s">
        <v>129</v>
      </c>
      <c r="G101" s="202" t="s">
        <v>130</v>
      </c>
      <c r="H101" s="203">
        <v>0.473</v>
      </c>
      <c r="I101" s="204"/>
      <c r="J101" s="205">
        <f>ROUND(I101*H101,2)</f>
        <v>0</v>
      </c>
      <c r="K101" s="201" t="s">
        <v>131</v>
      </c>
      <c r="L101" s="46"/>
      <c r="M101" s="206" t="s">
        <v>19</v>
      </c>
      <c r="N101" s="207" t="s">
        <v>44</v>
      </c>
      <c r="O101" s="86"/>
      <c r="P101" s="208">
        <f>O101*H101</f>
        <v>0</v>
      </c>
      <c r="Q101" s="208">
        <v>1.8775</v>
      </c>
      <c r="R101" s="208">
        <f>Q101*H101</f>
        <v>0.8880574999999999</v>
      </c>
      <c r="S101" s="208">
        <v>0</v>
      </c>
      <c r="T101" s="20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0" t="s">
        <v>132</v>
      </c>
      <c r="AT101" s="210" t="s">
        <v>127</v>
      </c>
      <c r="AU101" s="210" t="s">
        <v>133</v>
      </c>
      <c r="AY101" s="19" t="s">
        <v>124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9" t="s">
        <v>133</v>
      </c>
      <c r="BK101" s="211">
        <f>ROUND(I101*H101,2)</f>
        <v>0</v>
      </c>
      <c r="BL101" s="19" t="s">
        <v>132</v>
      </c>
      <c r="BM101" s="210" t="s">
        <v>134</v>
      </c>
    </row>
    <row r="102" spans="1:47" s="2" customFormat="1" ht="12">
      <c r="A102" s="40"/>
      <c r="B102" s="41"/>
      <c r="C102" s="42"/>
      <c r="D102" s="212" t="s">
        <v>135</v>
      </c>
      <c r="E102" s="42"/>
      <c r="F102" s="213" t="s">
        <v>136</v>
      </c>
      <c r="G102" s="42"/>
      <c r="H102" s="42"/>
      <c r="I102" s="214"/>
      <c r="J102" s="42"/>
      <c r="K102" s="42"/>
      <c r="L102" s="46"/>
      <c r="M102" s="215"/>
      <c r="N102" s="216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135</v>
      </c>
      <c r="AU102" s="19" t="s">
        <v>133</v>
      </c>
    </row>
    <row r="103" spans="1:51" s="13" customFormat="1" ht="12">
      <c r="A103" s="13"/>
      <c r="B103" s="217"/>
      <c r="C103" s="218"/>
      <c r="D103" s="219" t="s">
        <v>137</v>
      </c>
      <c r="E103" s="220" t="s">
        <v>19</v>
      </c>
      <c r="F103" s="221" t="s">
        <v>138</v>
      </c>
      <c r="G103" s="218"/>
      <c r="H103" s="220" t="s">
        <v>19</v>
      </c>
      <c r="I103" s="222"/>
      <c r="J103" s="218"/>
      <c r="K103" s="218"/>
      <c r="L103" s="223"/>
      <c r="M103" s="224"/>
      <c r="N103" s="225"/>
      <c r="O103" s="225"/>
      <c r="P103" s="225"/>
      <c r="Q103" s="225"/>
      <c r="R103" s="225"/>
      <c r="S103" s="225"/>
      <c r="T103" s="22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7" t="s">
        <v>137</v>
      </c>
      <c r="AU103" s="227" t="s">
        <v>133</v>
      </c>
      <c r="AV103" s="13" t="s">
        <v>77</v>
      </c>
      <c r="AW103" s="13" t="s">
        <v>33</v>
      </c>
      <c r="AX103" s="13" t="s">
        <v>72</v>
      </c>
      <c r="AY103" s="227" t="s">
        <v>124</v>
      </c>
    </row>
    <row r="104" spans="1:51" s="14" customFormat="1" ht="12">
      <c r="A104" s="14"/>
      <c r="B104" s="228"/>
      <c r="C104" s="229"/>
      <c r="D104" s="219" t="s">
        <v>137</v>
      </c>
      <c r="E104" s="230" t="s">
        <v>19</v>
      </c>
      <c r="F104" s="231" t="s">
        <v>139</v>
      </c>
      <c r="G104" s="229"/>
      <c r="H104" s="232">
        <v>0.263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38" t="s">
        <v>137</v>
      </c>
      <c r="AU104" s="238" t="s">
        <v>133</v>
      </c>
      <c r="AV104" s="14" t="s">
        <v>133</v>
      </c>
      <c r="AW104" s="14" t="s">
        <v>33</v>
      </c>
      <c r="AX104" s="14" t="s">
        <v>72</v>
      </c>
      <c r="AY104" s="238" t="s">
        <v>124</v>
      </c>
    </row>
    <row r="105" spans="1:51" s="14" customFormat="1" ht="12">
      <c r="A105" s="14"/>
      <c r="B105" s="228"/>
      <c r="C105" s="229"/>
      <c r="D105" s="219" t="s">
        <v>137</v>
      </c>
      <c r="E105" s="230" t="s">
        <v>19</v>
      </c>
      <c r="F105" s="231" t="s">
        <v>140</v>
      </c>
      <c r="G105" s="229"/>
      <c r="H105" s="232">
        <v>0.21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38" t="s">
        <v>137</v>
      </c>
      <c r="AU105" s="238" t="s">
        <v>133</v>
      </c>
      <c r="AV105" s="14" t="s">
        <v>133</v>
      </c>
      <c r="AW105" s="14" t="s">
        <v>33</v>
      </c>
      <c r="AX105" s="14" t="s">
        <v>72</v>
      </c>
      <c r="AY105" s="238" t="s">
        <v>124</v>
      </c>
    </row>
    <row r="106" spans="1:51" s="15" customFormat="1" ht="12">
      <c r="A106" s="15"/>
      <c r="B106" s="239"/>
      <c r="C106" s="240"/>
      <c r="D106" s="219" t="s">
        <v>137</v>
      </c>
      <c r="E106" s="241" t="s">
        <v>19</v>
      </c>
      <c r="F106" s="242" t="s">
        <v>141</v>
      </c>
      <c r="G106" s="240"/>
      <c r="H106" s="243">
        <v>0.473</v>
      </c>
      <c r="I106" s="244"/>
      <c r="J106" s="240"/>
      <c r="K106" s="240"/>
      <c r="L106" s="245"/>
      <c r="M106" s="246"/>
      <c r="N106" s="247"/>
      <c r="O106" s="247"/>
      <c r="P106" s="247"/>
      <c r="Q106" s="247"/>
      <c r="R106" s="247"/>
      <c r="S106" s="247"/>
      <c r="T106" s="248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49" t="s">
        <v>137</v>
      </c>
      <c r="AU106" s="249" t="s">
        <v>133</v>
      </c>
      <c r="AV106" s="15" t="s">
        <v>132</v>
      </c>
      <c r="AW106" s="15" t="s">
        <v>33</v>
      </c>
      <c r="AX106" s="15" t="s">
        <v>77</v>
      </c>
      <c r="AY106" s="249" t="s">
        <v>124</v>
      </c>
    </row>
    <row r="107" spans="1:65" s="2" customFormat="1" ht="24.15" customHeight="1">
      <c r="A107" s="40"/>
      <c r="B107" s="41"/>
      <c r="C107" s="199" t="s">
        <v>133</v>
      </c>
      <c r="D107" s="199" t="s">
        <v>127</v>
      </c>
      <c r="E107" s="200" t="s">
        <v>142</v>
      </c>
      <c r="F107" s="201" t="s">
        <v>143</v>
      </c>
      <c r="G107" s="202" t="s">
        <v>144</v>
      </c>
      <c r="H107" s="203">
        <v>35.037</v>
      </c>
      <c r="I107" s="204"/>
      <c r="J107" s="205">
        <f>ROUND(I107*H107,2)</f>
        <v>0</v>
      </c>
      <c r="K107" s="201" t="s">
        <v>131</v>
      </c>
      <c r="L107" s="46"/>
      <c r="M107" s="206" t="s">
        <v>19</v>
      </c>
      <c r="N107" s="207" t="s">
        <v>44</v>
      </c>
      <c r="O107" s="86"/>
      <c r="P107" s="208">
        <f>O107*H107</f>
        <v>0</v>
      </c>
      <c r="Q107" s="208">
        <v>0.06172</v>
      </c>
      <c r="R107" s="208">
        <f>Q107*H107</f>
        <v>2.16248364</v>
      </c>
      <c r="S107" s="208">
        <v>0</v>
      </c>
      <c r="T107" s="20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0" t="s">
        <v>132</v>
      </c>
      <c r="AT107" s="210" t="s">
        <v>127</v>
      </c>
      <c r="AU107" s="210" t="s">
        <v>133</v>
      </c>
      <c r="AY107" s="19" t="s">
        <v>124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19" t="s">
        <v>133</v>
      </c>
      <c r="BK107" s="211">
        <f>ROUND(I107*H107,2)</f>
        <v>0</v>
      </c>
      <c r="BL107" s="19" t="s">
        <v>132</v>
      </c>
      <c r="BM107" s="210" t="s">
        <v>145</v>
      </c>
    </row>
    <row r="108" spans="1:47" s="2" customFormat="1" ht="12">
      <c r="A108" s="40"/>
      <c r="B108" s="41"/>
      <c r="C108" s="42"/>
      <c r="D108" s="212" t="s">
        <v>135</v>
      </c>
      <c r="E108" s="42"/>
      <c r="F108" s="213" t="s">
        <v>146</v>
      </c>
      <c r="G108" s="42"/>
      <c r="H108" s="42"/>
      <c r="I108" s="214"/>
      <c r="J108" s="42"/>
      <c r="K108" s="42"/>
      <c r="L108" s="46"/>
      <c r="M108" s="215"/>
      <c r="N108" s="216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135</v>
      </c>
      <c r="AU108" s="19" t="s">
        <v>133</v>
      </c>
    </row>
    <row r="109" spans="1:51" s="14" customFormat="1" ht="12">
      <c r="A109" s="14"/>
      <c r="B109" s="228"/>
      <c r="C109" s="229"/>
      <c r="D109" s="219" t="s">
        <v>137</v>
      </c>
      <c r="E109" s="230" t="s">
        <v>19</v>
      </c>
      <c r="F109" s="231" t="s">
        <v>147</v>
      </c>
      <c r="G109" s="229"/>
      <c r="H109" s="232">
        <v>43.407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38" t="s">
        <v>137</v>
      </c>
      <c r="AU109" s="238" t="s">
        <v>133</v>
      </c>
      <c r="AV109" s="14" t="s">
        <v>133</v>
      </c>
      <c r="AW109" s="14" t="s">
        <v>33</v>
      </c>
      <c r="AX109" s="14" t="s">
        <v>72</v>
      </c>
      <c r="AY109" s="238" t="s">
        <v>124</v>
      </c>
    </row>
    <row r="110" spans="1:51" s="14" customFormat="1" ht="12">
      <c r="A110" s="14"/>
      <c r="B110" s="228"/>
      <c r="C110" s="229"/>
      <c r="D110" s="219" t="s">
        <v>137</v>
      </c>
      <c r="E110" s="230" t="s">
        <v>19</v>
      </c>
      <c r="F110" s="231" t="s">
        <v>148</v>
      </c>
      <c r="G110" s="229"/>
      <c r="H110" s="232">
        <v>-3.6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38" t="s">
        <v>137</v>
      </c>
      <c r="AU110" s="238" t="s">
        <v>133</v>
      </c>
      <c r="AV110" s="14" t="s">
        <v>133</v>
      </c>
      <c r="AW110" s="14" t="s">
        <v>33</v>
      </c>
      <c r="AX110" s="14" t="s">
        <v>72</v>
      </c>
      <c r="AY110" s="238" t="s">
        <v>124</v>
      </c>
    </row>
    <row r="111" spans="1:51" s="14" customFormat="1" ht="12">
      <c r="A111" s="14"/>
      <c r="B111" s="228"/>
      <c r="C111" s="229"/>
      <c r="D111" s="219" t="s">
        <v>137</v>
      </c>
      <c r="E111" s="230" t="s">
        <v>19</v>
      </c>
      <c r="F111" s="231" t="s">
        <v>149</v>
      </c>
      <c r="G111" s="229"/>
      <c r="H111" s="232">
        <v>-4.05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38" t="s">
        <v>137</v>
      </c>
      <c r="AU111" s="238" t="s">
        <v>133</v>
      </c>
      <c r="AV111" s="14" t="s">
        <v>133</v>
      </c>
      <c r="AW111" s="14" t="s">
        <v>33</v>
      </c>
      <c r="AX111" s="14" t="s">
        <v>72</v>
      </c>
      <c r="AY111" s="238" t="s">
        <v>124</v>
      </c>
    </row>
    <row r="112" spans="1:51" s="14" customFormat="1" ht="12">
      <c r="A112" s="14"/>
      <c r="B112" s="228"/>
      <c r="C112" s="229"/>
      <c r="D112" s="219" t="s">
        <v>137</v>
      </c>
      <c r="E112" s="230" t="s">
        <v>19</v>
      </c>
      <c r="F112" s="231" t="s">
        <v>150</v>
      </c>
      <c r="G112" s="229"/>
      <c r="H112" s="232">
        <v>-0.72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38" t="s">
        <v>137</v>
      </c>
      <c r="AU112" s="238" t="s">
        <v>133</v>
      </c>
      <c r="AV112" s="14" t="s">
        <v>133</v>
      </c>
      <c r="AW112" s="14" t="s">
        <v>33</v>
      </c>
      <c r="AX112" s="14" t="s">
        <v>72</v>
      </c>
      <c r="AY112" s="238" t="s">
        <v>124</v>
      </c>
    </row>
    <row r="113" spans="1:51" s="15" customFormat="1" ht="12">
      <c r="A113" s="15"/>
      <c r="B113" s="239"/>
      <c r="C113" s="240"/>
      <c r="D113" s="219" t="s">
        <v>137</v>
      </c>
      <c r="E113" s="241" t="s">
        <v>19</v>
      </c>
      <c r="F113" s="242" t="s">
        <v>141</v>
      </c>
      <c r="G113" s="240"/>
      <c r="H113" s="243">
        <v>35.037</v>
      </c>
      <c r="I113" s="244"/>
      <c r="J113" s="240"/>
      <c r="K113" s="240"/>
      <c r="L113" s="245"/>
      <c r="M113" s="246"/>
      <c r="N113" s="247"/>
      <c r="O113" s="247"/>
      <c r="P113" s="247"/>
      <c r="Q113" s="247"/>
      <c r="R113" s="247"/>
      <c r="S113" s="247"/>
      <c r="T113" s="248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49" t="s">
        <v>137</v>
      </c>
      <c r="AU113" s="249" t="s">
        <v>133</v>
      </c>
      <c r="AV113" s="15" t="s">
        <v>132</v>
      </c>
      <c r="AW113" s="15" t="s">
        <v>33</v>
      </c>
      <c r="AX113" s="15" t="s">
        <v>77</v>
      </c>
      <c r="AY113" s="249" t="s">
        <v>124</v>
      </c>
    </row>
    <row r="114" spans="1:65" s="2" customFormat="1" ht="24.15" customHeight="1">
      <c r="A114" s="40"/>
      <c r="B114" s="41"/>
      <c r="C114" s="199" t="s">
        <v>125</v>
      </c>
      <c r="D114" s="199" t="s">
        <v>127</v>
      </c>
      <c r="E114" s="200" t="s">
        <v>151</v>
      </c>
      <c r="F114" s="201" t="s">
        <v>152</v>
      </c>
      <c r="G114" s="202" t="s">
        <v>144</v>
      </c>
      <c r="H114" s="203">
        <v>6.6</v>
      </c>
      <c r="I114" s="204"/>
      <c r="J114" s="205">
        <f>ROUND(I114*H114,2)</f>
        <v>0</v>
      </c>
      <c r="K114" s="201" t="s">
        <v>131</v>
      </c>
      <c r="L114" s="46"/>
      <c r="M114" s="206" t="s">
        <v>19</v>
      </c>
      <c r="N114" s="207" t="s">
        <v>44</v>
      </c>
      <c r="O114" s="86"/>
      <c r="P114" s="208">
        <f>O114*H114</f>
        <v>0</v>
      </c>
      <c r="Q114" s="208">
        <v>0.07921</v>
      </c>
      <c r="R114" s="208">
        <f>Q114*H114</f>
        <v>0.522786</v>
      </c>
      <c r="S114" s="208">
        <v>0</v>
      </c>
      <c r="T114" s="20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0" t="s">
        <v>132</v>
      </c>
      <c r="AT114" s="210" t="s">
        <v>127</v>
      </c>
      <c r="AU114" s="210" t="s">
        <v>133</v>
      </c>
      <c r="AY114" s="19" t="s">
        <v>124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19" t="s">
        <v>133</v>
      </c>
      <c r="BK114" s="211">
        <f>ROUND(I114*H114,2)</f>
        <v>0</v>
      </c>
      <c r="BL114" s="19" t="s">
        <v>132</v>
      </c>
      <c r="BM114" s="210" t="s">
        <v>153</v>
      </c>
    </row>
    <row r="115" spans="1:47" s="2" customFormat="1" ht="12">
      <c r="A115" s="40"/>
      <c r="B115" s="41"/>
      <c r="C115" s="42"/>
      <c r="D115" s="212" t="s">
        <v>135</v>
      </c>
      <c r="E115" s="42"/>
      <c r="F115" s="213" t="s">
        <v>154</v>
      </c>
      <c r="G115" s="42"/>
      <c r="H115" s="42"/>
      <c r="I115" s="214"/>
      <c r="J115" s="42"/>
      <c r="K115" s="42"/>
      <c r="L115" s="46"/>
      <c r="M115" s="215"/>
      <c r="N115" s="216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135</v>
      </c>
      <c r="AU115" s="19" t="s">
        <v>133</v>
      </c>
    </row>
    <row r="116" spans="1:51" s="14" customFormat="1" ht="12">
      <c r="A116" s="14"/>
      <c r="B116" s="228"/>
      <c r="C116" s="229"/>
      <c r="D116" s="219" t="s">
        <v>137</v>
      </c>
      <c r="E116" s="230" t="s">
        <v>19</v>
      </c>
      <c r="F116" s="231" t="s">
        <v>155</v>
      </c>
      <c r="G116" s="229"/>
      <c r="H116" s="232">
        <v>6.6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38" t="s">
        <v>137</v>
      </c>
      <c r="AU116" s="238" t="s">
        <v>133</v>
      </c>
      <c r="AV116" s="14" t="s">
        <v>133</v>
      </c>
      <c r="AW116" s="14" t="s">
        <v>33</v>
      </c>
      <c r="AX116" s="14" t="s">
        <v>77</v>
      </c>
      <c r="AY116" s="238" t="s">
        <v>124</v>
      </c>
    </row>
    <row r="117" spans="1:65" s="2" customFormat="1" ht="24.15" customHeight="1">
      <c r="A117" s="40"/>
      <c r="B117" s="41"/>
      <c r="C117" s="199" t="s">
        <v>132</v>
      </c>
      <c r="D117" s="199" t="s">
        <v>127</v>
      </c>
      <c r="E117" s="200" t="s">
        <v>156</v>
      </c>
      <c r="F117" s="201" t="s">
        <v>157</v>
      </c>
      <c r="G117" s="202" t="s">
        <v>158</v>
      </c>
      <c r="H117" s="203">
        <v>4</v>
      </c>
      <c r="I117" s="204"/>
      <c r="J117" s="205">
        <f>ROUND(I117*H117,2)</f>
        <v>0</v>
      </c>
      <c r="K117" s="201" t="s">
        <v>131</v>
      </c>
      <c r="L117" s="46"/>
      <c r="M117" s="206" t="s">
        <v>19</v>
      </c>
      <c r="N117" s="207" t="s">
        <v>44</v>
      </c>
      <c r="O117" s="86"/>
      <c r="P117" s="208">
        <f>O117*H117</f>
        <v>0</v>
      </c>
      <c r="Q117" s="208">
        <v>0.02628</v>
      </c>
      <c r="R117" s="208">
        <f>Q117*H117</f>
        <v>0.10512</v>
      </c>
      <c r="S117" s="208">
        <v>0</v>
      </c>
      <c r="T117" s="20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0" t="s">
        <v>132</v>
      </c>
      <c r="AT117" s="210" t="s">
        <v>127</v>
      </c>
      <c r="AU117" s="210" t="s">
        <v>133</v>
      </c>
      <c r="AY117" s="19" t="s">
        <v>124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19" t="s">
        <v>133</v>
      </c>
      <c r="BK117" s="211">
        <f>ROUND(I117*H117,2)</f>
        <v>0</v>
      </c>
      <c r="BL117" s="19" t="s">
        <v>132</v>
      </c>
      <c r="BM117" s="210" t="s">
        <v>159</v>
      </c>
    </row>
    <row r="118" spans="1:47" s="2" customFormat="1" ht="12">
      <c r="A118" s="40"/>
      <c r="B118" s="41"/>
      <c r="C118" s="42"/>
      <c r="D118" s="212" t="s">
        <v>135</v>
      </c>
      <c r="E118" s="42"/>
      <c r="F118" s="213" t="s">
        <v>160</v>
      </c>
      <c r="G118" s="42"/>
      <c r="H118" s="42"/>
      <c r="I118" s="214"/>
      <c r="J118" s="42"/>
      <c r="K118" s="42"/>
      <c r="L118" s="46"/>
      <c r="M118" s="215"/>
      <c r="N118" s="216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135</v>
      </c>
      <c r="AU118" s="19" t="s">
        <v>133</v>
      </c>
    </row>
    <row r="119" spans="1:65" s="2" customFormat="1" ht="16.5" customHeight="1">
      <c r="A119" s="40"/>
      <c r="B119" s="41"/>
      <c r="C119" s="199" t="s">
        <v>161</v>
      </c>
      <c r="D119" s="199" t="s">
        <v>127</v>
      </c>
      <c r="E119" s="200" t="s">
        <v>162</v>
      </c>
      <c r="F119" s="201" t="s">
        <v>163</v>
      </c>
      <c r="G119" s="202" t="s">
        <v>164</v>
      </c>
      <c r="H119" s="203">
        <v>29.6</v>
      </c>
      <c r="I119" s="204"/>
      <c r="J119" s="205">
        <f>ROUND(I119*H119,2)</f>
        <v>0</v>
      </c>
      <c r="K119" s="201" t="s">
        <v>131</v>
      </c>
      <c r="L119" s="46"/>
      <c r="M119" s="206" t="s">
        <v>19</v>
      </c>
      <c r="N119" s="207" t="s">
        <v>44</v>
      </c>
      <c r="O119" s="86"/>
      <c r="P119" s="208">
        <f>O119*H119</f>
        <v>0</v>
      </c>
      <c r="Q119" s="208">
        <v>0.00013</v>
      </c>
      <c r="R119" s="208">
        <f>Q119*H119</f>
        <v>0.003848</v>
      </c>
      <c r="S119" s="208">
        <v>0</v>
      </c>
      <c r="T119" s="20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0" t="s">
        <v>132</v>
      </c>
      <c r="AT119" s="210" t="s">
        <v>127</v>
      </c>
      <c r="AU119" s="210" t="s">
        <v>133</v>
      </c>
      <c r="AY119" s="19" t="s">
        <v>124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19" t="s">
        <v>133</v>
      </c>
      <c r="BK119" s="211">
        <f>ROUND(I119*H119,2)</f>
        <v>0</v>
      </c>
      <c r="BL119" s="19" t="s">
        <v>132</v>
      </c>
      <c r="BM119" s="210" t="s">
        <v>165</v>
      </c>
    </row>
    <row r="120" spans="1:47" s="2" customFormat="1" ht="12">
      <c r="A120" s="40"/>
      <c r="B120" s="41"/>
      <c r="C120" s="42"/>
      <c r="D120" s="212" t="s">
        <v>135</v>
      </c>
      <c r="E120" s="42"/>
      <c r="F120" s="213" t="s">
        <v>166</v>
      </c>
      <c r="G120" s="42"/>
      <c r="H120" s="42"/>
      <c r="I120" s="214"/>
      <c r="J120" s="42"/>
      <c r="K120" s="42"/>
      <c r="L120" s="46"/>
      <c r="M120" s="215"/>
      <c r="N120" s="216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135</v>
      </c>
      <c r="AU120" s="19" t="s">
        <v>133</v>
      </c>
    </row>
    <row r="121" spans="1:51" s="14" customFormat="1" ht="12">
      <c r="A121" s="14"/>
      <c r="B121" s="228"/>
      <c r="C121" s="229"/>
      <c r="D121" s="219" t="s">
        <v>137</v>
      </c>
      <c r="E121" s="230" t="s">
        <v>19</v>
      </c>
      <c r="F121" s="231" t="s">
        <v>167</v>
      </c>
      <c r="G121" s="229"/>
      <c r="H121" s="232">
        <v>29.6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38" t="s">
        <v>137</v>
      </c>
      <c r="AU121" s="238" t="s">
        <v>133</v>
      </c>
      <c r="AV121" s="14" t="s">
        <v>133</v>
      </c>
      <c r="AW121" s="14" t="s">
        <v>33</v>
      </c>
      <c r="AX121" s="14" t="s">
        <v>77</v>
      </c>
      <c r="AY121" s="238" t="s">
        <v>124</v>
      </c>
    </row>
    <row r="122" spans="1:63" s="12" customFormat="1" ht="22.8" customHeight="1">
      <c r="A122" s="12"/>
      <c r="B122" s="183"/>
      <c r="C122" s="184"/>
      <c r="D122" s="185" t="s">
        <v>71</v>
      </c>
      <c r="E122" s="197" t="s">
        <v>168</v>
      </c>
      <c r="F122" s="197" t="s">
        <v>169</v>
      </c>
      <c r="G122" s="184"/>
      <c r="H122" s="184"/>
      <c r="I122" s="187"/>
      <c r="J122" s="198">
        <f>BK122</f>
        <v>0</v>
      </c>
      <c r="K122" s="184"/>
      <c r="L122" s="189"/>
      <c r="M122" s="190"/>
      <c r="N122" s="191"/>
      <c r="O122" s="191"/>
      <c r="P122" s="192">
        <f>SUM(P123:P204)</f>
        <v>0</v>
      </c>
      <c r="Q122" s="191"/>
      <c r="R122" s="192">
        <f>SUM(R123:R204)</f>
        <v>19.976631349999998</v>
      </c>
      <c r="S122" s="191"/>
      <c r="T122" s="193">
        <f>SUM(T123:T204)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94" t="s">
        <v>77</v>
      </c>
      <c r="AT122" s="195" t="s">
        <v>71</v>
      </c>
      <c r="AU122" s="195" t="s">
        <v>77</v>
      </c>
      <c r="AY122" s="194" t="s">
        <v>124</v>
      </c>
      <c r="BK122" s="196">
        <f>SUM(BK123:BK204)</f>
        <v>0</v>
      </c>
    </row>
    <row r="123" spans="1:65" s="2" customFormat="1" ht="21.75" customHeight="1">
      <c r="A123" s="40"/>
      <c r="B123" s="41"/>
      <c r="C123" s="199" t="s">
        <v>168</v>
      </c>
      <c r="D123" s="199" t="s">
        <v>127</v>
      </c>
      <c r="E123" s="200" t="s">
        <v>170</v>
      </c>
      <c r="F123" s="201" t="s">
        <v>171</v>
      </c>
      <c r="G123" s="202" t="s">
        <v>144</v>
      </c>
      <c r="H123" s="203">
        <v>8</v>
      </c>
      <c r="I123" s="204"/>
      <c r="J123" s="205">
        <f>ROUND(I123*H123,2)</f>
        <v>0</v>
      </c>
      <c r="K123" s="201" t="s">
        <v>131</v>
      </c>
      <c r="L123" s="46"/>
      <c r="M123" s="206" t="s">
        <v>19</v>
      </c>
      <c r="N123" s="207" t="s">
        <v>44</v>
      </c>
      <c r="O123" s="86"/>
      <c r="P123" s="208">
        <f>O123*H123</f>
        <v>0</v>
      </c>
      <c r="Q123" s="208">
        <v>0</v>
      </c>
      <c r="R123" s="208">
        <f>Q123*H123</f>
        <v>0</v>
      </c>
      <c r="S123" s="208">
        <v>0</v>
      </c>
      <c r="T123" s="20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0" t="s">
        <v>132</v>
      </c>
      <c r="AT123" s="210" t="s">
        <v>127</v>
      </c>
      <c r="AU123" s="210" t="s">
        <v>133</v>
      </c>
      <c r="AY123" s="19" t="s">
        <v>124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19" t="s">
        <v>133</v>
      </c>
      <c r="BK123" s="211">
        <f>ROUND(I123*H123,2)</f>
        <v>0</v>
      </c>
      <c r="BL123" s="19" t="s">
        <v>132</v>
      </c>
      <c r="BM123" s="210" t="s">
        <v>172</v>
      </c>
    </row>
    <row r="124" spans="1:47" s="2" customFormat="1" ht="12">
      <c r="A124" s="40"/>
      <c r="B124" s="41"/>
      <c r="C124" s="42"/>
      <c r="D124" s="212" t="s">
        <v>135</v>
      </c>
      <c r="E124" s="42"/>
      <c r="F124" s="213" t="s">
        <v>173</v>
      </c>
      <c r="G124" s="42"/>
      <c r="H124" s="42"/>
      <c r="I124" s="214"/>
      <c r="J124" s="42"/>
      <c r="K124" s="42"/>
      <c r="L124" s="46"/>
      <c r="M124" s="215"/>
      <c r="N124" s="216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135</v>
      </c>
      <c r="AU124" s="19" t="s">
        <v>133</v>
      </c>
    </row>
    <row r="125" spans="1:51" s="13" customFormat="1" ht="12">
      <c r="A125" s="13"/>
      <c r="B125" s="217"/>
      <c r="C125" s="218"/>
      <c r="D125" s="219" t="s">
        <v>137</v>
      </c>
      <c r="E125" s="220" t="s">
        <v>19</v>
      </c>
      <c r="F125" s="221" t="s">
        <v>174</v>
      </c>
      <c r="G125" s="218"/>
      <c r="H125" s="220" t="s">
        <v>19</v>
      </c>
      <c r="I125" s="222"/>
      <c r="J125" s="218"/>
      <c r="K125" s="218"/>
      <c r="L125" s="223"/>
      <c r="M125" s="224"/>
      <c r="N125" s="225"/>
      <c r="O125" s="225"/>
      <c r="P125" s="225"/>
      <c r="Q125" s="225"/>
      <c r="R125" s="225"/>
      <c r="S125" s="225"/>
      <c r="T125" s="22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7" t="s">
        <v>137</v>
      </c>
      <c r="AU125" s="227" t="s">
        <v>133</v>
      </c>
      <c r="AV125" s="13" t="s">
        <v>77</v>
      </c>
      <c r="AW125" s="13" t="s">
        <v>33</v>
      </c>
      <c r="AX125" s="13" t="s">
        <v>72</v>
      </c>
      <c r="AY125" s="227" t="s">
        <v>124</v>
      </c>
    </row>
    <row r="126" spans="1:51" s="14" customFormat="1" ht="12">
      <c r="A126" s="14"/>
      <c r="B126" s="228"/>
      <c r="C126" s="229"/>
      <c r="D126" s="219" t="s">
        <v>137</v>
      </c>
      <c r="E126" s="230" t="s">
        <v>19</v>
      </c>
      <c r="F126" s="231" t="s">
        <v>175</v>
      </c>
      <c r="G126" s="229"/>
      <c r="H126" s="232">
        <v>8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38" t="s">
        <v>137</v>
      </c>
      <c r="AU126" s="238" t="s">
        <v>133</v>
      </c>
      <c r="AV126" s="14" t="s">
        <v>133</v>
      </c>
      <c r="AW126" s="14" t="s">
        <v>33</v>
      </c>
      <c r="AX126" s="14" t="s">
        <v>77</v>
      </c>
      <c r="AY126" s="238" t="s">
        <v>124</v>
      </c>
    </row>
    <row r="127" spans="1:65" s="2" customFormat="1" ht="24.15" customHeight="1">
      <c r="A127" s="40"/>
      <c r="B127" s="41"/>
      <c r="C127" s="199" t="s">
        <v>176</v>
      </c>
      <c r="D127" s="199" t="s">
        <v>127</v>
      </c>
      <c r="E127" s="200" t="s">
        <v>177</v>
      </c>
      <c r="F127" s="201" t="s">
        <v>178</v>
      </c>
      <c r="G127" s="202" t="s">
        <v>144</v>
      </c>
      <c r="H127" s="203">
        <v>69.77</v>
      </c>
      <c r="I127" s="204"/>
      <c r="J127" s="205">
        <f>ROUND(I127*H127,2)</f>
        <v>0</v>
      </c>
      <c r="K127" s="201" t="s">
        <v>131</v>
      </c>
      <c r="L127" s="46"/>
      <c r="M127" s="206" t="s">
        <v>19</v>
      </c>
      <c r="N127" s="207" t="s">
        <v>44</v>
      </c>
      <c r="O127" s="86"/>
      <c r="P127" s="208">
        <f>O127*H127</f>
        <v>0</v>
      </c>
      <c r="Q127" s="208">
        <v>0.01838</v>
      </c>
      <c r="R127" s="208">
        <f>Q127*H127</f>
        <v>1.2823726</v>
      </c>
      <c r="S127" s="208">
        <v>0</v>
      </c>
      <c r="T127" s="20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0" t="s">
        <v>132</v>
      </c>
      <c r="AT127" s="210" t="s">
        <v>127</v>
      </c>
      <c r="AU127" s="210" t="s">
        <v>133</v>
      </c>
      <c r="AY127" s="19" t="s">
        <v>124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19" t="s">
        <v>133</v>
      </c>
      <c r="BK127" s="211">
        <f>ROUND(I127*H127,2)</f>
        <v>0</v>
      </c>
      <c r="BL127" s="19" t="s">
        <v>132</v>
      </c>
      <c r="BM127" s="210" t="s">
        <v>179</v>
      </c>
    </row>
    <row r="128" spans="1:47" s="2" customFormat="1" ht="12">
      <c r="A128" s="40"/>
      <c r="B128" s="41"/>
      <c r="C128" s="42"/>
      <c r="D128" s="212" t="s">
        <v>135</v>
      </c>
      <c r="E128" s="42"/>
      <c r="F128" s="213" t="s">
        <v>180</v>
      </c>
      <c r="G128" s="42"/>
      <c r="H128" s="42"/>
      <c r="I128" s="214"/>
      <c r="J128" s="42"/>
      <c r="K128" s="42"/>
      <c r="L128" s="46"/>
      <c r="M128" s="215"/>
      <c r="N128" s="216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135</v>
      </c>
      <c r="AU128" s="19" t="s">
        <v>133</v>
      </c>
    </row>
    <row r="129" spans="1:51" s="14" customFormat="1" ht="12">
      <c r="A129" s="14"/>
      <c r="B129" s="228"/>
      <c r="C129" s="229"/>
      <c r="D129" s="219" t="s">
        <v>137</v>
      </c>
      <c r="E129" s="230" t="s">
        <v>19</v>
      </c>
      <c r="F129" s="231" t="s">
        <v>181</v>
      </c>
      <c r="G129" s="229"/>
      <c r="H129" s="232">
        <v>69.77</v>
      </c>
      <c r="I129" s="233"/>
      <c r="J129" s="229"/>
      <c r="K129" s="229"/>
      <c r="L129" s="234"/>
      <c r="M129" s="235"/>
      <c r="N129" s="236"/>
      <c r="O129" s="236"/>
      <c r="P129" s="236"/>
      <c r="Q129" s="236"/>
      <c r="R129" s="236"/>
      <c r="S129" s="236"/>
      <c r="T129" s="237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38" t="s">
        <v>137</v>
      </c>
      <c r="AU129" s="238" t="s">
        <v>133</v>
      </c>
      <c r="AV129" s="14" t="s">
        <v>133</v>
      </c>
      <c r="AW129" s="14" t="s">
        <v>33</v>
      </c>
      <c r="AX129" s="14" t="s">
        <v>77</v>
      </c>
      <c r="AY129" s="238" t="s">
        <v>124</v>
      </c>
    </row>
    <row r="130" spans="1:65" s="2" customFormat="1" ht="24.15" customHeight="1">
      <c r="A130" s="40"/>
      <c r="B130" s="41"/>
      <c r="C130" s="199" t="s">
        <v>182</v>
      </c>
      <c r="D130" s="199" t="s">
        <v>127</v>
      </c>
      <c r="E130" s="200" t="s">
        <v>183</v>
      </c>
      <c r="F130" s="201" t="s">
        <v>184</v>
      </c>
      <c r="G130" s="202" t="s">
        <v>144</v>
      </c>
      <c r="H130" s="203">
        <v>139.54</v>
      </c>
      <c r="I130" s="204"/>
      <c r="J130" s="205">
        <f>ROUND(I130*H130,2)</f>
        <v>0</v>
      </c>
      <c r="K130" s="201" t="s">
        <v>131</v>
      </c>
      <c r="L130" s="46"/>
      <c r="M130" s="206" t="s">
        <v>19</v>
      </c>
      <c r="N130" s="207" t="s">
        <v>44</v>
      </c>
      <c r="O130" s="86"/>
      <c r="P130" s="208">
        <f>O130*H130</f>
        <v>0</v>
      </c>
      <c r="Q130" s="208">
        <v>0.0079</v>
      </c>
      <c r="R130" s="208">
        <f>Q130*H130</f>
        <v>1.102366</v>
      </c>
      <c r="S130" s="208">
        <v>0</v>
      </c>
      <c r="T130" s="20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0" t="s">
        <v>132</v>
      </c>
      <c r="AT130" s="210" t="s">
        <v>127</v>
      </c>
      <c r="AU130" s="210" t="s">
        <v>133</v>
      </c>
      <c r="AY130" s="19" t="s">
        <v>124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19" t="s">
        <v>133</v>
      </c>
      <c r="BK130" s="211">
        <f>ROUND(I130*H130,2)</f>
        <v>0</v>
      </c>
      <c r="BL130" s="19" t="s">
        <v>132</v>
      </c>
      <c r="BM130" s="210" t="s">
        <v>185</v>
      </c>
    </row>
    <row r="131" spans="1:47" s="2" customFormat="1" ht="12">
      <c r="A131" s="40"/>
      <c r="B131" s="41"/>
      <c r="C131" s="42"/>
      <c r="D131" s="212" t="s">
        <v>135</v>
      </c>
      <c r="E131" s="42"/>
      <c r="F131" s="213" t="s">
        <v>186</v>
      </c>
      <c r="G131" s="42"/>
      <c r="H131" s="42"/>
      <c r="I131" s="214"/>
      <c r="J131" s="42"/>
      <c r="K131" s="42"/>
      <c r="L131" s="46"/>
      <c r="M131" s="215"/>
      <c r="N131" s="216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135</v>
      </c>
      <c r="AU131" s="19" t="s">
        <v>133</v>
      </c>
    </row>
    <row r="132" spans="1:51" s="14" customFormat="1" ht="12">
      <c r="A132" s="14"/>
      <c r="B132" s="228"/>
      <c r="C132" s="229"/>
      <c r="D132" s="219" t="s">
        <v>137</v>
      </c>
      <c r="E132" s="230" t="s">
        <v>19</v>
      </c>
      <c r="F132" s="231" t="s">
        <v>187</v>
      </c>
      <c r="G132" s="229"/>
      <c r="H132" s="232">
        <v>139.54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38" t="s">
        <v>137</v>
      </c>
      <c r="AU132" s="238" t="s">
        <v>133</v>
      </c>
      <c r="AV132" s="14" t="s">
        <v>133</v>
      </c>
      <c r="AW132" s="14" t="s">
        <v>33</v>
      </c>
      <c r="AX132" s="14" t="s">
        <v>77</v>
      </c>
      <c r="AY132" s="238" t="s">
        <v>124</v>
      </c>
    </row>
    <row r="133" spans="1:65" s="2" customFormat="1" ht="21.75" customHeight="1">
      <c r="A133" s="40"/>
      <c r="B133" s="41"/>
      <c r="C133" s="199" t="s">
        <v>188</v>
      </c>
      <c r="D133" s="199" t="s">
        <v>127</v>
      </c>
      <c r="E133" s="200" t="s">
        <v>189</v>
      </c>
      <c r="F133" s="201" t="s">
        <v>190</v>
      </c>
      <c r="G133" s="202" t="s">
        <v>144</v>
      </c>
      <c r="H133" s="203">
        <v>169.915</v>
      </c>
      <c r="I133" s="204"/>
      <c r="J133" s="205">
        <f>ROUND(I133*H133,2)</f>
        <v>0</v>
      </c>
      <c r="K133" s="201" t="s">
        <v>131</v>
      </c>
      <c r="L133" s="46"/>
      <c r="M133" s="206" t="s">
        <v>19</v>
      </c>
      <c r="N133" s="207" t="s">
        <v>44</v>
      </c>
      <c r="O133" s="86"/>
      <c r="P133" s="208">
        <f>O133*H133</f>
        <v>0</v>
      </c>
      <c r="Q133" s="208">
        <v>0.00735</v>
      </c>
      <c r="R133" s="208">
        <f>Q133*H133</f>
        <v>1.24887525</v>
      </c>
      <c r="S133" s="208">
        <v>0</v>
      </c>
      <c r="T133" s="20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0" t="s">
        <v>132</v>
      </c>
      <c r="AT133" s="210" t="s">
        <v>127</v>
      </c>
      <c r="AU133" s="210" t="s">
        <v>133</v>
      </c>
      <c r="AY133" s="19" t="s">
        <v>124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19" t="s">
        <v>133</v>
      </c>
      <c r="BK133" s="211">
        <f>ROUND(I133*H133,2)</f>
        <v>0</v>
      </c>
      <c r="BL133" s="19" t="s">
        <v>132</v>
      </c>
      <c r="BM133" s="210" t="s">
        <v>191</v>
      </c>
    </row>
    <row r="134" spans="1:47" s="2" customFormat="1" ht="12">
      <c r="A134" s="40"/>
      <c r="B134" s="41"/>
      <c r="C134" s="42"/>
      <c r="D134" s="212" t="s">
        <v>135</v>
      </c>
      <c r="E134" s="42"/>
      <c r="F134" s="213" t="s">
        <v>192</v>
      </c>
      <c r="G134" s="42"/>
      <c r="H134" s="42"/>
      <c r="I134" s="214"/>
      <c r="J134" s="42"/>
      <c r="K134" s="42"/>
      <c r="L134" s="46"/>
      <c r="M134" s="215"/>
      <c r="N134" s="216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135</v>
      </c>
      <c r="AU134" s="19" t="s">
        <v>133</v>
      </c>
    </row>
    <row r="135" spans="1:51" s="13" customFormat="1" ht="12">
      <c r="A135" s="13"/>
      <c r="B135" s="217"/>
      <c r="C135" s="218"/>
      <c r="D135" s="219" t="s">
        <v>137</v>
      </c>
      <c r="E135" s="220" t="s">
        <v>19</v>
      </c>
      <c r="F135" s="221" t="s">
        <v>193</v>
      </c>
      <c r="G135" s="218"/>
      <c r="H135" s="220" t="s">
        <v>19</v>
      </c>
      <c r="I135" s="222"/>
      <c r="J135" s="218"/>
      <c r="K135" s="218"/>
      <c r="L135" s="223"/>
      <c r="M135" s="224"/>
      <c r="N135" s="225"/>
      <c r="O135" s="225"/>
      <c r="P135" s="225"/>
      <c r="Q135" s="225"/>
      <c r="R135" s="225"/>
      <c r="S135" s="225"/>
      <c r="T135" s="22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7" t="s">
        <v>137</v>
      </c>
      <c r="AU135" s="227" t="s">
        <v>133</v>
      </c>
      <c r="AV135" s="13" t="s">
        <v>77</v>
      </c>
      <c r="AW135" s="13" t="s">
        <v>33</v>
      </c>
      <c r="AX135" s="13" t="s">
        <v>72</v>
      </c>
      <c r="AY135" s="227" t="s">
        <v>124</v>
      </c>
    </row>
    <row r="136" spans="1:51" s="14" customFormat="1" ht="12">
      <c r="A136" s="14"/>
      <c r="B136" s="228"/>
      <c r="C136" s="229"/>
      <c r="D136" s="219" t="s">
        <v>137</v>
      </c>
      <c r="E136" s="230" t="s">
        <v>19</v>
      </c>
      <c r="F136" s="231" t="s">
        <v>194</v>
      </c>
      <c r="G136" s="229"/>
      <c r="H136" s="232">
        <v>183.989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38" t="s">
        <v>137</v>
      </c>
      <c r="AU136" s="238" t="s">
        <v>133</v>
      </c>
      <c r="AV136" s="14" t="s">
        <v>133</v>
      </c>
      <c r="AW136" s="14" t="s">
        <v>33</v>
      </c>
      <c r="AX136" s="14" t="s">
        <v>72</v>
      </c>
      <c r="AY136" s="238" t="s">
        <v>124</v>
      </c>
    </row>
    <row r="137" spans="1:51" s="14" customFormat="1" ht="12">
      <c r="A137" s="14"/>
      <c r="B137" s="228"/>
      <c r="C137" s="229"/>
      <c r="D137" s="219" t="s">
        <v>137</v>
      </c>
      <c r="E137" s="230" t="s">
        <v>19</v>
      </c>
      <c r="F137" s="231" t="s">
        <v>195</v>
      </c>
      <c r="G137" s="229"/>
      <c r="H137" s="232">
        <v>-19.8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38" t="s">
        <v>137</v>
      </c>
      <c r="AU137" s="238" t="s">
        <v>133</v>
      </c>
      <c r="AV137" s="14" t="s">
        <v>133</v>
      </c>
      <c r="AW137" s="14" t="s">
        <v>33</v>
      </c>
      <c r="AX137" s="14" t="s">
        <v>72</v>
      </c>
      <c r="AY137" s="238" t="s">
        <v>124</v>
      </c>
    </row>
    <row r="138" spans="1:51" s="14" customFormat="1" ht="12">
      <c r="A138" s="14"/>
      <c r="B138" s="228"/>
      <c r="C138" s="229"/>
      <c r="D138" s="219" t="s">
        <v>137</v>
      </c>
      <c r="E138" s="230" t="s">
        <v>19</v>
      </c>
      <c r="F138" s="231" t="s">
        <v>196</v>
      </c>
      <c r="G138" s="229"/>
      <c r="H138" s="232">
        <v>-4.56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38" t="s">
        <v>137</v>
      </c>
      <c r="AU138" s="238" t="s">
        <v>133</v>
      </c>
      <c r="AV138" s="14" t="s">
        <v>133</v>
      </c>
      <c r="AW138" s="14" t="s">
        <v>33</v>
      </c>
      <c r="AX138" s="14" t="s">
        <v>72</v>
      </c>
      <c r="AY138" s="238" t="s">
        <v>124</v>
      </c>
    </row>
    <row r="139" spans="1:51" s="14" customFormat="1" ht="12">
      <c r="A139" s="14"/>
      <c r="B139" s="228"/>
      <c r="C139" s="229"/>
      <c r="D139" s="219" t="s">
        <v>137</v>
      </c>
      <c r="E139" s="230" t="s">
        <v>19</v>
      </c>
      <c r="F139" s="231" t="s">
        <v>197</v>
      </c>
      <c r="G139" s="229"/>
      <c r="H139" s="232">
        <v>2.643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38" t="s">
        <v>137</v>
      </c>
      <c r="AU139" s="238" t="s">
        <v>133</v>
      </c>
      <c r="AV139" s="14" t="s">
        <v>133</v>
      </c>
      <c r="AW139" s="14" t="s">
        <v>33</v>
      </c>
      <c r="AX139" s="14" t="s">
        <v>72</v>
      </c>
      <c r="AY139" s="238" t="s">
        <v>124</v>
      </c>
    </row>
    <row r="140" spans="1:51" s="14" customFormat="1" ht="12">
      <c r="A140" s="14"/>
      <c r="B140" s="228"/>
      <c r="C140" s="229"/>
      <c r="D140" s="219" t="s">
        <v>137</v>
      </c>
      <c r="E140" s="230" t="s">
        <v>19</v>
      </c>
      <c r="F140" s="231" t="s">
        <v>198</v>
      </c>
      <c r="G140" s="229"/>
      <c r="H140" s="232">
        <v>2.15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38" t="s">
        <v>137</v>
      </c>
      <c r="AU140" s="238" t="s">
        <v>133</v>
      </c>
      <c r="AV140" s="14" t="s">
        <v>133</v>
      </c>
      <c r="AW140" s="14" t="s">
        <v>33</v>
      </c>
      <c r="AX140" s="14" t="s">
        <v>72</v>
      </c>
      <c r="AY140" s="238" t="s">
        <v>124</v>
      </c>
    </row>
    <row r="141" spans="1:51" s="14" customFormat="1" ht="12">
      <c r="A141" s="14"/>
      <c r="B141" s="228"/>
      <c r="C141" s="229"/>
      <c r="D141" s="219" t="s">
        <v>137</v>
      </c>
      <c r="E141" s="230" t="s">
        <v>19</v>
      </c>
      <c r="F141" s="231" t="s">
        <v>199</v>
      </c>
      <c r="G141" s="229"/>
      <c r="H141" s="232">
        <v>1.36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38" t="s">
        <v>137</v>
      </c>
      <c r="AU141" s="238" t="s">
        <v>133</v>
      </c>
      <c r="AV141" s="14" t="s">
        <v>133</v>
      </c>
      <c r="AW141" s="14" t="s">
        <v>33</v>
      </c>
      <c r="AX141" s="14" t="s">
        <v>72</v>
      </c>
      <c r="AY141" s="238" t="s">
        <v>124</v>
      </c>
    </row>
    <row r="142" spans="1:51" s="14" customFormat="1" ht="12">
      <c r="A142" s="14"/>
      <c r="B142" s="228"/>
      <c r="C142" s="229"/>
      <c r="D142" s="219" t="s">
        <v>137</v>
      </c>
      <c r="E142" s="230" t="s">
        <v>19</v>
      </c>
      <c r="F142" s="231" t="s">
        <v>200</v>
      </c>
      <c r="G142" s="229"/>
      <c r="H142" s="232">
        <v>-9</v>
      </c>
      <c r="I142" s="233"/>
      <c r="J142" s="229"/>
      <c r="K142" s="229"/>
      <c r="L142" s="234"/>
      <c r="M142" s="235"/>
      <c r="N142" s="236"/>
      <c r="O142" s="236"/>
      <c r="P142" s="236"/>
      <c r="Q142" s="236"/>
      <c r="R142" s="236"/>
      <c r="S142" s="236"/>
      <c r="T142" s="23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38" t="s">
        <v>137</v>
      </c>
      <c r="AU142" s="238" t="s">
        <v>133</v>
      </c>
      <c r="AV142" s="14" t="s">
        <v>133</v>
      </c>
      <c r="AW142" s="14" t="s">
        <v>33</v>
      </c>
      <c r="AX142" s="14" t="s">
        <v>72</v>
      </c>
      <c r="AY142" s="238" t="s">
        <v>124</v>
      </c>
    </row>
    <row r="143" spans="1:51" s="14" customFormat="1" ht="12">
      <c r="A143" s="14"/>
      <c r="B143" s="228"/>
      <c r="C143" s="229"/>
      <c r="D143" s="219" t="s">
        <v>137</v>
      </c>
      <c r="E143" s="230" t="s">
        <v>19</v>
      </c>
      <c r="F143" s="231" t="s">
        <v>201</v>
      </c>
      <c r="G143" s="229"/>
      <c r="H143" s="232">
        <v>7.425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38" t="s">
        <v>137</v>
      </c>
      <c r="AU143" s="238" t="s">
        <v>133</v>
      </c>
      <c r="AV143" s="14" t="s">
        <v>133</v>
      </c>
      <c r="AW143" s="14" t="s">
        <v>33</v>
      </c>
      <c r="AX143" s="14" t="s">
        <v>72</v>
      </c>
      <c r="AY143" s="238" t="s">
        <v>124</v>
      </c>
    </row>
    <row r="144" spans="1:51" s="14" customFormat="1" ht="12">
      <c r="A144" s="14"/>
      <c r="B144" s="228"/>
      <c r="C144" s="229"/>
      <c r="D144" s="219" t="s">
        <v>137</v>
      </c>
      <c r="E144" s="230" t="s">
        <v>19</v>
      </c>
      <c r="F144" s="231" t="s">
        <v>202</v>
      </c>
      <c r="G144" s="229"/>
      <c r="H144" s="232">
        <v>3.713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38" t="s">
        <v>137</v>
      </c>
      <c r="AU144" s="238" t="s">
        <v>133</v>
      </c>
      <c r="AV144" s="14" t="s">
        <v>133</v>
      </c>
      <c r="AW144" s="14" t="s">
        <v>33</v>
      </c>
      <c r="AX144" s="14" t="s">
        <v>72</v>
      </c>
      <c r="AY144" s="238" t="s">
        <v>124</v>
      </c>
    </row>
    <row r="145" spans="1:51" s="14" customFormat="1" ht="12">
      <c r="A145" s="14"/>
      <c r="B145" s="228"/>
      <c r="C145" s="229"/>
      <c r="D145" s="219" t="s">
        <v>137</v>
      </c>
      <c r="E145" s="230" t="s">
        <v>19</v>
      </c>
      <c r="F145" s="231" t="s">
        <v>203</v>
      </c>
      <c r="G145" s="229"/>
      <c r="H145" s="232">
        <v>1.995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38" t="s">
        <v>137</v>
      </c>
      <c r="AU145" s="238" t="s">
        <v>133</v>
      </c>
      <c r="AV145" s="14" t="s">
        <v>133</v>
      </c>
      <c r="AW145" s="14" t="s">
        <v>33</v>
      </c>
      <c r="AX145" s="14" t="s">
        <v>72</v>
      </c>
      <c r="AY145" s="238" t="s">
        <v>124</v>
      </c>
    </row>
    <row r="146" spans="1:51" s="15" customFormat="1" ht="12">
      <c r="A146" s="15"/>
      <c r="B146" s="239"/>
      <c r="C146" s="240"/>
      <c r="D146" s="219" t="s">
        <v>137</v>
      </c>
      <c r="E146" s="241" t="s">
        <v>19</v>
      </c>
      <c r="F146" s="242" t="s">
        <v>141</v>
      </c>
      <c r="G146" s="240"/>
      <c r="H146" s="243">
        <v>169.91500000000002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49" t="s">
        <v>137</v>
      </c>
      <c r="AU146" s="249" t="s">
        <v>133</v>
      </c>
      <c r="AV146" s="15" t="s">
        <v>132</v>
      </c>
      <c r="AW146" s="15" t="s">
        <v>33</v>
      </c>
      <c r="AX146" s="15" t="s">
        <v>77</v>
      </c>
      <c r="AY146" s="249" t="s">
        <v>124</v>
      </c>
    </row>
    <row r="147" spans="1:65" s="2" customFormat="1" ht="24.15" customHeight="1">
      <c r="A147" s="40"/>
      <c r="B147" s="41"/>
      <c r="C147" s="199" t="s">
        <v>204</v>
      </c>
      <c r="D147" s="199" t="s">
        <v>127</v>
      </c>
      <c r="E147" s="200" t="s">
        <v>205</v>
      </c>
      <c r="F147" s="201" t="s">
        <v>206</v>
      </c>
      <c r="G147" s="202" t="s">
        <v>144</v>
      </c>
      <c r="H147" s="203">
        <v>169.915</v>
      </c>
      <c r="I147" s="204"/>
      <c r="J147" s="205">
        <f>ROUND(I147*H147,2)</f>
        <v>0</v>
      </c>
      <c r="K147" s="201" t="s">
        <v>131</v>
      </c>
      <c r="L147" s="46"/>
      <c r="M147" s="206" t="s">
        <v>19</v>
      </c>
      <c r="N147" s="207" t="s">
        <v>44</v>
      </c>
      <c r="O147" s="86"/>
      <c r="P147" s="208">
        <f>O147*H147</f>
        <v>0</v>
      </c>
      <c r="Q147" s="208">
        <v>0.0154</v>
      </c>
      <c r="R147" s="208">
        <f>Q147*H147</f>
        <v>2.616691</v>
      </c>
      <c r="S147" s="208">
        <v>0</v>
      </c>
      <c r="T147" s="20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0" t="s">
        <v>132</v>
      </c>
      <c r="AT147" s="210" t="s">
        <v>127</v>
      </c>
      <c r="AU147" s="210" t="s">
        <v>133</v>
      </c>
      <c r="AY147" s="19" t="s">
        <v>124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19" t="s">
        <v>133</v>
      </c>
      <c r="BK147" s="211">
        <f>ROUND(I147*H147,2)</f>
        <v>0</v>
      </c>
      <c r="BL147" s="19" t="s">
        <v>132</v>
      </c>
      <c r="BM147" s="210" t="s">
        <v>207</v>
      </c>
    </row>
    <row r="148" spans="1:47" s="2" customFormat="1" ht="12">
      <c r="A148" s="40"/>
      <c r="B148" s="41"/>
      <c r="C148" s="42"/>
      <c r="D148" s="212" t="s">
        <v>135</v>
      </c>
      <c r="E148" s="42"/>
      <c r="F148" s="213" t="s">
        <v>208</v>
      </c>
      <c r="G148" s="42"/>
      <c r="H148" s="42"/>
      <c r="I148" s="214"/>
      <c r="J148" s="42"/>
      <c r="K148" s="42"/>
      <c r="L148" s="46"/>
      <c r="M148" s="215"/>
      <c r="N148" s="216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135</v>
      </c>
      <c r="AU148" s="19" t="s">
        <v>133</v>
      </c>
    </row>
    <row r="149" spans="1:65" s="2" customFormat="1" ht="24.15" customHeight="1">
      <c r="A149" s="40"/>
      <c r="B149" s="41"/>
      <c r="C149" s="199" t="s">
        <v>209</v>
      </c>
      <c r="D149" s="199" t="s">
        <v>127</v>
      </c>
      <c r="E149" s="200" t="s">
        <v>210</v>
      </c>
      <c r="F149" s="201" t="s">
        <v>211</v>
      </c>
      <c r="G149" s="202" t="s">
        <v>144</v>
      </c>
      <c r="H149" s="203">
        <v>339.83</v>
      </c>
      <c r="I149" s="204"/>
      <c r="J149" s="205">
        <f>ROUND(I149*H149,2)</f>
        <v>0</v>
      </c>
      <c r="K149" s="201" t="s">
        <v>131</v>
      </c>
      <c r="L149" s="46"/>
      <c r="M149" s="206" t="s">
        <v>19</v>
      </c>
      <c r="N149" s="207" t="s">
        <v>44</v>
      </c>
      <c r="O149" s="86"/>
      <c r="P149" s="208">
        <f>O149*H149</f>
        <v>0</v>
      </c>
      <c r="Q149" s="208">
        <v>0.0079</v>
      </c>
      <c r="R149" s="208">
        <f>Q149*H149</f>
        <v>2.684657</v>
      </c>
      <c r="S149" s="208">
        <v>0</v>
      </c>
      <c r="T149" s="20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0" t="s">
        <v>132</v>
      </c>
      <c r="AT149" s="210" t="s">
        <v>127</v>
      </c>
      <c r="AU149" s="210" t="s">
        <v>133</v>
      </c>
      <c r="AY149" s="19" t="s">
        <v>124</v>
      </c>
      <c r="BE149" s="211">
        <f>IF(N149="základní",J149,0)</f>
        <v>0</v>
      </c>
      <c r="BF149" s="211">
        <f>IF(N149="snížená",J149,0)</f>
        <v>0</v>
      </c>
      <c r="BG149" s="211">
        <f>IF(N149="zákl. přenesená",J149,0)</f>
        <v>0</v>
      </c>
      <c r="BH149" s="211">
        <f>IF(N149="sníž. přenesená",J149,0)</f>
        <v>0</v>
      </c>
      <c r="BI149" s="211">
        <f>IF(N149="nulová",J149,0)</f>
        <v>0</v>
      </c>
      <c r="BJ149" s="19" t="s">
        <v>133</v>
      </c>
      <c r="BK149" s="211">
        <f>ROUND(I149*H149,2)</f>
        <v>0</v>
      </c>
      <c r="BL149" s="19" t="s">
        <v>132</v>
      </c>
      <c r="BM149" s="210" t="s">
        <v>212</v>
      </c>
    </row>
    <row r="150" spans="1:47" s="2" customFormat="1" ht="12">
      <c r="A150" s="40"/>
      <c r="B150" s="41"/>
      <c r="C150" s="42"/>
      <c r="D150" s="212" t="s">
        <v>135</v>
      </c>
      <c r="E150" s="42"/>
      <c r="F150" s="213" t="s">
        <v>213</v>
      </c>
      <c r="G150" s="42"/>
      <c r="H150" s="42"/>
      <c r="I150" s="214"/>
      <c r="J150" s="42"/>
      <c r="K150" s="42"/>
      <c r="L150" s="46"/>
      <c r="M150" s="215"/>
      <c r="N150" s="216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135</v>
      </c>
      <c r="AU150" s="19" t="s">
        <v>133</v>
      </c>
    </row>
    <row r="151" spans="1:51" s="14" customFormat="1" ht="12">
      <c r="A151" s="14"/>
      <c r="B151" s="228"/>
      <c r="C151" s="229"/>
      <c r="D151" s="219" t="s">
        <v>137</v>
      </c>
      <c r="E151" s="230" t="s">
        <v>19</v>
      </c>
      <c r="F151" s="231" t="s">
        <v>214</v>
      </c>
      <c r="G151" s="229"/>
      <c r="H151" s="232">
        <v>339.83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38" t="s">
        <v>137</v>
      </c>
      <c r="AU151" s="238" t="s">
        <v>133</v>
      </c>
      <c r="AV151" s="14" t="s">
        <v>133</v>
      </c>
      <c r="AW151" s="14" t="s">
        <v>33</v>
      </c>
      <c r="AX151" s="14" t="s">
        <v>77</v>
      </c>
      <c r="AY151" s="238" t="s">
        <v>124</v>
      </c>
    </row>
    <row r="152" spans="1:65" s="2" customFormat="1" ht="16.5" customHeight="1">
      <c r="A152" s="40"/>
      <c r="B152" s="41"/>
      <c r="C152" s="199" t="s">
        <v>215</v>
      </c>
      <c r="D152" s="199" t="s">
        <v>127</v>
      </c>
      <c r="E152" s="200" t="s">
        <v>216</v>
      </c>
      <c r="F152" s="201" t="s">
        <v>217</v>
      </c>
      <c r="G152" s="202" t="s">
        <v>144</v>
      </c>
      <c r="H152" s="203">
        <v>468.392</v>
      </c>
      <c r="I152" s="204"/>
      <c r="J152" s="205">
        <f>ROUND(I152*H152,2)</f>
        <v>0</v>
      </c>
      <c r="K152" s="201" t="s">
        <v>131</v>
      </c>
      <c r="L152" s="46"/>
      <c r="M152" s="206" t="s">
        <v>19</v>
      </c>
      <c r="N152" s="207" t="s">
        <v>44</v>
      </c>
      <c r="O152" s="86"/>
      <c r="P152" s="208">
        <f>O152*H152</f>
        <v>0</v>
      </c>
      <c r="Q152" s="208">
        <v>0.00026</v>
      </c>
      <c r="R152" s="208">
        <f>Q152*H152</f>
        <v>0.12178191999999999</v>
      </c>
      <c r="S152" s="208">
        <v>0</v>
      </c>
      <c r="T152" s="20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0" t="s">
        <v>132</v>
      </c>
      <c r="AT152" s="210" t="s">
        <v>127</v>
      </c>
      <c r="AU152" s="210" t="s">
        <v>133</v>
      </c>
      <c r="AY152" s="19" t="s">
        <v>124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19" t="s">
        <v>133</v>
      </c>
      <c r="BK152" s="211">
        <f>ROUND(I152*H152,2)</f>
        <v>0</v>
      </c>
      <c r="BL152" s="19" t="s">
        <v>132</v>
      </c>
      <c r="BM152" s="210" t="s">
        <v>218</v>
      </c>
    </row>
    <row r="153" spans="1:47" s="2" customFormat="1" ht="12">
      <c r="A153" s="40"/>
      <c r="B153" s="41"/>
      <c r="C153" s="42"/>
      <c r="D153" s="212" t="s">
        <v>135</v>
      </c>
      <c r="E153" s="42"/>
      <c r="F153" s="213" t="s">
        <v>219</v>
      </c>
      <c r="G153" s="42"/>
      <c r="H153" s="42"/>
      <c r="I153" s="214"/>
      <c r="J153" s="42"/>
      <c r="K153" s="42"/>
      <c r="L153" s="46"/>
      <c r="M153" s="215"/>
      <c r="N153" s="216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135</v>
      </c>
      <c r="AU153" s="19" t="s">
        <v>133</v>
      </c>
    </row>
    <row r="154" spans="1:51" s="13" customFormat="1" ht="12">
      <c r="A154" s="13"/>
      <c r="B154" s="217"/>
      <c r="C154" s="218"/>
      <c r="D154" s="219" t="s">
        <v>137</v>
      </c>
      <c r="E154" s="220" t="s">
        <v>19</v>
      </c>
      <c r="F154" s="221" t="s">
        <v>220</v>
      </c>
      <c r="G154" s="218"/>
      <c r="H154" s="220" t="s">
        <v>19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7" t="s">
        <v>137</v>
      </c>
      <c r="AU154" s="227" t="s">
        <v>133</v>
      </c>
      <c r="AV154" s="13" t="s">
        <v>77</v>
      </c>
      <c r="AW154" s="13" t="s">
        <v>33</v>
      </c>
      <c r="AX154" s="13" t="s">
        <v>72</v>
      </c>
      <c r="AY154" s="227" t="s">
        <v>124</v>
      </c>
    </row>
    <row r="155" spans="1:51" s="14" customFormat="1" ht="12">
      <c r="A155" s="14"/>
      <c r="B155" s="228"/>
      <c r="C155" s="229"/>
      <c r="D155" s="219" t="s">
        <v>137</v>
      </c>
      <c r="E155" s="230" t="s">
        <v>19</v>
      </c>
      <c r="F155" s="231" t="s">
        <v>194</v>
      </c>
      <c r="G155" s="229"/>
      <c r="H155" s="232">
        <v>183.989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38" t="s">
        <v>137</v>
      </c>
      <c r="AU155" s="238" t="s">
        <v>133</v>
      </c>
      <c r="AV155" s="14" t="s">
        <v>133</v>
      </c>
      <c r="AW155" s="14" t="s">
        <v>33</v>
      </c>
      <c r="AX155" s="14" t="s">
        <v>72</v>
      </c>
      <c r="AY155" s="238" t="s">
        <v>124</v>
      </c>
    </row>
    <row r="156" spans="1:51" s="14" customFormat="1" ht="12">
      <c r="A156" s="14"/>
      <c r="B156" s="228"/>
      <c r="C156" s="229"/>
      <c r="D156" s="219" t="s">
        <v>137</v>
      </c>
      <c r="E156" s="230" t="s">
        <v>19</v>
      </c>
      <c r="F156" s="231" t="s">
        <v>221</v>
      </c>
      <c r="G156" s="229"/>
      <c r="H156" s="232">
        <v>76.661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38" t="s">
        <v>137</v>
      </c>
      <c r="AU156" s="238" t="s">
        <v>133</v>
      </c>
      <c r="AV156" s="14" t="s">
        <v>133</v>
      </c>
      <c r="AW156" s="14" t="s">
        <v>33</v>
      </c>
      <c r="AX156" s="14" t="s">
        <v>72</v>
      </c>
      <c r="AY156" s="238" t="s">
        <v>124</v>
      </c>
    </row>
    <row r="157" spans="1:51" s="14" customFormat="1" ht="12">
      <c r="A157" s="14"/>
      <c r="B157" s="228"/>
      <c r="C157" s="229"/>
      <c r="D157" s="219" t="s">
        <v>137</v>
      </c>
      <c r="E157" s="230" t="s">
        <v>19</v>
      </c>
      <c r="F157" s="231" t="s">
        <v>222</v>
      </c>
      <c r="G157" s="229"/>
      <c r="H157" s="232">
        <v>2.4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38" t="s">
        <v>137</v>
      </c>
      <c r="AU157" s="238" t="s">
        <v>133</v>
      </c>
      <c r="AV157" s="14" t="s">
        <v>133</v>
      </c>
      <c r="AW157" s="14" t="s">
        <v>33</v>
      </c>
      <c r="AX157" s="14" t="s">
        <v>72</v>
      </c>
      <c r="AY157" s="238" t="s">
        <v>124</v>
      </c>
    </row>
    <row r="158" spans="1:51" s="14" customFormat="1" ht="12">
      <c r="A158" s="14"/>
      <c r="B158" s="228"/>
      <c r="C158" s="229"/>
      <c r="D158" s="219" t="s">
        <v>137</v>
      </c>
      <c r="E158" s="230" t="s">
        <v>19</v>
      </c>
      <c r="F158" s="231" t="s">
        <v>195</v>
      </c>
      <c r="G158" s="229"/>
      <c r="H158" s="232">
        <v>-19.8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38" t="s">
        <v>137</v>
      </c>
      <c r="AU158" s="238" t="s">
        <v>133</v>
      </c>
      <c r="AV158" s="14" t="s">
        <v>133</v>
      </c>
      <c r="AW158" s="14" t="s">
        <v>33</v>
      </c>
      <c r="AX158" s="14" t="s">
        <v>72</v>
      </c>
      <c r="AY158" s="238" t="s">
        <v>124</v>
      </c>
    </row>
    <row r="159" spans="1:51" s="14" customFormat="1" ht="12">
      <c r="A159" s="14"/>
      <c r="B159" s="228"/>
      <c r="C159" s="229"/>
      <c r="D159" s="219" t="s">
        <v>137</v>
      </c>
      <c r="E159" s="230" t="s">
        <v>19</v>
      </c>
      <c r="F159" s="231" t="s">
        <v>196</v>
      </c>
      <c r="G159" s="229"/>
      <c r="H159" s="232">
        <v>-4.56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38" t="s">
        <v>137</v>
      </c>
      <c r="AU159" s="238" t="s">
        <v>133</v>
      </c>
      <c r="AV159" s="14" t="s">
        <v>133</v>
      </c>
      <c r="AW159" s="14" t="s">
        <v>33</v>
      </c>
      <c r="AX159" s="14" t="s">
        <v>72</v>
      </c>
      <c r="AY159" s="238" t="s">
        <v>124</v>
      </c>
    </row>
    <row r="160" spans="1:51" s="14" customFormat="1" ht="12">
      <c r="A160" s="14"/>
      <c r="B160" s="228"/>
      <c r="C160" s="229"/>
      <c r="D160" s="219" t="s">
        <v>137</v>
      </c>
      <c r="E160" s="230" t="s">
        <v>19</v>
      </c>
      <c r="F160" s="231" t="s">
        <v>197</v>
      </c>
      <c r="G160" s="229"/>
      <c r="H160" s="232">
        <v>2.643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38" t="s">
        <v>137</v>
      </c>
      <c r="AU160" s="238" t="s">
        <v>133</v>
      </c>
      <c r="AV160" s="14" t="s">
        <v>133</v>
      </c>
      <c r="AW160" s="14" t="s">
        <v>33</v>
      </c>
      <c r="AX160" s="14" t="s">
        <v>72</v>
      </c>
      <c r="AY160" s="238" t="s">
        <v>124</v>
      </c>
    </row>
    <row r="161" spans="1:51" s="14" customFormat="1" ht="12">
      <c r="A161" s="14"/>
      <c r="B161" s="228"/>
      <c r="C161" s="229"/>
      <c r="D161" s="219" t="s">
        <v>137</v>
      </c>
      <c r="E161" s="230" t="s">
        <v>19</v>
      </c>
      <c r="F161" s="231" t="s">
        <v>198</v>
      </c>
      <c r="G161" s="229"/>
      <c r="H161" s="232">
        <v>2.15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38" t="s">
        <v>137</v>
      </c>
      <c r="AU161" s="238" t="s">
        <v>133</v>
      </c>
      <c r="AV161" s="14" t="s">
        <v>133</v>
      </c>
      <c r="AW161" s="14" t="s">
        <v>33</v>
      </c>
      <c r="AX161" s="14" t="s">
        <v>72</v>
      </c>
      <c r="AY161" s="238" t="s">
        <v>124</v>
      </c>
    </row>
    <row r="162" spans="1:51" s="14" customFormat="1" ht="12">
      <c r="A162" s="14"/>
      <c r="B162" s="228"/>
      <c r="C162" s="229"/>
      <c r="D162" s="219" t="s">
        <v>137</v>
      </c>
      <c r="E162" s="230" t="s">
        <v>19</v>
      </c>
      <c r="F162" s="231" t="s">
        <v>199</v>
      </c>
      <c r="G162" s="229"/>
      <c r="H162" s="232">
        <v>1.36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38" t="s">
        <v>137</v>
      </c>
      <c r="AU162" s="238" t="s">
        <v>133</v>
      </c>
      <c r="AV162" s="14" t="s">
        <v>133</v>
      </c>
      <c r="AW162" s="14" t="s">
        <v>33</v>
      </c>
      <c r="AX162" s="14" t="s">
        <v>72</v>
      </c>
      <c r="AY162" s="238" t="s">
        <v>124</v>
      </c>
    </row>
    <row r="163" spans="1:51" s="14" customFormat="1" ht="12">
      <c r="A163" s="14"/>
      <c r="B163" s="228"/>
      <c r="C163" s="229"/>
      <c r="D163" s="219" t="s">
        <v>137</v>
      </c>
      <c r="E163" s="230" t="s">
        <v>19</v>
      </c>
      <c r="F163" s="231" t="s">
        <v>223</v>
      </c>
      <c r="G163" s="229"/>
      <c r="H163" s="232">
        <v>-16.2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38" t="s">
        <v>137</v>
      </c>
      <c r="AU163" s="238" t="s">
        <v>133</v>
      </c>
      <c r="AV163" s="14" t="s">
        <v>133</v>
      </c>
      <c r="AW163" s="14" t="s">
        <v>33</v>
      </c>
      <c r="AX163" s="14" t="s">
        <v>72</v>
      </c>
      <c r="AY163" s="238" t="s">
        <v>124</v>
      </c>
    </row>
    <row r="164" spans="1:51" s="14" customFormat="1" ht="12">
      <c r="A164" s="14"/>
      <c r="B164" s="228"/>
      <c r="C164" s="229"/>
      <c r="D164" s="219" t="s">
        <v>137</v>
      </c>
      <c r="E164" s="230" t="s">
        <v>19</v>
      </c>
      <c r="F164" s="231" t="s">
        <v>224</v>
      </c>
      <c r="G164" s="229"/>
      <c r="H164" s="232">
        <v>-6.4</v>
      </c>
      <c r="I164" s="233"/>
      <c r="J164" s="229"/>
      <c r="K164" s="229"/>
      <c r="L164" s="234"/>
      <c r="M164" s="235"/>
      <c r="N164" s="236"/>
      <c r="O164" s="236"/>
      <c r="P164" s="236"/>
      <c r="Q164" s="236"/>
      <c r="R164" s="236"/>
      <c r="S164" s="236"/>
      <c r="T164" s="23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38" t="s">
        <v>137</v>
      </c>
      <c r="AU164" s="238" t="s">
        <v>133</v>
      </c>
      <c r="AV164" s="14" t="s">
        <v>133</v>
      </c>
      <c r="AW164" s="14" t="s">
        <v>33</v>
      </c>
      <c r="AX164" s="14" t="s">
        <v>72</v>
      </c>
      <c r="AY164" s="238" t="s">
        <v>124</v>
      </c>
    </row>
    <row r="165" spans="1:51" s="14" customFormat="1" ht="12">
      <c r="A165" s="14"/>
      <c r="B165" s="228"/>
      <c r="C165" s="229"/>
      <c r="D165" s="219" t="s">
        <v>137</v>
      </c>
      <c r="E165" s="230" t="s">
        <v>19</v>
      </c>
      <c r="F165" s="231" t="s">
        <v>150</v>
      </c>
      <c r="G165" s="229"/>
      <c r="H165" s="232">
        <v>-0.72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38" t="s">
        <v>137</v>
      </c>
      <c r="AU165" s="238" t="s">
        <v>133</v>
      </c>
      <c r="AV165" s="14" t="s">
        <v>133</v>
      </c>
      <c r="AW165" s="14" t="s">
        <v>33</v>
      </c>
      <c r="AX165" s="14" t="s">
        <v>72</v>
      </c>
      <c r="AY165" s="238" t="s">
        <v>124</v>
      </c>
    </row>
    <row r="166" spans="1:51" s="14" customFormat="1" ht="12">
      <c r="A166" s="14"/>
      <c r="B166" s="228"/>
      <c r="C166" s="229"/>
      <c r="D166" s="219" t="s">
        <v>137</v>
      </c>
      <c r="E166" s="230" t="s">
        <v>19</v>
      </c>
      <c r="F166" s="231" t="s">
        <v>201</v>
      </c>
      <c r="G166" s="229"/>
      <c r="H166" s="232">
        <v>7.425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38" t="s">
        <v>137</v>
      </c>
      <c r="AU166" s="238" t="s">
        <v>133</v>
      </c>
      <c r="AV166" s="14" t="s">
        <v>133</v>
      </c>
      <c r="AW166" s="14" t="s">
        <v>33</v>
      </c>
      <c r="AX166" s="14" t="s">
        <v>72</v>
      </c>
      <c r="AY166" s="238" t="s">
        <v>124</v>
      </c>
    </row>
    <row r="167" spans="1:51" s="14" customFormat="1" ht="12">
      <c r="A167" s="14"/>
      <c r="B167" s="228"/>
      <c r="C167" s="229"/>
      <c r="D167" s="219" t="s">
        <v>137</v>
      </c>
      <c r="E167" s="230" t="s">
        <v>19</v>
      </c>
      <c r="F167" s="231" t="s">
        <v>202</v>
      </c>
      <c r="G167" s="229"/>
      <c r="H167" s="232">
        <v>3.713</v>
      </c>
      <c r="I167" s="233"/>
      <c r="J167" s="229"/>
      <c r="K167" s="229"/>
      <c r="L167" s="234"/>
      <c r="M167" s="235"/>
      <c r="N167" s="236"/>
      <c r="O167" s="236"/>
      <c r="P167" s="236"/>
      <c r="Q167" s="236"/>
      <c r="R167" s="236"/>
      <c r="S167" s="236"/>
      <c r="T167" s="23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38" t="s">
        <v>137</v>
      </c>
      <c r="AU167" s="238" t="s">
        <v>133</v>
      </c>
      <c r="AV167" s="14" t="s">
        <v>133</v>
      </c>
      <c r="AW167" s="14" t="s">
        <v>33</v>
      </c>
      <c r="AX167" s="14" t="s">
        <v>72</v>
      </c>
      <c r="AY167" s="238" t="s">
        <v>124</v>
      </c>
    </row>
    <row r="168" spans="1:51" s="14" customFormat="1" ht="12">
      <c r="A168" s="14"/>
      <c r="B168" s="228"/>
      <c r="C168" s="229"/>
      <c r="D168" s="219" t="s">
        <v>137</v>
      </c>
      <c r="E168" s="230" t="s">
        <v>19</v>
      </c>
      <c r="F168" s="231" t="s">
        <v>203</v>
      </c>
      <c r="G168" s="229"/>
      <c r="H168" s="232">
        <v>1.995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38" t="s">
        <v>137</v>
      </c>
      <c r="AU168" s="238" t="s">
        <v>133</v>
      </c>
      <c r="AV168" s="14" t="s">
        <v>133</v>
      </c>
      <c r="AW168" s="14" t="s">
        <v>33</v>
      </c>
      <c r="AX168" s="14" t="s">
        <v>72</v>
      </c>
      <c r="AY168" s="238" t="s">
        <v>124</v>
      </c>
    </row>
    <row r="169" spans="1:51" s="14" customFormat="1" ht="12">
      <c r="A169" s="14"/>
      <c r="B169" s="228"/>
      <c r="C169" s="229"/>
      <c r="D169" s="219" t="s">
        <v>137</v>
      </c>
      <c r="E169" s="230" t="s">
        <v>19</v>
      </c>
      <c r="F169" s="231" t="s">
        <v>225</v>
      </c>
      <c r="G169" s="229"/>
      <c r="H169" s="232">
        <v>13.2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38" t="s">
        <v>137</v>
      </c>
      <c r="AU169" s="238" t="s">
        <v>133</v>
      </c>
      <c r="AV169" s="14" t="s">
        <v>133</v>
      </c>
      <c r="AW169" s="14" t="s">
        <v>33</v>
      </c>
      <c r="AX169" s="14" t="s">
        <v>72</v>
      </c>
      <c r="AY169" s="238" t="s">
        <v>124</v>
      </c>
    </row>
    <row r="170" spans="1:51" s="16" customFormat="1" ht="12">
      <c r="A170" s="16"/>
      <c r="B170" s="250"/>
      <c r="C170" s="251"/>
      <c r="D170" s="219" t="s">
        <v>137</v>
      </c>
      <c r="E170" s="252" t="s">
        <v>19</v>
      </c>
      <c r="F170" s="253" t="s">
        <v>226</v>
      </c>
      <c r="G170" s="251"/>
      <c r="H170" s="254">
        <v>247.85599999999997</v>
      </c>
      <c r="I170" s="255"/>
      <c r="J170" s="251"/>
      <c r="K170" s="251"/>
      <c r="L170" s="256"/>
      <c r="M170" s="257"/>
      <c r="N170" s="258"/>
      <c r="O170" s="258"/>
      <c r="P170" s="258"/>
      <c r="Q170" s="258"/>
      <c r="R170" s="258"/>
      <c r="S170" s="258"/>
      <c r="T170" s="259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T170" s="260" t="s">
        <v>137</v>
      </c>
      <c r="AU170" s="260" t="s">
        <v>133</v>
      </c>
      <c r="AV170" s="16" t="s">
        <v>125</v>
      </c>
      <c r="AW170" s="16" t="s">
        <v>33</v>
      </c>
      <c r="AX170" s="16" t="s">
        <v>72</v>
      </c>
      <c r="AY170" s="260" t="s">
        <v>124</v>
      </c>
    </row>
    <row r="171" spans="1:51" s="13" customFormat="1" ht="12">
      <c r="A171" s="13"/>
      <c r="B171" s="217"/>
      <c r="C171" s="218"/>
      <c r="D171" s="219" t="s">
        <v>137</v>
      </c>
      <c r="E171" s="220" t="s">
        <v>19</v>
      </c>
      <c r="F171" s="221" t="s">
        <v>227</v>
      </c>
      <c r="G171" s="218"/>
      <c r="H171" s="220" t="s">
        <v>19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7" t="s">
        <v>137</v>
      </c>
      <c r="AU171" s="227" t="s">
        <v>133</v>
      </c>
      <c r="AV171" s="13" t="s">
        <v>77</v>
      </c>
      <c r="AW171" s="13" t="s">
        <v>33</v>
      </c>
      <c r="AX171" s="13" t="s">
        <v>72</v>
      </c>
      <c r="AY171" s="227" t="s">
        <v>124</v>
      </c>
    </row>
    <row r="172" spans="1:51" s="14" customFormat="1" ht="12">
      <c r="A172" s="14"/>
      <c r="B172" s="228"/>
      <c r="C172" s="229"/>
      <c r="D172" s="219" t="s">
        <v>137</v>
      </c>
      <c r="E172" s="230" t="s">
        <v>19</v>
      </c>
      <c r="F172" s="231" t="s">
        <v>228</v>
      </c>
      <c r="G172" s="229"/>
      <c r="H172" s="232">
        <v>220.536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38" t="s">
        <v>137</v>
      </c>
      <c r="AU172" s="238" t="s">
        <v>133</v>
      </c>
      <c r="AV172" s="14" t="s">
        <v>133</v>
      </c>
      <c r="AW172" s="14" t="s">
        <v>33</v>
      </c>
      <c r="AX172" s="14" t="s">
        <v>72</v>
      </c>
      <c r="AY172" s="238" t="s">
        <v>124</v>
      </c>
    </row>
    <row r="173" spans="1:51" s="15" customFormat="1" ht="12">
      <c r="A173" s="15"/>
      <c r="B173" s="239"/>
      <c r="C173" s="240"/>
      <c r="D173" s="219" t="s">
        <v>137</v>
      </c>
      <c r="E173" s="241" t="s">
        <v>19</v>
      </c>
      <c r="F173" s="242" t="s">
        <v>141</v>
      </c>
      <c r="G173" s="240"/>
      <c r="H173" s="243">
        <v>468.39199999999994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49" t="s">
        <v>137</v>
      </c>
      <c r="AU173" s="249" t="s">
        <v>133</v>
      </c>
      <c r="AV173" s="15" t="s">
        <v>132</v>
      </c>
      <c r="AW173" s="15" t="s">
        <v>33</v>
      </c>
      <c r="AX173" s="15" t="s">
        <v>77</v>
      </c>
      <c r="AY173" s="249" t="s">
        <v>124</v>
      </c>
    </row>
    <row r="174" spans="1:65" s="2" customFormat="1" ht="24.15" customHeight="1">
      <c r="A174" s="40"/>
      <c r="B174" s="41"/>
      <c r="C174" s="199" t="s">
        <v>229</v>
      </c>
      <c r="D174" s="199" t="s">
        <v>127</v>
      </c>
      <c r="E174" s="200" t="s">
        <v>230</v>
      </c>
      <c r="F174" s="201" t="s">
        <v>231</v>
      </c>
      <c r="G174" s="202" t="s">
        <v>144</v>
      </c>
      <c r="H174" s="203">
        <v>247.856</v>
      </c>
      <c r="I174" s="204"/>
      <c r="J174" s="205">
        <f>ROUND(I174*H174,2)</f>
        <v>0</v>
      </c>
      <c r="K174" s="201" t="s">
        <v>131</v>
      </c>
      <c r="L174" s="46"/>
      <c r="M174" s="206" t="s">
        <v>19</v>
      </c>
      <c r="N174" s="207" t="s">
        <v>44</v>
      </c>
      <c r="O174" s="86"/>
      <c r="P174" s="208">
        <f>O174*H174</f>
        <v>0</v>
      </c>
      <c r="Q174" s="208">
        <v>0.00438</v>
      </c>
      <c r="R174" s="208">
        <f>Q174*H174</f>
        <v>1.0856092800000001</v>
      </c>
      <c r="S174" s="208">
        <v>0</v>
      </c>
      <c r="T174" s="209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0" t="s">
        <v>132</v>
      </c>
      <c r="AT174" s="210" t="s">
        <v>127</v>
      </c>
      <c r="AU174" s="210" t="s">
        <v>133</v>
      </c>
      <c r="AY174" s="19" t="s">
        <v>124</v>
      </c>
      <c r="BE174" s="211">
        <f>IF(N174="základní",J174,0)</f>
        <v>0</v>
      </c>
      <c r="BF174" s="211">
        <f>IF(N174="snížená",J174,0)</f>
        <v>0</v>
      </c>
      <c r="BG174" s="211">
        <f>IF(N174="zákl. přenesená",J174,0)</f>
        <v>0</v>
      </c>
      <c r="BH174" s="211">
        <f>IF(N174="sníž. přenesená",J174,0)</f>
        <v>0</v>
      </c>
      <c r="BI174" s="211">
        <f>IF(N174="nulová",J174,0)</f>
        <v>0</v>
      </c>
      <c r="BJ174" s="19" t="s">
        <v>133</v>
      </c>
      <c r="BK174" s="211">
        <f>ROUND(I174*H174,2)</f>
        <v>0</v>
      </c>
      <c r="BL174" s="19" t="s">
        <v>132</v>
      </c>
      <c r="BM174" s="210" t="s">
        <v>232</v>
      </c>
    </row>
    <row r="175" spans="1:47" s="2" customFormat="1" ht="12">
      <c r="A175" s="40"/>
      <c r="B175" s="41"/>
      <c r="C175" s="42"/>
      <c r="D175" s="212" t="s">
        <v>135</v>
      </c>
      <c r="E175" s="42"/>
      <c r="F175" s="213" t="s">
        <v>233</v>
      </c>
      <c r="G175" s="42"/>
      <c r="H175" s="42"/>
      <c r="I175" s="214"/>
      <c r="J175" s="42"/>
      <c r="K175" s="42"/>
      <c r="L175" s="46"/>
      <c r="M175" s="215"/>
      <c r="N175" s="216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135</v>
      </c>
      <c r="AU175" s="19" t="s">
        <v>133</v>
      </c>
    </row>
    <row r="176" spans="1:65" s="2" customFormat="1" ht="24.15" customHeight="1">
      <c r="A176" s="40"/>
      <c r="B176" s="41"/>
      <c r="C176" s="199" t="s">
        <v>234</v>
      </c>
      <c r="D176" s="199" t="s">
        <v>127</v>
      </c>
      <c r="E176" s="200" t="s">
        <v>235</v>
      </c>
      <c r="F176" s="201" t="s">
        <v>236</v>
      </c>
      <c r="G176" s="202" t="s">
        <v>164</v>
      </c>
      <c r="H176" s="203">
        <v>57.4</v>
      </c>
      <c r="I176" s="204"/>
      <c r="J176" s="205">
        <f>ROUND(I176*H176,2)</f>
        <v>0</v>
      </c>
      <c r="K176" s="201" t="s">
        <v>131</v>
      </c>
      <c r="L176" s="46"/>
      <c r="M176" s="206" t="s">
        <v>19</v>
      </c>
      <c r="N176" s="207" t="s">
        <v>44</v>
      </c>
      <c r="O176" s="86"/>
      <c r="P176" s="208">
        <f>O176*H176</f>
        <v>0</v>
      </c>
      <c r="Q176" s="208">
        <v>0</v>
      </c>
      <c r="R176" s="208">
        <f>Q176*H176</f>
        <v>0</v>
      </c>
      <c r="S176" s="208">
        <v>0</v>
      </c>
      <c r="T176" s="20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0" t="s">
        <v>132</v>
      </c>
      <c r="AT176" s="210" t="s">
        <v>127</v>
      </c>
      <c r="AU176" s="210" t="s">
        <v>133</v>
      </c>
      <c r="AY176" s="19" t="s">
        <v>124</v>
      </c>
      <c r="BE176" s="211">
        <f>IF(N176="základní",J176,0)</f>
        <v>0</v>
      </c>
      <c r="BF176" s="211">
        <f>IF(N176="snížená",J176,0)</f>
        <v>0</v>
      </c>
      <c r="BG176" s="211">
        <f>IF(N176="zákl. přenesená",J176,0)</f>
        <v>0</v>
      </c>
      <c r="BH176" s="211">
        <f>IF(N176="sníž. přenesená",J176,0)</f>
        <v>0</v>
      </c>
      <c r="BI176" s="211">
        <f>IF(N176="nulová",J176,0)</f>
        <v>0</v>
      </c>
      <c r="BJ176" s="19" t="s">
        <v>133</v>
      </c>
      <c r="BK176" s="211">
        <f>ROUND(I176*H176,2)</f>
        <v>0</v>
      </c>
      <c r="BL176" s="19" t="s">
        <v>132</v>
      </c>
      <c r="BM176" s="210" t="s">
        <v>237</v>
      </c>
    </row>
    <row r="177" spans="1:47" s="2" customFormat="1" ht="12">
      <c r="A177" s="40"/>
      <c r="B177" s="41"/>
      <c r="C177" s="42"/>
      <c r="D177" s="212" t="s">
        <v>135</v>
      </c>
      <c r="E177" s="42"/>
      <c r="F177" s="213" t="s">
        <v>238</v>
      </c>
      <c r="G177" s="42"/>
      <c r="H177" s="42"/>
      <c r="I177" s="214"/>
      <c r="J177" s="42"/>
      <c r="K177" s="42"/>
      <c r="L177" s="46"/>
      <c r="M177" s="215"/>
      <c r="N177" s="216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135</v>
      </c>
      <c r="AU177" s="19" t="s">
        <v>133</v>
      </c>
    </row>
    <row r="178" spans="1:51" s="14" customFormat="1" ht="12">
      <c r="A178" s="14"/>
      <c r="B178" s="228"/>
      <c r="C178" s="229"/>
      <c r="D178" s="219" t="s">
        <v>137</v>
      </c>
      <c r="E178" s="230" t="s">
        <v>19</v>
      </c>
      <c r="F178" s="231" t="s">
        <v>239</v>
      </c>
      <c r="G178" s="229"/>
      <c r="H178" s="232">
        <v>57.4</v>
      </c>
      <c r="I178" s="233"/>
      <c r="J178" s="229"/>
      <c r="K178" s="229"/>
      <c r="L178" s="234"/>
      <c r="M178" s="235"/>
      <c r="N178" s="236"/>
      <c r="O178" s="236"/>
      <c r="P178" s="236"/>
      <c r="Q178" s="236"/>
      <c r="R178" s="236"/>
      <c r="S178" s="236"/>
      <c r="T178" s="23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38" t="s">
        <v>137</v>
      </c>
      <c r="AU178" s="238" t="s">
        <v>133</v>
      </c>
      <c r="AV178" s="14" t="s">
        <v>133</v>
      </c>
      <c r="AW178" s="14" t="s">
        <v>33</v>
      </c>
      <c r="AX178" s="14" t="s">
        <v>77</v>
      </c>
      <c r="AY178" s="238" t="s">
        <v>124</v>
      </c>
    </row>
    <row r="179" spans="1:65" s="2" customFormat="1" ht="16.5" customHeight="1">
      <c r="A179" s="40"/>
      <c r="B179" s="41"/>
      <c r="C179" s="261" t="s">
        <v>8</v>
      </c>
      <c r="D179" s="261" t="s">
        <v>240</v>
      </c>
      <c r="E179" s="262" t="s">
        <v>241</v>
      </c>
      <c r="F179" s="263" t="s">
        <v>242</v>
      </c>
      <c r="G179" s="264" t="s">
        <v>164</v>
      </c>
      <c r="H179" s="265">
        <v>66.01</v>
      </c>
      <c r="I179" s="266"/>
      <c r="J179" s="267">
        <f>ROUND(I179*H179,2)</f>
        <v>0</v>
      </c>
      <c r="K179" s="263" t="s">
        <v>131</v>
      </c>
      <c r="L179" s="268"/>
      <c r="M179" s="269" t="s">
        <v>19</v>
      </c>
      <c r="N179" s="270" t="s">
        <v>44</v>
      </c>
      <c r="O179" s="86"/>
      <c r="P179" s="208">
        <f>O179*H179</f>
        <v>0</v>
      </c>
      <c r="Q179" s="208">
        <v>3E-05</v>
      </c>
      <c r="R179" s="208">
        <f>Q179*H179</f>
        <v>0.0019803000000000004</v>
      </c>
      <c r="S179" s="208">
        <v>0</v>
      </c>
      <c r="T179" s="20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0" t="s">
        <v>182</v>
      </c>
      <c r="AT179" s="210" t="s">
        <v>240</v>
      </c>
      <c r="AU179" s="210" t="s">
        <v>133</v>
      </c>
      <c r="AY179" s="19" t="s">
        <v>124</v>
      </c>
      <c r="BE179" s="211">
        <f>IF(N179="základní",J179,0)</f>
        <v>0</v>
      </c>
      <c r="BF179" s="211">
        <f>IF(N179="snížená",J179,0)</f>
        <v>0</v>
      </c>
      <c r="BG179" s="211">
        <f>IF(N179="zákl. přenesená",J179,0)</f>
        <v>0</v>
      </c>
      <c r="BH179" s="211">
        <f>IF(N179="sníž. přenesená",J179,0)</f>
        <v>0</v>
      </c>
      <c r="BI179" s="211">
        <f>IF(N179="nulová",J179,0)</f>
        <v>0</v>
      </c>
      <c r="BJ179" s="19" t="s">
        <v>133</v>
      </c>
      <c r="BK179" s="211">
        <f>ROUND(I179*H179,2)</f>
        <v>0</v>
      </c>
      <c r="BL179" s="19" t="s">
        <v>132</v>
      </c>
      <c r="BM179" s="210" t="s">
        <v>243</v>
      </c>
    </row>
    <row r="180" spans="1:51" s="14" customFormat="1" ht="12">
      <c r="A180" s="14"/>
      <c r="B180" s="228"/>
      <c r="C180" s="229"/>
      <c r="D180" s="219" t="s">
        <v>137</v>
      </c>
      <c r="E180" s="229"/>
      <c r="F180" s="231" t="s">
        <v>244</v>
      </c>
      <c r="G180" s="229"/>
      <c r="H180" s="232">
        <v>66.01</v>
      </c>
      <c r="I180" s="233"/>
      <c r="J180" s="229"/>
      <c r="K180" s="229"/>
      <c r="L180" s="234"/>
      <c r="M180" s="235"/>
      <c r="N180" s="236"/>
      <c r="O180" s="236"/>
      <c r="P180" s="236"/>
      <c r="Q180" s="236"/>
      <c r="R180" s="236"/>
      <c r="S180" s="236"/>
      <c r="T180" s="23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38" t="s">
        <v>137</v>
      </c>
      <c r="AU180" s="238" t="s">
        <v>133</v>
      </c>
      <c r="AV180" s="14" t="s">
        <v>133</v>
      </c>
      <c r="AW180" s="14" t="s">
        <v>4</v>
      </c>
      <c r="AX180" s="14" t="s">
        <v>77</v>
      </c>
      <c r="AY180" s="238" t="s">
        <v>124</v>
      </c>
    </row>
    <row r="181" spans="1:65" s="2" customFormat="1" ht="16.5" customHeight="1">
      <c r="A181" s="40"/>
      <c r="B181" s="41"/>
      <c r="C181" s="199" t="s">
        <v>245</v>
      </c>
      <c r="D181" s="199" t="s">
        <v>127</v>
      </c>
      <c r="E181" s="200" t="s">
        <v>246</v>
      </c>
      <c r="F181" s="201" t="s">
        <v>247</v>
      </c>
      <c r="G181" s="202" t="s">
        <v>144</v>
      </c>
      <c r="H181" s="203">
        <v>220.536</v>
      </c>
      <c r="I181" s="204"/>
      <c r="J181" s="205">
        <f>ROUND(I181*H181,2)</f>
        <v>0</v>
      </c>
      <c r="K181" s="201" t="s">
        <v>131</v>
      </c>
      <c r="L181" s="46"/>
      <c r="M181" s="206" t="s">
        <v>19</v>
      </c>
      <c r="N181" s="207" t="s">
        <v>44</v>
      </c>
      <c r="O181" s="86"/>
      <c r="P181" s="208">
        <f>O181*H181</f>
        <v>0</v>
      </c>
      <c r="Q181" s="208">
        <v>0.003</v>
      </c>
      <c r="R181" s="208">
        <f>Q181*H181</f>
        <v>0.661608</v>
      </c>
      <c r="S181" s="208">
        <v>0</v>
      </c>
      <c r="T181" s="20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0" t="s">
        <v>132</v>
      </c>
      <c r="AT181" s="210" t="s">
        <v>127</v>
      </c>
      <c r="AU181" s="210" t="s">
        <v>133</v>
      </c>
      <c r="AY181" s="19" t="s">
        <v>124</v>
      </c>
      <c r="BE181" s="211">
        <f>IF(N181="základní",J181,0)</f>
        <v>0</v>
      </c>
      <c r="BF181" s="211">
        <f>IF(N181="snížená",J181,0)</f>
        <v>0</v>
      </c>
      <c r="BG181" s="211">
        <f>IF(N181="zákl. přenesená",J181,0)</f>
        <v>0</v>
      </c>
      <c r="BH181" s="211">
        <f>IF(N181="sníž. přenesená",J181,0)</f>
        <v>0</v>
      </c>
      <c r="BI181" s="211">
        <f>IF(N181="nulová",J181,0)</f>
        <v>0</v>
      </c>
      <c r="BJ181" s="19" t="s">
        <v>133</v>
      </c>
      <c r="BK181" s="211">
        <f>ROUND(I181*H181,2)</f>
        <v>0</v>
      </c>
      <c r="BL181" s="19" t="s">
        <v>132</v>
      </c>
      <c r="BM181" s="210" t="s">
        <v>248</v>
      </c>
    </row>
    <row r="182" spans="1:47" s="2" customFormat="1" ht="12">
      <c r="A182" s="40"/>
      <c r="B182" s="41"/>
      <c r="C182" s="42"/>
      <c r="D182" s="212" t="s">
        <v>135</v>
      </c>
      <c r="E182" s="42"/>
      <c r="F182" s="213" t="s">
        <v>249</v>
      </c>
      <c r="G182" s="42"/>
      <c r="H182" s="42"/>
      <c r="I182" s="214"/>
      <c r="J182" s="42"/>
      <c r="K182" s="42"/>
      <c r="L182" s="46"/>
      <c r="M182" s="215"/>
      <c r="N182" s="216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135</v>
      </c>
      <c r="AU182" s="19" t="s">
        <v>133</v>
      </c>
    </row>
    <row r="183" spans="1:65" s="2" customFormat="1" ht="21.75" customHeight="1">
      <c r="A183" s="40"/>
      <c r="B183" s="41"/>
      <c r="C183" s="199" t="s">
        <v>250</v>
      </c>
      <c r="D183" s="199" t="s">
        <v>127</v>
      </c>
      <c r="E183" s="200" t="s">
        <v>251</v>
      </c>
      <c r="F183" s="201" t="s">
        <v>252</v>
      </c>
      <c r="G183" s="202" t="s">
        <v>158</v>
      </c>
      <c r="H183" s="203">
        <v>1</v>
      </c>
      <c r="I183" s="204"/>
      <c r="J183" s="205">
        <f>ROUND(I183*H183,2)</f>
        <v>0</v>
      </c>
      <c r="K183" s="201" t="s">
        <v>131</v>
      </c>
      <c r="L183" s="46"/>
      <c r="M183" s="206" t="s">
        <v>19</v>
      </c>
      <c r="N183" s="207" t="s">
        <v>44</v>
      </c>
      <c r="O183" s="86"/>
      <c r="P183" s="208">
        <f>O183*H183</f>
        <v>0</v>
      </c>
      <c r="Q183" s="208">
        <v>0.1575</v>
      </c>
      <c r="R183" s="208">
        <f>Q183*H183</f>
        <v>0.1575</v>
      </c>
      <c r="S183" s="208">
        <v>0</v>
      </c>
      <c r="T183" s="20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0" t="s">
        <v>132</v>
      </c>
      <c r="AT183" s="210" t="s">
        <v>127</v>
      </c>
      <c r="AU183" s="210" t="s">
        <v>133</v>
      </c>
      <c r="AY183" s="19" t="s">
        <v>124</v>
      </c>
      <c r="BE183" s="211">
        <f>IF(N183="základní",J183,0)</f>
        <v>0</v>
      </c>
      <c r="BF183" s="211">
        <f>IF(N183="snížená",J183,0)</f>
        <v>0</v>
      </c>
      <c r="BG183" s="211">
        <f>IF(N183="zákl. přenesená",J183,0)</f>
        <v>0</v>
      </c>
      <c r="BH183" s="211">
        <f>IF(N183="sníž. přenesená",J183,0)</f>
        <v>0</v>
      </c>
      <c r="BI183" s="211">
        <f>IF(N183="nulová",J183,0)</f>
        <v>0</v>
      </c>
      <c r="BJ183" s="19" t="s">
        <v>133</v>
      </c>
      <c r="BK183" s="211">
        <f>ROUND(I183*H183,2)</f>
        <v>0</v>
      </c>
      <c r="BL183" s="19" t="s">
        <v>132</v>
      </c>
      <c r="BM183" s="210" t="s">
        <v>253</v>
      </c>
    </row>
    <row r="184" spans="1:47" s="2" customFormat="1" ht="12">
      <c r="A184" s="40"/>
      <c r="B184" s="41"/>
      <c r="C184" s="42"/>
      <c r="D184" s="212" t="s">
        <v>135</v>
      </c>
      <c r="E184" s="42"/>
      <c r="F184" s="213" t="s">
        <v>254</v>
      </c>
      <c r="G184" s="42"/>
      <c r="H184" s="42"/>
      <c r="I184" s="214"/>
      <c r="J184" s="42"/>
      <c r="K184" s="42"/>
      <c r="L184" s="46"/>
      <c r="M184" s="215"/>
      <c r="N184" s="216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135</v>
      </c>
      <c r="AU184" s="19" t="s">
        <v>133</v>
      </c>
    </row>
    <row r="185" spans="1:51" s="13" customFormat="1" ht="12">
      <c r="A185" s="13"/>
      <c r="B185" s="217"/>
      <c r="C185" s="218"/>
      <c r="D185" s="219" t="s">
        <v>137</v>
      </c>
      <c r="E185" s="220" t="s">
        <v>19</v>
      </c>
      <c r="F185" s="221" t="s">
        <v>255</v>
      </c>
      <c r="G185" s="218"/>
      <c r="H185" s="220" t="s">
        <v>19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7" t="s">
        <v>137</v>
      </c>
      <c r="AU185" s="227" t="s">
        <v>133</v>
      </c>
      <c r="AV185" s="13" t="s">
        <v>77</v>
      </c>
      <c r="AW185" s="13" t="s">
        <v>33</v>
      </c>
      <c r="AX185" s="13" t="s">
        <v>72</v>
      </c>
      <c r="AY185" s="227" t="s">
        <v>124</v>
      </c>
    </row>
    <row r="186" spans="1:51" s="14" customFormat="1" ht="12">
      <c r="A186" s="14"/>
      <c r="B186" s="228"/>
      <c r="C186" s="229"/>
      <c r="D186" s="219" t="s">
        <v>137</v>
      </c>
      <c r="E186" s="230" t="s">
        <v>19</v>
      </c>
      <c r="F186" s="231" t="s">
        <v>77</v>
      </c>
      <c r="G186" s="229"/>
      <c r="H186" s="232">
        <v>1</v>
      </c>
      <c r="I186" s="233"/>
      <c r="J186" s="229"/>
      <c r="K186" s="229"/>
      <c r="L186" s="234"/>
      <c r="M186" s="235"/>
      <c r="N186" s="236"/>
      <c r="O186" s="236"/>
      <c r="P186" s="236"/>
      <c r="Q186" s="236"/>
      <c r="R186" s="236"/>
      <c r="S186" s="236"/>
      <c r="T186" s="23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38" t="s">
        <v>137</v>
      </c>
      <c r="AU186" s="238" t="s">
        <v>133</v>
      </c>
      <c r="AV186" s="14" t="s">
        <v>133</v>
      </c>
      <c r="AW186" s="14" t="s">
        <v>33</v>
      </c>
      <c r="AX186" s="14" t="s">
        <v>77</v>
      </c>
      <c r="AY186" s="238" t="s">
        <v>124</v>
      </c>
    </row>
    <row r="187" spans="1:65" s="2" customFormat="1" ht="16.5" customHeight="1">
      <c r="A187" s="40"/>
      <c r="B187" s="41"/>
      <c r="C187" s="199" t="s">
        <v>256</v>
      </c>
      <c r="D187" s="199" t="s">
        <v>127</v>
      </c>
      <c r="E187" s="200" t="s">
        <v>257</v>
      </c>
      <c r="F187" s="201" t="s">
        <v>258</v>
      </c>
      <c r="G187" s="202" t="s">
        <v>164</v>
      </c>
      <c r="H187" s="203">
        <v>4.8</v>
      </c>
      <c r="I187" s="204"/>
      <c r="J187" s="205">
        <f>ROUND(I187*H187,2)</f>
        <v>0</v>
      </c>
      <c r="K187" s="201" t="s">
        <v>131</v>
      </c>
      <c r="L187" s="46"/>
      <c r="M187" s="206" t="s">
        <v>19</v>
      </c>
      <c r="N187" s="207" t="s">
        <v>44</v>
      </c>
      <c r="O187" s="86"/>
      <c r="P187" s="208">
        <f>O187*H187</f>
        <v>0</v>
      </c>
      <c r="Q187" s="208">
        <v>0.0015</v>
      </c>
      <c r="R187" s="208">
        <f>Q187*H187</f>
        <v>0.0072</v>
      </c>
      <c r="S187" s="208">
        <v>0</v>
      </c>
      <c r="T187" s="209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0" t="s">
        <v>132</v>
      </c>
      <c r="AT187" s="210" t="s">
        <v>127</v>
      </c>
      <c r="AU187" s="210" t="s">
        <v>133</v>
      </c>
      <c r="AY187" s="19" t="s">
        <v>124</v>
      </c>
      <c r="BE187" s="211">
        <f>IF(N187="základní",J187,0)</f>
        <v>0</v>
      </c>
      <c r="BF187" s="211">
        <f>IF(N187="snížená",J187,0)</f>
        <v>0</v>
      </c>
      <c r="BG187" s="211">
        <f>IF(N187="zákl. přenesená",J187,0)</f>
        <v>0</v>
      </c>
      <c r="BH187" s="211">
        <f>IF(N187="sníž. přenesená",J187,0)</f>
        <v>0</v>
      </c>
      <c r="BI187" s="211">
        <f>IF(N187="nulová",J187,0)</f>
        <v>0</v>
      </c>
      <c r="BJ187" s="19" t="s">
        <v>133</v>
      </c>
      <c r="BK187" s="211">
        <f>ROUND(I187*H187,2)</f>
        <v>0</v>
      </c>
      <c r="BL187" s="19" t="s">
        <v>132</v>
      </c>
      <c r="BM187" s="210" t="s">
        <v>259</v>
      </c>
    </row>
    <row r="188" spans="1:47" s="2" customFormat="1" ht="12">
      <c r="A188" s="40"/>
      <c r="B188" s="41"/>
      <c r="C188" s="42"/>
      <c r="D188" s="212" t="s">
        <v>135</v>
      </c>
      <c r="E188" s="42"/>
      <c r="F188" s="213" t="s">
        <v>260</v>
      </c>
      <c r="G188" s="42"/>
      <c r="H188" s="42"/>
      <c r="I188" s="214"/>
      <c r="J188" s="42"/>
      <c r="K188" s="42"/>
      <c r="L188" s="46"/>
      <c r="M188" s="215"/>
      <c r="N188" s="216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135</v>
      </c>
      <c r="AU188" s="19" t="s">
        <v>133</v>
      </c>
    </row>
    <row r="189" spans="1:51" s="13" customFormat="1" ht="12">
      <c r="A189" s="13"/>
      <c r="B189" s="217"/>
      <c r="C189" s="218"/>
      <c r="D189" s="219" t="s">
        <v>137</v>
      </c>
      <c r="E189" s="220" t="s">
        <v>19</v>
      </c>
      <c r="F189" s="221" t="s">
        <v>261</v>
      </c>
      <c r="G189" s="218"/>
      <c r="H189" s="220" t="s">
        <v>19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27" t="s">
        <v>137</v>
      </c>
      <c r="AU189" s="227" t="s">
        <v>133</v>
      </c>
      <c r="AV189" s="13" t="s">
        <v>77</v>
      </c>
      <c r="AW189" s="13" t="s">
        <v>33</v>
      </c>
      <c r="AX189" s="13" t="s">
        <v>72</v>
      </c>
      <c r="AY189" s="227" t="s">
        <v>124</v>
      </c>
    </row>
    <row r="190" spans="1:51" s="14" customFormat="1" ht="12">
      <c r="A190" s="14"/>
      <c r="B190" s="228"/>
      <c r="C190" s="229"/>
      <c r="D190" s="219" t="s">
        <v>137</v>
      </c>
      <c r="E190" s="230" t="s">
        <v>19</v>
      </c>
      <c r="F190" s="231" t="s">
        <v>262</v>
      </c>
      <c r="G190" s="229"/>
      <c r="H190" s="232">
        <v>4.8</v>
      </c>
      <c r="I190" s="233"/>
      <c r="J190" s="229"/>
      <c r="K190" s="229"/>
      <c r="L190" s="234"/>
      <c r="M190" s="235"/>
      <c r="N190" s="236"/>
      <c r="O190" s="236"/>
      <c r="P190" s="236"/>
      <c r="Q190" s="236"/>
      <c r="R190" s="236"/>
      <c r="S190" s="236"/>
      <c r="T190" s="23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38" t="s">
        <v>137</v>
      </c>
      <c r="AU190" s="238" t="s">
        <v>133</v>
      </c>
      <c r="AV190" s="14" t="s">
        <v>133</v>
      </c>
      <c r="AW190" s="14" t="s">
        <v>33</v>
      </c>
      <c r="AX190" s="14" t="s">
        <v>77</v>
      </c>
      <c r="AY190" s="238" t="s">
        <v>124</v>
      </c>
    </row>
    <row r="191" spans="1:65" s="2" customFormat="1" ht="33" customHeight="1">
      <c r="A191" s="40"/>
      <c r="B191" s="41"/>
      <c r="C191" s="199" t="s">
        <v>263</v>
      </c>
      <c r="D191" s="199" t="s">
        <v>127</v>
      </c>
      <c r="E191" s="200" t="s">
        <v>264</v>
      </c>
      <c r="F191" s="201" t="s">
        <v>265</v>
      </c>
      <c r="G191" s="202" t="s">
        <v>266</v>
      </c>
      <c r="H191" s="203">
        <v>1</v>
      </c>
      <c r="I191" s="204"/>
      <c r="J191" s="205">
        <f>ROUND(I191*H191,2)</f>
        <v>0</v>
      </c>
      <c r="K191" s="201" t="s">
        <v>19</v>
      </c>
      <c r="L191" s="46"/>
      <c r="M191" s="206" t="s">
        <v>19</v>
      </c>
      <c r="N191" s="207" t="s">
        <v>44</v>
      </c>
      <c r="O191" s="86"/>
      <c r="P191" s="208">
        <f>O191*H191</f>
        <v>0</v>
      </c>
      <c r="Q191" s="208">
        <v>0</v>
      </c>
      <c r="R191" s="208">
        <f>Q191*H191</f>
        <v>0</v>
      </c>
      <c r="S191" s="208">
        <v>0</v>
      </c>
      <c r="T191" s="20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0" t="s">
        <v>132</v>
      </c>
      <c r="AT191" s="210" t="s">
        <v>127</v>
      </c>
      <c r="AU191" s="210" t="s">
        <v>133</v>
      </c>
      <c r="AY191" s="19" t="s">
        <v>124</v>
      </c>
      <c r="BE191" s="211">
        <f>IF(N191="základní",J191,0)</f>
        <v>0</v>
      </c>
      <c r="BF191" s="211">
        <f>IF(N191="snížená",J191,0)</f>
        <v>0</v>
      </c>
      <c r="BG191" s="211">
        <f>IF(N191="zákl. přenesená",J191,0)</f>
        <v>0</v>
      </c>
      <c r="BH191" s="211">
        <f>IF(N191="sníž. přenesená",J191,0)</f>
        <v>0</v>
      </c>
      <c r="BI191" s="211">
        <f>IF(N191="nulová",J191,0)</f>
        <v>0</v>
      </c>
      <c r="BJ191" s="19" t="s">
        <v>133</v>
      </c>
      <c r="BK191" s="211">
        <f>ROUND(I191*H191,2)</f>
        <v>0</v>
      </c>
      <c r="BL191" s="19" t="s">
        <v>132</v>
      </c>
      <c r="BM191" s="210" t="s">
        <v>267</v>
      </c>
    </row>
    <row r="192" spans="1:65" s="2" customFormat="1" ht="16.5" customHeight="1">
      <c r="A192" s="40"/>
      <c r="B192" s="41"/>
      <c r="C192" s="199" t="s">
        <v>268</v>
      </c>
      <c r="D192" s="199" t="s">
        <v>127</v>
      </c>
      <c r="E192" s="200" t="s">
        <v>269</v>
      </c>
      <c r="F192" s="201" t="s">
        <v>270</v>
      </c>
      <c r="G192" s="202" t="s">
        <v>144</v>
      </c>
      <c r="H192" s="203">
        <v>76</v>
      </c>
      <c r="I192" s="204"/>
      <c r="J192" s="205">
        <f>ROUND(I192*H192,2)</f>
        <v>0</v>
      </c>
      <c r="K192" s="201" t="s">
        <v>131</v>
      </c>
      <c r="L192" s="46"/>
      <c r="M192" s="206" t="s">
        <v>19</v>
      </c>
      <c r="N192" s="207" t="s">
        <v>44</v>
      </c>
      <c r="O192" s="86"/>
      <c r="P192" s="208">
        <f>O192*H192</f>
        <v>0</v>
      </c>
      <c r="Q192" s="208">
        <v>0.11</v>
      </c>
      <c r="R192" s="208">
        <f>Q192*H192</f>
        <v>8.36</v>
      </c>
      <c r="S192" s="208">
        <v>0</v>
      </c>
      <c r="T192" s="209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0" t="s">
        <v>132</v>
      </c>
      <c r="AT192" s="210" t="s">
        <v>127</v>
      </c>
      <c r="AU192" s="210" t="s">
        <v>133</v>
      </c>
      <c r="AY192" s="19" t="s">
        <v>124</v>
      </c>
      <c r="BE192" s="211">
        <f>IF(N192="základní",J192,0)</f>
        <v>0</v>
      </c>
      <c r="BF192" s="211">
        <f>IF(N192="snížená",J192,0)</f>
        <v>0</v>
      </c>
      <c r="BG192" s="211">
        <f>IF(N192="zákl. přenesená",J192,0)</f>
        <v>0</v>
      </c>
      <c r="BH192" s="211">
        <f>IF(N192="sníž. přenesená",J192,0)</f>
        <v>0</v>
      </c>
      <c r="BI192" s="211">
        <f>IF(N192="nulová",J192,0)</f>
        <v>0</v>
      </c>
      <c r="BJ192" s="19" t="s">
        <v>133</v>
      </c>
      <c r="BK192" s="211">
        <f>ROUND(I192*H192,2)</f>
        <v>0</v>
      </c>
      <c r="BL192" s="19" t="s">
        <v>132</v>
      </c>
      <c r="BM192" s="210" t="s">
        <v>271</v>
      </c>
    </row>
    <row r="193" spans="1:47" s="2" customFormat="1" ht="12">
      <c r="A193" s="40"/>
      <c r="B193" s="41"/>
      <c r="C193" s="42"/>
      <c r="D193" s="212" t="s">
        <v>135</v>
      </c>
      <c r="E193" s="42"/>
      <c r="F193" s="213" t="s">
        <v>272</v>
      </c>
      <c r="G193" s="42"/>
      <c r="H193" s="42"/>
      <c r="I193" s="214"/>
      <c r="J193" s="42"/>
      <c r="K193" s="42"/>
      <c r="L193" s="46"/>
      <c r="M193" s="215"/>
      <c r="N193" s="216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135</v>
      </c>
      <c r="AU193" s="19" t="s">
        <v>133</v>
      </c>
    </row>
    <row r="194" spans="1:65" s="2" customFormat="1" ht="16.5" customHeight="1">
      <c r="A194" s="40"/>
      <c r="B194" s="41"/>
      <c r="C194" s="199" t="s">
        <v>7</v>
      </c>
      <c r="D194" s="199" t="s">
        <v>127</v>
      </c>
      <c r="E194" s="200" t="s">
        <v>273</v>
      </c>
      <c r="F194" s="201" t="s">
        <v>274</v>
      </c>
      <c r="G194" s="202" t="s">
        <v>144</v>
      </c>
      <c r="H194" s="203">
        <v>76</v>
      </c>
      <c r="I194" s="204"/>
      <c r="J194" s="205">
        <f>ROUND(I194*H194,2)</f>
        <v>0</v>
      </c>
      <c r="K194" s="201" t="s">
        <v>131</v>
      </c>
      <c r="L194" s="46"/>
      <c r="M194" s="206" t="s">
        <v>19</v>
      </c>
      <c r="N194" s="207" t="s">
        <v>44</v>
      </c>
      <c r="O194" s="86"/>
      <c r="P194" s="208">
        <f>O194*H194</f>
        <v>0</v>
      </c>
      <c r="Q194" s="208">
        <v>0</v>
      </c>
      <c r="R194" s="208">
        <f>Q194*H194</f>
        <v>0</v>
      </c>
      <c r="S194" s="208">
        <v>0</v>
      </c>
      <c r="T194" s="20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0" t="s">
        <v>132</v>
      </c>
      <c r="AT194" s="210" t="s">
        <v>127</v>
      </c>
      <c r="AU194" s="210" t="s">
        <v>133</v>
      </c>
      <c r="AY194" s="19" t="s">
        <v>124</v>
      </c>
      <c r="BE194" s="211">
        <f>IF(N194="základní",J194,0)</f>
        <v>0</v>
      </c>
      <c r="BF194" s="211">
        <f>IF(N194="snížená",J194,0)</f>
        <v>0</v>
      </c>
      <c r="BG194" s="211">
        <f>IF(N194="zákl. přenesená",J194,0)</f>
        <v>0</v>
      </c>
      <c r="BH194" s="211">
        <f>IF(N194="sníž. přenesená",J194,0)</f>
        <v>0</v>
      </c>
      <c r="BI194" s="211">
        <f>IF(N194="nulová",J194,0)</f>
        <v>0</v>
      </c>
      <c r="BJ194" s="19" t="s">
        <v>133</v>
      </c>
      <c r="BK194" s="211">
        <f>ROUND(I194*H194,2)</f>
        <v>0</v>
      </c>
      <c r="BL194" s="19" t="s">
        <v>132</v>
      </c>
      <c r="BM194" s="210" t="s">
        <v>275</v>
      </c>
    </row>
    <row r="195" spans="1:47" s="2" customFormat="1" ht="12">
      <c r="A195" s="40"/>
      <c r="B195" s="41"/>
      <c r="C195" s="42"/>
      <c r="D195" s="212" t="s">
        <v>135</v>
      </c>
      <c r="E195" s="42"/>
      <c r="F195" s="213" t="s">
        <v>276</v>
      </c>
      <c r="G195" s="42"/>
      <c r="H195" s="42"/>
      <c r="I195" s="214"/>
      <c r="J195" s="42"/>
      <c r="K195" s="42"/>
      <c r="L195" s="46"/>
      <c r="M195" s="215"/>
      <c r="N195" s="216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135</v>
      </c>
      <c r="AU195" s="19" t="s">
        <v>133</v>
      </c>
    </row>
    <row r="196" spans="1:51" s="14" customFormat="1" ht="12">
      <c r="A196" s="14"/>
      <c r="B196" s="228"/>
      <c r="C196" s="229"/>
      <c r="D196" s="219" t="s">
        <v>137</v>
      </c>
      <c r="E196" s="230" t="s">
        <v>19</v>
      </c>
      <c r="F196" s="231" t="s">
        <v>277</v>
      </c>
      <c r="G196" s="229"/>
      <c r="H196" s="232">
        <v>76</v>
      </c>
      <c r="I196" s="233"/>
      <c r="J196" s="229"/>
      <c r="K196" s="229"/>
      <c r="L196" s="234"/>
      <c r="M196" s="235"/>
      <c r="N196" s="236"/>
      <c r="O196" s="236"/>
      <c r="P196" s="236"/>
      <c r="Q196" s="236"/>
      <c r="R196" s="236"/>
      <c r="S196" s="236"/>
      <c r="T196" s="23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38" t="s">
        <v>137</v>
      </c>
      <c r="AU196" s="238" t="s">
        <v>133</v>
      </c>
      <c r="AV196" s="14" t="s">
        <v>133</v>
      </c>
      <c r="AW196" s="14" t="s">
        <v>33</v>
      </c>
      <c r="AX196" s="14" t="s">
        <v>77</v>
      </c>
      <c r="AY196" s="238" t="s">
        <v>124</v>
      </c>
    </row>
    <row r="197" spans="1:65" s="2" customFormat="1" ht="24.15" customHeight="1">
      <c r="A197" s="40"/>
      <c r="B197" s="41"/>
      <c r="C197" s="199" t="s">
        <v>278</v>
      </c>
      <c r="D197" s="199" t="s">
        <v>127</v>
      </c>
      <c r="E197" s="200" t="s">
        <v>279</v>
      </c>
      <c r="F197" s="201" t="s">
        <v>280</v>
      </c>
      <c r="G197" s="202" t="s">
        <v>158</v>
      </c>
      <c r="H197" s="203">
        <v>6</v>
      </c>
      <c r="I197" s="204"/>
      <c r="J197" s="205">
        <f>ROUND(I197*H197,2)</f>
        <v>0</v>
      </c>
      <c r="K197" s="201" t="s">
        <v>131</v>
      </c>
      <c r="L197" s="46"/>
      <c r="M197" s="206" t="s">
        <v>19</v>
      </c>
      <c r="N197" s="207" t="s">
        <v>44</v>
      </c>
      <c r="O197" s="86"/>
      <c r="P197" s="208">
        <f>O197*H197</f>
        <v>0</v>
      </c>
      <c r="Q197" s="208">
        <v>0.01777</v>
      </c>
      <c r="R197" s="208">
        <f>Q197*H197</f>
        <v>0.10662</v>
      </c>
      <c r="S197" s="208">
        <v>0</v>
      </c>
      <c r="T197" s="209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0" t="s">
        <v>132</v>
      </c>
      <c r="AT197" s="210" t="s">
        <v>127</v>
      </c>
      <c r="AU197" s="210" t="s">
        <v>133</v>
      </c>
      <c r="AY197" s="19" t="s">
        <v>124</v>
      </c>
      <c r="BE197" s="211">
        <f>IF(N197="základní",J197,0)</f>
        <v>0</v>
      </c>
      <c r="BF197" s="211">
        <f>IF(N197="snížená",J197,0)</f>
        <v>0</v>
      </c>
      <c r="BG197" s="211">
        <f>IF(N197="zákl. přenesená",J197,0)</f>
        <v>0</v>
      </c>
      <c r="BH197" s="211">
        <f>IF(N197="sníž. přenesená",J197,0)</f>
        <v>0</v>
      </c>
      <c r="BI197" s="211">
        <f>IF(N197="nulová",J197,0)</f>
        <v>0</v>
      </c>
      <c r="BJ197" s="19" t="s">
        <v>133</v>
      </c>
      <c r="BK197" s="211">
        <f>ROUND(I197*H197,2)</f>
        <v>0</v>
      </c>
      <c r="BL197" s="19" t="s">
        <v>132</v>
      </c>
      <c r="BM197" s="210" t="s">
        <v>281</v>
      </c>
    </row>
    <row r="198" spans="1:47" s="2" customFormat="1" ht="12">
      <c r="A198" s="40"/>
      <c r="B198" s="41"/>
      <c r="C198" s="42"/>
      <c r="D198" s="212" t="s">
        <v>135</v>
      </c>
      <c r="E198" s="42"/>
      <c r="F198" s="213" t="s">
        <v>282</v>
      </c>
      <c r="G198" s="42"/>
      <c r="H198" s="42"/>
      <c r="I198" s="214"/>
      <c r="J198" s="42"/>
      <c r="K198" s="42"/>
      <c r="L198" s="46"/>
      <c r="M198" s="215"/>
      <c r="N198" s="216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135</v>
      </c>
      <c r="AU198" s="19" t="s">
        <v>133</v>
      </c>
    </row>
    <row r="199" spans="1:65" s="2" customFormat="1" ht="16.5" customHeight="1">
      <c r="A199" s="40"/>
      <c r="B199" s="41"/>
      <c r="C199" s="261" t="s">
        <v>283</v>
      </c>
      <c r="D199" s="261" t="s">
        <v>240</v>
      </c>
      <c r="E199" s="262" t="s">
        <v>284</v>
      </c>
      <c r="F199" s="263" t="s">
        <v>285</v>
      </c>
      <c r="G199" s="264" t="s">
        <v>158</v>
      </c>
      <c r="H199" s="265">
        <v>3</v>
      </c>
      <c r="I199" s="266"/>
      <c r="J199" s="267">
        <f>ROUND(I199*H199,2)</f>
        <v>0</v>
      </c>
      <c r="K199" s="263" t="s">
        <v>131</v>
      </c>
      <c r="L199" s="268"/>
      <c r="M199" s="269" t="s">
        <v>19</v>
      </c>
      <c r="N199" s="270" t="s">
        <v>44</v>
      </c>
      <c r="O199" s="86"/>
      <c r="P199" s="208">
        <f>O199*H199</f>
        <v>0</v>
      </c>
      <c r="Q199" s="208">
        <v>0.01249</v>
      </c>
      <c r="R199" s="208">
        <f>Q199*H199</f>
        <v>0.037469999999999996</v>
      </c>
      <c r="S199" s="208">
        <v>0</v>
      </c>
      <c r="T199" s="20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0" t="s">
        <v>182</v>
      </c>
      <c r="AT199" s="210" t="s">
        <v>240</v>
      </c>
      <c r="AU199" s="210" t="s">
        <v>133</v>
      </c>
      <c r="AY199" s="19" t="s">
        <v>124</v>
      </c>
      <c r="BE199" s="211">
        <f>IF(N199="základní",J199,0)</f>
        <v>0</v>
      </c>
      <c r="BF199" s="211">
        <f>IF(N199="snížená",J199,0)</f>
        <v>0</v>
      </c>
      <c r="BG199" s="211">
        <f>IF(N199="zákl. přenesená",J199,0)</f>
        <v>0</v>
      </c>
      <c r="BH199" s="211">
        <f>IF(N199="sníž. přenesená",J199,0)</f>
        <v>0</v>
      </c>
      <c r="BI199" s="211">
        <f>IF(N199="nulová",J199,0)</f>
        <v>0</v>
      </c>
      <c r="BJ199" s="19" t="s">
        <v>133</v>
      </c>
      <c r="BK199" s="211">
        <f>ROUND(I199*H199,2)</f>
        <v>0</v>
      </c>
      <c r="BL199" s="19" t="s">
        <v>132</v>
      </c>
      <c r="BM199" s="210" t="s">
        <v>286</v>
      </c>
    </row>
    <row r="200" spans="1:65" s="2" customFormat="1" ht="16.5" customHeight="1">
      <c r="A200" s="40"/>
      <c r="B200" s="41"/>
      <c r="C200" s="261" t="s">
        <v>287</v>
      </c>
      <c r="D200" s="261" t="s">
        <v>240</v>
      </c>
      <c r="E200" s="262" t="s">
        <v>288</v>
      </c>
      <c r="F200" s="263" t="s">
        <v>289</v>
      </c>
      <c r="G200" s="264" t="s">
        <v>158</v>
      </c>
      <c r="H200" s="265">
        <v>2</v>
      </c>
      <c r="I200" s="266"/>
      <c r="J200" s="267">
        <f>ROUND(I200*H200,2)</f>
        <v>0</v>
      </c>
      <c r="K200" s="263" t="s">
        <v>131</v>
      </c>
      <c r="L200" s="268"/>
      <c r="M200" s="269" t="s">
        <v>19</v>
      </c>
      <c r="N200" s="270" t="s">
        <v>44</v>
      </c>
      <c r="O200" s="86"/>
      <c r="P200" s="208">
        <f>O200*H200</f>
        <v>0</v>
      </c>
      <c r="Q200" s="208">
        <v>0.01489</v>
      </c>
      <c r="R200" s="208">
        <f>Q200*H200</f>
        <v>0.02978</v>
      </c>
      <c r="S200" s="208">
        <v>0</v>
      </c>
      <c r="T200" s="209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0" t="s">
        <v>182</v>
      </c>
      <c r="AT200" s="210" t="s">
        <v>240</v>
      </c>
      <c r="AU200" s="210" t="s">
        <v>133</v>
      </c>
      <c r="AY200" s="19" t="s">
        <v>124</v>
      </c>
      <c r="BE200" s="211">
        <f>IF(N200="základní",J200,0)</f>
        <v>0</v>
      </c>
      <c r="BF200" s="211">
        <f>IF(N200="snížená",J200,0)</f>
        <v>0</v>
      </c>
      <c r="BG200" s="211">
        <f>IF(N200="zákl. přenesená",J200,0)</f>
        <v>0</v>
      </c>
      <c r="BH200" s="211">
        <f>IF(N200="sníž. přenesená",J200,0)</f>
        <v>0</v>
      </c>
      <c r="BI200" s="211">
        <f>IF(N200="nulová",J200,0)</f>
        <v>0</v>
      </c>
      <c r="BJ200" s="19" t="s">
        <v>133</v>
      </c>
      <c r="BK200" s="211">
        <f>ROUND(I200*H200,2)</f>
        <v>0</v>
      </c>
      <c r="BL200" s="19" t="s">
        <v>132</v>
      </c>
      <c r="BM200" s="210" t="s">
        <v>290</v>
      </c>
    </row>
    <row r="201" spans="1:65" s="2" customFormat="1" ht="16.5" customHeight="1">
      <c r="A201" s="40"/>
      <c r="B201" s="41"/>
      <c r="C201" s="261" t="s">
        <v>291</v>
      </c>
      <c r="D201" s="261" t="s">
        <v>240</v>
      </c>
      <c r="E201" s="262" t="s">
        <v>292</v>
      </c>
      <c r="F201" s="263" t="s">
        <v>293</v>
      </c>
      <c r="G201" s="264" t="s">
        <v>158</v>
      </c>
      <c r="H201" s="265">
        <v>1</v>
      </c>
      <c r="I201" s="266"/>
      <c r="J201" s="267">
        <f>ROUND(I201*H201,2)</f>
        <v>0</v>
      </c>
      <c r="K201" s="263" t="s">
        <v>131</v>
      </c>
      <c r="L201" s="268"/>
      <c r="M201" s="269" t="s">
        <v>19</v>
      </c>
      <c r="N201" s="270" t="s">
        <v>44</v>
      </c>
      <c r="O201" s="86"/>
      <c r="P201" s="208">
        <f>O201*H201</f>
        <v>0</v>
      </c>
      <c r="Q201" s="208">
        <v>0.01521</v>
      </c>
      <c r="R201" s="208">
        <f>Q201*H201</f>
        <v>0.01521</v>
      </c>
      <c r="S201" s="208">
        <v>0</v>
      </c>
      <c r="T201" s="20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0" t="s">
        <v>182</v>
      </c>
      <c r="AT201" s="210" t="s">
        <v>240</v>
      </c>
      <c r="AU201" s="210" t="s">
        <v>133</v>
      </c>
      <c r="AY201" s="19" t="s">
        <v>124</v>
      </c>
      <c r="BE201" s="211">
        <f>IF(N201="základní",J201,0)</f>
        <v>0</v>
      </c>
      <c r="BF201" s="211">
        <f>IF(N201="snížená",J201,0)</f>
        <v>0</v>
      </c>
      <c r="BG201" s="211">
        <f>IF(N201="zákl. přenesená",J201,0)</f>
        <v>0</v>
      </c>
      <c r="BH201" s="211">
        <f>IF(N201="sníž. přenesená",J201,0)</f>
        <v>0</v>
      </c>
      <c r="BI201" s="211">
        <f>IF(N201="nulová",J201,0)</f>
        <v>0</v>
      </c>
      <c r="BJ201" s="19" t="s">
        <v>133</v>
      </c>
      <c r="BK201" s="211">
        <f>ROUND(I201*H201,2)</f>
        <v>0</v>
      </c>
      <c r="BL201" s="19" t="s">
        <v>132</v>
      </c>
      <c r="BM201" s="210" t="s">
        <v>294</v>
      </c>
    </row>
    <row r="202" spans="1:65" s="2" customFormat="1" ht="24.15" customHeight="1">
      <c r="A202" s="40"/>
      <c r="B202" s="41"/>
      <c r="C202" s="199" t="s">
        <v>295</v>
      </c>
      <c r="D202" s="199" t="s">
        <v>127</v>
      </c>
      <c r="E202" s="200" t="s">
        <v>296</v>
      </c>
      <c r="F202" s="201" t="s">
        <v>297</v>
      </c>
      <c r="G202" s="202" t="s">
        <v>158</v>
      </c>
      <c r="H202" s="203">
        <v>1</v>
      </c>
      <c r="I202" s="204"/>
      <c r="J202" s="205">
        <f>ROUND(I202*H202,2)</f>
        <v>0</v>
      </c>
      <c r="K202" s="201" t="s">
        <v>131</v>
      </c>
      <c r="L202" s="46"/>
      <c r="M202" s="206" t="s">
        <v>19</v>
      </c>
      <c r="N202" s="207" t="s">
        <v>44</v>
      </c>
      <c r="O202" s="86"/>
      <c r="P202" s="208">
        <f>O202*H202</f>
        <v>0</v>
      </c>
      <c r="Q202" s="208">
        <v>0.4417</v>
      </c>
      <c r="R202" s="208">
        <f>Q202*H202</f>
        <v>0.4417</v>
      </c>
      <c r="S202" s="208">
        <v>0</v>
      </c>
      <c r="T202" s="20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0" t="s">
        <v>132</v>
      </c>
      <c r="AT202" s="210" t="s">
        <v>127</v>
      </c>
      <c r="AU202" s="210" t="s">
        <v>133</v>
      </c>
      <c r="AY202" s="19" t="s">
        <v>124</v>
      </c>
      <c r="BE202" s="211">
        <f>IF(N202="základní",J202,0)</f>
        <v>0</v>
      </c>
      <c r="BF202" s="211">
        <f>IF(N202="snížená",J202,0)</f>
        <v>0</v>
      </c>
      <c r="BG202" s="211">
        <f>IF(N202="zákl. přenesená",J202,0)</f>
        <v>0</v>
      </c>
      <c r="BH202" s="211">
        <f>IF(N202="sníž. přenesená",J202,0)</f>
        <v>0</v>
      </c>
      <c r="BI202" s="211">
        <f>IF(N202="nulová",J202,0)</f>
        <v>0</v>
      </c>
      <c r="BJ202" s="19" t="s">
        <v>133</v>
      </c>
      <c r="BK202" s="211">
        <f>ROUND(I202*H202,2)</f>
        <v>0</v>
      </c>
      <c r="BL202" s="19" t="s">
        <v>132</v>
      </c>
      <c r="BM202" s="210" t="s">
        <v>298</v>
      </c>
    </row>
    <row r="203" spans="1:47" s="2" customFormat="1" ht="12">
      <c r="A203" s="40"/>
      <c r="B203" s="41"/>
      <c r="C203" s="42"/>
      <c r="D203" s="212" t="s">
        <v>135</v>
      </c>
      <c r="E203" s="42"/>
      <c r="F203" s="213" t="s">
        <v>299</v>
      </c>
      <c r="G203" s="42"/>
      <c r="H203" s="42"/>
      <c r="I203" s="214"/>
      <c r="J203" s="42"/>
      <c r="K203" s="42"/>
      <c r="L203" s="46"/>
      <c r="M203" s="215"/>
      <c r="N203" s="216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135</v>
      </c>
      <c r="AU203" s="19" t="s">
        <v>133</v>
      </c>
    </row>
    <row r="204" spans="1:65" s="2" customFormat="1" ht="21.75" customHeight="1">
      <c r="A204" s="40"/>
      <c r="B204" s="41"/>
      <c r="C204" s="261" t="s">
        <v>300</v>
      </c>
      <c r="D204" s="261" t="s">
        <v>240</v>
      </c>
      <c r="E204" s="262" t="s">
        <v>301</v>
      </c>
      <c r="F204" s="263" t="s">
        <v>302</v>
      </c>
      <c r="G204" s="264" t="s">
        <v>158</v>
      </c>
      <c r="H204" s="265">
        <v>1</v>
      </c>
      <c r="I204" s="266"/>
      <c r="J204" s="267">
        <f>ROUND(I204*H204,2)</f>
        <v>0</v>
      </c>
      <c r="K204" s="263" t="s">
        <v>131</v>
      </c>
      <c r="L204" s="268"/>
      <c r="M204" s="269" t="s">
        <v>19</v>
      </c>
      <c r="N204" s="270" t="s">
        <v>44</v>
      </c>
      <c r="O204" s="86"/>
      <c r="P204" s="208">
        <f>O204*H204</f>
        <v>0</v>
      </c>
      <c r="Q204" s="208">
        <v>0.01521</v>
      </c>
      <c r="R204" s="208">
        <f>Q204*H204</f>
        <v>0.01521</v>
      </c>
      <c r="S204" s="208">
        <v>0</v>
      </c>
      <c r="T204" s="20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0" t="s">
        <v>182</v>
      </c>
      <c r="AT204" s="210" t="s">
        <v>240</v>
      </c>
      <c r="AU204" s="210" t="s">
        <v>133</v>
      </c>
      <c r="AY204" s="19" t="s">
        <v>124</v>
      </c>
      <c r="BE204" s="211">
        <f>IF(N204="základní",J204,0)</f>
        <v>0</v>
      </c>
      <c r="BF204" s="211">
        <f>IF(N204="snížená",J204,0)</f>
        <v>0</v>
      </c>
      <c r="BG204" s="211">
        <f>IF(N204="zákl. přenesená",J204,0)</f>
        <v>0</v>
      </c>
      <c r="BH204" s="211">
        <f>IF(N204="sníž. přenesená",J204,0)</f>
        <v>0</v>
      </c>
      <c r="BI204" s="211">
        <f>IF(N204="nulová",J204,0)</f>
        <v>0</v>
      </c>
      <c r="BJ204" s="19" t="s">
        <v>133</v>
      </c>
      <c r="BK204" s="211">
        <f>ROUND(I204*H204,2)</f>
        <v>0</v>
      </c>
      <c r="BL204" s="19" t="s">
        <v>132</v>
      </c>
      <c r="BM204" s="210" t="s">
        <v>303</v>
      </c>
    </row>
    <row r="205" spans="1:63" s="12" customFormat="1" ht="22.8" customHeight="1">
      <c r="A205" s="12"/>
      <c r="B205" s="183"/>
      <c r="C205" s="184"/>
      <c r="D205" s="185" t="s">
        <v>71</v>
      </c>
      <c r="E205" s="197" t="s">
        <v>188</v>
      </c>
      <c r="F205" s="197" t="s">
        <v>304</v>
      </c>
      <c r="G205" s="184"/>
      <c r="H205" s="184"/>
      <c r="I205" s="187"/>
      <c r="J205" s="198">
        <f>BK205</f>
        <v>0</v>
      </c>
      <c r="K205" s="184"/>
      <c r="L205" s="189"/>
      <c r="M205" s="190"/>
      <c r="N205" s="191"/>
      <c r="O205" s="191"/>
      <c r="P205" s="192">
        <f>SUM(P206:P260)</f>
        <v>0</v>
      </c>
      <c r="Q205" s="191"/>
      <c r="R205" s="192">
        <f>SUM(R206:R260)</f>
        <v>0.012500099999999998</v>
      </c>
      <c r="S205" s="191"/>
      <c r="T205" s="193">
        <f>SUM(T206:T260)</f>
        <v>31.369970000000002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194" t="s">
        <v>77</v>
      </c>
      <c r="AT205" s="195" t="s">
        <v>71</v>
      </c>
      <c r="AU205" s="195" t="s">
        <v>77</v>
      </c>
      <c r="AY205" s="194" t="s">
        <v>124</v>
      </c>
      <c r="BK205" s="196">
        <f>SUM(BK206:BK260)</f>
        <v>0</v>
      </c>
    </row>
    <row r="206" spans="1:65" s="2" customFormat="1" ht="24.15" customHeight="1">
      <c r="A206" s="40"/>
      <c r="B206" s="41"/>
      <c r="C206" s="199" t="s">
        <v>305</v>
      </c>
      <c r="D206" s="199" t="s">
        <v>127</v>
      </c>
      <c r="E206" s="200" t="s">
        <v>306</v>
      </c>
      <c r="F206" s="201" t="s">
        <v>307</v>
      </c>
      <c r="G206" s="202" t="s">
        <v>144</v>
      </c>
      <c r="H206" s="203">
        <v>21.396</v>
      </c>
      <c r="I206" s="204"/>
      <c r="J206" s="205">
        <f>ROUND(I206*H206,2)</f>
        <v>0</v>
      </c>
      <c r="K206" s="201" t="s">
        <v>131</v>
      </c>
      <c r="L206" s="46"/>
      <c r="M206" s="206" t="s">
        <v>19</v>
      </c>
      <c r="N206" s="207" t="s">
        <v>44</v>
      </c>
      <c r="O206" s="86"/>
      <c r="P206" s="208">
        <f>O206*H206</f>
        <v>0</v>
      </c>
      <c r="Q206" s="208">
        <v>0</v>
      </c>
      <c r="R206" s="208">
        <f>Q206*H206</f>
        <v>0</v>
      </c>
      <c r="S206" s="208">
        <v>0.131</v>
      </c>
      <c r="T206" s="209">
        <f>S206*H206</f>
        <v>2.8028760000000004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0" t="s">
        <v>132</v>
      </c>
      <c r="AT206" s="210" t="s">
        <v>127</v>
      </c>
      <c r="AU206" s="210" t="s">
        <v>133</v>
      </c>
      <c r="AY206" s="19" t="s">
        <v>124</v>
      </c>
      <c r="BE206" s="211">
        <f>IF(N206="základní",J206,0)</f>
        <v>0</v>
      </c>
      <c r="BF206" s="211">
        <f>IF(N206="snížená",J206,0)</f>
        <v>0</v>
      </c>
      <c r="BG206" s="211">
        <f>IF(N206="zákl. přenesená",J206,0)</f>
        <v>0</v>
      </c>
      <c r="BH206" s="211">
        <f>IF(N206="sníž. přenesená",J206,0)</f>
        <v>0</v>
      </c>
      <c r="BI206" s="211">
        <f>IF(N206="nulová",J206,0)</f>
        <v>0</v>
      </c>
      <c r="BJ206" s="19" t="s">
        <v>133</v>
      </c>
      <c r="BK206" s="211">
        <f>ROUND(I206*H206,2)</f>
        <v>0</v>
      </c>
      <c r="BL206" s="19" t="s">
        <v>132</v>
      </c>
      <c r="BM206" s="210" t="s">
        <v>308</v>
      </c>
    </row>
    <row r="207" spans="1:47" s="2" customFormat="1" ht="12">
      <c r="A207" s="40"/>
      <c r="B207" s="41"/>
      <c r="C207" s="42"/>
      <c r="D207" s="212" t="s">
        <v>135</v>
      </c>
      <c r="E207" s="42"/>
      <c r="F207" s="213" t="s">
        <v>309</v>
      </c>
      <c r="G207" s="42"/>
      <c r="H207" s="42"/>
      <c r="I207" s="214"/>
      <c r="J207" s="42"/>
      <c r="K207" s="42"/>
      <c r="L207" s="46"/>
      <c r="M207" s="215"/>
      <c r="N207" s="216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135</v>
      </c>
      <c r="AU207" s="19" t="s">
        <v>133</v>
      </c>
    </row>
    <row r="208" spans="1:51" s="14" customFormat="1" ht="12">
      <c r="A208" s="14"/>
      <c r="B208" s="228"/>
      <c r="C208" s="229"/>
      <c r="D208" s="219" t="s">
        <v>137</v>
      </c>
      <c r="E208" s="230" t="s">
        <v>19</v>
      </c>
      <c r="F208" s="231" t="s">
        <v>310</v>
      </c>
      <c r="G208" s="229"/>
      <c r="H208" s="232">
        <v>19.084</v>
      </c>
      <c r="I208" s="233"/>
      <c r="J208" s="229"/>
      <c r="K208" s="229"/>
      <c r="L208" s="234"/>
      <c r="M208" s="235"/>
      <c r="N208" s="236"/>
      <c r="O208" s="236"/>
      <c r="P208" s="236"/>
      <c r="Q208" s="236"/>
      <c r="R208" s="236"/>
      <c r="S208" s="236"/>
      <c r="T208" s="23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38" t="s">
        <v>137</v>
      </c>
      <c r="AU208" s="238" t="s">
        <v>133</v>
      </c>
      <c r="AV208" s="14" t="s">
        <v>133</v>
      </c>
      <c r="AW208" s="14" t="s">
        <v>33</v>
      </c>
      <c r="AX208" s="14" t="s">
        <v>72</v>
      </c>
      <c r="AY208" s="238" t="s">
        <v>124</v>
      </c>
    </row>
    <row r="209" spans="1:51" s="14" customFormat="1" ht="12">
      <c r="A209" s="14"/>
      <c r="B209" s="228"/>
      <c r="C209" s="229"/>
      <c r="D209" s="219" t="s">
        <v>137</v>
      </c>
      <c r="E209" s="230" t="s">
        <v>19</v>
      </c>
      <c r="F209" s="231" t="s">
        <v>311</v>
      </c>
      <c r="G209" s="229"/>
      <c r="H209" s="232">
        <v>-2.8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38" t="s">
        <v>137</v>
      </c>
      <c r="AU209" s="238" t="s">
        <v>133</v>
      </c>
      <c r="AV209" s="14" t="s">
        <v>133</v>
      </c>
      <c r="AW209" s="14" t="s">
        <v>33</v>
      </c>
      <c r="AX209" s="14" t="s">
        <v>72</v>
      </c>
      <c r="AY209" s="238" t="s">
        <v>124</v>
      </c>
    </row>
    <row r="210" spans="1:51" s="14" customFormat="1" ht="12">
      <c r="A210" s="14"/>
      <c r="B210" s="228"/>
      <c r="C210" s="229"/>
      <c r="D210" s="219" t="s">
        <v>137</v>
      </c>
      <c r="E210" s="230" t="s">
        <v>19</v>
      </c>
      <c r="F210" s="231" t="s">
        <v>312</v>
      </c>
      <c r="G210" s="229"/>
      <c r="H210" s="232">
        <v>-3.6</v>
      </c>
      <c r="I210" s="233"/>
      <c r="J210" s="229"/>
      <c r="K210" s="229"/>
      <c r="L210" s="234"/>
      <c r="M210" s="235"/>
      <c r="N210" s="236"/>
      <c r="O210" s="236"/>
      <c r="P210" s="236"/>
      <c r="Q210" s="236"/>
      <c r="R210" s="236"/>
      <c r="S210" s="236"/>
      <c r="T210" s="23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38" t="s">
        <v>137</v>
      </c>
      <c r="AU210" s="238" t="s">
        <v>133</v>
      </c>
      <c r="AV210" s="14" t="s">
        <v>133</v>
      </c>
      <c r="AW210" s="14" t="s">
        <v>33</v>
      </c>
      <c r="AX210" s="14" t="s">
        <v>72</v>
      </c>
      <c r="AY210" s="238" t="s">
        <v>124</v>
      </c>
    </row>
    <row r="211" spans="1:51" s="14" customFormat="1" ht="12">
      <c r="A211" s="14"/>
      <c r="B211" s="228"/>
      <c r="C211" s="229"/>
      <c r="D211" s="219" t="s">
        <v>137</v>
      </c>
      <c r="E211" s="230" t="s">
        <v>19</v>
      </c>
      <c r="F211" s="231" t="s">
        <v>313</v>
      </c>
      <c r="G211" s="229"/>
      <c r="H211" s="232">
        <v>8.712</v>
      </c>
      <c r="I211" s="233"/>
      <c r="J211" s="229"/>
      <c r="K211" s="229"/>
      <c r="L211" s="234"/>
      <c r="M211" s="235"/>
      <c r="N211" s="236"/>
      <c r="O211" s="236"/>
      <c r="P211" s="236"/>
      <c r="Q211" s="236"/>
      <c r="R211" s="236"/>
      <c r="S211" s="236"/>
      <c r="T211" s="23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38" t="s">
        <v>137</v>
      </c>
      <c r="AU211" s="238" t="s">
        <v>133</v>
      </c>
      <c r="AV211" s="14" t="s">
        <v>133</v>
      </c>
      <c r="AW211" s="14" t="s">
        <v>33</v>
      </c>
      <c r="AX211" s="14" t="s">
        <v>72</v>
      </c>
      <c r="AY211" s="238" t="s">
        <v>124</v>
      </c>
    </row>
    <row r="212" spans="1:51" s="15" customFormat="1" ht="12">
      <c r="A212" s="15"/>
      <c r="B212" s="239"/>
      <c r="C212" s="240"/>
      <c r="D212" s="219" t="s">
        <v>137</v>
      </c>
      <c r="E212" s="241" t="s">
        <v>19</v>
      </c>
      <c r="F212" s="242" t="s">
        <v>141</v>
      </c>
      <c r="G212" s="240"/>
      <c r="H212" s="243">
        <v>21.396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49" t="s">
        <v>137</v>
      </c>
      <c r="AU212" s="249" t="s">
        <v>133</v>
      </c>
      <c r="AV212" s="15" t="s">
        <v>132</v>
      </c>
      <c r="AW212" s="15" t="s">
        <v>33</v>
      </c>
      <c r="AX212" s="15" t="s">
        <v>77</v>
      </c>
      <c r="AY212" s="249" t="s">
        <v>124</v>
      </c>
    </row>
    <row r="213" spans="1:65" s="2" customFormat="1" ht="16.5" customHeight="1">
      <c r="A213" s="40"/>
      <c r="B213" s="41"/>
      <c r="C213" s="199" t="s">
        <v>314</v>
      </c>
      <c r="D213" s="199" t="s">
        <v>127</v>
      </c>
      <c r="E213" s="200" t="s">
        <v>315</v>
      </c>
      <c r="F213" s="201" t="s">
        <v>316</v>
      </c>
      <c r="G213" s="202" t="s">
        <v>144</v>
      </c>
      <c r="H213" s="203">
        <v>26.769</v>
      </c>
      <c r="I213" s="204"/>
      <c r="J213" s="205">
        <f>ROUND(I213*H213,2)</f>
        <v>0</v>
      </c>
      <c r="K213" s="201" t="s">
        <v>19</v>
      </c>
      <c r="L213" s="46"/>
      <c r="M213" s="206" t="s">
        <v>19</v>
      </c>
      <c r="N213" s="207" t="s">
        <v>44</v>
      </c>
      <c r="O213" s="86"/>
      <c r="P213" s="208">
        <f>O213*H213</f>
        <v>0</v>
      </c>
      <c r="Q213" s="208">
        <v>0</v>
      </c>
      <c r="R213" s="208">
        <f>Q213*H213</f>
        <v>0</v>
      </c>
      <c r="S213" s="208">
        <v>0.1</v>
      </c>
      <c r="T213" s="209">
        <f>S213*H213</f>
        <v>2.6769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0" t="s">
        <v>132</v>
      </c>
      <c r="AT213" s="210" t="s">
        <v>127</v>
      </c>
      <c r="AU213" s="210" t="s">
        <v>133</v>
      </c>
      <c r="AY213" s="19" t="s">
        <v>124</v>
      </c>
      <c r="BE213" s="211">
        <f>IF(N213="základní",J213,0)</f>
        <v>0</v>
      </c>
      <c r="BF213" s="211">
        <f>IF(N213="snížená",J213,0)</f>
        <v>0</v>
      </c>
      <c r="BG213" s="211">
        <f>IF(N213="zákl. přenesená",J213,0)</f>
        <v>0</v>
      </c>
      <c r="BH213" s="211">
        <f>IF(N213="sníž. přenesená",J213,0)</f>
        <v>0</v>
      </c>
      <c r="BI213" s="211">
        <f>IF(N213="nulová",J213,0)</f>
        <v>0</v>
      </c>
      <c r="BJ213" s="19" t="s">
        <v>133</v>
      </c>
      <c r="BK213" s="211">
        <f>ROUND(I213*H213,2)</f>
        <v>0</v>
      </c>
      <c r="BL213" s="19" t="s">
        <v>132</v>
      </c>
      <c r="BM213" s="210" t="s">
        <v>317</v>
      </c>
    </row>
    <row r="214" spans="1:51" s="14" customFormat="1" ht="12">
      <c r="A214" s="14"/>
      <c r="B214" s="228"/>
      <c r="C214" s="229"/>
      <c r="D214" s="219" t="s">
        <v>137</v>
      </c>
      <c r="E214" s="230" t="s">
        <v>19</v>
      </c>
      <c r="F214" s="231" t="s">
        <v>318</v>
      </c>
      <c r="G214" s="229"/>
      <c r="H214" s="232">
        <v>31.369</v>
      </c>
      <c r="I214" s="233"/>
      <c r="J214" s="229"/>
      <c r="K214" s="229"/>
      <c r="L214" s="234"/>
      <c r="M214" s="235"/>
      <c r="N214" s="236"/>
      <c r="O214" s="236"/>
      <c r="P214" s="236"/>
      <c r="Q214" s="236"/>
      <c r="R214" s="236"/>
      <c r="S214" s="236"/>
      <c r="T214" s="23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38" t="s">
        <v>137</v>
      </c>
      <c r="AU214" s="238" t="s">
        <v>133</v>
      </c>
      <c r="AV214" s="14" t="s">
        <v>133</v>
      </c>
      <c r="AW214" s="14" t="s">
        <v>33</v>
      </c>
      <c r="AX214" s="14" t="s">
        <v>72</v>
      </c>
      <c r="AY214" s="238" t="s">
        <v>124</v>
      </c>
    </row>
    <row r="215" spans="1:51" s="14" customFormat="1" ht="12">
      <c r="A215" s="14"/>
      <c r="B215" s="228"/>
      <c r="C215" s="229"/>
      <c r="D215" s="219" t="s">
        <v>137</v>
      </c>
      <c r="E215" s="230" t="s">
        <v>19</v>
      </c>
      <c r="F215" s="231" t="s">
        <v>311</v>
      </c>
      <c r="G215" s="229"/>
      <c r="H215" s="232">
        <v>-2.8</v>
      </c>
      <c r="I215" s="233"/>
      <c r="J215" s="229"/>
      <c r="K215" s="229"/>
      <c r="L215" s="234"/>
      <c r="M215" s="235"/>
      <c r="N215" s="236"/>
      <c r="O215" s="236"/>
      <c r="P215" s="236"/>
      <c r="Q215" s="236"/>
      <c r="R215" s="236"/>
      <c r="S215" s="236"/>
      <c r="T215" s="23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38" t="s">
        <v>137</v>
      </c>
      <c r="AU215" s="238" t="s">
        <v>133</v>
      </c>
      <c r="AV215" s="14" t="s">
        <v>133</v>
      </c>
      <c r="AW215" s="14" t="s">
        <v>33</v>
      </c>
      <c r="AX215" s="14" t="s">
        <v>72</v>
      </c>
      <c r="AY215" s="238" t="s">
        <v>124</v>
      </c>
    </row>
    <row r="216" spans="1:51" s="14" customFormat="1" ht="12">
      <c r="A216" s="14"/>
      <c r="B216" s="228"/>
      <c r="C216" s="229"/>
      <c r="D216" s="219" t="s">
        <v>137</v>
      </c>
      <c r="E216" s="230" t="s">
        <v>19</v>
      </c>
      <c r="F216" s="231" t="s">
        <v>319</v>
      </c>
      <c r="G216" s="229"/>
      <c r="H216" s="232">
        <v>-1.8</v>
      </c>
      <c r="I216" s="233"/>
      <c r="J216" s="229"/>
      <c r="K216" s="229"/>
      <c r="L216" s="234"/>
      <c r="M216" s="235"/>
      <c r="N216" s="236"/>
      <c r="O216" s="236"/>
      <c r="P216" s="236"/>
      <c r="Q216" s="236"/>
      <c r="R216" s="236"/>
      <c r="S216" s="236"/>
      <c r="T216" s="23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38" t="s">
        <v>137</v>
      </c>
      <c r="AU216" s="238" t="s">
        <v>133</v>
      </c>
      <c r="AV216" s="14" t="s">
        <v>133</v>
      </c>
      <c r="AW216" s="14" t="s">
        <v>33</v>
      </c>
      <c r="AX216" s="14" t="s">
        <v>72</v>
      </c>
      <c r="AY216" s="238" t="s">
        <v>124</v>
      </c>
    </row>
    <row r="217" spans="1:51" s="15" customFormat="1" ht="12">
      <c r="A217" s="15"/>
      <c r="B217" s="239"/>
      <c r="C217" s="240"/>
      <c r="D217" s="219" t="s">
        <v>137</v>
      </c>
      <c r="E217" s="241" t="s">
        <v>19</v>
      </c>
      <c r="F217" s="242" t="s">
        <v>141</v>
      </c>
      <c r="G217" s="240"/>
      <c r="H217" s="243">
        <v>26.769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49" t="s">
        <v>137</v>
      </c>
      <c r="AU217" s="249" t="s">
        <v>133</v>
      </c>
      <c r="AV217" s="15" t="s">
        <v>132</v>
      </c>
      <c r="AW217" s="15" t="s">
        <v>33</v>
      </c>
      <c r="AX217" s="15" t="s">
        <v>77</v>
      </c>
      <c r="AY217" s="249" t="s">
        <v>124</v>
      </c>
    </row>
    <row r="218" spans="1:65" s="2" customFormat="1" ht="24.15" customHeight="1">
      <c r="A218" s="40"/>
      <c r="B218" s="41"/>
      <c r="C218" s="199" t="s">
        <v>320</v>
      </c>
      <c r="D218" s="199" t="s">
        <v>127</v>
      </c>
      <c r="E218" s="200" t="s">
        <v>321</v>
      </c>
      <c r="F218" s="201" t="s">
        <v>322</v>
      </c>
      <c r="G218" s="202" t="s">
        <v>144</v>
      </c>
      <c r="H218" s="203">
        <v>21.94</v>
      </c>
      <c r="I218" s="204"/>
      <c r="J218" s="205">
        <f>ROUND(I218*H218,2)</f>
        <v>0</v>
      </c>
      <c r="K218" s="201" t="s">
        <v>131</v>
      </c>
      <c r="L218" s="46"/>
      <c r="M218" s="206" t="s">
        <v>19</v>
      </c>
      <c r="N218" s="207" t="s">
        <v>44</v>
      </c>
      <c r="O218" s="86"/>
      <c r="P218" s="208">
        <f>O218*H218</f>
        <v>0</v>
      </c>
      <c r="Q218" s="208">
        <v>0</v>
      </c>
      <c r="R218" s="208">
        <f>Q218*H218</f>
        <v>0</v>
      </c>
      <c r="S218" s="208">
        <v>0.035</v>
      </c>
      <c r="T218" s="209">
        <f>S218*H218</f>
        <v>0.7679000000000001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0" t="s">
        <v>132</v>
      </c>
      <c r="AT218" s="210" t="s">
        <v>127</v>
      </c>
      <c r="AU218" s="210" t="s">
        <v>133</v>
      </c>
      <c r="AY218" s="19" t="s">
        <v>124</v>
      </c>
      <c r="BE218" s="211">
        <f>IF(N218="základní",J218,0)</f>
        <v>0</v>
      </c>
      <c r="BF218" s="211">
        <f>IF(N218="snížená",J218,0)</f>
        <v>0</v>
      </c>
      <c r="BG218" s="211">
        <f>IF(N218="zákl. přenesená",J218,0)</f>
        <v>0</v>
      </c>
      <c r="BH218" s="211">
        <f>IF(N218="sníž. přenesená",J218,0)</f>
        <v>0</v>
      </c>
      <c r="BI218" s="211">
        <f>IF(N218="nulová",J218,0)</f>
        <v>0</v>
      </c>
      <c r="BJ218" s="19" t="s">
        <v>133</v>
      </c>
      <c r="BK218" s="211">
        <f>ROUND(I218*H218,2)</f>
        <v>0</v>
      </c>
      <c r="BL218" s="19" t="s">
        <v>132</v>
      </c>
      <c r="BM218" s="210" t="s">
        <v>323</v>
      </c>
    </row>
    <row r="219" spans="1:47" s="2" customFormat="1" ht="12">
      <c r="A219" s="40"/>
      <c r="B219" s="41"/>
      <c r="C219" s="42"/>
      <c r="D219" s="212" t="s">
        <v>135</v>
      </c>
      <c r="E219" s="42"/>
      <c r="F219" s="213" t="s">
        <v>324</v>
      </c>
      <c r="G219" s="42"/>
      <c r="H219" s="42"/>
      <c r="I219" s="214"/>
      <c r="J219" s="42"/>
      <c r="K219" s="42"/>
      <c r="L219" s="46"/>
      <c r="M219" s="215"/>
      <c r="N219" s="216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135</v>
      </c>
      <c r="AU219" s="19" t="s">
        <v>133</v>
      </c>
    </row>
    <row r="220" spans="1:51" s="14" customFormat="1" ht="12">
      <c r="A220" s="14"/>
      <c r="B220" s="228"/>
      <c r="C220" s="229"/>
      <c r="D220" s="219" t="s">
        <v>137</v>
      </c>
      <c r="E220" s="230" t="s">
        <v>19</v>
      </c>
      <c r="F220" s="231" t="s">
        <v>325</v>
      </c>
      <c r="G220" s="229"/>
      <c r="H220" s="232">
        <v>21.94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38" t="s">
        <v>137</v>
      </c>
      <c r="AU220" s="238" t="s">
        <v>133</v>
      </c>
      <c r="AV220" s="14" t="s">
        <v>133</v>
      </c>
      <c r="AW220" s="14" t="s">
        <v>33</v>
      </c>
      <c r="AX220" s="14" t="s">
        <v>77</v>
      </c>
      <c r="AY220" s="238" t="s">
        <v>124</v>
      </c>
    </row>
    <row r="221" spans="1:65" s="2" customFormat="1" ht="16.5" customHeight="1">
      <c r="A221" s="40"/>
      <c r="B221" s="41"/>
      <c r="C221" s="199" t="s">
        <v>326</v>
      </c>
      <c r="D221" s="199" t="s">
        <v>127</v>
      </c>
      <c r="E221" s="200" t="s">
        <v>327</v>
      </c>
      <c r="F221" s="201" t="s">
        <v>328</v>
      </c>
      <c r="G221" s="202" t="s">
        <v>164</v>
      </c>
      <c r="H221" s="203">
        <v>23.01</v>
      </c>
      <c r="I221" s="204"/>
      <c r="J221" s="205">
        <f>ROUND(I221*H221,2)</f>
        <v>0</v>
      </c>
      <c r="K221" s="201" t="s">
        <v>131</v>
      </c>
      <c r="L221" s="46"/>
      <c r="M221" s="206" t="s">
        <v>19</v>
      </c>
      <c r="N221" s="207" t="s">
        <v>44</v>
      </c>
      <c r="O221" s="86"/>
      <c r="P221" s="208">
        <f>O221*H221</f>
        <v>0</v>
      </c>
      <c r="Q221" s="208">
        <v>0</v>
      </c>
      <c r="R221" s="208">
        <f>Q221*H221</f>
        <v>0</v>
      </c>
      <c r="S221" s="208">
        <v>0.009</v>
      </c>
      <c r="T221" s="209">
        <f>S221*H221</f>
        <v>0.20709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0" t="s">
        <v>132</v>
      </c>
      <c r="AT221" s="210" t="s">
        <v>127</v>
      </c>
      <c r="AU221" s="210" t="s">
        <v>133</v>
      </c>
      <c r="AY221" s="19" t="s">
        <v>124</v>
      </c>
      <c r="BE221" s="211">
        <f>IF(N221="základní",J221,0)</f>
        <v>0</v>
      </c>
      <c r="BF221" s="211">
        <f>IF(N221="snížená",J221,0)</f>
        <v>0</v>
      </c>
      <c r="BG221" s="211">
        <f>IF(N221="zákl. přenesená",J221,0)</f>
        <v>0</v>
      </c>
      <c r="BH221" s="211">
        <f>IF(N221="sníž. přenesená",J221,0)</f>
        <v>0</v>
      </c>
      <c r="BI221" s="211">
        <f>IF(N221="nulová",J221,0)</f>
        <v>0</v>
      </c>
      <c r="BJ221" s="19" t="s">
        <v>133</v>
      </c>
      <c r="BK221" s="211">
        <f>ROUND(I221*H221,2)</f>
        <v>0</v>
      </c>
      <c r="BL221" s="19" t="s">
        <v>132</v>
      </c>
      <c r="BM221" s="210" t="s">
        <v>329</v>
      </c>
    </row>
    <row r="222" spans="1:47" s="2" customFormat="1" ht="12">
      <c r="A222" s="40"/>
      <c r="B222" s="41"/>
      <c r="C222" s="42"/>
      <c r="D222" s="212" t="s">
        <v>135</v>
      </c>
      <c r="E222" s="42"/>
      <c r="F222" s="213" t="s">
        <v>330</v>
      </c>
      <c r="G222" s="42"/>
      <c r="H222" s="42"/>
      <c r="I222" s="214"/>
      <c r="J222" s="42"/>
      <c r="K222" s="42"/>
      <c r="L222" s="46"/>
      <c r="M222" s="215"/>
      <c r="N222" s="216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135</v>
      </c>
      <c r="AU222" s="19" t="s">
        <v>133</v>
      </c>
    </row>
    <row r="223" spans="1:51" s="14" customFormat="1" ht="12">
      <c r="A223" s="14"/>
      <c r="B223" s="228"/>
      <c r="C223" s="229"/>
      <c r="D223" s="219" t="s">
        <v>137</v>
      </c>
      <c r="E223" s="230" t="s">
        <v>19</v>
      </c>
      <c r="F223" s="231" t="s">
        <v>331</v>
      </c>
      <c r="G223" s="229"/>
      <c r="H223" s="232">
        <v>23.01</v>
      </c>
      <c r="I223" s="233"/>
      <c r="J223" s="229"/>
      <c r="K223" s="229"/>
      <c r="L223" s="234"/>
      <c r="M223" s="235"/>
      <c r="N223" s="236"/>
      <c r="O223" s="236"/>
      <c r="P223" s="236"/>
      <c r="Q223" s="236"/>
      <c r="R223" s="236"/>
      <c r="S223" s="236"/>
      <c r="T223" s="23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38" t="s">
        <v>137</v>
      </c>
      <c r="AU223" s="238" t="s">
        <v>133</v>
      </c>
      <c r="AV223" s="14" t="s">
        <v>133</v>
      </c>
      <c r="AW223" s="14" t="s">
        <v>33</v>
      </c>
      <c r="AX223" s="14" t="s">
        <v>77</v>
      </c>
      <c r="AY223" s="238" t="s">
        <v>124</v>
      </c>
    </row>
    <row r="224" spans="1:65" s="2" customFormat="1" ht="16.5" customHeight="1">
      <c r="A224" s="40"/>
      <c r="B224" s="41"/>
      <c r="C224" s="199" t="s">
        <v>332</v>
      </c>
      <c r="D224" s="199" t="s">
        <v>127</v>
      </c>
      <c r="E224" s="200" t="s">
        <v>333</v>
      </c>
      <c r="F224" s="201" t="s">
        <v>334</v>
      </c>
      <c r="G224" s="202" t="s">
        <v>130</v>
      </c>
      <c r="H224" s="203">
        <v>5.32</v>
      </c>
      <c r="I224" s="204"/>
      <c r="J224" s="205">
        <f>ROUND(I224*H224,2)</f>
        <v>0</v>
      </c>
      <c r="K224" s="201" t="s">
        <v>131</v>
      </c>
      <c r="L224" s="46"/>
      <c r="M224" s="206" t="s">
        <v>19</v>
      </c>
      <c r="N224" s="207" t="s">
        <v>44</v>
      </c>
      <c r="O224" s="86"/>
      <c r="P224" s="208">
        <f>O224*H224</f>
        <v>0</v>
      </c>
      <c r="Q224" s="208">
        <v>0</v>
      </c>
      <c r="R224" s="208">
        <f>Q224*H224</f>
        <v>0</v>
      </c>
      <c r="S224" s="208">
        <v>2.2</v>
      </c>
      <c r="T224" s="209">
        <f>S224*H224</f>
        <v>11.704000000000002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0" t="s">
        <v>132</v>
      </c>
      <c r="AT224" s="210" t="s">
        <v>127</v>
      </c>
      <c r="AU224" s="210" t="s">
        <v>133</v>
      </c>
      <c r="AY224" s="19" t="s">
        <v>124</v>
      </c>
      <c r="BE224" s="211">
        <f>IF(N224="základní",J224,0)</f>
        <v>0</v>
      </c>
      <c r="BF224" s="211">
        <f>IF(N224="snížená",J224,0)</f>
        <v>0</v>
      </c>
      <c r="BG224" s="211">
        <f>IF(N224="zákl. přenesená",J224,0)</f>
        <v>0</v>
      </c>
      <c r="BH224" s="211">
        <f>IF(N224="sníž. přenesená",J224,0)</f>
        <v>0</v>
      </c>
      <c r="BI224" s="211">
        <f>IF(N224="nulová",J224,0)</f>
        <v>0</v>
      </c>
      <c r="BJ224" s="19" t="s">
        <v>133</v>
      </c>
      <c r="BK224" s="211">
        <f>ROUND(I224*H224,2)</f>
        <v>0</v>
      </c>
      <c r="BL224" s="19" t="s">
        <v>132</v>
      </c>
      <c r="BM224" s="210" t="s">
        <v>335</v>
      </c>
    </row>
    <row r="225" spans="1:47" s="2" customFormat="1" ht="12">
      <c r="A225" s="40"/>
      <c r="B225" s="41"/>
      <c r="C225" s="42"/>
      <c r="D225" s="212" t="s">
        <v>135</v>
      </c>
      <c r="E225" s="42"/>
      <c r="F225" s="213" t="s">
        <v>336</v>
      </c>
      <c r="G225" s="42"/>
      <c r="H225" s="42"/>
      <c r="I225" s="214"/>
      <c r="J225" s="42"/>
      <c r="K225" s="42"/>
      <c r="L225" s="46"/>
      <c r="M225" s="215"/>
      <c r="N225" s="216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135</v>
      </c>
      <c r="AU225" s="19" t="s">
        <v>133</v>
      </c>
    </row>
    <row r="226" spans="1:51" s="13" customFormat="1" ht="12">
      <c r="A226" s="13"/>
      <c r="B226" s="217"/>
      <c r="C226" s="218"/>
      <c r="D226" s="219" t="s">
        <v>137</v>
      </c>
      <c r="E226" s="220" t="s">
        <v>19</v>
      </c>
      <c r="F226" s="221" t="s">
        <v>337</v>
      </c>
      <c r="G226" s="218"/>
      <c r="H226" s="220" t="s">
        <v>19</v>
      </c>
      <c r="I226" s="222"/>
      <c r="J226" s="218"/>
      <c r="K226" s="218"/>
      <c r="L226" s="223"/>
      <c r="M226" s="224"/>
      <c r="N226" s="225"/>
      <c r="O226" s="225"/>
      <c r="P226" s="225"/>
      <c r="Q226" s="225"/>
      <c r="R226" s="225"/>
      <c r="S226" s="225"/>
      <c r="T226" s="22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7" t="s">
        <v>137</v>
      </c>
      <c r="AU226" s="227" t="s">
        <v>133</v>
      </c>
      <c r="AV226" s="13" t="s">
        <v>77</v>
      </c>
      <c r="AW226" s="13" t="s">
        <v>33</v>
      </c>
      <c r="AX226" s="13" t="s">
        <v>72</v>
      </c>
      <c r="AY226" s="227" t="s">
        <v>124</v>
      </c>
    </row>
    <row r="227" spans="1:51" s="14" customFormat="1" ht="12">
      <c r="A227" s="14"/>
      <c r="B227" s="228"/>
      <c r="C227" s="229"/>
      <c r="D227" s="219" t="s">
        <v>137</v>
      </c>
      <c r="E227" s="230" t="s">
        <v>19</v>
      </c>
      <c r="F227" s="231" t="s">
        <v>338</v>
      </c>
      <c r="G227" s="229"/>
      <c r="H227" s="232">
        <v>5.32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38" t="s">
        <v>137</v>
      </c>
      <c r="AU227" s="238" t="s">
        <v>133</v>
      </c>
      <c r="AV227" s="14" t="s">
        <v>133</v>
      </c>
      <c r="AW227" s="14" t="s">
        <v>33</v>
      </c>
      <c r="AX227" s="14" t="s">
        <v>77</v>
      </c>
      <c r="AY227" s="238" t="s">
        <v>124</v>
      </c>
    </row>
    <row r="228" spans="1:65" s="2" customFormat="1" ht="21.75" customHeight="1">
      <c r="A228" s="40"/>
      <c r="B228" s="41"/>
      <c r="C228" s="199" t="s">
        <v>339</v>
      </c>
      <c r="D228" s="199" t="s">
        <v>127</v>
      </c>
      <c r="E228" s="200" t="s">
        <v>340</v>
      </c>
      <c r="F228" s="201" t="s">
        <v>341</v>
      </c>
      <c r="G228" s="202" t="s">
        <v>130</v>
      </c>
      <c r="H228" s="203">
        <v>5.32</v>
      </c>
      <c r="I228" s="204"/>
      <c r="J228" s="205">
        <f>ROUND(I228*H228,2)</f>
        <v>0</v>
      </c>
      <c r="K228" s="201" t="s">
        <v>131</v>
      </c>
      <c r="L228" s="46"/>
      <c r="M228" s="206" t="s">
        <v>19</v>
      </c>
      <c r="N228" s="207" t="s">
        <v>44</v>
      </c>
      <c r="O228" s="86"/>
      <c r="P228" s="208">
        <f>O228*H228</f>
        <v>0</v>
      </c>
      <c r="Q228" s="208">
        <v>0</v>
      </c>
      <c r="R228" s="208">
        <f>Q228*H228</f>
        <v>0</v>
      </c>
      <c r="S228" s="208">
        <v>0.044</v>
      </c>
      <c r="T228" s="209">
        <f>S228*H228</f>
        <v>0.23408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0" t="s">
        <v>132</v>
      </c>
      <c r="AT228" s="210" t="s">
        <v>127</v>
      </c>
      <c r="AU228" s="210" t="s">
        <v>133</v>
      </c>
      <c r="AY228" s="19" t="s">
        <v>124</v>
      </c>
      <c r="BE228" s="211">
        <f>IF(N228="základní",J228,0)</f>
        <v>0</v>
      </c>
      <c r="BF228" s="211">
        <f>IF(N228="snížená",J228,0)</f>
        <v>0</v>
      </c>
      <c r="BG228" s="211">
        <f>IF(N228="zákl. přenesená",J228,0)</f>
        <v>0</v>
      </c>
      <c r="BH228" s="211">
        <f>IF(N228="sníž. přenesená",J228,0)</f>
        <v>0</v>
      </c>
      <c r="BI228" s="211">
        <f>IF(N228="nulová",J228,0)</f>
        <v>0</v>
      </c>
      <c r="BJ228" s="19" t="s">
        <v>133</v>
      </c>
      <c r="BK228" s="211">
        <f>ROUND(I228*H228,2)</f>
        <v>0</v>
      </c>
      <c r="BL228" s="19" t="s">
        <v>132</v>
      </c>
      <c r="BM228" s="210" t="s">
        <v>342</v>
      </c>
    </row>
    <row r="229" spans="1:47" s="2" customFormat="1" ht="12">
      <c r="A229" s="40"/>
      <c r="B229" s="41"/>
      <c r="C229" s="42"/>
      <c r="D229" s="212" t="s">
        <v>135</v>
      </c>
      <c r="E229" s="42"/>
      <c r="F229" s="213" t="s">
        <v>343</v>
      </c>
      <c r="G229" s="42"/>
      <c r="H229" s="42"/>
      <c r="I229" s="214"/>
      <c r="J229" s="42"/>
      <c r="K229" s="42"/>
      <c r="L229" s="46"/>
      <c r="M229" s="215"/>
      <c r="N229" s="216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135</v>
      </c>
      <c r="AU229" s="19" t="s">
        <v>133</v>
      </c>
    </row>
    <row r="230" spans="1:65" s="2" customFormat="1" ht="24.15" customHeight="1">
      <c r="A230" s="40"/>
      <c r="B230" s="41"/>
      <c r="C230" s="199" t="s">
        <v>344</v>
      </c>
      <c r="D230" s="199" t="s">
        <v>127</v>
      </c>
      <c r="E230" s="200" t="s">
        <v>345</v>
      </c>
      <c r="F230" s="201" t="s">
        <v>346</v>
      </c>
      <c r="G230" s="202" t="s">
        <v>144</v>
      </c>
      <c r="H230" s="203">
        <v>12.8</v>
      </c>
      <c r="I230" s="204"/>
      <c r="J230" s="205">
        <f>ROUND(I230*H230,2)</f>
        <v>0</v>
      </c>
      <c r="K230" s="201" t="s">
        <v>131</v>
      </c>
      <c r="L230" s="46"/>
      <c r="M230" s="206" t="s">
        <v>19</v>
      </c>
      <c r="N230" s="207" t="s">
        <v>44</v>
      </c>
      <c r="O230" s="86"/>
      <c r="P230" s="208">
        <f>O230*H230</f>
        <v>0</v>
      </c>
      <c r="Q230" s="208">
        <v>0</v>
      </c>
      <c r="R230" s="208">
        <f>Q230*H230</f>
        <v>0</v>
      </c>
      <c r="S230" s="208">
        <v>0.076</v>
      </c>
      <c r="T230" s="209">
        <f>S230*H230</f>
        <v>0.9728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0" t="s">
        <v>132</v>
      </c>
      <c r="AT230" s="210" t="s">
        <v>127</v>
      </c>
      <c r="AU230" s="210" t="s">
        <v>133</v>
      </c>
      <c r="AY230" s="19" t="s">
        <v>124</v>
      </c>
      <c r="BE230" s="211">
        <f>IF(N230="základní",J230,0)</f>
        <v>0</v>
      </c>
      <c r="BF230" s="211">
        <f>IF(N230="snížená",J230,0)</f>
        <v>0</v>
      </c>
      <c r="BG230" s="211">
        <f>IF(N230="zákl. přenesená",J230,0)</f>
        <v>0</v>
      </c>
      <c r="BH230" s="211">
        <f>IF(N230="sníž. přenesená",J230,0)</f>
        <v>0</v>
      </c>
      <c r="BI230" s="211">
        <f>IF(N230="nulová",J230,0)</f>
        <v>0</v>
      </c>
      <c r="BJ230" s="19" t="s">
        <v>133</v>
      </c>
      <c r="BK230" s="211">
        <f>ROUND(I230*H230,2)</f>
        <v>0</v>
      </c>
      <c r="BL230" s="19" t="s">
        <v>132</v>
      </c>
      <c r="BM230" s="210" t="s">
        <v>347</v>
      </c>
    </row>
    <row r="231" spans="1:47" s="2" customFormat="1" ht="12">
      <c r="A231" s="40"/>
      <c r="B231" s="41"/>
      <c r="C231" s="42"/>
      <c r="D231" s="212" t="s">
        <v>135</v>
      </c>
      <c r="E231" s="42"/>
      <c r="F231" s="213" t="s">
        <v>348</v>
      </c>
      <c r="G231" s="42"/>
      <c r="H231" s="42"/>
      <c r="I231" s="214"/>
      <c r="J231" s="42"/>
      <c r="K231" s="42"/>
      <c r="L231" s="46"/>
      <c r="M231" s="215"/>
      <c r="N231" s="216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135</v>
      </c>
      <c r="AU231" s="19" t="s">
        <v>133</v>
      </c>
    </row>
    <row r="232" spans="1:51" s="14" customFormat="1" ht="12">
      <c r="A232" s="14"/>
      <c r="B232" s="228"/>
      <c r="C232" s="229"/>
      <c r="D232" s="219" t="s">
        <v>137</v>
      </c>
      <c r="E232" s="230" t="s">
        <v>19</v>
      </c>
      <c r="F232" s="231" t="s">
        <v>349</v>
      </c>
      <c r="G232" s="229"/>
      <c r="H232" s="232">
        <v>4.8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38" t="s">
        <v>137</v>
      </c>
      <c r="AU232" s="238" t="s">
        <v>133</v>
      </c>
      <c r="AV232" s="14" t="s">
        <v>133</v>
      </c>
      <c r="AW232" s="14" t="s">
        <v>33</v>
      </c>
      <c r="AX232" s="14" t="s">
        <v>72</v>
      </c>
      <c r="AY232" s="238" t="s">
        <v>124</v>
      </c>
    </row>
    <row r="233" spans="1:51" s="14" customFormat="1" ht="12">
      <c r="A233" s="14"/>
      <c r="B233" s="228"/>
      <c r="C233" s="229"/>
      <c r="D233" s="219" t="s">
        <v>137</v>
      </c>
      <c r="E233" s="230" t="s">
        <v>19</v>
      </c>
      <c r="F233" s="231" t="s">
        <v>350</v>
      </c>
      <c r="G233" s="229"/>
      <c r="H233" s="232">
        <v>8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38" t="s">
        <v>137</v>
      </c>
      <c r="AU233" s="238" t="s">
        <v>133</v>
      </c>
      <c r="AV233" s="14" t="s">
        <v>133</v>
      </c>
      <c r="AW233" s="14" t="s">
        <v>33</v>
      </c>
      <c r="AX233" s="14" t="s">
        <v>72</v>
      </c>
      <c r="AY233" s="238" t="s">
        <v>124</v>
      </c>
    </row>
    <row r="234" spans="1:51" s="15" customFormat="1" ht="12">
      <c r="A234" s="15"/>
      <c r="B234" s="239"/>
      <c r="C234" s="240"/>
      <c r="D234" s="219" t="s">
        <v>137</v>
      </c>
      <c r="E234" s="241" t="s">
        <v>19</v>
      </c>
      <c r="F234" s="242" t="s">
        <v>141</v>
      </c>
      <c r="G234" s="240"/>
      <c r="H234" s="243">
        <v>12.8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49" t="s">
        <v>137</v>
      </c>
      <c r="AU234" s="249" t="s">
        <v>133</v>
      </c>
      <c r="AV234" s="15" t="s">
        <v>132</v>
      </c>
      <c r="AW234" s="15" t="s">
        <v>33</v>
      </c>
      <c r="AX234" s="15" t="s">
        <v>77</v>
      </c>
      <c r="AY234" s="249" t="s">
        <v>124</v>
      </c>
    </row>
    <row r="235" spans="1:65" s="2" customFormat="1" ht="21.75" customHeight="1">
      <c r="A235" s="40"/>
      <c r="B235" s="41"/>
      <c r="C235" s="199" t="s">
        <v>351</v>
      </c>
      <c r="D235" s="199" t="s">
        <v>127</v>
      </c>
      <c r="E235" s="200" t="s">
        <v>352</v>
      </c>
      <c r="F235" s="201" t="s">
        <v>353</v>
      </c>
      <c r="G235" s="202" t="s">
        <v>144</v>
      </c>
      <c r="H235" s="203">
        <v>71.1</v>
      </c>
      <c r="I235" s="204"/>
      <c r="J235" s="205">
        <f>ROUND(I235*H235,2)</f>
        <v>0</v>
      </c>
      <c r="K235" s="201" t="s">
        <v>131</v>
      </c>
      <c r="L235" s="46"/>
      <c r="M235" s="206" t="s">
        <v>19</v>
      </c>
      <c r="N235" s="207" t="s">
        <v>44</v>
      </c>
      <c r="O235" s="86"/>
      <c r="P235" s="208">
        <f>O235*H235</f>
        <v>0</v>
      </c>
      <c r="Q235" s="208">
        <v>0</v>
      </c>
      <c r="R235" s="208">
        <f>Q235*H235</f>
        <v>0</v>
      </c>
      <c r="S235" s="208">
        <v>0.05</v>
      </c>
      <c r="T235" s="209">
        <f>S235*H235</f>
        <v>3.5549999999999997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0" t="s">
        <v>132</v>
      </c>
      <c r="AT235" s="210" t="s">
        <v>127</v>
      </c>
      <c r="AU235" s="210" t="s">
        <v>133</v>
      </c>
      <c r="AY235" s="19" t="s">
        <v>124</v>
      </c>
      <c r="BE235" s="211">
        <f>IF(N235="základní",J235,0)</f>
        <v>0</v>
      </c>
      <c r="BF235" s="211">
        <f>IF(N235="snížená",J235,0)</f>
        <v>0</v>
      </c>
      <c r="BG235" s="211">
        <f>IF(N235="zákl. přenesená",J235,0)</f>
        <v>0</v>
      </c>
      <c r="BH235" s="211">
        <f>IF(N235="sníž. přenesená",J235,0)</f>
        <v>0</v>
      </c>
      <c r="BI235" s="211">
        <f>IF(N235="nulová",J235,0)</f>
        <v>0</v>
      </c>
      <c r="BJ235" s="19" t="s">
        <v>133</v>
      </c>
      <c r="BK235" s="211">
        <f>ROUND(I235*H235,2)</f>
        <v>0</v>
      </c>
      <c r="BL235" s="19" t="s">
        <v>132</v>
      </c>
      <c r="BM235" s="210" t="s">
        <v>354</v>
      </c>
    </row>
    <row r="236" spans="1:47" s="2" customFormat="1" ht="12">
      <c r="A236" s="40"/>
      <c r="B236" s="41"/>
      <c r="C236" s="42"/>
      <c r="D236" s="212" t="s">
        <v>135</v>
      </c>
      <c r="E236" s="42"/>
      <c r="F236" s="213" t="s">
        <v>355</v>
      </c>
      <c r="G236" s="42"/>
      <c r="H236" s="42"/>
      <c r="I236" s="214"/>
      <c r="J236" s="42"/>
      <c r="K236" s="42"/>
      <c r="L236" s="46"/>
      <c r="M236" s="215"/>
      <c r="N236" s="216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135</v>
      </c>
      <c r="AU236" s="19" t="s">
        <v>133</v>
      </c>
    </row>
    <row r="237" spans="1:51" s="14" customFormat="1" ht="12">
      <c r="A237" s="14"/>
      <c r="B237" s="228"/>
      <c r="C237" s="229"/>
      <c r="D237" s="219" t="s">
        <v>137</v>
      </c>
      <c r="E237" s="230" t="s">
        <v>19</v>
      </c>
      <c r="F237" s="231" t="s">
        <v>356</v>
      </c>
      <c r="G237" s="229"/>
      <c r="H237" s="232">
        <v>71.1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38" t="s">
        <v>137</v>
      </c>
      <c r="AU237" s="238" t="s">
        <v>133</v>
      </c>
      <c r="AV237" s="14" t="s">
        <v>133</v>
      </c>
      <c r="AW237" s="14" t="s">
        <v>33</v>
      </c>
      <c r="AX237" s="14" t="s">
        <v>77</v>
      </c>
      <c r="AY237" s="238" t="s">
        <v>124</v>
      </c>
    </row>
    <row r="238" spans="1:65" s="2" customFormat="1" ht="24.15" customHeight="1">
      <c r="A238" s="40"/>
      <c r="B238" s="41"/>
      <c r="C238" s="199" t="s">
        <v>357</v>
      </c>
      <c r="D238" s="199" t="s">
        <v>127</v>
      </c>
      <c r="E238" s="200" t="s">
        <v>358</v>
      </c>
      <c r="F238" s="201" t="s">
        <v>359</v>
      </c>
      <c r="G238" s="202" t="s">
        <v>144</v>
      </c>
      <c r="H238" s="203">
        <v>128.734</v>
      </c>
      <c r="I238" s="204"/>
      <c r="J238" s="205">
        <f>ROUND(I238*H238,2)</f>
        <v>0</v>
      </c>
      <c r="K238" s="201" t="s">
        <v>131</v>
      </c>
      <c r="L238" s="46"/>
      <c r="M238" s="206" t="s">
        <v>19</v>
      </c>
      <c r="N238" s="207" t="s">
        <v>44</v>
      </c>
      <c r="O238" s="86"/>
      <c r="P238" s="208">
        <f>O238*H238</f>
        <v>0</v>
      </c>
      <c r="Q238" s="208">
        <v>0</v>
      </c>
      <c r="R238" s="208">
        <f>Q238*H238</f>
        <v>0</v>
      </c>
      <c r="S238" s="208">
        <v>0.046</v>
      </c>
      <c r="T238" s="209">
        <f>S238*H238</f>
        <v>5.9217640000000005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0" t="s">
        <v>132</v>
      </c>
      <c r="AT238" s="210" t="s">
        <v>127</v>
      </c>
      <c r="AU238" s="210" t="s">
        <v>133</v>
      </c>
      <c r="AY238" s="19" t="s">
        <v>124</v>
      </c>
      <c r="BE238" s="211">
        <f>IF(N238="základní",J238,0)</f>
        <v>0</v>
      </c>
      <c r="BF238" s="211">
        <f>IF(N238="snížená",J238,0)</f>
        <v>0</v>
      </c>
      <c r="BG238" s="211">
        <f>IF(N238="zákl. přenesená",J238,0)</f>
        <v>0</v>
      </c>
      <c r="BH238" s="211">
        <f>IF(N238="sníž. přenesená",J238,0)</f>
        <v>0</v>
      </c>
      <c r="BI238" s="211">
        <f>IF(N238="nulová",J238,0)</f>
        <v>0</v>
      </c>
      <c r="BJ238" s="19" t="s">
        <v>133</v>
      </c>
      <c r="BK238" s="211">
        <f>ROUND(I238*H238,2)</f>
        <v>0</v>
      </c>
      <c r="BL238" s="19" t="s">
        <v>132</v>
      </c>
      <c r="BM238" s="210" t="s">
        <v>360</v>
      </c>
    </row>
    <row r="239" spans="1:47" s="2" customFormat="1" ht="12">
      <c r="A239" s="40"/>
      <c r="B239" s="41"/>
      <c r="C239" s="42"/>
      <c r="D239" s="212" t="s">
        <v>135</v>
      </c>
      <c r="E239" s="42"/>
      <c r="F239" s="213" t="s">
        <v>361</v>
      </c>
      <c r="G239" s="42"/>
      <c r="H239" s="42"/>
      <c r="I239" s="214"/>
      <c r="J239" s="42"/>
      <c r="K239" s="42"/>
      <c r="L239" s="46"/>
      <c r="M239" s="215"/>
      <c r="N239" s="216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135</v>
      </c>
      <c r="AU239" s="19" t="s">
        <v>133</v>
      </c>
    </row>
    <row r="240" spans="1:51" s="14" customFormat="1" ht="12">
      <c r="A240" s="14"/>
      <c r="B240" s="228"/>
      <c r="C240" s="229"/>
      <c r="D240" s="219" t="s">
        <v>137</v>
      </c>
      <c r="E240" s="230" t="s">
        <v>19</v>
      </c>
      <c r="F240" s="231" t="s">
        <v>362</v>
      </c>
      <c r="G240" s="229"/>
      <c r="H240" s="232">
        <v>190.619</v>
      </c>
      <c r="I240" s="233"/>
      <c r="J240" s="229"/>
      <c r="K240" s="229"/>
      <c r="L240" s="234"/>
      <c r="M240" s="235"/>
      <c r="N240" s="236"/>
      <c r="O240" s="236"/>
      <c r="P240" s="236"/>
      <c r="Q240" s="236"/>
      <c r="R240" s="236"/>
      <c r="S240" s="236"/>
      <c r="T240" s="23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38" t="s">
        <v>137</v>
      </c>
      <c r="AU240" s="238" t="s">
        <v>133</v>
      </c>
      <c r="AV240" s="14" t="s">
        <v>133</v>
      </c>
      <c r="AW240" s="14" t="s">
        <v>33</v>
      </c>
      <c r="AX240" s="14" t="s">
        <v>72</v>
      </c>
      <c r="AY240" s="238" t="s">
        <v>124</v>
      </c>
    </row>
    <row r="241" spans="1:51" s="14" customFormat="1" ht="12">
      <c r="A241" s="14"/>
      <c r="B241" s="228"/>
      <c r="C241" s="229"/>
      <c r="D241" s="219" t="s">
        <v>137</v>
      </c>
      <c r="E241" s="230" t="s">
        <v>19</v>
      </c>
      <c r="F241" s="231" t="s">
        <v>363</v>
      </c>
      <c r="G241" s="229"/>
      <c r="H241" s="232">
        <v>-1.638</v>
      </c>
      <c r="I241" s="233"/>
      <c r="J241" s="229"/>
      <c r="K241" s="229"/>
      <c r="L241" s="234"/>
      <c r="M241" s="235"/>
      <c r="N241" s="236"/>
      <c r="O241" s="236"/>
      <c r="P241" s="236"/>
      <c r="Q241" s="236"/>
      <c r="R241" s="236"/>
      <c r="S241" s="236"/>
      <c r="T241" s="237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38" t="s">
        <v>137</v>
      </c>
      <c r="AU241" s="238" t="s">
        <v>133</v>
      </c>
      <c r="AV241" s="14" t="s">
        <v>133</v>
      </c>
      <c r="AW241" s="14" t="s">
        <v>33</v>
      </c>
      <c r="AX241" s="14" t="s">
        <v>72</v>
      </c>
      <c r="AY241" s="238" t="s">
        <v>124</v>
      </c>
    </row>
    <row r="242" spans="1:51" s="14" customFormat="1" ht="12">
      <c r="A242" s="14"/>
      <c r="B242" s="228"/>
      <c r="C242" s="229"/>
      <c r="D242" s="219" t="s">
        <v>137</v>
      </c>
      <c r="E242" s="230" t="s">
        <v>19</v>
      </c>
      <c r="F242" s="231" t="s">
        <v>364</v>
      </c>
      <c r="G242" s="229"/>
      <c r="H242" s="232">
        <v>-9.954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38" t="s">
        <v>137</v>
      </c>
      <c r="AU242" s="238" t="s">
        <v>133</v>
      </c>
      <c r="AV242" s="14" t="s">
        <v>133</v>
      </c>
      <c r="AW242" s="14" t="s">
        <v>33</v>
      </c>
      <c r="AX242" s="14" t="s">
        <v>72</v>
      </c>
      <c r="AY242" s="238" t="s">
        <v>124</v>
      </c>
    </row>
    <row r="243" spans="1:51" s="14" customFormat="1" ht="12">
      <c r="A243" s="14"/>
      <c r="B243" s="228"/>
      <c r="C243" s="229"/>
      <c r="D243" s="219" t="s">
        <v>137</v>
      </c>
      <c r="E243" s="230" t="s">
        <v>19</v>
      </c>
      <c r="F243" s="231" t="s">
        <v>365</v>
      </c>
      <c r="G243" s="229"/>
      <c r="H243" s="232">
        <v>-7.425</v>
      </c>
      <c r="I243" s="233"/>
      <c r="J243" s="229"/>
      <c r="K243" s="229"/>
      <c r="L243" s="234"/>
      <c r="M243" s="235"/>
      <c r="N243" s="236"/>
      <c r="O243" s="236"/>
      <c r="P243" s="236"/>
      <c r="Q243" s="236"/>
      <c r="R243" s="236"/>
      <c r="S243" s="236"/>
      <c r="T243" s="23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38" t="s">
        <v>137</v>
      </c>
      <c r="AU243" s="238" t="s">
        <v>133</v>
      </c>
      <c r="AV243" s="14" t="s">
        <v>133</v>
      </c>
      <c r="AW243" s="14" t="s">
        <v>33</v>
      </c>
      <c r="AX243" s="14" t="s">
        <v>72</v>
      </c>
      <c r="AY243" s="238" t="s">
        <v>124</v>
      </c>
    </row>
    <row r="244" spans="1:51" s="14" customFormat="1" ht="12">
      <c r="A244" s="14"/>
      <c r="B244" s="228"/>
      <c r="C244" s="229"/>
      <c r="D244" s="219" t="s">
        <v>137</v>
      </c>
      <c r="E244" s="230" t="s">
        <v>19</v>
      </c>
      <c r="F244" s="231" t="s">
        <v>366</v>
      </c>
      <c r="G244" s="229"/>
      <c r="H244" s="232">
        <v>-3.713</v>
      </c>
      <c r="I244" s="233"/>
      <c r="J244" s="229"/>
      <c r="K244" s="229"/>
      <c r="L244" s="234"/>
      <c r="M244" s="235"/>
      <c r="N244" s="236"/>
      <c r="O244" s="236"/>
      <c r="P244" s="236"/>
      <c r="Q244" s="236"/>
      <c r="R244" s="236"/>
      <c r="S244" s="236"/>
      <c r="T244" s="237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38" t="s">
        <v>137</v>
      </c>
      <c r="AU244" s="238" t="s">
        <v>133</v>
      </c>
      <c r="AV244" s="14" t="s">
        <v>133</v>
      </c>
      <c r="AW244" s="14" t="s">
        <v>33</v>
      </c>
      <c r="AX244" s="14" t="s">
        <v>72</v>
      </c>
      <c r="AY244" s="238" t="s">
        <v>124</v>
      </c>
    </row>
    <row r="245" spans="1:51" s="14" customFormat="1" ht="12">
      <c r="A245" s="14"/>
      <c r="B245" s="228"/>
      <c r="C245" s="229"/>
      <c r="D245" s="219" t="s">
        <v>137</v>
      </c>
      <c r="E245" s="230" t="s">
        <v>19</v>
      </c>
      <c r="F245" s="231" t="s">
        <v>203</v>
      </c>
      <c r="G245" s="229"/>
      <c r="H245" s="232">
        <v>1.995</v>
      </c>
      <c r="I245" s="233"/>
      <c r="J245" s="229"/>
      <c r="K245" s="229"/>
      <c r="L245" s="234"/>
      <c r="M245" s="235"/>
      <c r="N245" s="236"/>
      <c r="O245" s="236"/>
      <c r="P245" s="236"/>
      <c r="Q245" s="236"/>
      <c r="R245" s="236"/>
      <c r="S245" s="236"/>
      <c r="T245" s="23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38" t="s">
        <v>137</v>
      </c>
      <c r="AU245" s="238" t="s">
        <v>133</v>
      </c>
      <c r="AV245" s="14" t="s">
        <v>133</v>
      </c>
      <c r="AW245" s="14" t="s">
        <v>33</v>
      </c>
      <c r="AX245" s="14" t="s">
        <v>72</v>
      </c>
      <c r="AY245" s="238" t="s">
        <v>124</v>
      </c>
    </row>
    <row r="246" spans="1:51" s="14" customFormat="1" ht="12">
      <c r="A246" s="14"/>
      <c r="B246" s="228"/>
      <c r="C246" s="229"/>
      <c r="D246" s="219" t="s">
        <v>137</v>
      </c>
      <c r="E246" s="230" t="s">
        <v>19</v>
      </c>
      <c r="F246" s="231" t="s">
        <v>367</v>
      </c>
      <c r="G246" s="229"/>
      <c r="H246" s="232">
        <v>-26.4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38" t="s">
        <v>137</v>
      </c>
      <c r="AU246" s="238" t="s">
        <v>133</v>
      </c>
      <c r="AV246" s="14" t="s">
        <v>133</v>
      </c>
      <c r="AW246" s="14" t="s">
        <v>33</v>
      </c>
      <c r="AX246" s="14" t="s">
        <v>72</v>
      </c>
      <c r="AY246" s="238" t="s">
        <v>124</v>
      </c>
    </row>
    <row r="247" spans="1:51" s="14" customFormat="1" ht="12">
      <c r="A247" s="14"/>
      <c r="B247" s="228"/>
      <c r="C247" s="229"/>
      <c r="D247" s="219" t="s">
        <v>137</v>
      </c>
      <c r="E247" s="230" t="s">
        <v>19</v>
      </c>
      <c r="F247" s="231" t="s">
        <v>368</v>
      </c>
      <c r="G247" s="229"/>
      <c r="H247" s="232">
        <v>-7.55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38" t="s">
        <v>137</v>
      </c>
      <c r="AU247" s="238" t="s">
        <v>133</v>
      </c>
      <c r="AV247" s="14" t="s">
        <v>133</v>
      </c>
      <c r="AW247" s="14" t="s">
        <v>33</v>
      </c>
      <c r="AX247" s="14" t="s">
        <v>72</v>
      </c>
      <c r="AY247" s="238" t="s">
        <v>124</v>
      </c>
    </row>
    <row r="248" spans="1:51" s="14" customFormat="1" ht="12">
      <c r="A248" s="14"/>
      <c r="B248" s="228"/>
      <c r="C248" s="229"/>
      <c r="D248" s="219" t="s">
        <v>137</v>
      </c>
      <c r="E248" s="230" t="s">
        <v>19</v>
      </c>
      <c r="F248" s="231" t="s">
        <v>369</v>
      </c>
      <c r="G248" s="229"/>
      <c r="H248" s="232">
        <v>-7.2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38" t="s">
        <v>137</v>
      </c>
      <c r="AU248" s="238" t="s">
        <v>133</v>
      </c>
      <c r="AV248" s="14" t="s">
        <v>133</v>
      </c>
      <c r="AW248" s="14" t="s">
        <v>33</v>
      </c>
      <c r="AX248" s="14" t="s">
        <v>72</v>
      </c>
      <c r="AY248" s="238" t="s">
        <v>124</v>
      </c>
    </row>
    <row r="249" spans="1:51" s="15" customFormat="1" ht="12">
      <c r="A249" s="15"/>
      <c r="B249" s="239"/>
      <c r="C249" s="240"/>
      <c r="D249" s="219" t="s">
        <v>137</v>
      </c>
      <c r="E249" s="241" t="s">
        <v>19</v>
      </c>
      <c r="F249" s="242" t="s">
        <v>141</v>
      </c>
      <c r="G249" s="240"/>
      <c r="H249" s="243">
        <v>128.73399999999998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49" t="s">
        <v>137</v>
      </c>
      <c r="AU249" s="249" t="s">
        <v>133</v>
      </c>
      <c r="AV249" s="15" t="s">
        <v>132</v>
      </c>
      <c r="AW249" s="15" t="s">
        <v>33</v>
      </c>
      <c r="AX249" s="15" t="s">
        <v>77</v>
      </c>
      <c r="AY249" s="249" t="s">
        <v>124</v>
      </c>
    </row>
    <row r="250" spans="1:65" s="2" customFormat="1" ht="24.15" customHeight="1">
      <c r="A250" s="40"/>
      <c r="B250" s="41"/>
      <c r="C250" s="199" t="s">
        <v>370</v>
      </c>
      <c r="D250" s="199" t="s">
        <v>127</v>
      </c>
      <c r="E250" s="200" t="s">
        <v>371</v>
      </c>
      <c r="F250" s="201" t="s">
        <v>372</v>
      </c>
      <c r="G250" s="202" t="s">
        <v>144</v>
      </c>
      <c r="H250" s="203">
        <v>37.17</v>
      </c>
      <c r="I250" s="204"/>
      <c r="J250" s="205">
        <f>ROUND(I250*H250,2)</f>
        <v>0</v>
      </c>
      <c r="K250" s="201" t="s">
        <v>131</v>
      </c>
      <c r="L250" s="46"/>
      <c r="M250" s="206" t="s">
        <v>19</v>
      </c>
      <c r="N250" s="207" t="s">
        <v>44</v>
      </c>
      <c r="O250" s="86"/>
      <c r="P250" s="208">
        <f>O250*H250</f>
        <v>0</v>
      </c>
      <c r="Q250" s="208">
        <v>0</v>
      </c>
      <c r="R250" s="208">
        <f>Q250*H250</f>
        <v>0</v>
      </c>
      <c r="S250" s="208">
        <v>0.068</v>
      </c>
      <c r="T250" s="209">
        <f>S250*H250</f>
        <v>2.5275600000000003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0" t="s">
        <v>132</v>
      </c>
      <c r="AT250" s="210" t="s">
        <v>127</v>
      </c>
      <c r="AU250" s="210" t="s">
        <v>133</v>
      </c>
      <c r="AY250" s="19" t="s">
        <v>124</v>
      </c>
      <c r="BE250" s="211">
        <f>IF(N250="základní",J250,0)</f>
        <v>0</v>
      </c>
      <c r="BF250" s="211">
        <f>IF(N250="snížená",J250,0)</f>
        <v>0</v>
      </c>
      <c r="BG250" s="211">
        <f>IF(N250="zákl. přenesená",J250,0)</f>
        <v>0</v>
      </c>
      <c r="BH250" s="211">
        <f>IF(N250="sníž. přenesená",J250,0)</f>
        <v>0</v>
      </c>
      <c r="BI250" s="211">
        <f>IF(N250="nulová",J250,0)</f>
        <v>0</v>
      </c>
      <c r="BJ250" s="19" t="s">
        <v>133</v>
      </c>
      <c r="BK250" s="211">
        <f>ROUND(I250*H250,2)</f>
        <v>0</v>
      </c>
      <c r="BL250" s="19" t="s">
        <v>132</v>
      </c>
      <c r="BM250" s="210" t="s">
        <v>373</v>
      </c>
    </row>
    <row r="251" spans="1:47" s="2" customFormat="1" ht="12">
      <c r="A251" s="40"/>
      <c r="B251" s="41"/>
      <c r="C251" s="42"/>
      <c r="D251" s="212" t="s">
        <v>135</v>
      </c>
      <c r="E251" s="42"/>
      <c r="F251" s="213" t="s">
        <v>374</v>
      </c>
      <c r="G251" s="42"/>
      <c r="H251" s="42"/>
      <c r="I251" s="214"/>
      <c r="J251" s="42"/>
      <c r="K251" s="42"/>
      <c r="L251" s="46"/>
      <c r="M251" s="215"/>
      <c r="N251" s="216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135</v>
      </c>
      <c r="AU251" s="19" t="s">
        <v>133</v>
      </c>
    </row>
    <row r="252" spans="1:51" s="14" customFormat="1" ht="12">
      <c r="A252" s="14"/>
      <c r="B252" s="228"/>
      <c r="C252" s="229"/>
      <c r="D252" s="219" t="s">
        <v>137</v>
      </c>
      <c r="E252" s="230" t="s">
        <v>19</v>
      </c>
      <c r="F252" s="231" t="s">
        <v>375</v>
      </c>
      <c r="G252" s="229"/>
      <c r="H252" s="232">
        <v>33.372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38" t="s">
        <v>137</v>
      </c>
      <c r="AU252" s="238" t="s">
        <v>133</v>
      </c>
      <c r="AV252" s="14" t="s">
        <v>133</v>
      </c>
      <c r="AW252" s="14" t="s">
        <v>33</v>
      </c>
      <c r="AX252" s="14" t="s">
        <v>72</v>
      </c>
      <c r="AY252" s="238" t="s">
        <v>124</v>
      </c>
    </row>
    <row r="253" spans="1:51" s="14" customFormat="1" ht="12">
      <c r="A253" s="14"/>
      <c r="B253" s="228"/>
      <c r="C253" s="229"/>
      <c r="D253" s="219" t="s">
        <v>137</v>
      </c>
      <c r="E253" s="230" t="s">
        <v>19</v>
      </c>
      <c r="F253" s="231" t="s">
        <v>376</v>
      </c>
      <c r="G253" s="229"/>
      <c r="H253" s="232">
        <v>3.798</v>
      </c>
      <c r="I253" s="233"/>
      <c r="J253" s="229"/>
      <c r="K253" s="229"/>
      <c r="L253" s="234"/>
      <c r="M253" s="235"/>
      <c r="N253" s="236"/>
      <c r="O253" s="236"/>
      <c r="P253" s="236"/>
      <c r="Q253" s="236"/>
      <c r="R253" s="236"/>
      <c r="S253" s="236"/>
      <c r="T253" s="237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38" t="s">
        <v>137</v>
      </c>
      <c r="AU253" s="238" t="s">
        <v>133</v>
      </c>
      <c r="AV253" s="14" t="s">
        <v>133</v>
      </c>
      <c r="AW253" s="14" t="s">
        <v>33</v>
      </c>
      <c r="AX253" s="14" t="s">
        <v>72</v>
      </c>
      <c r="AY253" s="238" t="s">
        <v>124</v>
      </c>
    </row>
    <row r="254" spans="1:51" s="15" customFormat="1" ht="12">
      <c r="A254" s="15"/>
      <c r="B254" s="239"/>
      <c r="C254" s="240"/>
      <c r="D254" s="219" t="s">
        <v>137</v>
      </c>
      <c r="E254" s="241" t="s">
        <v>19</v>
      </c>
      <c r="F254" s="242" t="s">
        <v>141</v>
      </c>
      <c r="G254" s="240"/>
      <c r="H254" s="243">
        <v>37.17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49" t="s">
        <v>137</v>
      </c>
      <c r="AU254" s="249" t="s">
        <v>133</v>
      </c>
      <c r="AV254" s="15" t="s">
        <v>132</v>
      </c>
      <c r="AW254" s="15" t="s">
        <v>33</v>
      </c>
      <c r="AX254" s="15" t="s">
        <v>77</v>
      </c>
      <c r="AY254" s="249" t="s">
        <v>124</v>
      </c>
    </row>
    <row r="255" spans="1:65" s="2" customFormat="1" ht="24.15" customHeight="1">
      <c r="A255" s="40"/>
      <c r="B255" s="41"/>
      <c r="C255" s="199" t="s">
        <v>377</v>
      </c>
      <c r="D255" s="199" t="s">
        <v>127</v>
      </c>
      <c r="E255" s="200" t="s">
        <v>378</v>
      </c>
      <c r="F255" s="201" t="s">
        <v>379</v>
      </c>
      <c r="G255" s="202" t="s">
        <v>266</v>
      </c>
      <c r="H255" s="203">
        <v>1</v>
      </c>
      <c r="I255" s="204"/>
      <c r="J255" s="205">
        <f>ROUND(I255*H255,2)</f>
        <v>0</v>
      </c>
      <c r="K255" s="201" t="s">
        <v>19</v>
      </c>
      <c r="L255" s="46"/>
      <c r="M255" s="206" t="s">
        <v>19</v>
      </c>
      <c r="N255" s="207" t="s">
        <v>44</v>
      </c>
      <c r="O255" s="86"/>
      <c r="P255" s="208">
        <f>O255*H255</f>
        <v>0</v>
      </c>
      <c r="Q255" s="208">
        <v>0</v>
      </c>
      <c r="R255" s="208">
        <f>Q255*H255</f>
        <v>0</v>
      </c>
      <c r="S255" s="208">
        <v>0</v>
      </c>
      <c r="T255" s="209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0" t="s">
        <v>132</v>
      </c>
      <c r="AT255" s="210" t="s">
        <v>127</v>
      </c>
      <c r="AU255" s="210" t="s">
        <v>133</v>
      </c>
      <c r="AY255" s="19" t="s">
        <v>124</v>
      </c>
      <c r="BE255" s="211">
        <f>IF(N255="základní",J255,0)</f>
        <v>0</v>
      </c>
      <c r="BF255" s="211">
        <f>IF(N255="snížená",J255,0)</f>
        <v>0</v>
      </c>
      <c r="BG255" s="211">
        <f>IF(N255="zákl. přenesená",J255,0)</f>
        <v>0</v>
      </c>
      <c r="BH255" s="211">
        <f>IF(N255="sníž. přenesená",J255,0)</f>
        <v>0</v>
      </c>
      <c r="BI255" s="211">
        <f>IF(N255="nulová",J255,0)</f>
        <v>0</v>
      </c>
      <c r="BJ255" s="19" t="s">
        <v>133</v>
      </c>
      <c r="BK255" s="211">
        <f>ROUND(I255*H255,2)</f>
        <v>0</v>
      </c>
      <c r="BL255" s="19" t="s">
        <v>132</v>
      </c>
      <c r="BM255" s="210" t="s">
        <v>380</v>
      </c>
    </row>
    <row r="256" spans="1:65" s="2" customFormat="1" ht="16.5" customHeight="1">
      <c r="A256" s="40"/>
      <c r="B256" s="41"/>
      <c r="C256" s="199" t="s">
        <v>381</v>
      </c>
      <c r="D256" s="199" t="s">
        <v>127</v>
      </c>
      <c r="E256" s="200" t="s">
        <v>382</v>
      </c>
      <c r="F256" s="201" t="s">
        <v>383</v>
      </c>
      <c r="G256" s="202" t="s">
        <v>158</v>
      </c>
      <c r="H256" s="203">
        <v>1</v>
      </c>
      <c r="I256" s="204"/>
      <c r="J256" s="205">
        <f>ROUND(I256*H256,2)</f>
        <v>0</v>
      </c>
      <c r="K256" s="201" t="s">
        <v>19</v>
      </c>
      <c r="L256" s="46"/>
      <c r="M256" s="206" t="s">
        <v>19</v>
      </c>
      <c r="N256" s="207" t="s">
        <v>44</v>
      </c>
      <c r="O256" s="86"/>
      <c r="P256" s="208">
        <f>O256*H256</f>
        <v>0</v>
      </c>
      <c r="Q256" s="208">
        <v>0</v>
      </c>
      <c r="R256" s="208">
        <f>Q256*H256</f>
        <v>0</v>
      </c>
      <c r="S256" s="208">
        <v>0</v>
      </c>
      <c r="T256" s="209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0" t="s">
        <v>132</v>
      </c>
      <c r="AT256" s="210" t="s">
        <v>127</v>
      </c>
      <c r="AU256" s="210" t="s">
        <v>133</v>
      </c>
      <c r="AY256" s="19" t="s">
        <v>124</v>
      </c>
      <c r="BE256" s="211">
        <f>IF(N256="základní",J256,0)</f>
        <v>0</v>
      </c>
      <c r="BF256" s="211">
        <f>IF(N256="snížená",J256,0)</f>
        <v>0</v>
      </c>
      <c r="BG256" s="211">
        <f>IF(N256="zákl. přenesená",J256,0)</f>
        <v>0</v>
      </c>
      <c r="BH256" s="211">
        <f>IF(N256="sníž. přenesená",J256,0)</f>
        <v>0</v>
      </c>
      <c r="BI256" s="211">
        <f>IF(N256="nulová",J256,0)</f>
        <v>0</v>
      </c>
      <c r="BJ256" s="19" t="s">
        <v>133</v>
      </c>
      <c r="BK256" s="211">
        <f>ROUND(I256*H256,2)</f>
        <v>0</v>
      </c>
      <c r="BL256" s="19" t="s">
        <v>132</v>
      </c>
      <c r="BM256" s="210" t="s">
        <v>384</v>
      </c>
    </row>
    <row r="257" spans="1:65" s="2" customFormat="1" ht="24.15" customHeight="1">
      <c r="A257" s="40"/>
      <c r="B257" s="41"/>
      <c r="C257" s="199" t="s">
        <v>385</v>
      </c>
      <c r="D257" s="199" t="s">
        <v>127</v>
      </c>
      <c r="E257" s="200" t="s">
        <v>386</v>
      </c>
      <c r="F257" s="201" t="s">
        <v>387</v>
      </c>
      <c r="G257" s="202" t="s">
        <v>144</v>
      </c>
      <c r="H257" s="203">
        <v>73.53</v>
      </c>
      <c r="I257" s="204"/>
      <c r="J257" s="205">
        <f>ROUND(I257*H257,2)</f>
        <v>0</v>
      </c>
      <c r="K257" s="201" t="s">
        <v>131</v>
      </c>
      <c r="L257" s="46"/>
      <c r="M257" s="206" t="s">
        <v>19</v>
      </c>
      <c r="N257" s="207" t="s">
        <v>44</v>
      </c>
      <c r="O257" s="86"/>
      <c r="P257" s="208">
        <f>O257*H257</f>
        <v>0</v>
      </c>
      <c r="Q257" s="208">
        <v>0.00013</v>
      </c>
      <c r="R257" s="208">
        <f>Q257*H257</f>
        <v>0.009558899999999999</v>
      </c>
      <c r="S257" s="208">
        <v>0</v>
      </c>
      <c r="T257" s="209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0" t="s">
        <v>132</v>
      </c>
      <c r="AT257" s="210" t="s">
        <v>127</v>
      </c>
      <c r="AU257" s="210" t="s">
        <v>133</v>
      </c>
      <c r="AY257" s="19" t="s">
        <v>124</v>
      </c>
      <c r="BE257" s="211">
        <f>IF(N257="základní",J257,0)</f>
        <v>0</v>
      </c>
      <c r="BF257" s="211">
        <f>IF(N257="snížená",J257,0)</f>
        <v>0</v>
      </c>
      <c r="BG257" s="211">
        <f>IF(N257="zákl. přenesená",J257,0)</f>
        <v>0</v>
      </c>
      <c r="BH257" s="211">
        <f>IF(N257="sníž. přenesená",J257,0)</f>
        <v>0</v>
      </c>
      <c r="BI257" s="211">
        <f>IF(N257="nulová",J257,0)</f>
        <v>0</v>
      </c>
      <c r="BJ257" s="19" t="s">
        <v>133</v>
      </c>
      <c r="BK257" s="211">
        <f>ROUND(I257*H257,2)</f>
        <v>0</v>
      </c>
      <c r="BL257" s="19" t="s">
        <v>132</v>
      </c>
      <c r="BM257" s="210" t="s">
        <v>388</v>
      </c>
    </row>
    <row r="258" spans="1:47" s="2" customFormat="1" ht="12">
      <c r="A258" s="40"/>
      <c r="B258" s="41"/>
      <c r="C258" s="42"/>
      <c r="D258" s="212" t="s">
        <v>135</v>
      </c>
      <c r="E258" s="42"/>
      <c r="F258" s="213" t="s">
        <v>389</v>
      </c>
      <c r="G258" s="42"/>
      <c r="H258" s="42"/>
      <c r="I258" s="214"/>
      <c r="J258" s="42"/>
      <c r="K258" s="42"/>
      <c r="L258" s="46"/>
      <c r="M258" s="215"/>
      <c r="N258" s="216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135</v>
      </c>
      <c r="AU258" s="19" t="s">
        <v>133</v>
      </c>
    </row>
    <row r="259" spans="1:65" s="2" customFormat="1" ht="24.15" customHeight="1">
      <c r="A259" s="40"/>
      <c r="B259" s="41"/>
      <c r="C259" s="199" t="s">
        <v>390</v>
      </c>
      <c r="D259" s="199" t="s">
        <v>127</v>
      </c>
      <c r="E259" s="200" t="s">
        <v>391</v>
      </c>
      <c r="F259" s="201" t="s">
        <v>392</v>
      </c>
      <c r="G259" s="202" t="s">
        <v>144</v>
      </c>
      <c r="H259" s="203">
        <v>73.53</v>
      </c>
      <c r="I259" s="204"/>
      <c r="J259" s="205">
        <f>ROUND(I259*H259,2)</f>
        <v>0</v>
      </c>
      <c r="K259" s="201" t="s">
        <v>131</v>
      </c>
      <c r="L259" s="46"/>
      <c r="M259" s="206" t="s">
        <v>19</v>
      </c>
      <c r="N259" s="207" t="s">
        <v>44</v>
      </c>
      <c r="O259" s="86"/>
      <c r="P259" s="208">
        <f>O259*H259</f>
        <v>0</v>
      </c>
      <c r="Q259" s="208">
        <v>4E-05</v>
      </c>
      <c r="R259" s="208">
        <f>Q259*H259</f>
        <v>0.0029412</v>
      </c>
      <c r="S259" s="208">
        <v>0</v>
      </c>
      <c r="T259" s="209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0" t="s">
        <v>132</v>
      </c>
      <c r="AT259" s="210" t="s">
        <v>127</v>
      </c>
      <c r="AU259" s="210" t="s">
        <v>133</v>
      </c>
      <c r="AY259" s="19" t="s">
        <v>124</v>
      </c>
      <c r="BE259" s="211">
        <f>IF(N259="základní",J259,0)</f>
        <v>0</v>
      </c>
      <c r="BF259" s="211">
        <f>IF(N259="snížená",J259,0)</f>
        <v>0</v>
      </c>
      <c r="BG259" s="211">
        <f>IF(N259="zákl. přenesená",J259,0)</f>
        <v>0</v>
      </c>
      <c r="BH259" s="211">
        <f>IF(N259="sníž. přenesená",J259,0)</f>
        <v>0</v>
      </c>
      <c r="BI259" s="211">
        <f>IF(N259="nulová",J259,0)</f>
        <v>0</v>
      </c>
      <c r="BJ259" s="19" t="s">
        <v>133</v>
      </c>
      <c r="BK259" s="211">
        <f>ROUND(I259*H259,2)</f>
        <v>0</v>
      </c>
      <c r="BL259" s="19" t="s">
        <v>132</v>
      </c>
      <c r="BM259" s="210" t="s">
        <v>393</v>
      </c>
    </row>
    <row r="260" spans="1:47" s="2" customFormat="1" ht="12">
      <c r="A260" s="40"/>
      <c r="B260" s="41"/>
      <c r="C260" s="42"/>
      <c r="D260" s="212" t="s">
        <v>135</v>
      </c>
      <c r="E260" s="42"/>
      <c r="F260" s="213" t="s">
        <v>394</v>
      </c>
      <c r="G260" s="42"/>
      <c r="H260" s="42"/>
      <c r="I260" s="214"/>
      <c r="J260" s="42"/>
      <c r="K260" s="42"/>
      <c r="L260" s="46"/>
      <c r="M260" s="215"/>
      <c r="N260" s="216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135</v>
      </c>
      <c r="AU260" s="19" t="s">
        <v>133</v>
      </c>
    </row>
    <row r="261" spans="1:63" s="12" customFormat="1" ht="22.8" customHeight="1">
      <c r="A261" s="12"/>
      <c r="B261" s="183"/>
      <c r="C261" s="184"/>
      <c r="D261" s="185" t="s">
        <v>71</v>
      </c>
      <c r="E261" s="197" t="s">
        <v>395</v>
      </c>
      <c r="F261" s="197" t="s">
        <v>396</v>
      </c>
      <c r="G261" s="184"/>
      <c r="H261" s="184"/>
      <c r="I261" s="187"/>
      <c r="J261" s="198">
        <f>BK261</f>
        <v>0</v>
      </c>
      <c r="K261" s="184"/>
      <c r="L261" s="189"/>
      <c r="M261" s="190"/>
      <c r="N261" s="191"/>
      <c r="O261" s="191"/>
      <c r="P261" s="192">
        <f>SUM(P262:P272)</f>
        <v>0</v>
      </c>
      <c r="Q261" s="191"/>
      <c r="R261" s="192">
        <f>SUM(R262:R272)</f>
        <v>0</v>
      </c>
      <c r="S261" s="191"/>
      <c r="T261" s="193">
        <f>SUM(T262:T272)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194" t="s">
        <v>77</v>
      </c>
      <c r="AT261" s="195" t="s">
        <v>71</v>
      </c>
      <c r="AU261" s="195" t="s">
        <v>77</v>
      </c>
      <c r="AY261" s="194" t="s">
        <v>124</v>
      </c>
      <c r="BK261" s="196">
        <f>SUM(BK262:BK272)</f>
        <v>0</v>
      </c>
    </row>
    <row r="262" spans="1:65" s="2" customFormat="1" ht="16.5" customHeight="1">
      <c r="A262" s="40"/>
      <c r="B262" s="41"/>
      <c r="C262" s="199" t="s">
        <v>397</v>
      </c>
      <c r="D262" s="199" t="s">
        <v>127</v>
      </c>
      <c r="E262" s="200" t="s">
        <v>398</v>
      </c>
      <c r="F262" s="201" t="s">
        <v>399</v>
      </c>
      <c r="G262" s="202" t="s">
        <v>400</v>
      </c>
      <c r="H262" s="203">
        <v>33.06</v>
      </c>
      <c r="I262" s="204"/>
      <c r="J262" s="205">
        <f>ROUND(I262*H262,2)</f>
        <v>0</v>
      </c>
      <c r="K262" s="201" t="s">
        <v>131</v>
      </c>
      <c r="L262" s="46"/>
      <c r="M262" s="206" t="s">
        <v>19</v>
      </c>
      <c r="N262" s="207" t="s">
        <v>44</v>
      </c>
      <c r="O262" s="86"/>
      <c r="P262" s="208">
        <f>O262*H262</f>
        <v>0</v>
      </c>
      <c r="Q262" s="208">
        <v>0</v>
      </c>
      <c r="R262" s="208">
        <f>Q262*H262</f>
        <v>0</v>
      </c>
      <c r="S262" s="208">
        <v>0</v>
      </c>
      <c r="T262" s="209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0" t="s">
        <v>132</v>
      </c>
      <c r="AT262" s="210" t="s">
        <v>127</v>
      </c>
      <c r="AU262" s="210" t="s">
        <v>133</v>
      </c>
      <c r="AY262" s="19" t="s">
        <v>124</v>
      </c>
      <c r="BE262" s="211">
        <f>IF(N262="základní",J262,0)</f>
        <v>0</v>
      </c>
      <c r="BF262" s="211">
        <f>IF(N262="snížená",J262,0)</f>
        <v>0</v>
      </c>
      <c r="BG262" s="211">
        <f>IF(N262="zákl. přenesená",J262,0)</f>
        <v>0</v>
      </c>
      <c r="BH262" s="211">
        <f>IF(N262="sníž. přenesená",J262,0)</f>
        <v>0</v>
      </c>
      <c r="BI262" s="211">
        <f>IF(N262="nulová",J262,0)</f>
        <v>0</v>
      </c>
      <c r="BJ262" s="19" t="s">
        <v>133</v>
      </c>
      <c r="BK262" s="211">
        <f>ROUND(I262*H262,2)</f>
        <v>0</v>
      </c>
      <c r="BL262" s="19" t="s">
        <v>132</v>
      </c>
      <c r="BM262" s="210" t="s">
        <v>401</v>
      </c>
    </row>
    <row r="263" spans="1:47" s="2" customFormat="1" ht="12">
      <c r="A263" s="40"/>
      <c r="B263" s="41"/>
      <c r="C263" s="42"/>
      <c r="D263" s="212" t="s">
        <v>135</v>
      </c>
      <c r="E263" s="42"/>
      <c r="F263" s="213" t="s">
        <v>402</v>
      </c>
      <c r="G263" s="42"/>
      <c r="H263" s="42"/>
      <c r="I263" s="214"/>
      <c r="J263" s="42"/>
      <c r="K263" s="42"/>
      <c r="L263" s="46"/>
      <c r="M263" s="215"/>
      <c r="N263" s="216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135</v>
      </c>
      <c r="AU263" s="19" t="s">
        <v>133</v>
      </c>
    </row>
    <row r="264" spans="1:65" s="2" customFormat="1" ht="24.15" customHeight="1">
      <c r="A264" s="40"/>
      <c r="B264" s="41"/>
      <c r="C264" s="199" t="s">
        <v>403</v>
      </c>
      <c r="D264" s="199" t="s">
        <v>127</v>
      </c>
      <c r="E264" s="200" t="s">
        <v>404</v>
      </c>
      <c r="F264" s="201" t="s">
        <v>405</v>
      </c>
      <c r="G264" s="202" t="s">
        <v>400</v>
      </c>
      <c r="H264" s="203">
        <v>33.06</v>
      </c>
      <c r="I264" s="204"/>
      <c r="J264" s="205">
        <f>ROUND(I264*H264,2)</f>
        <v>0</v>
      </c>
      <c r="K264" s="201" t="s">
        <v>131</v>
      </c>
      <c r="L264" s="46"/>
      <c r="M264" s="206" t="s">
        <v>19</v>
      </c>
      <c r="N264" s="207" t="s">
        <v>44</v>
      </c>
      <c r="O264" s="86"/>
      <c r="P264" s="208">
        <f>O264*H264</f>
        <v>0</v>
      </c>
      <c r="Q264" s="208">
        <v>0</v>
      </c>
      <c r="R264" s="208">
        <f>Q264*H264</f>
        <v>0</v>
      </c>
      <c r="S264" s="208">
        <v>0</v>
      </c>
      <c r="T264" s="209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0" t="s">
        <v>132</v>
      </c>
      <c r="AT264" s="210" t="s">
        <v>127</v>
      </c>
      <c r="AU264" s="210" t="s">
        <v>133</v>
      </c>
      <c r="AY264" s="19" t="s">
        <v>124</v>
      </c>
      <c r="BE264" s="211">
        <f>IF(N264="základní",J264,0)</f>
        <v>0</v>
      </c>
      <c r="BF264" s="211">
        <f>IF(N264="snížená",J264,0)</f>
        <v>0</v>
      </c>
      <c r="BG264" s="211">
        <f>IF(N264="zákl. přenesená",J264,0)</f>
        <v>0</v>
      </c>
      <c r="BH264" s="211">
        <f>IF(N264="sníž. přenesená",J264,0)</f>
        <v>0</v>
      </c>
      <c r="BI264" s="211">
        <f>IF(N264="nulová",J264,0)</f>
        <v>0</v>
      </c>
      <c r="BJ264" s="19" t="s">
        <v>133</v>
      </c>
      <c r="BK264" s="211">
        <f>ROUND(I264*H264,2)</f>
        <v>0</v>
      </c>
      <c r="BL264" s="19" t="s">
        <v>132</v>
      </c>
      <c r="BM264" s="210" t="s">
        <v>406</v>
      </c>
    </row>
    <row r="265" spans="1:47" s="2" customFormat="1" ht="12">
      <c r="A265" s="40"/>
      <c r="B265" s="41"/>
      <c r="C265" s="42"/>
      <c r="D265" s="212" t="s">
        <v>135</v>
      </c>
      <c r="E265" s="42"/>
      <c r="F265" s="213" t="s">
        <v>407</v>
      </c>
      <c r="G265" s="42"/>
      <c r="H265" s="42"/>
      <c r="I265" s="214"/>
      <c r="J265" s="42"/>
      <c r="K265" s="42"/>
      <c r="L265" s="46"/>
      <c r="M265" s="215"/>
      <c r="N265" s="216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135</v>
      </c>
      <c r="AU265" s="19" t="s">
        <v>133</v>
      </c>
    </row>
    <row r="266" spans="1:65" s="2" customFormat="1" ht="21.75" customHeight="1">
      <c r="A266" s="40"/>
      <c r="B266" s="41"/>
      <c r="C266" s="199" t="s">
        <v>408</v>
      </c>
      <c r="D266" s="199" t="s">
        <v>127</v>
      </c>
      <c r="E266" s="200" t="s">
        <v>409</v>
      </c>
      <c r="F266" s="201" t="s">
        <v>410</v>
      </c>
      <c r="G266" s="202" t="s">
        <v>400</v>
      </c>
      <c r="H266" s="203">
        <v>33.06</v>
      </c>
      <c r="I266" s="204"/>
      <c r="J266" s="205">
        <f>ROUND(I266*H266,2)</f>
        <v>0</v>
      </c>
      <c r="K266" s="201" t="s">
        <v>131</v>
      </c>
      <c r="L266" s="46"/>
      <c r="M266" s="206" t="s">
        <v>19</v>
      </c>
      <c r="N266" s="207" t="s">
        <v>44</v>
      </c>
      <c r="O266" s="86"/>
      <c r="P266" s="208">
        <f>O266*H266</f>
        <v>0</v>
      </c>
      <c r="Q266" s="208">
        <v>0</v>
      </c>
      <c r="R266" s="208">
        <f>Q266*H266</f>
        <v>0</v>
      </c>
      <c r="S266" s="208">
        <v>0</v>
      </c>
      <c r="T266" s="209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0" t="s">
        <v>132</v>
      </c>
      <c r="AT266" s="210" t="s">
        <v>127</v>
      </c>
      <c r="AU266" s="210" t="s">
        <v>133</v>
      </c>
      <c r="AY266" s="19" t="s">
        <v>124</v>
      </c>
      <c r="BE266" s="211">
        <f>IF(N266="základní",J266,0)</f>
        <v>0</v>
      </c>
      <c r="BF266" s="211">
        <f>IF(N266="snížená",J266,0)</f>
        <v>0</v>
      </c>
      <c r="BG266" s="211">
        <f>IF(N266="zákl. přenesená",J266,0)</f>
        <v>0</v>
      </c>
      <c r="BH266" s="211">
        <f>IF(N266="sníž. přenesená",J266,0)</f>
        <v>0</v>
      </c>
      <c r="BI266" s="211">
        <f>IF(N266="nulová",J266,0)</f>
        <v>0</v>
      </c>
      <c r="BJ266" s="19" t="s">
        <v>133</v>
      </c>
      <c r="BK266" s="211">
        <f>ROUND(I266*H266,2)</f>
        <v>0</v>
      </c>
      <c r="BL266" s="19" t="s">
        <v>132</v>
      </c>
      <c r="BM266" s="210" t="s">
        <v>411</v>
      </c>
    </row>
    <row r="267" spans="1:47" s="2" customFormat="1" ht="12">
      <c r="A267" s="40"/>
      <c r="B267" s="41"/>
      <c r="C267" s="42"/>
      <c r="D267" s="212" t="s">
        <v>135</v>
      </c>
      <c r="E267" s="42"/>
      <c r="F267" s="213" t="s">
        <v>412</v>
      </c>
      <c r="G267" s="42"/>
      <c r="H267" s="42"/>
      <c r="I267" s="214"/>
      <c r="J267" s="42"/>
      <c r="K267" s="42"/>
      <c r="L267" s="46"/>
      <c r="M267" s="215"/>
      <c r="N267" s="216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135</v>
      </c>
      <c r="AU267" s="19" t="s">
        <v>133</v>
      </c>
    </row>
    <row r="268" spans="1:65" s="2" customFormat="1" ht="24.15" customHeight="1">
      <c r="A268" s="40"/>
      <c r="B268" s="41"/>
      <c r="C268" s="199" t="s">
        <v>413</v>
      </c>
      <c r="D268" s="199" t="s">
        <v>127</v>
      </c>
      <c r="E268" s="200" t="s">
        <v>414</v>
      </c>
      <c r="F268" s="201" t="s">
        <v>415</v>
      </c>
      <c r="G268" s="202" t="s">
        <v>400</v>
      </c>
      <c r="H268" s="203">
        <v>330.6</v>
      </c>
      <c r="I268" s="204"/>
      <c r="J268" s="205">
        <f>ROUND(I268*H268,2)</f>
        <v>0</v>
      </c>
      <c r="K268" s="201" t="s">
        <v>131</v>
      </c>
      <c r="L268" s="46"/>
      <c r="M268" s="206" t="s">
        <v>19</v>
      </c>
      <c r="N268" s="207" t="s">
        <v>44</v>
      </c>
      <c r="O268" s="86"/>
      <c r="P268" s="208">
        <f>O268*H268</f>
        <v>0</v>
      </c>
      <c r="Q268" s="208">
        <v>0</v>
      </c>
      <c r="R268" s="208">
        <f>Q268*H268</f>
        <v>0</v>
      </c>
      <c r="S268" s="208">
        <v>0</v>
      </c>
      <c r="T268" s="209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0" t="s">
        <v>132</v>
      </c>
      <c r="AT268" s="210" t="s">
        <v>127</v>
      </c>
      <c r="AU268" s="210" t="s">
        <v>133</v>
      </c>
      <c r="AY268" s="19" t="s">
        <v>124</v>
      </c>
      <c r="BE268" s="211">
        <f>IF(N268="základní",J268,0)</f>
        <v>0</v>
      </c>
      <c r="BF268" s="211">
        <f>IF(N268="snížená",J268,0)</f>
        <v>0</v>
      </c>
      <c r="BG268" s="211">
        <f>IF(N268="zákl. přenesená",J268,0)</f>
        <v>0</v>
      </c>
      <c r="BH268" s="211">
        <f>IF(N268="sníž. přenesená",J268,0)</f>
        <v>0</v>
      </c>
      <c r="BI268" s="211">
        <f>IF(N268="nulová",J268,0)</f>
        <v>0</v>
      </c>
      <c r="BJ268" s="19" t="s">
        <v>133</v>
      </c>
      <c r="BK268" s="211">
        <f>ROUND(I268*H268,2)</f>
        <v>0</v>
      </c>
      <c r="BL268" s="19" t="s">
        <v>132</v>
      </c>
      <c r="BM268" s="210" t="s">
        <v>416</v>
      </c>
    </row>
    <row r="269" spans="1:47" s="2" customFormat="1" ht="12">
      <c r="A269" s="40"/>
      <c r="B269" s="41"/>
      <c r="C269" s="42"/>
      <c r="D269" s="212" t="s">
        <v>135</v>
      </c>
      <c r="E269" s="42"/>
      <c r="F269" s="213" t="s">
        <v>417</v>
      </c>
      <c r="G269" s="42"/>
      <c r="H269" s="42"/>
      <c r="I269" s="214"/>
      <c r="J269" s="42"/>
      <c r="K269" s="42"/>
      <c r="L269" s="46"/>
      <c r="M269" s="215"/>
      <c r="N269" s="216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135</v>
      </c>
      <c r="AU269" s="19" t="s">
        <v>133</v>
      </c>
    </row>
    <row r="270" spans="1:51" s="14" customFormat="1" ht="12">
      <c r="A270" s="14"/>
      <c r="B270" s="228"/>
      <c r="C270" s="229"/>
      <c r="D270" s="219" t="s">
        <v>137</v>
      </c>
      <c r="E270" s="230" t="s">
        <v>19</v>
      </c>
      <c r="F270" s="231" t="s">
        <v>418</v>
      </c>
      <c r="G270" s="229"/>
      <c r="H270" s="232">
        <v>330.6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38" t="s">
        <v>137</v>
      </c>
      <c r="AU270" s="238" t="s">
        <v>133</v>
      </c>
      <c r="AV270" s="14" t="s">
        <v>133</v>
      </c>
      <c r="AW270" s="14" t="s">
        <v>33</v>
      </c>
      <c r="AX270" s="14" t="s">
        <v>77</v>
      </c>
      <c r="AY270" s="238" t="s">
        <v>124</v>
      </c>
    </row>
    <row r="271" spans="1:65" s="2" customFormat="1" ht="24.15" customHeight="1">
      <c r="A271" s="40"/>
      <c r="B271" s="41"/>
      <c r="C271" s="199" t="s">
        <v>419</v>
      </c>
      <c r="D271" s="199" t="s">
        <v>127</v>
      </c>
      <c r="E271" s="200" t="s">
        <v>420</v>
      </c>
      <c r="F271" s="201" t="s">
        <v>421</v>
      </c>
      <c r="G271" s="202" t="s">
        <v>400</v>
      </c>
      <c r="H271" s="203">
        <v>33.06</v>
      </c>
      <c r="I271" s="204"/>
      <c r="J271" s="205">
        <f>ROUND(I271*H271,2)</f>
        <v>0</v>
      </c>
      <c r="K271" s="201" t="s">
        <v>131</v>
      </c>
      <c r="L271" s="46"/>
      <c r="M271" s="206" t="s">
        <v>19</v>
      </c>
      <c r="N271" s="207" t="s">
        <v>44</v>
      </c>
      <c r="O271" s="86"/>
      <c r="P271" s="208">
        <f>O271*H271</f>
        <v>0</v>
      </c>
      <c r="Q271" s="208">
        <v>0</v>
      </c>
      <c r="R271" s="208">
        <f>Q271*H271</f>
        <v>0</v>
      </c>
      <c r="S271" s="208">
        <v>0</v>
      </c>
      <c r="T271" s="209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0" t="s">
        <v>132</v>
      </c>
      <c r="AT271" s="210" t="s">
        <v>127</v>
      </c>
      <c r="AU271" s="210" t="s">
        <v>133</v>
      </c>
      <c r="AY271" s="19" t="s">
        <v>124</v>
      </c>
      <c r="BE271" s="211">
        <f>IF(N271="základní",J271,0)</f>
        <v>0</v>
      </c>
      <c r="BF271" s="211">
        <f>IF(N271="snížená",J271,0)</f>
        <v>0</v>
      </c>
      <c r="BG271" s="211">
        <f>IF(N271="zákl. přenesená",J271,0)</f>
        <v>0</v>
      </c>
      <c r="BH271" s="211">
        <f>IF(N271="sníž. přenesená",J271,0)</f>
        <v>0</v>
      </c>
      <c r="BI271" s="211">
        <f>IF(N271="nulová",J271,0)</f>
        <v>0</v>
      </c>
      <c r="BJ271" s="19" t="s">
        <v>133</v>
      </c>
      <c r="BK271" s="211">
        <f>ROUND(I271*H271,2)</f>
        <v>0</v>
      </c>
      <c r="BL271" s="19" t="s">
        <v>132</v>
      </c>
      <c r="BM271" s="210" t="s">
        <v>422</v>
      </c>
    </row>
    <row r="272" spans="1:47" s="2" customFormat="1" ht="12">
      <c r="A272" s="40"/>
      <c r="B272" s="41"/>
      <c r="C272" s="42"/>
      <c r="D272" s="212" t="s">
        <v>135</v>
      </c>
      <c r="E272" s="42"/>
      <c r="F272" s="213" t="s">
        <v>423</v>
      </c>
      <c r="G272" s="42"/>
      <c r="H272" s="42"/>
      <c r="I272" s="214"/>
      <c r="J272" s="42"/>
      <c r="K272" s="42"/>
      <c r="L272" s="46"/>
      <c r="M272" s="215"/>
      <c r="N272" s="216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135</v>
      </c>
      <c r="AU272" s="19" t="s">
        <v>133</v>
      </c>
    </row>
    <row r="273" spans="1:63" s="12" customFormat="1" ht="22.8" customHeight="1">
      <c r="A273" s="12"/>
      <c r="B273" s="183"/>
      <c r="C273" s="184"/>
      <c r="D273" s="185" t="s">
        <v>71</v>
      </c>
      <c r="E273" s="197" t="s">
        <v>424</v>
      </c>
      <c r="F273" s="197" t="s">
        <v>425</v>
      </c>
      <c r="G273" s="184"/>
      <c r="H273" s="184"/>
      <c r="I273" s="187"/>
      <c r="J273" s="198">
        <f>BK273</f>
        <v>0</v>
      </c>
      <c r="K273" s="184"/>
      <c r="L273" s="189"/>
      <c r="M273" s="190"/>
      <c r="N273" s="191"/>
      <c r="O273" s="191"/>
      <c r="P273" s="192">
        <f>SUM(P274:P275)</f>
        <v>0</v>
      </c>
      <c r="Q273" s="191"/>
      <c r="R273" s="192">
        <f>SUM(R274:R275)</f>
        <v>0</v>
      </c>
      <c r="S273" s="191"/>
      <c r="T273" s="193">
        <f>SUM(T274:T275)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194" t="s">
        <v>77</v>
      </c>
      <c r="AT273" s="195" t="s">
        <v>71</v>
      </c>
      <c r="AU273" s="195" t="s">
        <v>77</v>
      </c>
      <c r="AY273" s="194" t="s">
        <v>124</v>
      </c>
      <c r="BK273" s="196">
        <f>SUM(BK274:BK275)</f>
        <v>0</v>
      </c>
    </row>
    <row r="274" spans="1:65" s="2" customFormat="1" ht="33" customHeight="1">
      <c r="A274" s="40"/>
      <c r="B274" s="41"/>
      <c r="C274" s="199" t="s">
        <v>426</v>
      </c>
      <c r="D274" s="199" t="s">
        <v>127</v>
      </c>
      <c r="E274" s="200" t="s">
        <v>427</v>
      </c>
      <c r="F274" s="201" t="s">
        <v>428</v>
      </c>
      <c r="G274" s="202" t="s">
        <v>400</v>
      </c>
      <c r="H274" s="203">
        <v>23.671</v>
      </c>
      <c r="I274" s="204"/>
      <c r="J274" s="205">
        <f>ROUND(I274*H274,2)</f>
        <v>0</v>
      </c>
      <c r="K274" s="201" t="s">
        <v>131</v>
      </c>
      <c r="L274" s="46"/>
      <c r="M274" s="206" t="s">
        <v>19</v>
      </c>
      <c r="N274" s="207" t="s">
        <v>44</v>
      </c>
      <c r="O274" s="86"/>
      <c r="P274" s="208">
        <f>O274*H274</f>
        <v>0</v>
      </c>
      <c r="Q274" s="208">
        <v>0</v>
      </c>
      <c r="R274" s="208">
        <f>Q274*H274</f>
        <v>0</v>
      </c>
      <c r="S274" s="208">
        <v>0</v>
      </c>
      <c r="T274" s="209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0" t="s">
        <v>132</v>
      </c>
      <c r="AT274" s="210" t="s">
        <v>127</v>
      </c>
      <c r="AU274" s="210" t="s">
        <v>133</v>
      </c>
      <c r="AY274" s="19" t="s">
        <v>124</v>
      </c>
      <c r="BE274" s="211">
        <f>IF(N274="základní",J274,0)</f>
        <v>0</v>
      </c>
      <c r="BF274" s="211">
        <f>IF(N274="snížená",J274,0)</f>
        <v>0</v>
      </c>
      <c r="BG274" s="211">
        <f>IF(N274="zákl. přenesená",J274,0)</f>
        <v>0</v>
      </c>
      <c r="BH274" s="211">
        <f>IF(N274="sníž. přenesená",J274,0)</f>
        <v>0</v>
      </c>
      <c r="BI274" s="211">
        <f>IF(N274="nulová",J274,0)</f>
        <v>0</v>
      </c>
      <c r="BJ274" s="19" t="s">
        <v>133</v>
      </c>
      <c r="BK274" s="211">
        <f>ROUND(I274*H274,2)</f>
        <v>0</v>
      </c>
      <c r="BL274" s="19" t="s">
        <v>132</v>
      </c>
      <c r="BM274" s="210" t="s">
        <v>429</v>
      </c>
    </row>
    <row r="275" spans="1:47" s="2" customFormat="1" ht="12">
      <c r="A275" s="40"/>
      <c r="B275" s="41"/>
      <c r="C275" s="42"/>
      <c r="D275" s="212" t="s">
        <v>135</v>
      </c>
      <c r="E275" s="42"/>
      <c r="F275" s="213" t="s">
        <v>430</v>
      </c>
      <c r="G275" s="42"/>
      <c r="H275" s="42"/>
      <c r="I275" s="214"/>
      <c r="J275" s="42"/>
      <c r="K275" s="42"/>
      <c r="L275" s="46"/>
      <c r="M275" s="215"/>
      <c r="N275" s="216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135</v>
      </c>
      <c r="AU275" s="19" t="s">
        <v>133</v>
      </c>
    </row>
    <row r="276" spans="1:63" s="12" customFormat="1" ht="25.9" customHeight="1">
      <c r="A276" s="12"/>
      <c r="B276" s="183"/>
      <c r="C276" s="184"/>
      <c r="D276" s="185" t="s">
        <v>71</v>
      </c>
      <c r="E276" s="186" t="s">
        <v>431</v>
      </c>
      <c r="F276" s="186" t="s">
        <v>432</v>
      </c>
      <c r="G276" s="184"/>
      <c r="H276" s="184"/>
      <c r="I276" s="187"/>
      <c r="J276" s="188">
        <f>BK276</f>
        <v>0</v>
      </c>
      <c r="K276" s="184"/>
      <c r="L276" s="189"/>
      <c r="M276" s="190"/>
      <c r="N276" s="191"/>
      <c r="O276" s="191"/>
      <c r="P276" s="192">
        <f>P277+P282+P322+P327+P331+P340+P356+P363+P402+P412+P436+P440+P462+P489+P517</f>
        <v>0</v>
      </c>
      <c r="Q276" s="191"/>
      <c r="R276" s="192">
        <f>R277+R282+R322+R327+R331+R340+R356+R363+R402+R412+R436+R440+R462+R489+R517</f>
        <v>1.6935216499999999</v>
      </c>
      <c r="S276" s="191"/>
      <c r="T276" s="193">
        <f>T277+T282+T322+T327+T331+T340+T356+T363+T402+T412+T436+T440+T462+T489+T517</f>
        <v>1.690504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194" t="s">
        <v>133</v>
      </c>
      <c r="AT276" s="195" t="s">
        <v>71</v>
      </c>
      <c r="AU276" s="195" t="s">
        <v>72</v>
      </c>
      <c r="AY276" s="194" t="s">
        <v>124</v>
      </c>
      <c r="BK276" s="196">
        <f>BK277+BK282+BK322+BK327+BK331+BK340+BK356+BK363+BK402+BK412+BK436+BK440+BK462+BK489+BK517</f>
        <v>0</v>
      </c>
    </row>
    <row r="277" spans="1:63" s="12" customFormat="1" ht="22.8" customHeight="1">
      <c r="A277" s="12"/>
      <c r="B277" s="183"/>
      <c r="C277" s="184"/>
      <c r="D277" s="185" t="s">
        <v>71</v>
      </c>
      <c r="E277" s="197" t="s">
        <v>433</v>
      </c>
      <c r="F277" s="197" t="s">
        <v>434</v>
      </c>
      <c r="G277" s="184"/>
      <c r="H277" s="184"/>
      <c r="I277" s="187"/>
      <c r="J277" s="198">
        <f>BK277</f>
        <v>0</v>
      </c>
      <c r="K277" s="184"/>
      <c r="L277" s="189"/>
      <c r="M277" s="190"/>
      <c r="N277" s="191"/>
      <c r="O277" s="191"/>
      <c r="P277" s="192">
        <f>SUM(P278:P281)</f>
        <v>0</v>
      </c>
      <c r="Q277" s="191"/>
      <c r="R277" s="192">
        <f>SUM(R278:R281)</f>
        <v>0.00044</v>
      </c>
      <c r="S277" s="191"/>
      <c r="T277" s="193">
        <f>SUM(T278:T281)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194" t="s">
        <v>133</v>
      </c>
      <c r="AT277" s="195" t="s">
        <v>71</v>
      </c>
      <c r="AU277" s="195" t="s">
        <v>77</v>
      </c>
      <c r="AY277" s="194" t="s">
        <v>124</v>
      </c>
      <c r="BK277" s="196">
        <f>SUM(BK278:BK281)</f>
        <v>0</v>
      </c>
    </row>
    <row r="278" spans="1:65" s="2" customFormat="1" ht="16.5" customHeight="1">
      <c r="A278" s="40"/>
      <c r="B278" s="41"/>
      <c r="C278" s="199" t="s">
        <v>435</v>
      </c>
      <c r="D278" s="199" t="s">
        <v>127</v>
      </c>
      <c r="E278" s="200" t="s">
        <v>436</v>
      </c>
      <c r="F278" s="201" t="s">
        <v>437</v>
      </c>
      <c r="G278" s="202" t="s">
        <v>158</v>
      </c>
      <c r="H278" s="203">
        <v>2</v>
      </c>
      <c r="I278" s="204"/>
      <c r="J278" s="205">
        <f>ROUND(I278*H278,2)</f>
        <v>0</v>
      </c>
      <c r="K278" s="201" t="s">
        <v>131</v>
      </c>
      <c r="L278" s="46"/>
      <c r="M278" s="206" t="s">
        <v>19</v>
      </c>
      <c r="N278" s="207" t="s">
        <v>44</v>
      </c>
      <c r="O278" s="86"/>
      <c r="P278" s="208">
        <f>O278*H278</f>
        <v>0</v>
      </c>
      <c r="Q278" s="208">
        <v>0.00022</v>
      </c>
      <c r="R278" s="208">
        <f>Q278*H278</f>
        <v>0.00044</v>
      </c>
      <c r="S278" s="208">
        <v>0</v>
      </c>
      <c r="T278" s="209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0" t="s">
        <v>245</v>
      </c>
      <c r="AT278" s="210" t="s">
        <v>127</v>
      </c>
      <c r="AU278" s="210" t="s">
        <v>133</v>
      </c>
      <c r="AY278" s="19" t="s">
        <v>124</v>
      </c>
      <c r="BE278" s="211">
        <f>IF(N278="základní",J278,0)</f>
        <v>0</v>
      </c>
      <c r="BF278" s="211">
        <f>IF(N278="snížená",J278,0)</f>
        <v>0</v>
      </c>
      <c r="BG278" s="211">
        <f>IF(N278="zákl. přenesená",J278,0)</f>
        <v>0</v>
      </c>
      <c r="BH278" s="211">
        <f>IF(N278="sníž. přenesená",J278,0)</f>
        <v>0</v>
      </c>
      <c r="BI278" s="211">
        <f>IF(N278="nulová",J278,0)</f>
        <v>0</v>
      </c>
      <c r="BJ278" s="19" t="s">
        <v>133</v>
      </c>
      <c r="BK278" s="211">
        <f>ROUND(I278*H278,2)</f>
        <v>0</v>
      </c>
      <c r="BL278" s="19" t="s">
        <v>245</v>
      </c>
      <c r="BM278" s="210" t="s">
        <v>438</v>
      </c>
    </row>
    <row r="279" spans="1:47" s="2" customFormat="1" ht="12">
      <c r="A279" s="40"/>
      <c r="B279" s="41"/>
      <c r="C279" s="42"/>
      <c r="D279" s="212" t="s">
        <v>135</v>
      </c>
      <c r="E279" s="42"/>
      <c r="F279" s="213" t="s">
        <v>439</v>
      </c>
      <c r="G279" s="42"/>
      <c r="H279" s="42"/>
      <c r="I279" s="214"/>
      <c r="J279" s="42"/>
      <c r="K279" s="42"/>
      <c r="L279" s="46"/>
      <c r="M279" s="215"/>
      <c r="N279" s="216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135</v>
      </c>
      <c r="AU279" s="19" t="s">
        <v>133</v>
      </c>
    </row>
    <row r="280" spans="1:65" s="2" customFormat="1" ht="24.15" customHeight="1">
      <c r="A280" s="40"/>
      <c r="B280" s="41"/>
      <c r="C280" s="199" t="s">
        <v>440</v>
      </c>
      <c r="D280" s="199" t="s">
        <v>127</v>
      </c>
      <c r="E280" s="200" t="s">
        <v>441</v>
      </c>
      <c r="F280" s="201" t="s">
        <v>442</v>
      </c>
      <c r="G280" s="202" t="s">
        <v>443</v>
      </c>
      <c r="H280" s="271"/>
      <c r="I280" s="204"/>
      <c r="J280" s="205">
        <f>ROUND(I280*H280,2)</f>
        <v>0</v>
      </c>
      <c r="K280" s="201" t="s">
        <v>131</v>
      </c>
      <c r="L280" s="46"/>
      <c r="M280" s="206" t="s">
        <v>19</v>
      </c>
      <c r="N280" s="207" t="s">
        <v>44</v>
      </c>
      <c r="O280" s="86"/>
      <c r="P280" s="208">
        <f>O280*H280</f>
        <v>0</v>
      </c>
      <c r="Q280" s="208">
        <v>0</v>
      </c>
      <c r="R280" s="208">
        <f>Q280*H280</f>
        <v>0</v>
      </c>
      <c r="S280" s="208">
        <v>0</v>
      </c>
      <c r="T280" s="209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0" t="s">
        <v>245</v>
      </c>
      <c r="AT280" s="210" t="s">
        <v>127</v>
      </c>
      <c r="AU280" s="210" t="s">
        <v>133</v>
      </c>
      <c r="AY280" s="19" t="s">
        <v>124</v>
      </c>
      <c r="BE280" s="211">
        <f>IF(N280="základní",J280,0)</f>
        <v>0</v>
      </c>
      <c r="BF280" s="211">
        <f>IF(N280="snížená",J280,0)</f>
        <v>0</v>
      </c>
      <c r="BG280" s="211">
        <f>IF(N280="zákl. přenesená",J280,0)</f>
        <v>0</v>
      </c>
      <c r="BH280" s="211">
        <f>IF(N280="sníž. přenesená",J280,0)</f>
        <v>0</v>
      </c>
      <c r="BI280" s="211">
        <f>IF(N280="nulová",J280,0)</f>
        <v>0</v>
      </c>
      <c r="BJ280" s="19" t="s">
        <v>133</v>
      </c>
      <c r="BK280" s="211">
        <f>ROUND(I280*H280,2)</f>
        <v>0</v>
      </c>
      <c r="BL280" s="19" t="s">
        <v>245</v>
      </c>
      <c r="BM280" s="210" t="s">
        <v>444</v>
      </c>
    </row>
    <row r="281" spans="1:47" s="2" customFormat="1" ht="12">
      <c r="A281" s="40"/>
      <c r="B281" s="41"/>
      <c r="C281" s="42"/>
      <c r="D281" s="212" t="s">
        <v>135</v>
      </c>
      <c r="E281" s="42"/>
      <c r="F281" s="213" t="s">
        <v>445</v>
      </c>
      <c r="G281" s="42"/>
      <c r="H281" s="42"/>
      <c r="I281" s="214"/>
      <c r="J281" s="42"/>
      <c r="K281" s="42"/>
      <c r="L281" s="46"/>
      <c r="M281" s="215"/>
      <c r="N281" s="216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135</v>
      </c>
      <c r="AU281" s="19" t="s">
        <v>133</v>
      </c>
    </row>
    <row r="282" spans="1:63" s="12" customFormat="1" ht="22.8" customHeight="1">
      <c r="A282" s="12"/>
      <c r="B282" s="183"/>
      <c r="C282" s="184"/>
      <c r="D282" s="185" t="s">
        <v>71</v>
      </c>
      <c r="E282" s="197" t="s">
        <v>446</v>
      </c>
      <c r="F282" s="197" t="s">
        <v>447</v>
      </c>
      <c r="G282" s="184"/>
      <c r="H282" s="184"/>
      <c r="I282" s="187"/>
      <c r="J282" s="198">
        <f>BK282</f>
        <v>0</v>
      </c>
      <c r="K282" s="184"/>
      <c r="L282" s="189"/>
      <c r="M282" s="190"/>
      <c r="N282" s="191"/>
      <c r="O282" s="191"/>
      <c r="P282" s="192">
        <f>SUM(P283:P321)</f>
        <v>0</v>
      </c>
      <c r="Q282" s="191"/>
      <c r="R282" s="192">
        <f>SUM(R283:R321)</f>
        <v>0.11703</v>
      </c>
      <c r="S282" s="191"/>
      <c r="T282" s="193">
        <f>SUM(T283:T321)</f>
        <v>0.19996000000000003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194" t="s">
        <v>133</v>
      </c>
      <c r="AT282" s="195" t="s">
        <v>71</v>
      </c>
      <c r="AU282" s="195" t="s">
        <v>77</v>
      </c>
      <c r="AY282" s="194" t="s">
        <v>124</v>
      </c>
      <c r="BK282" s="196">
        <f>SUM(BK283:BK321)</f>
        <v>0</v>
      </c>
    </row>
    <row r="283" spans="1:65" s="2" customFormat="1" ht="16.5" customHeight="1">
      <c r="A283" s="40"/>
      <c r="B283" s="41"/>
      <c r="C283" s="199" t="s">
        <v>448</v>
      </c>
      <c r="D283" s="199" t="s">
        <v>127</v>
      </c>
      <c r="E283" s="200" t="s">
        <v>449</v>
      </c>
      <c r="F283" s="201" t="s">
        <v>450</v>
      </c>
      <c r="G283" s="202" t="s">
        <v>266</v>
      </c>
      <c r="H283" s="203">
        <v>1</v>
      </c>
      <c r="I283" s="204"/>
      <c r="J283" s="205">
        <f>ROUND(I283*H283,2)</f>
        <v>0</v>
      </c>
      <c r="K283" s="201" t="s">
        <v>131</v>
      </c>
      <c r="L283" s="46"/>
      <c r="M283" s="206" t="s">
        <v>19</v>
      </c>
      <c r="N283" s="207" t="s">
        <v>44</v>
      </c>
      <c r="O283" s="86"/>
      <c r="P283" s="208">
        <f>O283*H283</f>
        <v>0</v>
      </c>
      <c r="Q283" s="208">
        <v>0</v>
      </c>
      <c r="R283" s="208">
        <f>Q283*H283</f>
        <v>0</v>
      </c>
      <c r="S283" s="208">
        <v>0.0342</v>
      </c>
      <c r="T283" s="209">
        <f>S283*H283</f>
        <v>0.0342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0" t="s">
        <v>245</v>
      </c>
      <c r="AT283" s="210" t="s">
        <v>127</v>
      </c>
      <c r="AU283" s="210" t="s">
        <v>133</v>
      </c>
      <c r="AY283" s="19" t="s">
        <v>124</v>
      </c>
      <c r="BE283" s="211">
        <f>IF(N283="základní",J283,0)</f>
        <v>0</v>
      </c>
      <c r="BF283" s="211">
        <f>IF(N283="snížená",J283,0)</f>
        <v>0</v>
      </c>
      <c r="BG283" s="211">
        <f>IF(N283="zákl. přenesená",J283,0)</f>
        <v>0</v>
      </c>
      <c r="BH283" s="211">
        <f>IF(N283="sníž. přenesená",J283,0)</f>
        <v>0</v>
      </c>
      <c r="BI283" s="211">
        <f>IF(N283="nulová",J283,0)</f>
        <v>0</v>
      </c>
      <c r="BJ283" s="19" t="s">
        <v>133</v>
      </c>
      <c r="BK283" s="211">
        <f>ROUND(I283*H283,2)</f>
        <v>0</v>
      </c>
      <c r="BL283" s="19" t="s">
        <v>245</v>
      </c>
      <c r="BM283" s="210" t="s">
        <v>451</v>
      </c>
    </row>
    <row r="284" spans="1:47" s="2" customFormat="1" ht="12">
      <c r="A284" s="40"/>
      <c r="B284" s="41"/>
      <c r="C284" s="42"/>
      <c r="D284" s="212" t="s">
        <v>135</v>
      </c>
      <c r="E284" s="42"/>
      <c r="F284" s="213" t="s">
        <v>452</v>
      </c>
      <c r="G284" s="42"/>
      <c r="H284" s="42"/>
      <c r="I284" s="214"/>
      <c r="J284" s="42"/>
      <c r="K284" s="42"/>
      <c r="L284" s="46"/>
      <c r="M284" s="215"/>
      <c r="N284" s="216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135</v>
      </c>
      <c r="AU284" s="19" t="s">
        <v>133</v>
      </c>
    </row>
    <row r="285" spans="1:65" s="2" customFormat="1" ht="16.5" customHeight="1">
      <c r="A285" s="40"/>
      <c r="B285" s="41"/>
      <c r="C285" s="199" t="s">
        <v>453</v>
      </c>
      <c r="D285" s="199" t="s">
        <v>127</v>
      </c>
      <c r="E285" s="200" t="s">
        <v>454</v>
      </c>
      <c r="F285" s="201" t="s">
        <v>455</v>
      </c>
      <c r="G285" s="202" t="s">
        <v>266</v>
      </c>
      <c r="H285" s="203">
        <v>2</v>
      </c>
      <c r="I285" s="204"/>
      <c r="J285" s="205">
        <f>ROUND(I285*H285,2)</f>
        <v>0</v>
      </c>
      <c r="K285" s="201" t="s">
        <v>131</v>
      </c>
      <c r="L285" s="46"/>
      <c r="M285" s="206" t="s">
        <v>19</v>
      </c>
      <c r="N285" s="207" t="s">
        <v>44</v>
      </c>
      <c r="O285" s="86"/>
      <c r="P285" s="208">
        <f>O285*H285</f>
        <v>0</v>
      </c>
      <c r="Q285" s="208">
        <v>0</v>
      </c>
      <c r="R285" s="208">
        <f>Q285*H285</f>
        <v>0</v>
      </c>
      <c r="S285" s="208">
        <v>0.01946</v>
      </c>
      <c r="T285" s="209">
        <f>S285*H285</f>
        <v>0.03892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0" t="s">
        <v>245</v>
      </c>
      <c r="AT285" s="210" t="s">
        <v>127</v>
      </c>
      <c r="AU285" s="210" t="s">
        <v>133</v>
      </c>
      <c r="AY285" s="19" t="s">
        <v>124</v>
      </c>
      <c r="BE285" s="211">
        <f>IF(N285="základní",J285,0)</f>
        <v>0</v>
      </c>
      <c r="BF285" s="211">
        <f>IF(N285="snížená",J285,0)</f>
        <v>0</v>
      </c>
      <c r="BG285" s="211">
        <f>IF(N285="zákl. přenesená",J285,0)</f>
        <v>0</v>
      </c>
      <c r="BH285" s="211">
        <f>IF(N285="sníž. přenesená",J285,0)</f>
        <v>0</v>
      </c>
      <c r="BI285" s="211">
        <f>IF(N285="nulová",J285,0)</f>
        <v>0</v>
      </c>
      <c r="BJ285" s="19" t="s">
        <v>133</v>
      </c>
      <c r="BK285" s="211">
        <f>ROUND(I285*H285,2)</f>
        <v>0</v>
      </c>
      <c r="BL285" s="19" t="s">
        <v>245</v>
      </c>
      <c r="BM285" s="210" t="s">
        <v>456</v>
      </c>
    </row>
    <row r="286" spans="1:47" s="2" customFormat="1" ht="12">
      <c r="A286" s="40"/>
      <c r="B286" s="41"/>
      <c r="C286" s="42"/>
      <c r="D286" s="212" t="s">
        <v>135</v>
      </c>
      <c r="E286" s="42"/>
      <c r="F286" s="213" t="s">
        <v>457</v>
      </c>
      <c r="G286" s="42"/>
      <c r="H286" s="42"/>
      <c r="I286" s="214"/>
      <c r="J286" s="42"/>
      <c r="K286" s="42"/>
      <c r="L286" s="46"/>
      <c r="M286" s="215"/>
      <c r="N286" s="216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135</v>
      </c>
      <c r="AU286" s="19" t="s">
        <v>133</v>
      </c>
    </row>
    <row r="287" spans="1:65" s="2" customFormat="1" ht="16.5" customHeight="1">
      <c r="A287" s="40"/>
      <c r="B287" s="41"/>
      <c r="C287" s="199" t="s">
        <v>458</v>
      </c>
      <c r="D287" s="199" t="s">
        <v>127</v>
      </c>
      <c r="E287" s="200" t="s">
        <v>459</v>
      </c>
      <c r="F287" s="201" t="s">
        <v>460</v>
      </c>
      <c r="G287" s="202" t="s">
        <v>266</v>
      </c>
      <c r="H287" s="203">
        <v>1</v>
      </c>
      <c r="I287" s="204"/>
      <c r="J287" s="205">
        <f>ROUND(I287*H287,2)</f>
        <v>0</v>
      </c>
      <c r="K287" s="201" t="s">
        <v>131</v>
      </c>
      <c r="L287" s="46"/>
      <c r="M287" s="206" t="s">
        <v>19</v>
      </c>
      <c r="N287" s="207" t="s">
        <v>44</v>
      </c>
      <c r="O287" s="86"/>
      <c r="P287" s="208">
        <f>O287*H287</f>
        <v>0</v>
      </c>
      <c r="Q287" s="208">
        <v>0</v>
      </c>
      <c r="R287" s="208">
        <f>Q287*H287</f>
        <v>0</v>
      </c>
      <c r="S287" s="208">
        <v>0.0329</v>
      </c>
      <c r="T287" s="209">
        <f>S287*H287</f>
        <v>0.0329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0" t="s">
        <v>245</v>
      </c>
      <c r="AT287" s="210" t="s">
        <v>127</v>
      </c>
      <c r="AU287" s="210" t="s">
        <v>133</v>
      </c>
      <c r="AY287" s="19" t="s">
        <v>124</v>
      </c>
      <c r="BE287" s="211">
        <f>IF(N287="základní",J287,0)</f>
        <v>0</v>
      </c>
      <c r="BF287" s="211">
        <f>IF(N287="snížená",J287,0)</f>
        <v>0</v>
      </c>
      <c r="BG287" s="211">
        <f>IF(N287="zákl. přenesená",J287,0)</f>
        <v>0</v>
      </c>
      <c r="BH287" s="211">
        <f>IF(N287="sníž. přenesená",J287,0)</f>
        <v>0</v>
      </c>
      <c r="BI287" s="211">
        <f>IF(N287="nulová",J287,0)</f>
        <v>0</v>
      </c>
      <c r="BJ287" s="19" t="s">
        <v>133</v>
      </c>
      <c r="BK287" s="211">
        <f>ROUND(I287*H287,2)</f>
        <v>0</v>
      </c>
      <c r="BL287" s="19" t="s">
        <v>245</v>
      </c>
      <c r="BM287" s="210" t="s">
        <v>461</v>
      </c>
    </row>
    <row r="288" spans="1:47" s="2" customFormat="1" ht="12">
      <c r="A288" s="40"/>
      <c r="B288" s="41"/>
      <c r="C288" s="42"/>
      <c r="D288" s="212" t="s">
        <v>135</v>
      </c>
      <c r="E288" s="42"/>
      <c r="F288" s="213" t="s">
        <v>462</v>
      </c>
      <c r="G288" s="42"/>
      <c r="H288" s="42"/>
      <c r="I288" s="214"/>
      <c r="J288" s="42"/>
      <c r="K288" s="42"/>
      <c r="L288" s="46"/>
      <c r="M288" s="215"/>
      <c r="N288" s="216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135</v>
      </c>
      <c r="AU288" s="19" t="s">
        <v>133</v>
      </c>
    </row>
    <row r="289" spans="1:65" s="2" customFormat="1" ht="16.5" customHeight="1">
      <c r="A289" s="40"/>
      <c r="B289" s="41"/>
      <c r="C289" s="199" t="s">
        <v>463</v>
      </c>
      <c r="D289" s="199" t="s">
        <v>127</v>
      </c>
      <c r="E289" s="200" t="s">
        <v>464</v>
      </c>
      <c r="F289" s="201" t="s">
        <v>465</v>
      </c>
      <c r="G289" s="202" t="s">
        <v>266</v>
      </c>
      <c r="H289" s="203">
        <v>1</v>
      </c>
      <c r="I289" s="204"/>
      <c r="J289" s="205">
        <f>ROUND(I289*H289,2)</f>
        <v>0</v>
      </c>
      <c r="K289" s="201" t="s">
        <v>131</v>
      </c>
      <c r="L289" s="46"/>
      <c r="M289" s="206" t="s">
        <v>19</v>
      </c>
      <c r="N289" s="207" t="s">
        <v>44</v>
      </c>
      <c r="O289" s="86"/>
      <c r="P289" s="208">
        <f>O289*H289</f>
        <v>0</v>
      </c>
      <c r="Q289" s="208">
        <v>0</v>
      </c>
      <c r="R289" s="208">
        <f>Q289*H289</f>
        <v>0</v>
      </c>
      <c r="S289" s="208">
        <v>0.0173</v>
      </c>
      <c r="T289" s="209">
        <f>S289*H289</f>
        <v>0.0173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0" t="s">
        <v>245</v>
      </c>
      <c r="AT289" s="210" t="s">
        <v>127</v>
      </c>
      <c r="AU289" s="210" t="s">
        <v>133</v>
      </c>
      <c r="AY289" s="19" t="s">
        <v>124</v>
      </c>
      <c r="BE289" s="211">
        <f>IF(N289="základní",J289,0)</f>
        <v>0</v>
      </c>
      <c r="BF289" s="211">
        <f>IF(N289="snížená",J289,0)</f>
        <v>0</v>
      </c>
      <c r="BG289" s="211">
        <f>IF(N289="zákl. přenesená",J289,0)</f>
        <v>0</v>
      </c>
      <c r="BH289" s="211">
        <f>IF(N289="sníž. přenesená",J289,0)</f>
        <v>0</v>
      </c>
      <c r="BI289" s="211">
        <f>IF(N289="nulová",J289,0)</f>
        <v>0</v>
      </c>
      <c r="BJ289" s="19" t="s">
        <v>133</v>
      </c>
      <c r="BK289" s="211">
        <f>ROUND(I289*H289,2)</f>
        <v>0</v>
      </c>
      <c r="BL289" s="19" t="s">
        <v>245</v>
      </c>
      <c r="BM289" s="210" t="s">
        <v>466</v>
      </c>
    </row>
    <row r="290" spans="1:47" s="2" customFormat="1" ht="12">
      <c r="A290" s="40"/>
      <c r="B290" s="41"/>
      <c r="C290" s="42"/>
      <c r="D290" s="212" t="s">
        <v>135</v>
      </c>
      <c r="E290" s="42"/>
      <c r="F290" s="213" t="s">
        <v>467</v>
      </c>
      <c r="G290" s="42"/>
      <c r="H290" s="42"/>
      <c r="I290" s="214"/>
      <c r="J290" s="42"/>
      <c r="K290" s="42"/>
      <c r="L290" s="46"/>
      <c r="M290" s="215"/>
      <c r="N290" s="216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135</v>
      </c>
      <c r="AU290" s="19" t="s">
        <v>133</v>
      </c>
    </row>
    <row r="291" spans="1:65" s="2" customFormat="1" ht="16.5" customHeight="1">
      <c r="A291" s="40"/>
      <c r="B291" s="41"/>
      <c r="C291" s="199" t="s">
        <v>468</v>
      </c>
      <c r="D291" s="199" t="s">
        <v>127</v>
      </c>
      <c r="E291" s="200" t="s">
        <v>469</v>
      </c>
      <c r="F291" s="201" t="s">
        <v>470</v>
      </c>
      <c r="G291" s="202" t="s">
        <v>266</v>
      </c>
      <c r="H291" s="203">
        <v>1</v>
      </c>
      <c r="I291" s="204"/>
      <c r="J291" s="205">
        <f>ROUND(I291*H291,2)</f>
        <v>0</v>
      </c>
      <c r="K291" s="201" t="s">
        <v>131</v>
      </c>
      <c r="L291" s="46"/>
      <c r="M291" s="206" t="s">
        <v>19</v>
      </c>
      <c r="N291" s="207" t="s">
        <v>44</v>
      </c>
      <c r="O291" s="86"/>
      <c r="P291" s="208">
        <f>O291*H291</f>
        <v>0</v>
      </c>
      <c r="Q291" s="208">
        <v>0</v>
      </c>
      <c r="R291" s="208">
        <f>Q291*H291</f>
        <v>0</v>
      </c>
      <c r="S291" s="208">
        <v>0.067</v>
      </c>
      <c r="T291" s="209">
        <f>S291*H291</f>
        <v>0.067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0" t="s">
        <v>245</v>
      </c>
      <c r="AT291" s="210" t="s">
        <v>127</v>
      </c>
      <c r="AU291" s="210" t="s">
        <v>133</v>
      </c>
      <c r="AY291" s="19" t="s">
        <v>124</v>
      </c>
      <c r="BE291" s="211">
        <f>IF(N291="základní",J291,0)</f>
        <v>0</v>
      </c>
      <c r="BF291" s="211">
        <f>IF(N291="snížená",J291,0)</f>
        <v>0</v>
      </c>
      <c r="BG291" s="211">
        <f>IF(N291="zákl. přenesená",J291,0)</f>
        <v>0</v>
      </c>
      <c r="BH291" s="211">
        <f>IF(N291="sníž. přenesená",J291,0)</f>
        <v>0</v>
      </c>
      <c r="BI291" s="211">
        <f>IF(N291="nulová",J291,0)</f>
        <v>0</v>
      </c>
      <c r="BJ291" s="19" t="s">
        <v>133</v>
      </c>
      <c r="BK291" s="211">
        <f>ROUND(I291*H291,2)</f>
        <v>0</v>
      </c>
      <c r="BL291" s="19" t="s">
        <v>245</v>
      </c>
      <c r="BM291" s="210" t="s">
        <v>471</v>
      </c>
    </row>
    <row r="292" spans="1:47" s="2" customFormat="1" ht="12">
      <c r="A292" s="40"/>
      <c r="B292" s="41"/>
      <c r="C292" s="42"/>
      <c r="D292" s="212" t="s">
        <v>135</v>
      </c>
      <c r="E292" s="42"/>
      <c r="F292" s="213" t="s">
        <v>472</v>
      </c>
      <c r="G292" s="42"/>
      <c r="H292" s="42"/>
      <c r="I292" s="214"/>
      <c r="J292" s="42"/>
      <c r="K292" s="42"/>
      <c r="L292" s="46"/>
      <c r="M292" s="215"/>
      <c r="N292" s="216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135</v>
      </c>
      <c r="AU292" s="19" t="s">
        <v>133</v>
      </c>
    </row>
    <row r="293" spans="1:65" s="2" customFormat="1" ht="16.5" customHeight="1">
      <c r="A293" s="40"/>
      <c r="B293" s="41"/>
      <c r="C293" s="199" t="s">
        <v>473</v>
      </c>
      <c r="D293" s="199" t="s">
        <v>127</v>
      </c>
      <c r="E293" s="200" t="s">
        <v>474</v>
      </c>
      <c r="F293" s="201" t="s">
        <v>475</v>
      </c>
      <c r="G293" s="202" t="s">
        <v>266</v>
      </c>
      <c r="H293" s="203">
        <v>4</v>
      </c>
      <c r="I293" s="204"/>
      <c r="J293" s="205">
        <f>ROUND(I293*H293,2)</f>
        <v>0</v>
      </c>
      <c r="K293" s="201" t="s">
        <v>131</v>
      </c>
      <c r="L293" s="46"/>
      <c r="M293" s="206" t="s">
        <v>19</v>
      </c>
      <c r="N293" s="207" t="s">
        <v>44</v>
      </c>
      <c r="O293" s="86"/>
      <c r="P293" s="208">
        <f>O293*H293</f>
        <v>0</v>
      </c>
      <c r="Q293" s="208">
        <v>0</v>
      </c>
      <c r="R293" s="208">
        <f>Q293*H293</f>
        <v>0</v>
      </c>
      <c r="S293" s="208">
        <v>0.00156</v>
      </c>
      <c r="T293" s="209">
        <f>S293*H293</f>
        <v>0.00624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0" t="s">
        <v>245</v>
      </c>
      <c r="AT293" s="210" t="s">
        <v>127</v>
      </c>
      <c r="AU293" s="210" t="s">
        <v>133</v>
      </c>
      <c r="AY293" s="19" t="s">
        <v>124</v>
      </c>
      <c r="BE293" s="211">
        <f>IF(N293="základní",J293,0)</f>
        <v>0</v>
      </c>
      <c r="BF293" s="211">
        <f>IF(N293="snížená",J293,0)</f>
        <v>0</v>
      </c>
      <c r="BG293" s="211">
        <f>IF(N293="zákl. přenesená",J293,0)</f>
        <v>0</v>
      </c>
      <c r="BH293" s="211">
        <f>IF(N293="sníž. přenesená",J293,0)</f>
        <v>0</v>
      </c>
      <c r="BI293" s="211">
        <f>IF(N293="nulová",J293,0)</f>
        <v>0</v>
      </c>
      <c r="BJ293" s="19" t="s">
        <v>133</v>
      </c>
      <c r="BK293" s="211">
        <f>ROUND(I293*H293,2)</f>
        <v>0</v>
      </c>
      <c r="BL293" s="19" t="s">
        <v>245</v>
      </c>
      <c r="BM293" s="210" t="s">
        <v>476</v>
      </c>
    </row>
    <row r="294" spans="1:47" s="2" customFormat="1" ht="12">
      <c r="A294" s="40"/>
      <c r="B294" s="41"/>
      <c r="C294" s="42"/>
      <c r="D294" s="212" t="s">
        <v>135</v>
      </c>
      <c r="E294" s="42"/>
      <c r="F294" s="213" t="s">
        <v>477</v>
      </c>
      <c r="G294" s="42"/>
      <c r="H294" s="42"/>
      <c r="I294" s="214"/>
      <c r="J294" s="42"/>
      <c r="K294" s="42"/>
      <c r="L294" s="46"/>
      <c r="M294" s="215"/>
      <c r="N294" s="216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135</v>
      </c>
      <c r="AU294" s="19" t="s">
        <v>133</v>
      </c>
    </row>
    <row r="295" spans="1:65" s="2" customFormat="1" ht="16.5" customHeight="1">
      <c r="A295" s="40"/>
      <c r="B295" s="41"/>
      <c r="C295" s="199" t="s">
        <v>478</v>
      </c>
      <c r="D295" s="199" t="s">
        <v>127</v>
      </c>
      <c r="E295" s="200" t="s">
        <v>479</v>
      </c>
      <c r="F295" s="201" t="s">
        <v>480</v>
      </c>
      <c r="G295" s="202" t="s">
        <v>158</v>
      </c>
      <c r="H295" s="203">
        <v>4</v>
      </c>
      <c r="I295" s="204"/>
      <c r="J295" s="205">
        <f>ROUND(I295*H295,2)</f>
        <v>0</v>
      </c>
      <c r="K295" s="201" t="s">
        <v>131</v>
      </c>
      <c r="L295" s="46"/>
      <c r="M295" s="206" t="s">
        <v>19</v>
      </c>
      <c r="N295" s="207" t="s">
        <v>44</v>
      </c>
      <c r="O295" s="86"/>
      <c r="P295" s="208">
        <f>O295*H295</f>
        <v>0</v>
      </c>
      <c r="Q295" s="208">
        <v>0</v>
      </c>
      <c r="R295" s="208">
        <f>Q295*H295</f>
        <v>0</v>
      </c>
      <c r="S295" s="208">
        <v>0.00085</v>
      </c>
      <c r="T295" s="209">
        <f>S295*H295</f>
        <v>0.0034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0" t="s">
        <v>245</v>
      </c>
      <c r="AT295" s="210" t="s">
        <v>127</v>
      </c>
      <c r="AU295" s="210" t="s">
        <v>133</v>
      </c>
      <c r="AY295" s="19" t="s">
        <v>124</v>
      </c>
      <c r="BE295" s="211">
        <f>IF(N295="základní",J295,0)</f>
        <v>0</v>
      </c>
      <c r="BF295" s="211">
        <f>IF(N295="snížená",J295,0)</f>
        <v>0</v>
      </c>
      <c r="BG295" s="211">
        <f>IF(N295="zákl. přenesená",J295,0)</f>
        <v>0</v>
      </c>
      <c r="BH295" s="211">
        <f>IF(N295="sníž. přenesená",J295,0)</f>
        <v>0</v>
      </c>
      <c r="BI295" s="211">
        <f>IF(N295="nulová",J295,0)</f>
        <v>0</v>
      </c>
      <c r="BJ295" s="19" t="s">
        <v>133</v>
      </c>
      <c r="BK295" s="211">
        <f>ROUND(I295*H295,2)</f>
        <v>0</v>
      </c>
      <c r="BL295" s="19" t="s">
        <v>245</v>
      </c>
      <c r="BM295" s="210" t="s">
        <v>481</v>
      </c>
    </row>
    <row r="296" spans="1:47" s="2" customFormat="1" ht="12">
      <c r="A296" s="40"/>
      <c r="B296" s="41"/>
      <c r="C296" s="42"/>
      <c r="D296" s="212" t="s">
        <v>135</v>
      </c>
      <c r="E296" s="42"/>
      <c r="F296" s="213" t="s">
        <v>482</v>
      </c>
      <c r="G296" s="42"/>
      <c r="H296" s="42"/>
      <c r="I296" s="214"/>
      <c r="J296" s="42"/>
      <c r="K296" s="42"/>
      <c r="L296" s="46"/>
      <c r="M296" s="215"/>
      <c r="N296" s="216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135</v>
      </c>
      <c r="AU296" s="19" t="s">
        <v>133</v>
      </c>
    </row>
    <row r="297" spans="1:65" s="2" customFormat="1" ht="16.5" customHeight="1">
      <c r="A297" s="40"/>
      <c r="B297" s="41"/>
      <c r="C297" s="199" t="s">
        <v>483</v>
      </c>
      <c r="D297" s="199" t="s">
        <v>127</v>
      </c>
      <c r="E297" s="200" t="s">
        <v>484</v>
      </c>
      <c r="F297" s="201" t="s">
        <v>485</v>
      </c>
      <c r="G297" s="202" t="s">
        <v>266</v>
      </c>
      <c r="H297" s="203">
        <v>2</v>
      </c>
      <c r="I297" s="204"/>
      <c r="J297" s="205">
        <f>ROUND(I297*H297,2)</f>
        <v>0</v>
      </c>
      <c r="K297" s="201" t="s">
        <v>131</v>
      </c>
      <c r="L297" s="46"/>
      <c r="M297" s="206" t="s">
        <v>19</v>
      </c>
      <c r="N297" s="207" t="s">
        <v>44</v>
      </c>
      <c r="O297" s="86"/>
      <c r="P297" s="208">
        <f>O297*H297</f>
        <v>0</v>
      </c>
      <c r="Q297" s="208">
        <v>0.02894</v>
      </c>
      <c r="R297" s="208">
        <f>Q297*H297</f>
        <v>0.05788</v>
      </c>
      <c r="S297" s="208">
        <v>0</v>
      </c>
      <c r="T297" s="209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0" t="s">
        <v>245</v>
      </c>
      <c r="AT297" s="210" t="s">
        <v>127</v>
      </c>
      <c r="AU297" s="210" t="s">
        <v>133</v>
      </c>
      <c r="AY297" s="19" t="s">
        <v>124</v>
      </c>
      <c r="BE297" s="211">
        <f>IF(N297="základní",J297,0)</f>
        <v>0</v>
      </c>
      <c r="BF297" s="211">
        <f>IF(N297="snížená",J297,0)</f>
        <v>0</v>
      </c>
      <c r="BG297" s="211">
        <f>IF(N297="zákl. přenesená",J297,0)</f>
        <v>0</v>
      </c>
      <c r="BH297" s="211">
        <f>IF(N297="sníž. přenesená",J297,0)</f>
        <v>0</v>
      </c>
      <c r="BI297" s="211">
        <f>IF(N297="nulová",J297,0)</f>
        <v>0</v>
      </c>
      <c r="BJ297" s="19" t="s">
        <v>133</v>
      </c>
      <c r="BK297" s="211">
        <f>ROUND(I297*H297,2)</f>
        <v>0</v>
      </c>
      <c r="BL297" s="19" t="s">
        <v>245</v>
      </c>
      <c r="BM297" s="210" t="s">
        <v>486</v>
      </c>
    </row>
    <row r="298" spans="1:47" s="2" customFormat="1" ht="12">
      <c r="A298" s="40"/>
      <c r="B298" s="41"/>
      <c r="C298" s="42"/>
      <c r="D298" s="212" t="s">
        <v>135</v>
      </c>
      <c r="E298" s="42"/>
      <c r="F298" s="213" t="s">
        <v>487</v>
      </c>
      <c r="G298" s="42"/>
      <c r="H298" s="42"/>
      <c r="I298" s="214"/>
      <c r="J298" s="42"/>
      <c r="K298" s="42"/>
      <c r="L298" s="46"/>
      <c r="M298" s="215"/>
      <c r="N298" s="216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135</v>
      </c>
      <c r="AU298" s="19" t="s">
        <v>133</v>
      </c>
    </row>
    <row r="299" spans="1:65" s="2" customFormat="1" ht="24.15" customHeight="1">
      <c r="A299" s="40"/>
      <c r="B299" s="41"/>
      <c r="C299" s="199" t="s">
        <v>488</v>
      </c>
      <c r="D299" s="199" t="s">
        <v>127</v>
      </c>
      <c r="E299" s="200" t="s">
        <v>489</v>
      </c>
      <c r="F299" s="201" t="s">
        <v>490</v>
      </c>
      <c r="G299" s="202" t="s">
        <v>266</v>
      </c>
      <c r="H299" s="203">
        <v>1</v>
      </c>
      <c r="I299" s="204"/>
      <c r="J299" s="205">
        <f>ROUND(I299*H299,2)</f>
        <v>0</v>
      </c>
      <c r="K299" s="201" t="s">
        <v>131</v>
      </c>
      <c r="L299" s="46"/>
      <c r="M299" s="206" t="s">
        <v>19</v>
      </c>
      <c r="N299" s="207" t="s">
        <v>44</v>
      </c>
      <c r="O299" s="86"/>
      <c r="P299" s="208">
        <f>O299*H299</f>
        <v>0</v>
      </c>
      <c r="Q299" s="208">
        <v>0.01497</v>
      </c>
      <c r="R299" s="208">
        <f>Q299*H299</f>
        <v>0.01497</v>
      </c>
      <c r="S299" s="208">
        <v>0</v>
      </c>
      <c r="T299" s="209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0" t="s">
        <v>245</v>
      </c>
      <c r="AT299" s="210" t="s">
        <v>127</v>
      </c>
      <c r="AU299" s="210" t="s">
        <v>133</v>
      </c>
      <c r="AY299" s="19" t="s">
        <v>124</v>
      </c>
      <c r="BE299" s="211">
        <f>IF(N299="základní",J299,0)</f>
        <v>0</v>
      </c>
      <c r="BF299" s="211">
        <f>IF(N299="snížená",J299,0)</f>
        <v>0</v>
      </c>
      <c r="BG299" s="211">
        <f>IF(N299="zákl. přenesená",J299,0)</f>
        <v>0</v>
      </c>
      <c r="BH299" s="211">
        <f>IF(N299="sníž. přenesená",J299,0)</f>
        <v>0</v>
      </c>
      <c r="BI299" s="211">
        <f>IF(N299="nulová",J299,0)</f>
        <v>0</v>
      </c>
      <c r="BJ299" s="19" t="s">
        <v>133</v>
      </c>
      <c r="BK299" s="211">
        <f>ROUND(I299*H299,2)</f>
        <v>0</v>
      </c>
      <c r="BL299" s="19" t="s">
        <v>245</v>
      </c>
      <c r="BM299" s="210" t="s">
        <v>491</v>
      </c>
    </row>
    <row r="300" spans="1:47" s="2" customFormat="1" ht="12">
      <c r="A300" s="40"/>
      <c r="B300" s="41"/>
      <c r="C300" s="42"/>
      <c r="D300" s="212" t="s">
        <v>135</v>
      </c>
      <c r="E300" s="42"/>
      <c r="F300" s="213" t="s">
        <v>492</v>
      </c>
      <c r="G300" s="42"/>
      <c r="H300" s="42"/>
      <c r="I300" s="214"/>
      <c r="J300" s="42"/>
      <c r="K300" s="42"/>
      <c r="L300" s="46"/>
      <c r="M300" s="215"/>
      <c r="N300" s="216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135</v>
      </c>
      <c r="AU300" s="19" t="s">
        <v>133</v>
      </c>
    </row>
    <row r="301" spans="1:65" s="2" customFormat="1" ht="24.15" customHeight="1">
      <c r="A301" s="40"/>
      <c r="B301" s="41"/>
      <c r="C301" s="199" t="s">
        <v>493</v>
      </c>
      <c r="D301" s="199" t="s">
        <v>127</v>
      </c>
      <c r="E301" s="200" t="s">
        <v>494</v>
      </c>
      <c r="F301" s="201" t="s">
        <v>495</v>
      </c>
      <c r="G301" s="202" t="s">
        <v>266</v>
      </c>
      <c r="H301" s="203">
        <v>1</v>
      </c>
      <c r="I301" s="204"/>
      <c r="J301" s="205">
        <f>ROUND(I301*H301,2)</f>
        <v>0</v>
      </c>
      <c r="K301" s="201" t="s">
        <v>131</v>
      </c>
      <c r="L301" s="46"/>
      <c r="M301" s="206" t="s">
        <v>19</v>
      </c>
      <c r="N301" s="207" t="s">
        <v>44</v>
      </c>
      <c r="O301" s="86"/>
      <c r="P301" s="208">
        <f>O301*H301</f>
        <v>0</v>
      </c>
      <c r="Q301" s="208">
        <v>0.00946</v>
      </c>
      <c r="R301" s="208">
        <f>Q301*H301</f>
        <v>0.00946</v>
      </c>
      <c r="S301" s="208">
        <v>0</v>
      </c>
      <c r="T301" s="209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0" t="s">
        <v>245</v>
      </c>
      <c r="AT301" s="210" t="s">
        <v>127</v>
      </c>
      <c r="AU301" s="210" t="s">
        <v>133</v>
      </c>
      <c r="AY301" s="19" t="s">
        <v>124</v>
      </c>
      <c r="BE301" s="211">
        <f>IF(N301="základní",J301,0)</f>
        <v>0</v>
      </c>
      <c r="BF301" s="211">
        <f>IF(N301="snížená",J301,0)</f>
        <v>0</v>
      </c>
      <c r="BG301" s="211">
        <f>IF(N301="zákl. přenesená",J301,0)</f>
        <v>0</v>
      </c>
      <c r="BH301" s="211">
        <f>IF(N301="sníž. přenesená",J301,0)</f>
        <v>0</v>
      </c>
      <c r="BI301" s="211">
        <f>IF(N301="nulová",J301,0)</f>
        <v>0</v>
      </c>
      <c r="BJ301" s="19" t="s">
        <v>133</v>
      </c>
      <c r="BK301" s="211">
        <f>ROUND(I301*H301,2)</f>
        <v>0</v>
      </c>
      <c r="BL301" s="19" t="s">
        <v>245</v>
      </c>
      <c r="BM301" s="210" t="s">
        <v>496</v>
      </c>
    </row>
    <row r="302" spans="1:47" s="2" customFormat="1" ht="12">
      <c r="A302" s="40"/>
      <c r="B302" s="41"/>
      <c r="C302" s="42"/>
      <c r="D302" s="212" t="s">
        <v>135</v>
      </c>
      <c r="E302" s="42"/>
      <c r="F302" s="213" t="s">
        <v>497</v>
      </c>
      <c r="G302" s="42"/>
      <c r="H302" s="42"/>
      <c r="I302" s="214"/>
      <c r="J302" s="42"/>
      <c r="K302" s="42"/>
      <c r="L302" s="46"/>
      <c r="M302" s="215"/>
      <c r="N302" s="216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135</v>
      </c>
      <c r="AU302" s="19" t="s">
        <v>133</v>
      </c>
    </row>
    <row r="303" spans="1:65" s="2" customFormat="1" ht="16.5" customHeight="1">
      <c r="A303" s="40"/>
      <c r="B303" s="41"/>
      <c r="C303" s="199" t="s">
        <v>498</v>
      </c>
      <c r="D303" s="199" t="s">
        <v>127</v>
      </c>
      <c r="E303" s="200" t="s">
        <v>499</v>
      </c>
      <c r="F303" s="201" t="s">
        <v>500</v>
      </c>
      <c r="G303" s="202" t="s">
        <v>266</v>
      </c>
      <c r="H303" s="203">
        <v>2</v>
      </c>
      <c r="I303" s="204"/>
      <c r="J303" s="205">
        <f>ROUND(I303*H303,2)</f>
        <v>0</v>
      </c>
      <c r="K303" s="201" t="s">
        <v>131</v>
      </c>
      <c r="L303" s="46"/>
      <c r="M303" s="206" t="s">
        <v>19</v>
      </c>
      <c r="N303" s="207" t="s">
        <v>44</v>
      </c>
      <c r="O303" s="86"/>
      <c r="P303" s="208">
        <f>O303*H303</f>
        <v>0</v>
      </c>
      <c r="Q303" s="208">
        <v>0.0018</v>
      </c>
      <c r="R303" s="208">
        <f>Q303*H303</f>
        <v>0.0036</v>
      </c>
      <c r="S303" s="208">
        <v>0</v>
      </c>
      <c r="T303" s="209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0" t="s">
        <v>245</v>
      </c>
      <c r="AT303" s="210" t="s">
        <v>127</v>
      </c>
      <c r="AU303" s="210" t="s">
        <v>133</v>
      </c>
      <c r="AY303" s="19" t="s">
        <v>124</v>
      </c>
      <c r="BE303" s="211">
        <f>IF(N303="základní",J303,0)</f>
        <v>0</v>
      </c>
      <c r="BF303" s="211">
        <f>IF(N303="snížená",J303,0)</f>
        <v>0</v>
      </c>
      <c r="BG303" s="211">
        <f>IF(N303="zákl. přenesená",J303,0)</f>
        <v>0</v>
      </c>
      <c r="BH303" s="211">
        <f>IF(N303="sníž. přenesená",J303,0)</f>
        <v>0</v>
      </c>
      <c r="BI303" s="211">
        <f>IF(N303="nulová",J303,0)</f>
        <v>0</v>
      </c>
      <c r="BJ303" s="19" t="s">
        <v>133</v>
      </c>
      <c r="BK303" s="211">
        <f>ROUND(I303*H303,2)</f>
        <v>0</v>
      </c>
      <c r="BL303" s="19" t="s">
        <v>245</v>
      </c>
      <c r="BM303" s="210" t="s">
        <v>501</v>
      </c>
    </row>
    <row r="304" spans="1:47" s="2" customFormat="1" ht="12">
      <c r="A304" s="40"/>
      <c r="B304" s="41"/>
      <c r="C304" s="42"/>
      <c r="D304" s="212" t="s">
        <v>135</v>
      </c>
      <c r="E304" s="42"/>
      <c r="F304" s="213" t="s">
        <v>502</v>
      </c>
      <c r="G304" s="42"/>
      <c r="H304" s="42"/>
      <c r="I304" s="214"/>
      <c r="J304" s="42"/>
      <c r="K304" s="42"/>
      <c r="L304" s="46"/>
      <c r="M304" s="215"/>
      <c r="N304" s="216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135</v>
      </c>
      <c r="AU304" s="19" t="s">
        <v>133</v>
      </c>
    </row>
    <row r="305" spans="1:65" s="2" customFormat="1" ht="16.5" customHeight="1">
      <c r="A305" s="40"/>
      <c r="B305" s="41"/>
      <c r="C305" s="199" t="s">
        <v>503</v>
      </c>
      <c r="D305" s="199" t="s">
        <v>127</v>
      </c>
      <c r="E305" s="200" t="s">
        <v>504</v>
      </c>
      <c r="F305" s="201" t="s">
        <v>505</v>
      </c>
      <c r="G305" s="202" t="s">
        <v>158</v>
      </c>
      <c r="H305" s="203">
        <v>2</v>
      </c>
      <c r="I305" s="204"/>
      <c r="J305" s="205">
        <f>ROUND(I305*H305,2)</f>
        <v>0</v>
      </c>
      <c r="K305" s="201" t="s">
        <v>131</v>
      </c>
      <c r="L305" s="46"/>
      <c r="M305" s="206" t="s">
        <v>19</v>
      </c>
      <c r="N305" s="207" t="s">
        <v>44</v>
      </c>
      <c r="O305" s="86"/>
      <c r="P305" s="208">
        <f>O305*H305</f>
        <v>0</v>
      </c>
      <c r="Q305" s="208">
        <v>0.00024</v>
      </c>
      <c r="R305" s="208">
        <f>Q305*H305</f>
        <v>0.00048</v>
      </c>
      <c r="S305" s="208">
        <v>0</v>
      </c>
      <c r="T305" s="209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0" t="s">
        <v>245</v>
      </c>
      <c r="AT305" s="210" t="s">
        <v>127</v>
      </c>
      <c r="AU305" s="210" t="s">
        <v>133</v>
      </c>
      <c r="AY305" s="19" t="s">
        <v>124</v>
      </c>
      <c r="BE305" s="211">
        <f>IF(N305="základní",J305,0)</f>
        <v>0</v>
      </c>
      <c r="BF305" s="211">
        <f>IF(N305="snížená",J305,0)</f>
        <v>0</v>
      </c>
      <c r="BG305" s="211">
        <f>IF(N305="zákl. přenesená",J305,0)</f>
        <v>0</v>
      </c>
      <c r="BH305" s="211">
        <f>IF(N305="sníž. přenesená",J305,0)</f>
        <v>0</v>
      </c>
      <c r="BI305" s="211">
        <f>IF(N305="nulová",J305,0)</f>
        <v>0</v>
      </c>
      <c r="BJ305" s="19" t="s">
        <v>133</v>
      </c>
      <c r="BK305" s="211">
        <f>ROUND(I305*H305,2)</f>
        <v>0</v>
      </c>
      <c r="BL305" s="19" t="s">
        <v>245</v>
      </c>
      <c r="BM305" s="210" t="s">
        <v>506</v>
      </c>
    </row>
    <row r="306" spans="1:47" s="2" customFormat="1" ht="12">
      <c r="A306" s="40"/>
      <c r="B306" s="41"/>
      <c r="C306" s="42"/>
      <c r="D306" s="212" t="s">
        <v>135</v>
      </c>
      <c r="E306" s="42"/>
      <c r="F306" s="213" t="s">
        <v>507</v>
      </c>
      <c r="G306" s="42"/>
      <c r="H306" s="42"/>
      <c r="I306" s="214"/>
      <c r="J306" s="42"/>
      <c r="K306" s="42"/>
      <c r="L306" s="46"/>
      <c r="M306" s="215"/>
      <c r="N306" s="216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135</v>
      </c>
      <c r="AU306" s="19" t="s">
        <v>133</v>
      </c>
    </row>
    <row r="307" spans="1:65" s="2" customFormat="1" ht="21.75" customHeight="1">
      <c r="A307" s="40"/>
      <c r="B307" s="41"/>
      <c r="C307" s="199" t="s">
        <v>508</v>
      </c>
      <c r="D307" s="199" t="s">
        <v>127</v>
      </c>
      <c r="E307" s="200" t="s">
        <v>509</v>
      </c>
      <c r="F307" s="201" t="s">
        <v>510</v>
      </c>
      <c r="G307" s="202" t="s">
        <v>266</v>
      </c>
      <c r="H307" s="203">
        <v>1</v>
      </c>
      <c r="I307" s="204"/>
      <c r="J307" s="205">
        <f>ROUND(I307*H307,2)</f>
        <v>0</v>
      </c>
      <c r="K307" s="201" t="s">
        <v>19</v>
      </c>
      <c r="L307" s="46"/>
      <c r="M307" s="206" t="s">
        <v>19</v>
      </c>
      <c r="N307" s="207" t="s">
        <v>44</v>
      </c>
      <c r="O307" s="86"/>
      <c r="P307" s="208">
        <f>O307*H307</f>
        <v>0</v>
      </c>
      <c r="Q307" s="208">
        <v>0.01757</v>
      </c>
      <c r="R307" s="208">
        <f>Q307*H307</f>
        <v>0.01757</v>
      </c>
      <c r="S307" s="208">
        <v>0</v>
      </c>
      <c r="T307" s="209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0" t="s">
        <v>245</v>
      </c>
      <c r="AT307" s="210" t="s">
        <v>127</v>
      </c>
      <c r="AU307" s="210" t="s">
        <v>133</v>
      </c>
      <c r="AY307" s="19" t="s">
        <v>124</v>
      </c>
      <c r="BE307" s="211">
        <f>IF(N307="základní",J307,0)</f>
        <v>0</v>
      </c>
      <c r="BF307" s="211">
        <f>IF(N307="snížená",J307,0)</f>
        <v>0</v>
      </c>
      <c r="BG307" s="211">
        <f>IF(N307="zákl. přenesená",J307,0)</f>
        <v>0</v>
      </c>
      <c r="BH307" s="211">
        <f>IF(N307="sníž. přenesená",J307,0)</f>
        <v>0</v>
      </c>
      <c r="BI307" s="211">
        <f>IF(N307="nulová",J307,0)</f>
        <v>0</v>
      </c>
      <c r="BJ307" s="19" t="s">
        <v>133</v>
      </c>
      <c r="BK307" s="211">
        <f>ROUND(I307*H307,2)</f>
        <v>0</v>
      </c>
      <c r="BL307" s="19" t="s">
        <v>245</v>
      </c>
      <c r="BM307" s="210" t="s">
        <v>511</v>
      </c>
    </row>
    <row r="308" spans="1:65" s="2" customFormat="1" ht="16.5" customHeight="1">
      <c r="A308" s="40"/>
      <c r="B308" s="41"/>
      <c r="C308" s="199" t="s">
        <v>512</v>
      </c>
      <c r="D308" s="199" t="s">
        <v>127</v>
      </c>
      <c r="E308" s="200" t="s">
        <v>513</v>
      </c>
      <c r="F308" s="201" t="s">
        <v>514</v>
      </c>
      <c r="G308" s="202" t="s">
        <v>266</v>
      </c>
      <c r="H308" s="203">
        <v>1</v>
      </c>
      <c r="I308" s="204"/>
      <c r="J308" s="205">
        <f>ROUND(I308*H308,2)</f>
        <v>0</v>
      </c>
      <c r="K308" s="201" t="s">
        <v>131</v>
      </c>
      <c r="L308" s="46"/>
      <c r="M308" s="206" t="s">
        <v>19</v>
      </c>
      <c r="N308" s="207" t="s">
        <v>44</v>
      </c>
      <c r="O308" s="86"/>
      <c r="P308" s="208">
        <f>O308*H308</f>
        <v>0</v>
      </c>
      <c r="Q308" s="208">
        <v>0.00196</v>
      </c>
      <c r="R308" s="208">
        <f>Q308*H308</f>
        <v>0.00196</v>
      </c>
      <c r="S308" s="208">
        <v>0</v>
      </c>
      <c r="T308" s="209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0" t="s">
        <v>245</v>
      </c>
      <c r="AT308" s="210" t="s">
        <v>127</v>
      </c>
      <c r="AU308" s="210" t="s">
        <v>133</v>
      </c>
      <c r="AY308" s="19" t="s">
        <v>124</v>
      </c>
      <c r="BE308" s="211">
        <f>IF(N308="základní",J308,0)</f>
        <v>0</v>
      </c>
      <c r="BF308" s="211">
        <f>IF(N308="snížená",J308,0)</f>
        <v>0</v>
      </c>
      <c r="BG308" s="211">
        <f>IF(N308="zákl. přenesená",J308,0)</f>
        <v>0</v>
      </c>
      <c r="BH308" s="211">
        <f>IF(N308="sníž. přenesená",J308,0)</f>
        <v>0</v>
      </c>
      <c r="BI308" s="211">
        <f>IF(N308="nulová",J308,0)</f>
        <v>0</v>
      </c>
      <c r="BJ308" s="19" t="s">
        <v>133</v>
      </c>
      <c r="BK308" s="211">
        <f>ROUND(I308*H308,2)</f>
        <v>0</v>
      </c>
      <c r="BL308" s="19" t="s">
        <v>245</v>
      </c>
      <c r="BM308" s="210" t="s">
        <v>515</v>
      </c>
    </row>
    <row r="309" spans="1:47" s="2" customFormat="1" ht="12">
      <c r="A309" s="40"/>
      <c r="B309" s="41"/>
      <c r="C309" s="42"/>
      <c r="D309" s="212" t="s">
        <v>135</v>
      </c>
      <c r="E309" s="42"/>
      <c r="F309" s="213" t="s">
        <v>516</v>
      </c>
      <c r="G309" s="42"/>
      <c r="H309" s="42"/>
      <c r="I309" s="214"/>
      <c r="J309" s="42"/>
      <c r="K309" s="42"/>
      <c r="L309" s="46"/>
      <c r="M309" s="215"/>
      <c r="N309" s="216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135</v>
      </c>
      <c r="AU309" s="19" t="s">
        <v>133</v>
      </c>
    </row>
    <row r="310" spans="1:65" s="2" customFormat="1" ht="24.15" customHeight="1">
      <c r="A310" s="40"/>
      <c r="B310" s="41"/>
      <c r="C310" s="199" t="s">
        <v>517</v>
      </c>
      <c r="D310" s="199" t="s">
        <v>127</v>
      </c>
      <c r="E310" s="200" t="s">
        <v>518</v>
      </c>
      <c r="F310" s="201" t="s">
        <v>519</v>
      </c>
      <c r="G310" s="202" t="s">
        <v>266</v>
      </c>
      <c r="H310" s="203">
        <v>1</v>
      </c>
      <c r="I310" s="204"/>
      <c r="J310" s="205">
        <f>ROUND(I310*H310,2)</f>
        <v>0</v>
      </c>
      <c r="K310" s="201" t="s">
        <v>131</v>
      </c>
      <c r="L310" s="46"/>
      <c r="M310" s="206" t="s">
        <v>19</v>
      </c>
      <c r="N310" s="207" t="s">
        <v>44</v>
      </c>
      <c r="O310" s="86"/>
      <c r="P310" s="208">
        <f>O310*H310</f>
        <v>0</v>
      </c>
      <c r="Q310" s="208">
        <v>0.00493</v>
      </c>
      <c r="R310" s="208">
        <f>Q310*H310</f>
        <v>0.00493</v>
      </c>
      <c r="S310" s="208">
        <v>0</v>
      </c>
      <c r="T310" s="209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0" t="s">
        <v>245</v>
      </c>
      <c r="AT310" s="210" t="s">
        <v>127</v>
      </c>
      <c r="AU310" s="210" t="s">
        <v>133</v>
      </c>
      <c r="AY310" s="19" t="s">
        <v>124</v>
      </c>
      <c r="BE310" s="211">
        <f>IF(N310="základní",J310,0)</f>
        <v>0</v>
      </c>
      <c r="BF310" s="211">
        <f>IF(N310="snížená",J310,0)</f>
        <v>0</v>
      </c>
      <c r="BG310" s="211">
        <f>IF(N310="zákl. přenesená",J310,0)</f>
        <v>0</v>
      </c>
      <c r="BH310" s="211">
        <f>IF(N310="sníž. přenesená",J310,0)</f>
        <v>0</v>
      </c>
      <c r="BI310" s="211">
        <f>IF(N310="nulová",J310,0)</f>
        <v>0</v>
      </c>
      <c r="BJ310" s="19" t="s">
        <v>133</v>
      </c>
      <c r="BK310" s="211">
        <f>ROUND(I310*H310,2)</f>
        <v>0</v>
      </c>
      <c r="BL310" s="19" t="s">
        <v>245</v>
      </c>
      <c r="BM310" s="210" t="s">
        <v>520</v>
      </c>
    </row>
    <row r="311" spans="1:47" s="2" customFormat="1" ht="12">
      <c r="A311" s="40"/>
      <c r="B311" s="41"/>
      <c r="C311" s="42"/>
      <c r="D311" s="212" t="s">
        <v>135</v>
      </c>
      <c r="E311" s="42"/>
      <c r="F311" s="213" t="s">
        <v>521</v>
      </c>
      <c r="G311" s="42"/>
      <c r="H311" s="42"/>
      <c r="I311" s="214"/>
      <c r="J311" s="42"/>
      <c r="K311" s="42"/>
      <c r="L311" s="46"/>
      <c r="M311" s="215"/>
      <c r="N311" s="216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135</v>
      </c>
      <c r="AU311" s="19" t="s">
        <v>133</v>
      </c>
    </row>
    <row r="312" spans="1:65" s="2" customFormat="1" ht="16.5" customHeight="1">
      <c r="A312" s="40"/>
      <c r="B312" s="41"/>
      <c r="C312" s="199" t="s">
        <v>522</v>
      </c>
      <c r="D312" s="199" t="s">
        <v>127</v>
      </c>
      <c r="E312" s="200" t="s">
        <v>523</v>
      </c>
      <c r="F312" s="201" t="s">
        <v>524</v>
      </c>
      <c r="G312" s="202" t="s">
        <v>266</v>
      </c>
      <c r="H312" s="203">
        <v>1</v>
      </c>
      <c r="I312" s="204"/>
      <c r="J312" s="205">
        <f>ROUND(I312*H312,2)</f>
        <v>0</v>
      </c>
      <c r="K312" s="201" t="s">
        <v>131</v>
      </c>
      <c r="L312" s="46"/>
      <c r="M312" s="206" t="s">
        <v>19</v>
      </c>
      <c r="N312" s="207" t="s">
        <v>44</v>
      </c>
      <c r="O312" s="86"/>
      <c r="P312" s="208">
        <f>O312*H312</f>
        <v>0</v>
      </c>
      <c r="Q312" s="208">
        <v>0.0018</v>
      </c>
      <c r="R312" s="208">
        <f>Q312*H312</f>
        <v>0.0018</v>
      </c>
      <c r="S312" s="208">
        <v>0</v>
      </c>
      <c r="T312" s="209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0" t="s">
        <v>245</v>
      </c>
      <c r="AT312" s="210" t="s">
        <v>127</v>
      </c>
      <c r="AU312" s="210" t="s">
        <v>133</v>
      </c>
      <c r="AY312" s="19" t="s">
        <v>124</v>
      </c>
      <c r="BE312" s="211">
        <f>IF(N312="základní",J312,0)</f>
        <v>0</v>
      </c>
      <c r="BF312" s="211">
        <f>IF(N312="snížená",J312,0)</f>
        <v>0</v>
      </c>
      <c r="BG312" s="211">
        <f>IF(N312="zákl. přenesená",J312,0)</f>
        <v>0</v>
      </c>
      <c r="BH312" s="211">
        <f>IF(N312="sníž. přenesená",J312,0)</f>
        <v>0</v>
      </c>
      <c r="BI312" s="211">
        <f>IF(N312="nulová",J312,0)</f>
        <v>0</v>
      </c>
      <c r="BJ312" s="19" t="s">
        <v>133</v>
      </c>
      <c r="BK312" s="211">
        <f>ROUND(I312*H312,2)</f>
        <v>0</v>
      </c>
      <c r="BL312" s="19" t="s">
        <v>245</v>
      </c>
      <c r="BM312" s="210" t="s">
        <v>525</v>
      </c>
    </row>
    <row r="313" spans="1:47" s="2" customFormat="1" ht="12">
      <c r="A313" s="40"/>
      <c r="B313" s="41"/>
      <c r="C313" s="42"/>
      <c r="D313" s="212" t="s">
        <v>135</v>
      </c>
      <c r="E313" s="42"/>
      <c r="F313" s="213" t="s">
        <v>526</v>
      </c>
      <c r="G313" s="42"/>
      <c r="H313" s="42"/>
      <c r="I313" s="214"/>
      <c r="J313" s="42"/>
      <c r="K313" s="42"/>
      <c r="L313" s="46"/>
      <c r="M313" s="215"/>
      <c r="N313" s="216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135</v>
      </c>
      <c r="AU313" s="19" t="s">
        <v>133</v>
      </c>
    </row>
    <row r="314" spans="1:65" s="2" customFormat="1" ht="16.5" customHeight="1">
      <c r="A314" s="40"/>
      <c r="B314" s="41"/>
      <c r="C314" s="199" t="s">
        <v>527</v>
      </c>
      <c r="D314" s="199" t="s">
        <v>127</v>
      </c>
      <c r="E314" s="200" t="s">
        <v>528</v>
      </c>
      <c r="F314" s="201" t="s">
        <v>529</v>
      </c>
      <c r="G314" s="202" t="s">
        <v>158</v>
      </c>
      <c r="H314" s="203">
        <v>1</v>
      </c>
      <c r="I314" s="204"/>
      <c r="J314" s="205">
        <f>ROUND(I314*H314,2)</f>
        <v>0</v>
      </c>
      <c r="K314" s="201" t="s">
        <v>131</v>
      </c>
      <c r="L314" s="46"/>
      <c r="M314" s="206" t="s">
        <v>19</v>
      </c>
      <c r="N314" s="207" t="s">
        <v>44</v>
      </c>
      <c r="O314" s="86"/>
      <c r="P314" s="208">
        <f>O314*H314</f>
        <v>0</v>
      </c>
      <c r="Q314" s="208">
        <v>0.00028</v>
      </c>
      <c r="R314" s="208">
        <f>Q314*H314</f>
        <v>0.00028</v>
      </c>
      <c r="S314" s="208">
        <v>0</v>
      </c>
      <c r="T314" s="209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0" t="s">
        <v>245</v>
      </c>
      <c r="AT314" s="210" t="s">
        <v>127</v>
      </c>
      <c r="AU314" s="210" t="s">
        <v>133</v>
      </c>
      <c r="AY314" s="19" t="s">
        <v>124</v>
      </c>
      <c r="BE314" s="211">
        <f>IF(N314="základní",J314,0)</f>
        <v>0</v>
      </c>
      <c r="BF314" s="211">
        <f>IF(N314="snížená",J314,0)</f>
        <v>0</v>
      </c>
      <c r="BG314" s="211">
        <f>IF(N314="zákl. přenesená",J314,0)</f>
        <v>0</v>
      </c>
      <c r="BH314" s="211">
        <f>IF(N314="sníž. přenesená",J314,0)</f>
        <v>0</v>
      </c>
      <c r="BI314" s="211">
        <f>IF(N314="nulová",J314,0)</f>
        <v>0</v>
      </c>
      <c r="BJ314" s="19" t="s">
        <v>133</v>
      </c>
      <c r="BK314" s="211">
        <f>ROUND(I314*H314,2)</f>
        <v>0</v>
      </c>
      <c r="BL314" s="19" t="s">
        <v>245</v>
      </c>
      <c r="BM314" s="210" t="s">
        <v>530</v>
      </c>
    </row>
    <row r="315" spans="1:47" s="2" customFormat="1" ht="12">
      <c r="A315" s="40"/>
      <c r="B315" s="41"/>
      <c r="C315" s="42"/>
      <c r="D315" s="212" t="s">
        <v>135</v>
      </c>
      <c r="E315" s="42"/>
      <c r="F315" s="213" t="s">
        <v>531</v>
      </c>
      <c r="G315" s="42"/>
      <c r="H315" s="42"/>
      <c r="I315" s="214"/>
      <c r="J315" s="42"/>
      <c r="K315" s="42"/>
      <c r="L315" s="46"/>
      <c r="M315" s="215"/>
      <c r="N315" s="216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135</v>
      </c>
      <c r="AU315" s="19" t="s">
        <v>133</v>
      </c>
    </row>
    <row r="316" spans="1:65" s="2" customFormat="1" ht="16.5" customHeight="1">
      <c r="A316" s="40"/>
      <c r="B316" s="41"/>
      <c r="C316" s="199" t="s">
        <v>532</v>
      </c>
      <c r="D316" s="199" t="s">
        <v>127</v>
      </c>
      <c r="E316" s="200" t="s">
        <v>533</v>
      </c>
      <c r="F316" s="201" t="s">
        <v>534</v>
      </c>
      <c r="G316" s="202" t="s">
        <v>266</v>
      </c>
      <c r="H316" s="203">
        <v>8</v>
      </c>
      <c r="I316" s="204"/>
      <c r="J316" s="205">
        <f>ROUND(I316*H316,2)</f>
        <v>0</v>
      </c>
      <c r="K316" s="201" t="s">
        <v>131</v>
      </c>
      <c r="L316" s="46"/>
      <c r="M316" s="206" t="s">
        <v>19</v>
      </c>
      <c r="N316" s="207" t="s">
        <v>44</v>
      </c>
      <c r="O316" s="86"/>
      <c r="P316" s="208">
        <f>O316*H316</f>
        <v>0</v>
      </c>
      <c r="Q316" s="208">
        <v>0.00024</v>
      </c>
      <c r="R316" s="208">
        <f>Q316*H316</f>
        <v>0.00192</v>
      </c>
      <c r="S316" s="208">
        <v>0</v>
      </c>
      <c r="T316" s="209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0" t="s">
        <v>245</v>
      </c>
      <c r="AT316" s="210" t="s">
        <v>127</v>
      </c>
      <c r="AU316" s="210" t="s">
        <v>133</v>
      </c>
      <c r="AY316" s="19" t="s">
        <v>124</v>
      </c>
      <c r="BE316" s="211">
        <f>IF(N316="základní",J316,0)</f>
        <v>0</v>
      </c>
      <c r="BF316" s="211">
        <f>IF(N316="snížená",J316,0)</f>
        <v>0</v>
      </c>
      <c r="BG316" s="211">
        <f>IF(N316="zákl. přenesená",J316,0)</f>
        <v>0</v>
      </c>
      <c r="BH316" s="211">
        <f>IF(N316="sníž. přenesená",J316,0)</f>
        <v>0</v>
      </c>
      <c r="BI316" s="211">
        <f>IF(N316="nulová",J316,0)</f>
        <v>0</v>
      </c>
      <c r="BJ316" s="19" t="s">
        <v>133</v>
      </c>
      <c r="BK316" s="211">
        <f>ROUND(I316*H316,2)</f>
        <v>0</v>
      </c>
      <c r="BL316" s="19" t="s">
        <v>245</v>
      </c>
      <c r="BM316" s="210" t="s">
        <v>535</v>
      </c>
    </row>
    <row r="317" spans="1:47" s="2" customFormat="1" ht="12">
      <c r="A317" s="40"/>
      <c r="B317" s="41"/>
      <c r="C317" s="42"/>
      <c r="D317" s="212" t="s">
        <v>135</v>
      </c>
      <c r="E317" s="42"/>
      <c r="F317" s="213" t="s">
        <v>536</v>
      </c>
      <c r="G317" s="42"/>
      <c r="H317" s="42"/>
      <c r="I317" s="214"/>
      <c r="J317" s="42"/>
      <c r="K317" s="42"/>
      <c r="L317" s="46"/>
      <c r="M317" s="215"/>
      <c r="N317" s="216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135</v>
      </c>
      <c r="AU317" s="19" t="s">
        <v>133</v>
      </c>
    </row>
    <row r="318" spans="1:65" s="2" customFormat="1" ht="16.5" customHeight="1">
      <c r="A318" s="40"/>
      <c r="B318" s="41"/>
      <c r="C318" s="199" t="s">
        <v>537</v>
      </c>
      <c r="D318" s="199" t="s">
        <v>127</v>
      </c>
      <c r="E318" s="200" t="s">
        <v>538</v>
      </c>
      <c r="F318" s="201" t="s">
        <v>539</v>
      </c>
      <c r="G318" s="202" t="s">
        <v>158</v>
      </c>
      <c r="H318" s="203">
        <v>2</v>
      </c>
      <c r="I318" s="204"/>
      <c r="J318" s="205">
        <f>ROUND(I318*H318,2)</f>
        <v>0</v>
      </c>
      <c r="K318" s="201" t="s">
        <v>131</v>
      </c>
      <c r="L318" s="46"/>
      <c r="M318" s="206" t="s">
        <v>19</v>
      </c>
      <c r="N318" s="207" t="s">
        <v>44</v>
      </c>
      <c r="O318" s="86"/>
      <c r="P318" s="208">
        <f>O318*H318</f>
        <v>0</v>
      </c>
      <c r="Q318" s="208">
        <v>0.00109</v>
      </c>
      <c r="R318" s="208">
        <f>Q318*H318</f>
        <v>0.00218</v>
      </c>
      <c r="S318" s="208">
        <v>0</v>
      </c>
      <c r="T318" s="209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0" t="s">
        <v>245</v>
      </c>
      <c r="AT318" s="210" t="s">
        <v>127</v>
      </c>
      <c r="AU318" s="210" t="s">
        <v>133</v>
      </c>
      <c r="AY318" s="19" t="s">
        <v>124</v>
      </c>
      <c r="BE318" s="211">
        <f>IF(N318="základní",J318,0)</f>
        <v>0</v>
      </c>
      <c r="BF318" s="211">
        <f>IF(N318="snížená",J318,0)</f>
        <v>0</v>
      </c>
      <c r="BG318" s="211">
        <f>IF(N318="zákl. přenesená",J318,0)</f>
        <v>0</v>
      </c>
      <c r="BH318" s="211">
        <f>IF(N318="sníž. přenesená",J318,0)</f>
        <v>0</v>
      </c>
      <c r="BI318" s="211">
        <f>IF(N318="nulová",J318,0)</f>
        <v>0</v>
      </c>
      <c r="BJ318" s="19" t="s">
        <v>133</v>
      </c>
      <c r="BK318" s="211">
        <f>ROUND(I318*H318,2)</f>
        <v>0</v>
      </c>
      <c r="BL318" s="19" t="s">
        <v>245</v>
      </c>
      <c r="BM318" s="210" t="s">
        <v>540</v>
      </c>
    </row>
    <row r="319" spans="1:47" s="2" customFormat="1" ht="12">
      <c r="A319" s="40"/>
      <c r="B319" s="41"/>
      <c r="C319" s="42"/>
      <c r="D319" s="212" t="s">
        <v>135</v>
      </c>
      <c r="E319" s="42"/>
      <c r="F319" s="213" t="s">
        <v>541</v>
      </c>
      <c r="G319" s="42"/>
      <c r="H319" s="42"/>
      <c r="I319" s="214"/>
      <c r="J319" s="42"/>
      <c r="K319" s="42"/>
      <c r="L319" s="46"/>
      <c r="M319" s="215"/>
      <c r="N319" s="216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135</v>
      </c>
      <c r="AU319" s="19" t="s">
        <v>133</v>
      </c>
    </row>
    <row r="320" spans="1:65" s="2" customFormat="1" ht="24.15" customHeight="1">
      <c r="A320" s="40"/>
      <c r="B320" s="41"/>
      <c r="C320" s="199" t="s">
        <v>542</v>
      </c>
      <c r="D320" s="199" t="s">
        <v>127</v>
      </c>
      <c r="E320" s="200" t="s">
        <v>543</v>
      </c>
      <c r="F320" s="201" t="s">
        <v>544</v>
      </c>
      <c r="G320" s="202" t="s">
        <v>443</v>
      </c>
      <c r="H320" s="271"/>
      <c r="I320" s="204"/>
      <c r="J320" s="205">
        <f>ROUND(I320*H320,2)</f>
        <v>0</v>
      </c>
      <c r="K320" s="201" t="s">
        <v>131</v>
      </c>
      <c r="L320" s="46"/>
      <c r="M320" s="206" t="s">
        <v>19</v>
      </c>
      <c r="N320" s="207" t="s">
        <v>44</v>
      </c>
      <c r="O320" s="86"/>
      <c r="P320" s="208">
        <f>O320*H320</f>
        <v>0</v>
      </c>
      <c r="Q320" s="208">
        <v>0</v>
      </c>
      <c r="R320" s="208">
        <f>Q320*H320</f>
        <v>0</v>
      </c>
      <c r="S320" s="208">
        <v>0</v>
      </c>
      <c r="T320" s="209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0" t="s">
        <v>245</v>
      </c>
      <c r="AT320" s="210" t="s">
        <v>127</v>
      </c>
      <c r="AU320" s="210" t="s">
        <v>133</v>
      </c>
      <c r="AY320" s="19" t="s">
        <v>124</v>
      </c>
      <c r="BE320" s="211">
        <f>IF(N320="základní",J320,0)</f>
        <v>0</v>
      </c>
      <c r="BF320" s="211">
        <f>IF(N320="snížená",J320,0)</f>
        <v>0</v>
      </c>
      <c r="BG320" s="211">
        <f>IF(N320="zákl. přenesená",J320,0)</f>
        <v>0</v>
      </c>
      <c r="BH320" s="211">
        <f>IF(N320="sníž. přenesená",J320,0)</f>
        <v>0</v>
      </c>
      <c r="BI320" s="211">
        <f>IF(N320="nulová",J320,0)</f>
        <v>0</v>
      </c>
      <c r="BJ320" s="19" t="s">
        <v>133</v>
      </c>
      <c r="BK320" s="211">
        <f>ROUND(I320*H320,2)</f>
        <v>0</v>
      </c>
      <c r="BL320" s="19" t="s">
        <v>245</v>
      </c>
      <c r="BM320" s="210" t="s">
        <v>545</v>
      </c>
    </row>
    <row r="321" spans="1:47" s="2" customFormat="1" ht="12">
      <c r="A321" s="40"/>
      <c r="B321" s="41"/>
      <c r="C321" s="42"/>
      <c r="D321" s="212" t="s">
        <v>135</v>
      </c>
      <c r="E321" s="42"/>
      <c r="F321" s="213" t="s">
        <v>546</v>
      </c>
      <c r="G321" s="42"/>
      <c r="H321" s="42"/>
      <c r="I321" s="214"/>
      <c r="J321" s="42"/>
      <c r="K321" s="42"/>
      <c r="L321" s="46"/>
      <c r="M321" s="215"/>
      <c r="N321" s="216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135</v>
      </c>
      <c r="AU321" s="19" t="s">
        <v>133</v>
      </c>
    </row>
    <row r="322" spans="1:63" s="12" customFormat="1" ht="22.8" customHeight="1">
      <c r="A322" s="12"/>
      <c r="B322" s="183"/>
      <c r="C322" s="184"/>
      <c r="D322" s="185" t="s">
        <v>71</v>
      </c>
      <c r="E322" s="197" t="s">
        <v>547</v>
      </c>
      <c r="F322" s="197" t="s">
        <v>548</v>
      </c>
      <c r="G322" s="184"/>
      <c r="H322" s="184"/>
      <c r="I322" s="187"/>
      <c r="J322" s="198">
        <f>BK322</f>
        <v>0</v>
      </c>
      <c r="K322" s="184"/>
      <c r="L322" s="189"/>
      <c r="M322" s="190"/>
      <c r="N322" s="191"/>
      <c r="O322" s="191"/>
      <c r="P322" s="192">
        <f>SUM(P323:P326)</f>
        <v>0</v>
      </c>
      <c r="Q322" s="191"/>
      <c r="R322" s="192">
        <f>SUM(R323:R326)</f>
        <v>0</v>
      </c>
      <c r="S322" s="191"/>
      <c r="T322" s="193">
        <f>SUM(T323:T326)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194" t="s">
        <v>133</v>
      </c>
      <c r="AT322" s="195" t="s">
        <v>71</v>
      </c>
      <c r="AU322" s="195" t="s">
        <v>77</v>
      </c>
      <c r="AY322" s="194" t="s">
        <v>124</v>
      </c>
      <c r="BK322" s="196">
        <f>SUM(BK323:BK326)</f>
        <v>0</v>
      </c>
    </row>
    <row r="323" spans="1:65" s="2" customFormat="1" ht="16.5" customHeight="1">
      <c r="A323" s="40"/>
      <c r="B323" s="41"/>
      <c r="C323" s="199" t="s">
        <v>549</v>
      </c>
      <c r="D323" s="199" t="s">
        <v>127</v>
      </c>
      <c r="E323" s="200" t="s">
        <v>550</v>
      </c>
      <c r="F323" s="201" t="s">
        <v>551</v>
      </c>
      <c r="G323" s="202" t="s">
        <v>266</v>
      </c>
      <c r="H323" s="203">
        <v>1</v>
      </c>
      <c r="I323" s="204"/>
      <c r="J323" s="205">
        <f>ROUND(I323*H323,2)</f>
        <v>0</v>
      </c>
      <c r="K323" s="201" t="s">
        <v>19</v>
      </c>
      <c r="L323" s="46"/>
      <c r="M323" s="206" t="s">
        <v>19</v>
      </c>
      <c r="N323" s="207" t="s">
        <v>44</v>
      </c>
      <c r="O323" s="86"/>
      <c r="P323" s="208">
        <f>O323*H323</f>
        <v>0</v>
      </c>
      <c r="Q323" s="208">
        <v>0</v>
      </c>
      <c r="R323" s="208">
        <f>Q323*H323</f>
        <v>0</v>
      </c>
      <c r="S323" s="208">
        <v>0</v>
      </c>
      <c r="T323" s="209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0" t="s">
        <v>245</v>
      </c>
      <c r="AT323" s="210" t="s">
        <v>127</v>
      </c>
      <c r="AU323" s="210" t="s">
        <v>133</v>
      </c>
      <c r="AY323" s="19" t="s">
        <v>124</v>
      </c>
      <c r="BE323" s="211">
        <f>IF(N323="základní",J323,0)</f>
        <v>0</v>
      </c>
      <c r="BF323" s="211">
        <f>IF(N323="snížená",J323,0)</f>
        <v>0</v>
      </c>
      <c r="BG323" s="211">
        <f>IF(N323="zákl. přenesená",J323,0)</f>
        <v>0</v>
      </c>
      <c r="BH323" s="211">
        <f>IF(N323="sníž. přenesená",J323,0)</f>
        <v>0</v>
      </c>
      <c r="BI323" s="211">
        <f>IF(N323="nulová",J323,0)</f>
        <v>0</v>
      </c>
      <c r="BJ323" s="19" t="s">
        <v>133</v>
      </c>
      <c r="BK323" s="211">
        <f>ROUND(I323*H323,2)</f>
        <v>0</v>
      </c>
      <c r="BL323" s="19" t="s">
        <v>245</v>
      </c>
      <c r="BM323" s="210" t="s">
        <v>552</v>
      </c>
    </row>
    <row r="324" spans="1:65" s="2" customFormat="1" ht="16.5" customHeight="1">
      <c r="A324" s="40"/>
      <c r="B324" s="41"/>
      <c r="C324" s="199" t="s">
        <v>553</v>
      </c>
      <c r="D324" s="199" t="s">
        <v>127</v>
      </c>
      <c r="E324" s="200" t="s">
        <v>554</v>
      </c>
      <c r="F324" s="201" t="s">
        <v>555</v>
      </c>
      <c r="G324" s="202" t="s">
        <v>266</v>
      </c>
      <c r="H324" s="203">
        <v>1</v>
      </c>
      <c r="I324" s="204"/>
      <c r="J324" s="205">
        <f>ROUND(I324*H324,2)</f>
        <v>0</v>
      </c>
      <c r="K324" s="201" t="s">
        <v>19</v>
      </c>
      <c r="L324" s="46"/>
      <c r="M324" s="206" t="s">
        <v>19</v>
      </c>
      <c r="N324" s="207" t="s">
        <v>44</v>
      </c>
      <c r="O324" s="86"/>
      <c r="P324" s="208">
        <f>O324*H324</f>
        <v>0</v>
      </c>
      <c r="Q324" s="208">
        <v>0</v>
      </c>
      <c r="R324" s="208">
        <f>Q324*H324</f>
        <v>0</v>
      </c>
      <c r="S324" s="208">
        <v>0</v>
      </c>
      <c r="T324" s="209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0" t="s">
        <v>245</v>
      </c>
      <c r="AT324" s="210" t="s">
        <v>127</v>
      </c>
      <c r="AU324" s="210" t="s">
        <v>133</v>
      </c>
      <c r="AY324" s="19" t="s">
        <v>124</v>
      </c>
      <c r="BE324" s="211">
        <f>IF(N324="základní",J324,0)</f>
        <v>0</v>
      </c>
      <c r="BF324" s="211">
        <f>IF(N324="snížená",J324,0)</f>
        <v>0</v>
      </c>
      <c r="BG324" s="211">
        <f>IF(N324="zákl. přenesená",J324,0)</f>
        <v>0</v>
      </c>
      <c r="BH324" s="211">
        <f>IF(N324="sníž. přenesená",J324,0)</f>
        <v>0</v>
      </c>
      <c r="BI324" s="211">
        <f>IF(N324="nulová",J324,0)</f>
        <v>0</v>
      </c>
      <c r="BJ324" s="19" t="s">
        <v>133</v>
      </c>
      <c r="BK324" s="211">
        <f>ROUND(I324*H324,2)</f>
        <v>0</v>
      </c>
      <c r="BL324" s="19" t="s">
        <v>245</v>
      </c>
      <c r="BM324" s="210" t="s">
        <v>556</v>
      </c>
    </row>
    <row r="325" spans="1:65" s="2" customFormat="1" ht="24.15" customHeight="1">
      <c r="A325" s="40"/>
      <c r="B325" s="41"/>
      <c r="C325" s="199" t="s">
        <v>557</v>
      </c>
      <c r="D325" s="199" t="s">
        <v>127</v>
      </c>
      <c r="E325" s="200" t="s">
        <v>558</v>
      </c>
      <c r="F325" s="201" t="s">
        <v>559</v>
      </c>
      <c r="G325" s="202" t="s">
        <v>443</v>
      </c>
      <c r="H325" s="271"/>
      <c r="I325" s="204"/>
      <c r="J325" s="205">
        <f>ROUND(I325*H325,2)</f>
        <v>0</v>
      </c>
      <c r="K325" s="201" t="s">
        <v>131</v>
      </c>
      <c r="L325" s="46"/>
      <c r="M325" s="206" t="s">
        <v>19</v>
      </c>
      <c r="N325" s="207" t="s">
        <v>44</v>
      </c>
      <c r="O325" s="86"/>
      <c r="P325" s="208">
        <f>O325*H325</f>
        <v>0</v>
      </c>
      <c r="Q325" s="208">
        <v>0</v>
      </c>
      <c r="R325" s="208">
        <f>Q325*H325</f>
        <v>0</v>
      </c>
      <c r="S325" s="208">
        <v>0</v>
      </c>
      <c r="T325" s="209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0" t="s">
        <v>245</v>
      </c>
      <c r="AT325" s="210" t="s">
        <v>127</v>
      </c>
      <c r="AU325" s="210" t="s">
        <v>133</v>
      </c>
      <c r="AY325" s="19" t="s">
        <v>124</v>
      </c>
      <c r="BE325" s="211">
        <f>IF(N325="základní",J325,0)</f>
        <v>0</v>
      </c>
      <c r="BF325" s="211">
        <f>IF(N325="snížená",J325,0)</f>
        <v>0</v>
      </c>
      <c r="BG325" s="211">
        <f>IF(N325="zákl. přenesená",J325,0)</f>
        <v>0</v>
      </c>
      <c r="BH325" s="211">
        <f>IF(N325="sníž. přenesená",J325,0)</f>
        <v>0</v>
      </c>
      <c r="BI325" s="211">
        <f>IF(N325="nulová",J325,0)</f>
        <v>0</v>
      </c>
      <c r="BJ325" s="19" t="s">
        <v>133</v>
      </c>
      <c r="BK325" s="211">
        <f>ROUND(I325*H325,2)</f>
        <v>0</v>
      </c>
      <c r="BL325" s="19" t="s">
        <v>245</v>
      </c>
      <c r="BM325" s="210" t="s">
        <v>560</v>
      </c>
    </row>
    <row r="326" spans="1:47" s="2" customFormat="1" ht="12">
      <c r="A326" s="40"/>
      <c r="B326" s="41"/>
      <c r="C326" s="42"/>
      <c r="D326" s="212" t="s">
        <v>135</v>
      </c>
      <c r="E326" s="42"/>
      <c r="F326" s="213" t="s">
        <v>561</v>
      </c>
      <c r="G326" s="42"/>
      <c r="H326" s="42"/>
      <c r="I326" s="214"/>
      <c r="J326" s="42"/>
      <c r="K326" s="42"/>
      <c r="L326" s="46"/>
      <c r="M326" s="215"/>
      <c r="N326" s="216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135</v>
      </c>
      <c r="AU326" s="19" t="s">
        <v>133</v>
      </c>
    </row>
    <row r="327" spans="1:63" s="12" customFormat="1" ht="22.8" customHeight="1">
      <c r="A327" s="12"/>
      <c r="B327" s="183"/>
      <c r="C327" s="184"/>
      <c r="D327" s="185" t="s">
        <v>71</v>
      </c>
      <c r="E327" s="197" t="s">
        <v>562</v>
      </c>
      <c r="F327" s="197" t="s">
        <v>563</v>
      </c>
      <c r="G327" s="184"/>
      <c r="H327" s="184"/>
      <c r="I327" s="187"/>
      <c r="J327" s="198">
        <f>BK327</f>
        <v>0</v>
      </c>
      <c r="K327" s="184"/>
      <c r="L327" s="189"/>
      <c r="M327" s="190"/>
      <c r="N327" s="191"/>
      <c r="O327" s="191"/>
      <c r="P327" s="192">
        <f>SUM(P328:P330)</f>
        <v>0</v>
      </c>
      <c r="Q327" s="191"/>
      <c r="R327" s="192">
        <f>SUM(R328:R330)</f>
        <v>0</v>
      </c>
      <c r="S327" s="191"/>
      <c r="T327" s="193">
        <f>SUM(T328:T330)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194" t="s">
        <v>133</v>
      </c>
      <c r="AT327" s="195" t="s">
        <v>71</v>
      </c>
      <c r="AU327" s="195" t="s">
        <v>77</v>
      </c>
      <c r="AY327" s="194" t="s">
        <v>124</v>
      </c>
      <c r="BK327" s="196">
        <f>SUM(BK328:BK330)</f>
        <v>0</v>
      </c>
    </row>
    <row r="328" spans="1:65" s="2" customFormat="1" ht="16.5" customHeight="1">
      <c r="A328" s="40"/>
      <c r="B328" s="41"/>
      <c r="C328" s="199" t="s">
        <v>564</v>
      </c>
      <c r="D328" s="199" t="s">
        <v>127</v>
      </c>
      <c r="E328" s="200" t="s">
        <v>565</v>
      </c>
      <c r="F328" s="201" t="s">
        <v>566</v>
      </c>
      <c r="G328" s="202" t="s">
        <v>158</v>
      </c>
      <c r="H328" s="203">
        <v>8</v>
      </c>
      <c r="I328" s="204"/>
      <c r="J328" s="205">
        <f>ROUND(I328*H328,2)</f>
        <v>0</v>
      </c>
      <c r="K328" s="201" t="s">
        <v>19</v>
      </c>
      <c r="L328" s="46"/>
      <c r="M328" s="206" t="s">
        <v>19</v>
      </c>
      <c r="N328" s="207" t="s">
        <v>44</v>
      </c>
      <c r="O328" s="86"/>
      <c r="P328" s="208">
        <f>O328*H328</f>
        <v>0</v>
      </c>
      <c r="Q328" s="208">
        <v>0</v>
      </c>
      <c r="R328" s="208">
        <f>Q328*H328</f>
        <v>0</v>
      </c>
      <c r="S328" s="208">
        <v>0</v>
      </c>
      <c r="T328" s="209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0" t="s">
        <v>245</v>
      </c>
      <c r="AT328" s="210" t="s">
        <v>127</v>
      </c>
      <c r="AU328" s="210" t="s">
        <v>133</v>
      </c>
      <c r="AY328" s="19" t="s">
        <v>124</v>
      </c>
      <c r="BE328" s="211">
        <f>IF(N328="základní",J328,0)</f>
        <v>0</v>
      </c>
      <c r="BF328" s="211">
        <f>IF(N328="snížená",J328,0)</f>
        <v>0</v>
      </c>
      <c r="BG328" s="211">
        <f>IF(N328="zákl. přenesená",J328,0)</f>
        <v>0</v>
      </c>
      <c r="BH328" s="211">
        <f>IF(N328="sníž. přenesená",J328,0)</f>
        <v>0</v>
      </c>
      <c r="BI328" s="211">
        <f>IF(N328="nulová",J328,0)</f>
        <v>0</v>
      </c>
      <c r="BJ328" s="19" t="s">
        <v>133</v>
      </c>
      <c r="BK328" s="211">
        <f>ROUND(I328*H328,2)</f>
        <v>0</v>
      </c>
      <c r="BL328" s="19" t="s">
        <v>245</v>
      </c>
      <c r="BM328" s="210" t="s">
        <v>567</v>
      </c>
    </row>
    <row r="329" spans="1:65" s="2" customFormat="1" ht="24.15" customHeight="1">
      <c r="A329" s="40"/>
      <c r="B329" s="41"/>
      <c r="C329" s="199" t="s">
        <v>568</v>
      </c>
      <c r="D329" s="199" t="s">
        <v>127</v>
      </c>
      <c r="E329" s="200" t="s">
        <v>569</v>
      </c>
      <c r="F329" s="201" t="s">
        <v>570</v>
      </c>
      <c r="G329" s="202" t="s">
        <v>443</v>
      </c>
      <c r="H329" s="271"/>
      <c r="I329" s="204"/>
      <c r="J329" s="205">
        <f>ROUND(I329*H329,2)</f>
        <v>0</v>
      </c>
      <c r="K329" s="201" t="s">
        <v>131</v>
      </c>
      <c r="L329" s="46"/>
      <c r="M329" s="206" t="s">
        <v>19</v>
      </c>
      <c r="N329" s="207" t="s">
        <v>44</v>
      </c>
      <c r="O329" s="86"/>
      <c r="P329" s="208">
        <f>O329*H329</f>
        <v>0</v>
      </c>
      <c r="Q329" s="208">
        <v>0</v>
      </c>
      <c r="R329" s="208">
        <f>Q329*H329</f>
        <v>0</v>
      </c>
      <c r="S329" s="208">
        <v>0</v>
      </c>
      <c r="T329" s="209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0" t="s">
        <v>245</v>
      </c>
      <c r="AT329" s="210" t="s">
        <v>127</v>
      </c>
      <c r="AU329" s="210" t="s">
        <v>133</v>
      </c>
      <c r="AY329" s="19" t="s">
        <v>124</v>
      </c>
      <c r="BE329" s="211">
        <f>IF(N329="základní",J329,0)</f>
        <v>0</v>
      </c>
      <c r="BF329" s="211">
        <f>IF(N329="snížená",J329,0)</f>
        <v>0</v>
      </c>
      <c r="BG329" s="211">
        <f>IF(N329="zákl. přenesená",J329,0)</f>
        <v>0</v>
      </c>
      <c r="BH329" s="211">
        <f>IF(N329="sníž. přenesená",J329,0)</f>
        <v>0</v>
      </c>
      <c r="BI329" s="211">
        <f>IF(N329="nulová",J329,0)</f>
        <v>0</v>
      </c>
      <c r="BJ329" s="19" t="s">
        <v>133</v>
      </c>
      <c r="BK329" s="211">
        <f>ROUND(I329*H329,2)</f>
        <v>0</v>
      </c>
      <c r="BL329" s="19" t="s">
        <v>245</v>
      </c>
      <c r="BM329" s="210" t="s">
        <v>571</v>
      </c>
    </row>
    <row r="330" spans="1:47" s="2" customFormat="1" ht="12">
      <c r="A330" s="40"/>
      <c r="B330" s="41"/>
      <c r="C330" s="42"/>
      <c r="D330" s="212" t="s">
        <v>135</v>
      </c>
      <c r="E330" s="42"/>
      <c r="F330" s="213" t="s">
        <v>572</v>
      </c>
      <c r="G330" s="42"/>
      <c r="H330" s="42"/>
      <c r="I330" s="214"/>
      <c r="J330" s="42"/>
      <c r="K330" s="42"/>
      <c r="L330" s="46"/>
      <c r="M330" s="215"/>
      <c r="N330" s="216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135</v>
      </c>
      <c r="AU330" s="19" t="s">
        <v>133</v>
      </c>
    </row>
    <row r="331" spans="1:63" s="12" customFormat="1" ht="22.8" customHeight="1">
      <c r="A331" s="12"/>
      <c r="B331" s="183"/>
      <c r="C331" s="184"/>
      <c r="D331" s="185" t="s">
        <v>71</v>
      </c>
      <c r="E331" s="197" t="s">
        <v>573</v>
      </c>
      <c r="F331" s="197" t="s">
        <v>574</v>
      </c>
      <c r="G331" s="184"/>
      <c r="H331" s="184"/>
      <c r="I331" s="187"/>
      <c r="J331" s="198">
        <f>BK331</f>
        <v>0</v>
      </c>
      <c r="K331" s="184"/>
      <c r="L331" s="189"/>
      <c r="M331" s="190"/>
      <c r="N331" s="191"/>
      <c r="O331" s="191"/>
      <c r="P331" s="192">
        <f>SUM(P332:P339)</f>
        <v>0</v>
      </c>
      <c r="Q331" s="191"/>
      <c r="R331" s="192">
        <f>SUM(R332:R339)</f>
        <v>0.0037999999999999996</v>
      </c>
      <c r="S331" s="191"/>
      <c r="T331" s="193">
        <f>SUM(T332:T339)</f>
        <v>0.0018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194" t="s">
        <v>133</v>
      </c>
      <c r="AT331" s="195" t="s">
        <v>71</v>
      </c>
      <c r="AU331" s="195" t="s">
        <v>77</v>
      </c>
      <c r="AY331" s="194" t="s">
        <v>124</v>
      </c>
      <c r="BK331" s="196">
        <f>SUM(BK332:BK339)</f>
        <v>0</v>
      </c>
    </row>
    <row r="332" spans="1:65" s="2" customFormat="1" ht="16.5" customHeight="1">
      <c r="A332" s="40"/>
      <c r="B332" s="41"/>
      <c r="C332" s="199" t="s">
        <v>575</v>
      </c>
      <c r="D332" s="199" t="s">
        <v>127</v>
      </c>
      <c r="E332" s="200" t="s">
        <v>576</v>
      </c>
      <c r="F332" s="201" t="s">
        <v>577</v>
      </c>
      <c r="G332" s="202" t="s">
        <v>158</v>
      </c>
      <c r="H332" s="203">
        <v>4</v>
      </c>
      <c r="I332" s="204"/>
      <c r="J332" s="205">
        <f>ROUND(I332*H332,2)</f>
        <v>0</v>
      </c>
      <c r="K332" s="201" t="s">
        <v>131</v>
      </c>
      <c r="L332" s="46"/>
      <c r="M332" s="206" t="s">
        <v>19</v>
      </c>
      <c r="N332" s="207" t="s">
        <v>44</v>
      </c>
      <c r="O332" s="86"/>
      <c r="P332" s="208">
        <f>O332*H332</f>
        <v>0</v>
      </c>
      <c r="Q332" s="208">
        <v>9E-05</v>
      </c>
      <c r="R332" s="208">
        <f>Q332*H332</f>
        <v>0.00036</v>
      </c>
      <c r="S332" s="208">
        <v>0.00045</v>
      </c>
      <c r="T332" s="209">
        <f>S332*H332</f>
        <v>0.0018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0" t="s">
        <v>245</v>
      </c>
      <c r="AT332" s="210" t="s">
        <v>127</v>
      </c>
      <c r="AU332" s="210" t="s">
        <v>133</v>
      </c>
      <c r="AY332" s="19" t="s">
        <v>124</v>
      </c>
      <c r="BE332" s="211">
        <f>IF(N332="základní",J332,0)</f>
        <v>0</v>
      </c>
      <c r="BF332" s="211">
        <f>IF(N332="snížená",J332,0)</f>
        <v>0</v>
      </c>
      <c r="BG332" s="211">
        <f>IF(N332="zákl. přenesená",J332,0)</f>
        <v>0</v>
      </c>
      <c r="BH332" s="211">
        <f>IF(N332="sníž. přenesená",J332,0)</f>
        <v>0</v>
      </c>
      <c r="BI332" s="211">
        <f>IF(N332="nulová",J332,0)</f>
        <v>0</v>
      </c>
      <c r="BJ332" s="19" t="s">
        <v>133</v>
      </c>
      <c r="BK332" s="211">
        <f>ROUND(I332*H332,2)</f>
        <v>0</v>
      </c>
      <c r="BL332" s="19" t="s">
        <v>245</v>
      </c>
      <c r="BM332" s="210" t="s">
        <v>578</v>
      </c>
    </row>
    <row r="333" spans="1:47" s="2" customFormat="1" ht="12">
      <c r="A333" s="40"/>
      <c r="B333" s="41"/>
      <c r="C333" s="42"/>
      <c r="D333" s="212" t="s">
        <v>135</v>
      </c>
      <c r="E333" s="42"/>
      <c r="F333" s="213" t="s">
        <v>579</v>
      </c>
      <c r="G333" s="42"/>
      <c r="H333" s="42"/>
      <c r="I333" s="214"/>
      <c r="J333" s="42"/>
      <c r="K333" s="42"/>
      <c r="L333" s="46"/>
      <c r="M333" s="215"/>
      <c r="N333" s="216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135</v>
      </c>
      <c r="AU333" s="19" t="s">
        <v>133</v>
      </c>
    </row>
    <row r="334" spans="1:65" s="2" customFormat="1" ht="16.5" customHeight="1">
      <c r="A334" s="40"/>
      <c r="B334" s="41"/>
      <c r="C334" s="199" t="s">
        <v>277</v>
      </c>
      <c r="D334" s="199" t="s">
        <v>127</v>
      </c>
      <c r="E334" s="200" t="s">
        <v>580</v>
      </c>
      <c r="F334" s="201" t="s">
        <v>581</v>
      </c>
      <c r="G334" s="202" t="s">
        <v>158</v>
      </c>
      <c r="H334" s="203">
        <v>8</v>
      </c>
      <c r="I334" s="204"/>
      <c r="J334" s="205">
        <f>ROUND(I334*H334,2)</f>
        <v>0</v>
      </c>
      <c r="K334" s="201" t="s">
        <v>131</v>
      </c>
      <c r="L334" s="46"/>
      <c r="M334" s="206" t="s">
        <v>19</v>
      </c>
      <c r="N334" s="207" t="s">
        <v>44</v>
      </c>
      <c r="O334" s="86"/>
      <c r="P334" s="208">
        <f>O334*H334</f>
        <v>0</v>
      </c>
      <c r="Q334" s="208">
        <v>8E-05</v>
      </c>
      <c r="R334" s="208">
        <f>Q334*H334</f>
        <v>0.00064</v>
      </c>
      <c r="S334" s="208">
        <v>0</v>
      </c>
      <c r="T334" s="209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0" t="s">
        <v>245</v>
      </c>
      <c r="AT334" s="210" t="s">
        <v>127</v>
      </c>
      <c r="AU334" s="210" t="s">
        <v>133</v>
      </c>
      <c r="AY334" s="19" t="s">
        <v>124</v>
      </c>
      <c r="BE334" s="211">
        <f>IF(N334="základní",J334,0)</f>
        <v>0</v>
      </c>
      <c r="BF334" s="211">
        <f>IF(N334="snížená",J334,0)</f>
        <v>0</v>
      </c>
      <c r="BG334" s="211">
        <f>IF(N334="zákl. přenesená",J334,0)</f>
        <v>0</v>
      </c>
      <c r="BH334" s="211">
        <f>IF(N334="sníž. přenesená",J334,0)</f>
        <v>0</v>
      </c>
      <c r="BI334" s="211">
        <f>IF(N334="nulová",J334,0)</f>
        <v>0</v>
      </c>
      <c r="BJ334" s="19" t="s">
        <v>133</v>
      </c>
      <c r="BK334" s="211">
        <f>ROUND(I334*H334,2)</f>
        <v>0</v>
      </c>
      <c r="BL334" s="19" t="s">
        <v>245</v>
      </c>
      <c r="BM334" s="210" t="s">
        <v>582</v>
      </c>
    </row>
    <row r="335" spans="1:47" s="2" customFormat="1" ht="12">
      <c r="A335" s="40"/>
      <c r="B335" s="41"/>
      <c r="C335" s="42"/>
      <c r="D335" s="212" t="s">
        <v>135</v>
      </c>
      <c r="E335" s="42"/>
      <c r="F335" s="213" t="s">
        <v>583</v>
      </c>
      <c r="G335" s="42"/>
      <c r="H335" s="42"/>
      <c r="I335" s="214"/>
      <c r="J335" s="42"/>
      <c r="K335" s="42"/>
      <c r="L335" s="46"/>
      <c r="M335" s="215"/>
      <c r="N335" s="216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135</v>
      </c>
      <c r="AU335" s="19" t="s">
        <v>133</v>
      </c>
    </row>
    <row r="336" spans="1:65" s="2" customFormat="1" ht="16.5" customHeight="1">
      <c r="A336" s="40"/>
      <c r="B336" s="41"/>
      <c r="C336" s="261" t="s">
        <v>584</v>
      </c>
      <c r="D336" s="261" t="s">
        <v>240</v>
      </c>
      <c r="E336" s="262" t="s">
        <v>585</v>
      </c>
      <c r="F336" s="263" t="s">
        <v>586</v>
      </c>
      <c r="G336" s="264" t="s">
        <v>158</v>
      </c>
      <c r="H336" s="265">
        <v>4</v>
      </c>
      <c r="I336" s="266"/>
      <c r="J336" s="267">
        <f>ROUND(I336*H336,2)</f>
        <v>0</v>
      </c>
      <c r="K336" s="263" t="s">
        <v>131</v>
      </c>
      <c r="L336" s="268"/>
      <c r="M336" s="269" t="s">
        <v>19</v>
      </c>
      <c r="N336" s="270" t="s">
        <v>44</v>
      </c>
      <c r="O336" s="86"/>
      <c r="P336" s="208">
        <f>O336*H336</f>
        <v>0</v>
      </c>
      <c r="Q336" s="208">
        <v>0.00056</v>
      </c>
      <c r="R336" s="208">
        <f>Q336*H336</f>
        <v>0.00224</v>
      </c>
      <c r="S336" s="208">
        <v>0</v>
      </c>
      <c r="T336" s="209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0" t="s">
        <v>332</v>
      </c>
      <c r="AT336" s="210" t="s">
        <v>240</v>
      </c>
      <c r="AU336" s="210" t="s">
        <v>133</v>
      </c>
      <c r="AY336" s="19" t="s">
        <v>124</v>
      </c>
      <c r="BE336" s="211">
        <f>IF(N336="základní",J336,0)</f>
        <v>0</v>
      </c>
      <c r="BF336" s="211">
        <f>IF(N336="snížená",J336,0)</f>
        <v>0</v>
      </c>
      <c r="BG336" s="211">
        <f>IF(N336="zákl. přenesená",J336,0)</f>
        <v>0</v>
      </c>
      <c r="BH336" s="211">
        <f>IF(N336="sníž. přenesená",J336,0)</f>
        <v>0</v>
      </c>
      <c r="BI336" s="211">
        <f>IF(N336="nulová",J336,0)</f>
        <v>0</v>
      </c>
      <c r="BJ336" s="19" t="s">
        <v>133</v>
      </c>
      <c r="BK336" s="211">
        <f>ROUND(I336*H336,2)</f>
        <v>0</v>
      </c>
      <c r="BL336" s="19" t="s">
        <v>245</v>
      </c>
      <c r="BM336" s="210" t="s">
        <v>587</v>
      </c>
    </row>
    <row r="337" spans="1:65" s="2" customFormat="1" ht="16.5" customHeight="1">
      <c r="A337" s="40"/>
      <c r="B337" s="41"/>
      <c r="C337" s="261" t="s">
        <v>588</v>
      </c>
      <c r="D337" s="261" t="s">
        <v>240</v>
      </c>
      <c r="E337" s="262" t="s">
        <v>589</v>
      </c>
      <c r="F337" s="263" t="s">
        <v>590</v>
      </c>
      <c r="G337" s="264" t="s">
        <v>158</v>
      </c>
      <c r="H337" s="265">
        <v>4</v>
      </c>
      <c r="I337" s="266"/>
      <c r="J337" s="267">
        <f>ROUND(I337*H337,2)</f>
        <v>0</v>
      </c>
      <c r="K337" s="263" t="s">
        <v>19</v>
      </c>
      <c r="L337" s="268"/>
      <c r="M337" s="269" t="s">
        <v>19</v>
      </c>
      <c r="N337" s="270" t="s">
        <v>44</v>
      </c>
      <c r="O337" s="86"/>
      <c r="P337" s="208">
        <f>O337*H337</f>
        <v>0</v>
      </c>
      <c r="Q337" s="208">
        <v>0.00014</v>
      </c>
      <c r="R337" s="208">
        <f>Q337*H337</f>
        <v>0.00056</v>
      </c>
      <c r="S337" s="208">
        <v>0</v>
      </c>
      <c r="T337" s="209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0" t="s">
        <v>332</v>
      </c>
      <c r="AT337" s="210" t="s">
        <v>240</v>
      </c>
      <c r="AU337" s="210" t="s">
        <v>133</v>
      </c>
      <c r="AY337" s="19" t="s">
        <v>124</v>
      </c>
      <c r="BE337" s="211">
        <f>IF(N337="základní",J337,0)</f>
        <v>0</v>
      </c>
      <c r="BF337" s="211">
        <f>IF(N337="snížená",J337,0)</f>
        <v>0</v>
      </c>
      <c r="BG337" s="211">
        <f>IF(N337="zákl. přenesená",J337,0)</f>
        <v>0</v>
      </c>
      <c r="BH337" s="211">
        <f>IF(N337="sníž. přenesená",J337,0)</f>
        <v>0</v>
      </c>
      <c r="BI337" s="211">
        <f>IF(N337="nulová",J337,0)</f>
        <v>0</v>
      </c>
      <c r="BJ337" s="19" t="s">
        <v>133</v>
      </c>
      <c r="BK337" s="211">
        <f>ROUND(I337*H337,2)</f>
        <v>0</v>
      </c>
      <c r="BL337" s="19" t="s">
        <v>245</v>
      </c>
      <c r="BM337" s="210" t="s">
        <v>591</v>
      </c>
    </row>
    <row r="338" spans="1:65" s="2" customFormat="1" ht="24.15" customHeight="1">
      <c r="A338" s="40"/>
      <c r="B338" s="41"/>
      <c r="C338" s="199" t="s">
        <v>592</v>
      </c>
      <c r="D338" s="199" t="s">
        <v>127</v>
      </c>
      <c r="E338" s="200" t="s">
        <v>593</v>
      </c>
      <c r="F338" s="201" t="s">
        <v>594</v>
      </c>
      <c r="G338" s="202" t="s">
        <v>443</v>
      </c>
      <c r="H338" s="271"/>
      <c r="I338" s="204"/>
      <c r="J338" s="205">
        <f>ROUND(I338*H338,2)</f>
        <v>0</v>
      </c>
      <c r="K338" s="201" t="s">
        <v>131</v>
      </c>
      <c r="L338" s="46"/>
      <c r="M338" s="206" t="s">
        <v>19</v>
      </c>
      <c r="N338" s="207" t="s">
        <v>44</v>
      </c>
      <c r="O338" s="86"/>
      <c r="P338" s="208">
        <f>O338*H338</f>
        <v>0</v>
      </c>
      <c r="Q338" s="208">
        <v>0</v>
      </c>
      <c r="R338" s="208">
        <f>Q338*H338</f>
        <v>0</v>
      </c>
      <c r="S338" s="208">
        <v>0</v>
      </c>
      <c r="T338" s="209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0" t="s">
        <v>245</v>
      </c>
      <c r="AT338" s="210" t="s">
        <v>127</v>
      </c>
      <c r="AU338" s="210" t="s">
        <v>133</v>
      </c>
      <c r="AY338" s="19" t="s">
        <v>124</v>
      </c>
      <c r="BE338" s="211">
        <f>IF(N338="základní",J338,0)</f>
        <v>0</v>
      </c>
      <c r="BF338" s="211">
        <f>IF(N338="snížená",J338,0)</f>
        <v>0</v>
      </c>
      <c r="BG338" s="211">
        <f>IF(N338="zákl. přenesená",J338,0)</f>
        <v>0</v>
      </c>
      <c r="BH338" s="211">
        <f>IF(N338="sníž. přenesená",J338,0)</f>
        <v>0</v>
      </c>
      <c r="BI338" s="211">
        <f>IF(N338="nulová",J338,0)</f>
        <v>0</v>
      </c>
      <c r="BJ338" s="19" t="s">
        <v>133</v>
      </c>
      <c r="BK338" s="211">
        <f>ROUND(I338*H338,2)</f>
        <v>0</v>
      </c>
      <c r="BL338" s="19" t="s">
        <v>245</v>
      </c>
      <c r="BM338" s="210" t="s">
        <v>595</v>
      </c>
    </row>
    <row r="339" spans="1:47" s="2" customFormat="1" ht="12">
      <c r="A339" s="40"/>
      <c r="B339" s="41"/>
      <c r="C339" s="42"/>
      <c r="D339" s="212" t="s">
        <v>135</v>
      </c>
      <c r="E339" s="42"/>
      <c r="F339" s="213" t="s">
        <v>596</v>
      </c>
      <c r="G339" s="42"/>
      <c r="H339" s="42"/>
      <c r="I339" s="214"/>
      <c r="J339" s="42"/>
      <c r="K339" s="42"/>
      <c r="L339" s="46"/>
      <c r="M339" s="215"/>
      <c r="N339" s="216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135</v>
      </c>
      <c r="AU339" s="19" t="s">
        <v>133</v>
      </c>
    </row>
    <row r="340" spans="1:63" s="12" customFormat="1" ht="22.8" customHeight="1">
      <c r="A340" s="12"/>
      <c r="B340" s="183"/>
      <c r="C340" s="184"/>
      <c r="D340" s="185" t="s">
        <v>71</v>
      </c>
      <c r="E340" s="197" t="s">
        <v>597</v>
      </c>
      <c r="F340" s="197" t="s">
        <v>598</v>
      </c>
      <c r="G340" s="184"/>
      <c r="H340" s="184"/>
      <c r="I340" s="187"/>
      <c r="J340" s="198">
        <f>BK340</f>
        <v>0</v>
      </c>
      <c r="K340" s="184"/>
      <c r="L340" s="189"/>
      <c r="M340" s="190"/>
      <c r="N340" s="191"/>
      <c r="O340" s="191"/>
      <c r="P340" s="192">
        <f>SUM(P341:P355)</f>
        <v>0</v>
      </c>
      <c r="Q340" s="191"/>
      <c r="R340" s="192">
        <f>SUM(R341:R355)</f>
        <v>0.17681999999999998</v>
      </c>
      <c r="S340" s="191"/>
      <c r="T340" s="193">
        <f>SUM(T341:T355)</f>
        <v>0.11614400000000001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194" t="s">
        <v>133</v>
      </c>
      <c r="AT340" s="195" t="s">
        <v>71</v>
      </c>
      <c r="AU340" s="195" t="s">
        <v>77</v>
      </c>
      <c r="AY340" s="194" t="s">
        <v>124</v>
      </c>
      <c r="BK340" s="196">
        <f>SUM(BK341:BK355)</f>
        <v>0</v>
      </c>
    </row>
    <row r="341" spans="1:65" s="2" customFormat="1" ht="16.5" customHeight="1">
      <c r="A341" s="40"/>
      <c r="B341" s="41"/>
      <c r="C341" s="199" t="s">
        <v>599</v>
      </c>
      <c r="D341" s="199" t="s">
        <v>127</v>
      </c>
      <c r="E341" s="200" t="s">
        <v>600</v>
      </c>
      <c r="F341" s="201" t="s">
        <v>601</v>
      </c>
      <c r="G341" s="202" t="s">
        <v>144</v>
      </c>
      <c r="H341" s="203">
        <v>4.88</v>
      </c>
      <c r="I341" s="204"/>
      <c r="J341" s="205">
        <f>ROUND(I341*H341,2)</f>
        <v>0</v>
      </c>
      <c r="K341" s="201" t="s">
        <v>131</v>
      </c>
      <c r="L341" s="46"/>
      <c r="M341" s="206" t="s">
        <v>19</v>
      </c>
      <c r="N341" s="207" t="s">
        <v>44</v>
      </c>
      <c r="O341" s="86"/>
      <c r="P341" s="208">
        <f>O341*H341</f>
        <v>0</v>
      </c>
      <c r="Q341" s="208">
        <v>0</v>
      </c>
      <c r="R341" s="208">
        <f>Q341*H341</f>
        <v>0</v>
      </c>
      <c r="S341" s="208">
        <v>0.0238</v>
      </c>
      <c r="T341" s="209">
        <f>S341*H341</f>
        <v>0.11614400000000001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0" t="s">
        <v>245</v>
      </c>
      <c r="AT341" s="210" t="s">
        <v>127</v>
      </c>
      <c r="AU341" s="210" t="s">
        <v>133</v>
      </c>
      <c r="AY341" s="19" t="s">
        <v>124</v>
      </c>
      <c r="BE341" s="211">
        <f>IF(N341="základní",J341,0)</f>
        <v>0</v>
      </c>
      <c r="BF341" s="211">
        <f>IF(N341="snížená",J341,0)</f>
        <v>0</v>
      </c>
      <c r="BG341" s="211">
        <f>IF(N341="zákl. přenesená",J341,0)</f>
        <v>0</v>
      </c>
      <c r="BH341" s="211">
        <f>IF(N341="sníž. přenesená",J341,0)</f>
        <v>0</v>
      </c>
      <c r="BI341" s="211">
        <f>IF(N341="nulová",J341,0)</f>
        <v>0</v>
      </c>
      <c r="BJ341" s="19" t="s">
        <v>133</v>
      </c>
      <c r="BK341" s="211">
        <f>ROUND(I341*H341,2)</f>
        <v>0</v>
      </c>
      <c r="BL341" s="19" t="s">
        <v>245</v>
      </c>
      <c r="BM341" s="210" t="s">
        <v>602</v>
      </c>
    </row>
    <row r="342" spans="1:47" s="2" customFormat="1" ht="12">
      <c r="A342" s="40"/>
      <c r="B342" s="41"/>
      <c r="C342" s="42"/>
      <c r="D342" s="212" t="s">
        <v>135</v>
      </c>
      <c r="E342" s="42"/>
      <c r="F342" s="213" t="s">
        <v>603</v>
      </c>
      <c r="G342" s="42"/>
      <c r="H342" s="42"/>
      <c r="I342" s="214"/>
      <c r="J342" s="42"/>
      <c r="K342" s="42"/>
      <c r="L342" s="46"/>
      <c r="M342" s="215"/>
      <c r="N342" s="216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135</v>
      </c>
      <c r="AU342" s="19" t="s">
        <v>133</v>
      </c>
    </row>
    <row r="343" spans="1:51" s="14" customFormat="1" ht="12">
      <c r="A343" s="14"/>
      <c r="B343" s="228"/>
      <c r="C343" s="229"/>
      <c r="D343" s="219" t="s">
        <v>137</v>
      </c>
      <c r="E343" s="230" t="s">
        <v>19</v>
      </c>
      <c r="F343" s="231" t="s">
        <v>604</v>
      </c>
      <c r="G343" s="229"/>
      <c r="H343" s="232">
        <v>4.88</v>
      </c>
      <c r="I343" s="233"/>
      <c r="J343" s="229"/>
      <c r="K343" s="229"/>
      <c r="L343" s="234"/>
      <c r="M343" s="235"/>
      <c r="N343" s="236"/>
      <c r="O343" s="236"/>
      <c r="P343" s="236"/>
      <c r="Q343" s="236"/>
      <c r="R343" s="236"/>
      <c r="S343" s="236"/>
      <c r="T343" s="237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38" t="s">
        <v>137</v>
      </c>
      <c r="AU343" s="238" t="s">
        <v>133</v>
      </c>
      <c r="AV343" s="14" t="s">
        <v>133</v>
      </c>
      <c r="AW343" s="14" t="s">
        <v>33</v>
      </c>
      <c r="AX343" s="14" t="s">
        <v>77</v>
      </c>
      <c r="AY343" s="238" t="s">
        <v>124</v>
      </c>
    </row>
    <row r="344" spans="1:65" s="2" customFormat="1" ht="24.15" customHeight="1">
      <c r="A344" s="40"/>
      <c r="B344" s="41"/>
      <c r="C344" s="199" t="s">
        <v>605</v>
      </c>
      <c r="D344" s="199" t="s">
        <v>127</v>
      </c>
      <c r="E344" s="200" t="s">
        <v>606</v>
      </c>
      <c r="F344" s="201" t="s">
        <v>607</v>
      </c>
      <c r="G344" s="202" t="s">
        <v>158</v>
      </c>
      <c r="H344" s="203">
        <v>1</v>
      </c>
      <c r="I344" s="204"/>
      <c r="J344" s="205">
        <f>ROUND(I344*H344,2)</f>
        <v>0</v>
      </c>
      <c r="K344" s="201" t="s">
        <v>131</v>
      </c>
      <c r="L344" s="46"/>
      <c r="M344" s="206" t="s">
        <v>19</v>
      </c>
      <c r="N344" s="207" t="s">
        <v>44</v>
      </c>
      <c r="O344" s="86"/>
      <c r="P344" s="208">
        <f>O344*H344</f>
        <v>0</v>
      </c>
      <c r="Q344" s="208">
        <v>0.0185</v>
      </c>
      <c r="R344" s="208">
        <f>Q344*H344</f>
        <v>0.0185</v>
      </c>
      <c r="S344" s="208">
        <v>0</v>
      </c>
      <c r="T344" s="209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0" t="s">
        <v>245</v>
      </c>
      <c r="AT344" s="210" t="s">
        <v>127</v>
      </c>
      <c r="AU344" s="210" t="s">
        <v>133</v>
      </c>
      <c r="AY344" s="19" t="s">
        <v>124</v>
      </c>
      <c r="BE344" s="211">
        <f>IF(N344="základní",J344,0)</f>
        <v>0</v>
      </c>
      <c r="BF344" s="211">
        <f>IF(N344="snížená",J344,0)</f>
        <v>0</v>
      </c>
      <c r="BG344" s="211">
        <f>IF(N344="zákl. přenesená",J344,0)</f>
        <v>0</v>
      </c>
      <c r="BH344" s="211">
        <f>IF(N344="sníž. přenesená",J344,0)</f>
        <v>0</v>
      </c>
      <c r="BI344" s="211">
        <f>IF(N344="nulová",J344,0)</f>
        <v>0</v>
      </c>
      <c r="BJ344" s="19" t="s">
        <v>133</v>
      </c>
      <c r="BK344" s="211">
        <f>ROUND(I344*H344,2)</f>
        <v>0</v>
      </c>
      <c r="BL344" s="19" t="s">
        <v>245</v>
      </c>
      <c r="BM344" s="210" t="s">
        <v>608</v>
      </c>
    </row>
    <row r="345" spans="1:47" s="2" customFormat="1" ht="12">
      <c r="A345" s="40"/>
      <c r="B345" s="41"/>
      <c r="C345" s="42"/>
      <c r="D345" s="212" t="s">
        <v>135</v>
      </c>
      <c r="E345" s="42"/>
      <c r="F345" s="213" t="s">
        <v>609</v>
      </c>
      <c r="G345" s="42"/>
      <c r="H345" s="42"/>
      <c r="I345" s="214"/>
      <c r="J345" s="42"/>
      <c r="K345" s="42"/>
      <c r="L345" s="46"/>
      <c r="M345" s="215"/>
      <c r="N345" s="216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135</v>
      </c>
      <c r="AU345" s="19" t="s">
        <v>133</v>
      </c>
    </row>
    <row r="346" spans="1:65" s="2" customFormat="1" ht="24.15" customHeight="1">
      <c r="A346" s="40"/>
      <c r="B346" s="41"/>
      <c r="C346" s="199" t="s">
        <v>610</v>
      </c>
      <c r="D346" s="199" t="s">
        <v>127</v>
      </c>
      <c r="E346" s="200" t="s">
        <v>611</v>
      </c>
      <c r="F346" s="201" t="s">
        <v>612</v>
      </c>
      <c r="G346" s="202" t="s">
        <v>158</v>
      </c>
      <c r="H346" s="203">
        <v>2</v>
      </c>
      <c r="I346" s="204"/>
      <c r="J346" s="205">
        <f>ROUND(I346*H346,2)</f>
        <v>0</v>
      </c>
      <c r="K346" s="201" t="s">
        <v>131</v>
      </c>
      <c r="L346" s="46"/>
      <c r="M346" s="206" t="s">
        <v>19</v>
      </c>
      <c r="N346" s="207" t="s">
        <v>44</v>
      </c>
      <c r="O346" s="86"/>
      <c r="P346" s="208">
        <f>O346*H346</f>
        <v>0</v>
      </c>
      <c r="Q346" s="208">
        <v>0.0348</v>
      </c>
      <c r="R346" s="208">
        <f>Q346*H346</f>
        <v>0.0696</v>
      </c>
      <c r="S346" s="208">
        <v>0</v>
      </c>
      <c r="T346" s="209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0" t="s">
        <v>245</v>
      </c>
      <c r="AT346" s="210" t="s">
        <v>127</v>
      </c>
      <c r="AU346" s="210" t="s">
        <v>133</v>
      </c>
      <c r="AY346" s="19" t="s">
        <v>124</v>
      </c>
      <c r="BE346" s="211">
        <f>IF(N346="základní",J346,0)</f>
        <v>0</v>
      </c>
      <c r="BF346" s="211">
        <f>IF(N346="snížená",J346,0)</f>
        <v>0</v>
      </c>
      <c r="BG346" s="211">
        <f>IF(N346="zákl. přenesená",J346,0)</f>
        <v>0</v>
      </c>
      <c r="BH346" s="211">
        <f>IF(N346="sníž. přenesená",J346,0)</f>
        <v>0</v>
      </c>
      <c r="BI346" s="211">
        <f>IF(N346="nulová",J346,0)</f>
        <v>0</v>
      </c>
      <c r="BJ346" s="19" t="s">
        <v>133</v>
      </c>
      <c r="BK346" s="211">
        <f>ROUND(I346*H346,2)</f>
        <v>0</v>
      </c>
      <c r="BL346" s="19" t="s">
        <v>245</v>
      </c>
      <c r="BM346" s="210" t="s">
        <v>613</v>
      </c>
    </row>
    <row r="347" spans="1:47" s="2" customFormat="1" ht="12">
      <c r="A347" s="40"/>
      <c r="B347" s="41"/>
      <c r="C347" s="42"/>
      <c r="D347" s="212" t="s">
        <v>135</v>
      </c>
      <c r="E347" s="42"/>
      <c r="F347" s="213" t="s">
        <v>614</v>
      </c>
      <c r="G347" s="42"/>
      <c r="H347" s="42"/>
      <c r="I347" s="214"/>
      <c r="J347" s="42"/>
      <c r="K347" s="42"/>
      <c r="L347" s="46"/>
      <c r="M347" s="215"/>
      <c r="N347" s="216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135</v>
      </c>
      <c r="AU347" s="19" t="s">
        <v>133</v>
      </c>
    </row>
    <row r="348" spans="1:65" s="2" customFormat="1" ht="24.15" customHeight="1">
      <c r="A348" s="40"/>
      <c r="B348" s="41"/>
      <c r="C348" s="199" t="s">
        <v>615</v>
      </c>
      <c r="D348" s="199" t="s">
        <v>127</v>
      </c>
      <c r="E348" s="200" t="s">
        <v>616</v>
      </c>
      <c r="F348" s="201" t="s">
        <v>617</v>
      </c>
      <c r="G348" s="202" t="s">
        <v>158</v>
      </c>
      <c r="H348" s="203">
        <v>1</v>
      </c>
      <c r="I348" s="204"/>
      <c r="J348" s="205">
        <f>ROUND(I348*H348,2)</f>
        <v>0</v>
      </c>
      <c r="K348" s="201" t="s">
        <v>131</v>
      </c>
      <c r="L348" s="46"/>
      <c r="M348" s="206" t="s">
        <v>19</v>
      </c>
      <c r="N348" s="207" t="s">
        <v>44</v>
      </c>
      <c r="O348" s="86"/>
      <c r="P348" s="208">
        <f>O348*H348</f>
        <v>0</v>
      </c>
      <c r="Q348" s="208">
        <v>0.04132</v>
      </c>
      <c r="R348" s="208">
        <f>Q348*H348</f>
        <v>0.04132</v>
      </c>
      <c r="S348" s="208">
        <v>0</v>
      </c>
      <c r="T348" s="209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0" t="s">
        <v>245</v>
      </c>
      <c r="AT348" s="210" t="s">
        <v>127</v>
      </c>
      <c r="AU348" s="210" t="s">
        <v>133</v>
      </c>
      <c r="AY348" s="19" t="s">
        <v>124</v>
      </c>
      <c r="BE348" s="211">
        <f>IF(N348="základní",J348,0)</f>
        <v>0</v>
      </c>
      <c r="BF348" s="211">
        <f>IF(N348="snížená",J348,0)</f>
        <v>0</v>
      </c>
      <c r="BG348" s="211">
        <f>IF(N348="zákl. přenesená",J348,0)</f>
        <v>0</v>
      </c>
      <c r="BH348" s="211">
        <f>IF(N348="sníž. přenesená",J348,0)</f>
        <v>0</v>
      </c>
      <c r="BI348" s="211">
        <f>IF(N348="nulová",J348,0)</f>
        <v>0</v>
      </c>
      <c r="BJ348" s="19" t="s">
        <v>133</v>
      </c>
      <c r="BK348" s="211">
        <f>ROUND(I348*H348,2)</f>
        <v>0</v>
      </c>
      <c r="BL348" s="19" t="s">
        <v>245</v>
      </c>
      <c r="BM348" s="210" t="s">
        <v>618</v>
      </c>
    </row>
    <row r="349" spans="1:47" s="2" customFormat="1" ht="12">
      <c r="A349" s="40"/>
      <c r="B349" s="41"/>
      <c r="C349" s="42"/>
      <c r="D349" s="212" t="s">
        <v>135</v>
      </c>
      <c r="E349" s="42"/>
      <c r="F349" s="213" t="s">
        <v>619</v>
      </c>
      <c r="G349" s="42"/>
      <c r="H349" s="42"/>
      <c r="I349" s="214"/>
      <c r="J349" s="42"/>
      <c r="K349" s="42"/>
      <c r="L349" s="46"/>
      <c r="M349" s="215"/>
      <c r="N349" s="216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135</v>
      </c>
      <c r="AU349" s="19" t="s">
        <v>133</v>
      </c>
    </row>
    <row r="350" spans="1:65" s="2" customFormat="1" ht="24.15" customHeight="1">
      <c r="A350" s="40"/>
      <c r="B350" s="41"/>
      <c r="C350" s="199" t="s">
        <v>620</v>
      </c>
      <c r="D350" s="199" t="s">
        <v>127</v>
      </c>
      <c r="E350" s="200" t="s">
        <v>621</v>
      </c>
      <c r="F350" s="201" t="s">
        <v>622</v>
      </c>
      <c r="G350" s="202" t="s">
        <v>158</v>
      </c>
      <c r="H350" s="203">
        <v>1</v>
      </c>
      <c r="I350" s="204"/>
      <c r="J350" s="205">
        <f>ROUND(I350*H350,2)</f>
        <v>0</v>
      </c>
      <c r="K350" s="201" t="s">
        <v>131</v>
      </c>
      <c r="L350" s="46"/>
      <c r="M350" s="206" t="s">
        <v>19</v>
      </c>
      <c r="N350" s="207" t="s">
        <v>44</v>
      </c>
      <c r="O350" s="86"/>
      <c r="P350" s="208">
        <f>O350*H350</f>
        <v>0</v>
      </c>
      <c r="Q350" s="208">
        <v>0.0474</v>
      </c>
      <c r="R350" s="208">
        <f>Q350*H350</f>
        <v>0.0474</v>
      </c>
      <c r="S350" s="208">
        <v>0</v>
      </c>
      <c r="T350" s="209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0" t="s">
        <v>245</v>
      </c>
      <c r="AT350" s="210" t="s">
        <v>127</v>
      </c>
      <c r="AU350" s="210" t="s">
        <v>133</v>
      </c>
      <c r="AY350" s="19" t="s">
        <v>124</v>
      </c>
      <c r="BE350" s="211">
        <f>IF(N350="základní",J350,0)</f>
        <v>0</v>
      </c>
      <c r="BF350" s="211">
        <f>IF(N350="snížená",J350,0)</f>
        <v>0</v>
      </c>
      <c r="BG350" s="211">
        <f>IF(N350="zákl. přenesená",J350,0)</f>
        <v>0</v>
      </c>
      <c r="BH350" s="211">
        <f>IF(N350="sníž. přenesená",J350,0)</f>
        <v>0</v>
      </c>
      <c r="BI350" s="211">
        <f>IF(N350="nulová",J350,0)</f>
        <v>0</v>
      </c>
      <c r="BJ350" s="19" t="s">
        <v>133</v>
      </c>
      <c r="BK350" s="211">
        <f>ROUND(I350*H350,2)</f>
        <v>0</v>
      </c>
      <c r="BL350" s="19" t="s">
        <v>245</v>
      </c>
      <c r="BM350" s="210" t="s">
        <v>623</v>
      </c>
    </row>
    <row r="351" spans="1:47" s="2" customFormat="1" ht="12">
      <c r="A351" s="40"/>
      <c r="B351" s="41"/>
      <c r="C351" s="42"/>
      <c r="D351" s="212" t="s">
        <v>135</v>
      </c>
      <c r="E351" s="42"/>
      <c r="F351" s="213" t="s">
        <v>624</v>
      </c>
      <c r="G351" s="42"/>
      <c r="H351" s="42"/>
      <c r="I351" s="214"/>
      <c r="J351" s="42"/>
      <c r="K351" s="42"/>
      <c r="L351" s="46"/>
      <c r="M351" s="215"/>
      <c r="N351" s="216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135</v>
      </c>
      <c r="AU351" s="19" t="s">
        <v>133</v>
      </c>
    </row>
    <row r="352" spans="1:65" s="2" customFormat="1" ht="16.5" customHeight="1">
      <c r="A352" s="40"/>
      <c r="B352" s="41"/>
      <c r="C352" s="199" t="s">
        <v>625</v>
      </c>
      <c r="D352" s="199" t="s">
        <v>127</v>
      </c>
      <c r="E352" s="200" t="s">
        <v>626</v>
      </c>
      <c r="F352" s="201" t="s">
        <v>627</v>
      </c>
      <c r="G352" s="202" t="s">
        <v>158</v>
      </c>
      <c r="H352" s="203">
        <v>5</v>
      </c>
      <c r="I352" s="204"/>
      <c r="J352" s="205">
        <f>ROUND(I352*H352,2)</f>
        <v>0</v>
      </c>
      <c r="K352" s="201" t="s">
        <v>131</v>
      </c>
      <c r="L352" s="46"/>
      <c r="M352" s="206" t="s">
        <v>19</v>
      </c>
      <c r="N352" s="207" t="s">
        <v>44</v>
      </c>
      <c r="O352" s="86"/>
      <c r="P352" s="208">
        <f>O352*H352</f>
        <v>0</v>
      </c>
      <c r="Q352" s="208">
        <v>0</v>
      </c>
      <c r="R352" s="208">
        <f>Q352*H352</f>
        <v>0</v>
      </c>
      <c r="S352" s="208">
        <v>0</v>
      </c>
      <c r="T352" s="209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0" t="s">
        <v>245</v>
      </c>
      <c r="AT352" s="210" t="s">
        <v>127</v>
      </c>
      <c r="AU352" s="210" t="s">
        <v>133</v>
      </c>
      <c r="AY352" s="19" t="s">
        <v>124</v>
      </c>
      <c r="BE352" s="211">
        <f>IF(N352="základní",J352,0)</f>
        <v>0</v>
      </c>
      <c r="BF352" s="211">
        <f>IF(N352="snížená",J352,0)</f>
        <v>0</v>
      </c>
      <c r="BG352" s="211">
        <f>IF(N352="zákl. přenesená",J352,0)</f>
        <v>0</v>
      </c>
      <c r="BH352" s="211">
        <f>IF(N352="sníž. přenesená",J352,0)</f>
        <v>0</v>
      </c>
      <c r="BI352" s="211">
        <f>IF(N352="nulová",J352,0)</f>
        <v>0</v>
      </c>
      <c r="BJ352" s="19" t="s">
        <v>133</v>
      </c>
      <c r="BK352" s="211">
        <f>ROUND(I352*H352,2)</f>
        <v>0</v>
      </c>
      <c r="BL352" s="19" t="s">
        <v>245</v>
      </c>
      <c r="BM352" s="210" t="s">
        <v>628</v>
      </c>
    </row>
    <row r="353" spans="1:47" s="2" customFormat="1" ht="12">
      <c r="A353" s="40"/>
      <c r="B353" s="41"/>
      <c r="C353" s="42"/>
      <c r="D353" s="212" t="s">
        <v>135</v>
      </c>
      <c r="E353" s="42"/>
      <c r="F353" s="213" t="s">
        <v>629</v>
      </c>
      <c r="G353" s="42"/>
      <c r="H353" s="42"/>
      <c r="I353" s="214"/>
      <c r="J353" s="42"/>
      <c r="K353" s="42"/>
      <c r="L353" s="46"/>
      <c r="M353" s="215"/>
      <c r="N353" s="216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135</v>
      </c>
      <c r="AU353" s="19" t="s">
        <v>133</v>
      </c>
    </row>
    <row r="354" spans="1:65" s="2" customFormat="1" ht="24.15" customHeight="1">
      <c r="A354" s="40"/>
      <c r="B354" s="41"/>
      <c r="C354" s="199" t="s">
        <v>630</v>
      </c>
      <c r="D354" s="199" t="s">
        <v>127</v>
      </c>
      <c r="E354" s="200" t="s">
        <v>631</v>
      </c>
      <c r="F354" s="201" t="s">
        <v>632</v>
      </c>
      <c r="G354" s="202" t="s">
        <v>443</v>
      </c>
      <c r="H354" s="271"/>
      <c r="I354" s="204"/>
      <c r="J354" s="205">
        <f>ROUND(I354*H354,2)</f>
        <v>0</v>
      </c>
      <c r="K354" s="201" t="s">
        <v>131</v>
      </c>
      <c r="L354" s="46"/>
      <c r="M354" s="206" t="s">
        <v>19</v>
      </c>
      <c r="N354" s="207" t="s">
        <v>44</v>
      </c>
      <c r="O354" s="86"/>
      <c r="P354" s="208">
        <f>O354*H354</f>
        <v>0</v>
      </c>
      <c r="Q354" s="208">
        <v>0</v>
      </c>
      <c r="R354" s="208">
        <f>Q354*H354</f>
        <v>0</v>
      </c>
      <c r="S354" s="208">
        <v>0</v>
      </c>
      <c r="T354" s="209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0" t="s">
        <v>245</v>
      </c>
      <c r="AT354" s="210" t="s">
        <v>127</v>
      </c>
      <c r="AU354" s="210" t="s">
        <v>133</v>
      </c>
      <c r="AY354" s="19" t="s">
        <v>124</v>
      </c>
      <c r="BE354" s="211">
        <f>IF(N354="základní",J354,0)</f>
        <v>0</v>
      </c>
      <c r="BF354" s="211">
        <f>IF(N354="snížená",J354,0)</f>
        <v>0</v>
      </c>
      <c r="BG354" s="211">
        <f>IF(N354="zákl. přenesená",J354,0)</f>
        <v>0</v>
      </c>
      <c r="BH354" s="211">
        <f>IF(N354="sníž. přenesená",J354,0)</f>
        <v>0</v>
      </c>
      <c r="BI354" s="211">
        <f>IF(N354="nulová",J354,0)</f>
        <v>0</v>
      </c>
      <c r="BJ354" s="19" t="s">
        <v>133</v>
      </c>
      <c r="BK354" s="211">
        <f>ROUND(I354*H354,2)</f>
        <v>0</v>
      </c>
      <c r="BL354" s="19" t="s">
        <v>245</v>
      </c>
      <c r="BM354" s="210" t="s">
        <v>633</v>
      </c>
    </row>
    <row r="355" spans="1:47" s="2" customFormat="1" ht="12">
      <c r="A355" s="40"/>
      <c r="B355" s="41"/>
      <c r="C355" s="42"/>
      <c r="D355" s="212" t="s">
        <v>135</v>
      </c>
      <c r="E355" s="42"/>
      <c r="F355" s="213" t="s">
        <v>634</v>
      </c>
      <c r="G355" s="42"/>
      <c r="H355" s="42"/>
      <c r="I355" s="214"/>
      <c r="J355" s="42"/>
      <c r="K355" s="42"/>
      <c r="L355" s="46"/>
      <c r="M355" s="215"/>
      <c r="N355" s="216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135</v>
      </c>
      <c r="AU355" s="19" t="s">
        <v>133</v>
      </c>
    </row>
    <row r="356" spans="1:63" s="12" customFormat="1" ht="22.8" customHeight="1">
      <c r="A356" s="12"/>
      <c r="B356" s="183"/>
      <c r="C356" s="184"/>
      <c r="D356" s="185" t="s">
        <v>71</v>
      </c>
      <c r="E356" s="197" t="s">
        <v>635</v>
      </c>
      <c r="F356" s="197" t="s">
        <v>636</v>
      </c>
      <c r="G356" s="184"/>
      <c r="H356" s="184"/>
      <c r="I356" s="187"/>
      <c r="J356" s="198">
        <f>BK356</f>
        <v>0</v>
      </c>
      <c r="K356" s="184"/>
      <c r="L356" s="189"/>
      <c r="M356" s="190"/>
      <c r="N356" s="191"/>
      <c r="O356" s="191"/>
      <c r="P356" s="192">
        <f>SUM(P357:P362)</f>
        <v>0</v>
      </c>
      <c r="Q356" s="191"/>
      <c r="R356" s="192">
        <f>SUM(R357:R362)</f>
        <v>0.10127</v>
      </c>
      <c r="S356" s="191"/>
      <c r="T356" s="193">
        <f>SUM(T357:T362)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194" t="s">
        <v>133</v>
      </c>
      <c r="AT356" s="195" t="s">
        <v>71</v>
      </c>
      <c r="AU356" s="195" t="s">
        <v>77</v>
      </c>
      <c r="AY356" s="194" t="s">
        <v>124</v>
      </c>
      <c r="BK356" s="196">
        <f>SUM(BK357:BK362)</f>
        <v>0</v>
      </c>
    </row>
    <row r="357" spans="1:65" s="2" customFormat="1" ht="33" customHeight="1">
      <c r="A357" s="40"/>
      <c r="B357" s="41"/>
      <c r="C357" s="199" t="s">
        <v>637</v>
      </c>
      <c r="D357" s="199" t="s">
        <v>127</v>
      </c>
      <c r="E357" s="200" t="s">
        <v>638</v>
      </c>
      <c r="F357" s="201" t="s">
        <v>639</v>
      </c>
      <c r="G357" s="202" t="s">
        <v>144</v>
      </c>
      <c r="H357" s="203">
        <v>6.175</v>
      </c>
      <c r="I357" s="204"/>
      <c r="J357" s="205">
        <f>ROUND(I357*H357,2)</f>
        <v>0</v>
      </c>
      <c r="K357" s="201" t="s">
        <v>131</v>
      </c>
      <c r="L357" s="46"/>
      <c r="M357" s="206" t="s">
        <v>19</v>
      </c>
      <c r="N357" s="207" t="s">
        <v>44</v>
      </c>
      <c r="O357" s="86"/>
      <c r="P357" s="208">
        <f>O357*H357</f>
        <v>0</v>
      </c>
      <c r="Q357" s="208">
        <v>0.0164</v>
      </c>
      <c r="R357" s="208">
        <f>Q357*H357</f>
        <v>0.10127</v>
      </c>
      <c r="S357" s="208">
        <v>0</v>
      </c>
      <c r="T357" s="209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0" t="s">
        <v>245</v>
      </c>
      <c r="AT357" s="210" t="s">
        <v>127</v>
      </c>
      <c r="AU357" s="210" t="s">
        <v>133</v>
      </c>
      <c r="AY357" s="19" t="s">
        <v>124</v>
      </c>
      <c r="BE357" s="211">
        <f>IF(N357="základní",J357,0)</f>
        <v>0</v>
      </c>
      <c r="BF357" s="211">
        <f>IF(N357="snížená",J357,0)</f>
        <v>0</v>
      </c>
      <c r="BG357" s="211">
        <f>IF(N357="zákl. přenesená",J357,0)</f>
        <v>0</v>
      </c>
      <c r="BH357" s="211">
        <f>IF(N357="sníž. přenesená",J357,0)</f>
        <v>0</v>
      </c>
      <c r="BI357" s="211">
        <f>IF(N357="nulová",J357,0)</f>
        <v>0</v>
      </c>
      <c r="BJ357" s="19" t="s">
        <v>133</v>
      </c>
      <c r="BK357" s="211">
        <f>ROUND(I357*H357,2)</f>
        <v>0</v>
      </c>
      <c r="BL357" s="19" t="s">
        <v>245</v>
      </c>
      <c r="BM357" s="210" t="s">
        <v>640</v>
      </c>
    </row>
    <row r="358" spans="1:47" s="2" customFormat="1" ht="12">
      <c r="A358" s="40"/>
      <c r="B358" s="41"/>
      <c r="C358" s="42"/>
      <c r="D358" s="212" t="s">
        <v>135</v>
      </c>
      <c r="E358" s="42"/>
      <c r="F358" s="213" t="s">
        <v>641</v>
      </c>
      <c r="G358" s="42"/>
      <c r="H358" s="42"/>
      <c r="I358" s="214"/>
      <c r="J358" s="42"/>
      <c r="K358" s="42"/>
      <c r="L358" s="46"/>
      <c r="M358" s="215"/>
      <c r="N358" s="216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135</v>
      </c>
      <c r="AU358" s="19" t="s">
        <v>133</v>
      </c>
    </row>
    <row r="359" spans="1:51" s="13" customFormat="1" ht="12">
      <c r="A359" s="13"/>
      <c r="B359" s="217"/>
      <c r="C359" s="218"/>
      <c r="D359" s="219" t="s">
        <v>137</v>
      </c>
      <c r="E359" s="220" t="s">
        <v>19</v>
      </c>
      <c r="F359" s="221" t="s">
        <v>642</v>
      </c>
      <c r="G359" s="218"/>
      <c r="H359" s="220" t="s">
        <v>19</v>
      </c>
      <c r="I359" s="222"/>
      <c r="J359" s="218"/>
      <c r="K359" s="218"/>
      <c r="L359" s="223"/>
      <c r="M359" s="224"/>
      <c r="N359" s="225"/>
      <c r="O359" s="225"/>
      <c r="P359" s="225"/>
      <c r="Q359" s="225"/>
      <c r="R359" s="225"/>
      <c r="S359" s="225"/>
      <c r="T359" s="22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27" t="s">
        <v>137</v>
      </c>
      <c r="AU359" s="227" t="s">
        <v>133</v>
      </c>
      <c r="AV359" s="13" t="s">
        <v>77</v>
      </c>
      <c r="AW359" s="13" t="s">
        <v>33</v>
      </c>
      <c r="AX359" s="13" t="s">
        <v>72</v>
      </c>
      <c r="AY359" s="227" t="s">
        <v>124</v>
      </c>
    </row>
    <row r="360" spans="1:51" s="14" customFormat="1" ht="12">
      <c r="A360" s="14"/>
      <c r="B360" s="228"/>
      <c r="C360" s="229"/>
      <c r="D360" s="219" t="s">
        <v>137</v>
      </c>
      <c r="E360" s="230" t="s">
        <v>19</v>
      </c>
      <c r="F360" s="231" t="s">
        <v>643</v>
      </c>
      <c r="G360" s="229"/>
      <c r="H360" s="232">
        <v>6.175</v>
      </c>
      <c r="I360" s="233"/>
      <c r="J360" s="229"/>
      <c r="K360" s="229"/>
      <c r="L360" s="234"/>
      <c r="M360" s="235"/>
      <c r="N360" s="236"/>
      <c r="O360" s="236"/>
      <c r="P360" s="236"/>
      <c r="Q360" s="236"/>
      <c r="R360" s="236"/>
      <c r="S360" s="236"/>
      <c r="T360" s="237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38" t="s">
        <v>137</v>
      </c>
      <c r="AU360" s="238" t="s">
        <v>133</v>
      </c>
      <c r="AV360" s="14" t="s">
        <v>133</v>
      </c>
      <c r="AW360" s="14" t="s">
        <v>33</v>
      </c>
      <c r="AX360" s="14" t="s">
        <v>77</v>
      </c>
      <c r="AY360" s="238" t="s">
        <v>124</v>
      </c>
    </row>
    <row r="361" spans="1:65" s="2" customFormat="1" ht="24.15" customHeight="1">
      <c r="A361" s="40"/>
      <c r="B361" s="41"/>
      <c r="C361" s="199" t="s">
        <v>644</v>
      </c>
      <c r="D361" s="199" t="s">
        <v>127</v>
      </c>
      <c r="E361" s="200" t="s">
        <v>645</v>
      </c>
      <c r="F361" s="201" t="s">
        <v>646</v>
      </c>
      <c r="G361" s="202" t="s">
        <v>443</v>
      </c>
      <c r="H361" s="271"/>
      <c r="I361" s="204"/>
      <c r="J361" s="205">
        <f>ROUND(I361*H361,2)</f>
        <v>0</v>
      </c>
      <c r="K361" s="201" t="s">
        <v>131</v>
      </c>
      <c r="L361" s="46"/>
      <c r="M361" s="206" t="s">
        <v>19</v>
      </c>
      <c r="N361" s="207" t="s">
        <v>44</v>
      </c>
      <c r="O361" s="86"/>
      <c r="P361" s="208">
        <f>O361*H361</f>
        <v>0</v>
      </c>
      <c r="Q361" s="208">
        <v>0</v>
      </c>
      <c r="R361" s="208">
        <f>Q361*H361</f>
        <v>0</v>
      </c>
      <c r="S361" s="208">
        <v>0</v>
      </c>
      <c r="T361" s="209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0" t="s">
        <v>245</v>
      </c>
      <c r="AT361" s="210" t="s">
        <v>127</v>
      </c>
      <c r="AU361" s="210" t="s">
        <v>133</v>
      </c>
      <c r="AY361" s="19" t="s">
        <v>124</v>
      </c>
      <c r="BE361" s="211">
        <f>IF(N361="základní",J361,0)</f>
        <v>0</v>
      </c>
      <c r="BF361" s="211">
        <f>IF(N361="snížená",J361,0)</f>
        <v>0</v>
      </c>
      <c r="BG361" s="211">
        <f>IF(N361="zákl. přenesená",J361,0)</f>
        <v>0</v>
      </c>
      <c r="BH361" s="211">
        <f>IF(N361="sníž. přenesená",J361,0)</f>
        <v>0</v>
      </c>
      <c r="BI361" s="211">
        <f>IF(N361="nulová",J361,0)</f>
        <v>0</v>
      </c>
      <c r="BJ361" s="19" t="s">
        <v>133</v>
      </c>
      <c r="BK361" s="211">
        <f>ROUND(I361*H361,2)</f>
        <v>0</v>
      </c>
      <c r="BL361" s="19" t="s">
        <v>245</v>
      </c>
      <c r="BM361" s="210" t="s">
        <v>647</v>
      </c>
    </row>
    <row r="362" spans="1:47" s="2" customFormat="1" ht="12">
      <c r="A362" s="40"/>
      <c r="B362" s="41"/>
      <c r="C362" s="42"/>
      <c r="D362" s="212" t="s">
        <v>135</v>
      </c>
      <c r="E362" s="42"/>
      <c r="F362" s="213" t="s">
        <v>648</v>
      </c>
      <c r="G362" s="42"/>
      <c r="H362" s="42"/>
      <c r="I362" s="214"/>
      <c r="J362" s="42"/>
      <c r="K362" s="42"/>
      <c r="L362" s="46"/>
      <c r="M362" s="215"/>
      <c r="N362" s="216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135</v>
      </c>
      <c r="AU362" s="19" t="s">
        <v>133</v>
      </c>
    </row>
    <row r="363" spans="1:63" s="12" customFormat="1" ht="22.8" customHeight="1">
      <c r="A363" s="12"/>
      <c r="B363" s="183"/>
      <c r="C363" s="184"/>
      <c r="D363" s="185" t="s">
        <v>71</v>
      </c>
      <c r="E363" s="197" t="s">
        <v>649</v>
      </c>
      <c r="F363" s="197" t="s">
        <v>650</v>
      </c>
      <c r="G363" s="184"/>
      <c r="H363" s="184"/>
      <c r="I363" s="187"/>
      <c r="J363" s="198">
        <f>BK363</f>
        <v>0</v>
      </c>
      <c r="K363" s="184"/>
      <c r="L363" s="189"/>
      <c r="M363" s="190"/>
      <c r="N363" s="191"/>
      <c r="O363" s="191"/>
      <c r="P363" s="192">
        <f>SUM(P364:P401)</f>
        <v>0</v>
      </c>
      <c r="Q363" s="191"/>
      <c r="R363" s="192">
        <f>SUM(R364:R401)</f>
        <v>0.14501</v>
      </c>
      <c r="S363" s="191"/>
      <c r="T363" s="193">
        <f>SUM(T364:T401)</f>
        <v>0.5904999999999999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194" t="s">
        <v>133</v>
      </c>
      <c r="AT363" s="195" t="s">
        <v>71</v>
      </c>
      <c r="AU363" s="195" t="s">
        <v>77</v>
      </c>
      <c r="AY363" s="194" t="s">
        <v>124</v>
      </c>
      <c r="BK363" s="196">
        <f>SUM(BK364:BK401)</f>
        <v>0</v>
      </c>
    </row>
    <row r="364" spans="1:65" s="2" customFormat="1" ht="16.5" customHeight="1">
      <c r="A364" s="40"/>
      <c r="B364" s="41"/>
      <c r="C364" s="199" t="s">
        <v>651</v>
      </c>
      <c r="D364" s="199" t="s">
        <v>127</v>
      </c>
      <c r="E364" s="200" t="s">
        <v>652</v>
      </c>
      <c r="F364" s="201" t="s">
        <v>653</v>
      </c>
      <c r="G364" s="202" t="s">
        <v>158</v>
      </c>
      <c r="H364" s="203">
        <v>9</v>
      </c>
      <c r="I364" s="204"/>
      <c r="J364" s="205">
        <f>ROUND(I364*H364,2)</f>
        <v>0</v>
      </c>
      <c r="K364" s="201" t="s">
        <v>131</v>
      </c>
      <c r="L364" s="46"/>
      <c r="M364" s="206" t="s">
        <v>19</v>
      </c>
      <c r="N364" s="207" t="s">
        <v>44</v>
      </c>
      <c r="O364" s="86"/>
      <c r="P364" s="208">
        <f>O364*H364</f>
        <v>0</v>
      </c>
      <c r="Q364" s="208">
        <v>0</v>
      </c>
      <c r="R364" s="208">
        <f>Q364*H364</f>
        <v>0</v>
      </c>
      <c r="S364" s="208">
        <v>0.024</v>
      </c>
      <c r="T364" s="209">
        <f>S364*H364</f>
        <v>0.216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0" t="s">
        <v>245</v>
      </c>
      <c r="AT364" s="210" t="s">
        <v>127</v>
      </c>
      <c r="AU364" s="210" t="s">
        <v>133</v>
      </c>
      <c r="AY364" s="19" t="s">
        <v>124</v>
      </c>
      <c r="BE364" s="211">
        <f>IF(N364="základní",J364,0)</f>
        <v>0</v>
      </c>
      <c r="BF364" s="211">
        <f>IF(N364="snížená",J364,0)</f>
        <v>0</v>
      </c>
      <c r="BG364" s="211">
        <f>IF(N364="zákl. přenesená",J364,0)</f>
        <v>0</v>
      </c>
      <c r="BH364" s="211">
        <f>IF(N364="sníž. přenesená",J364,0)</f>
        <v>0</v>
      </c>
      <c r="BI364" s="211">
        <f>IF(N364="nulová",J364,0)</f>
        <v>0</v>
      </c>
      <c r="BJ364" s="19" t="s">
        <v>133</v>
      </c>
      <c r="BK364" s="211">
        <f>ROUND(I364*H364,2)</f>
        <v>0</v>
      </c>
      <c r="BL364" s="19" t="s">
        <v>245</v>
      </c>
      <c r="BM364" s="210" t="s">
        <v>654</v>
      </c>
    </row>
    <row r="365" spans="1:47" s="2" customFormat="1" ht="12">
      <c r="A365" s="40"/>
      <c r="B365" s="41"/>
      <c r="C365" s="42"/>
      <c r="D365" s="212" t="s">
        <v>135</v>
      </c>
      <c r="E365" s="42"/>
      <c r="F365" s="213" t="s">
        <v>655</v>
      </c>
      <c r="G365" s="42"/>
      <c r="H365" s="42"/>
      <c r="I365" s="214"/>
      <c r="J365" s="42"/>
      <c r="K365" s="42"/>
      <c r="L365" s="46"/>
      <c r="M365" s="215"/>
      <c r="N365" s="216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135</v>
      </c>
      <c r="AU365" s="19" t="s">
        <v>133</v>
      </c>
    </row>
    <row r="366" spans="1:65" s="2" customFormat="1" ht="24.15" customHeight="1">
      <c r="A366" s="40"/>
      <c r="B366" s="41"/>
      <c r="C366" s="199" t="s">
        <v>656</v>
      </c>
      <c r="D366" s="199" t="s">
        <v>127</v>
      </c>
      <c r="E366" s="200" t="s">
        <v>657</v>
      </c>
      <c r="F366" s="201" t="s">
        <v>658</v>
      </c>
      <c r="G366" s="202" t="s">
        <v>158</v>
      </c>
      <c r="H366" s="203">
        <v>1</v>
      </c>
      <c r="I366" s="204"/>
      <c r="J366" s="205">
        <f>ROUND(I366*H366,2)</f>
        <v>0</v>
      </c>
      <c r="K366" s="201" t="s">
        <v>19</v>
      </c>
      <c r="L366" s="46"/>
      <c r="M366" s="206" t="s">
        <v>19</v>
      </c>
      <c r="N366" s="207" t="s">
        <v>44</v>
      </c>
      <c r="O366" s="86"/>
      <c r="P366" s="208">
        <f>O366*H366</f>
        <v>0</v>
      </c>
      <c r="Q366" s="208">
        <v>0</v>
      </c>
      <c r="R366" s="208">
        <f>Q366*H366</f>
        <v>0</v>
      </c>
      <c r="S366" s="208">
        <v>0.174</v>
      </c>
      <c r="T366" s="209">
        <f>S366*H366</f>
        <v>0.174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0" t="s">
        <v>245</v>
      </c>
      <c r="AT366" s="210" t="s">
        <v>127</v>
      </c>
      <c r="AU366" s="210" t="s">
        <v>133</v>
      </c>
      <c r="AY366" s="19" t="s">
        <v>124</v>
      </c>
      <c r="BE366" s="211">
        <f>IF(N366="základní",J366,0)</f>
        <v>0</v>
      </c>
      <c r="BF366" s="211">
        <f>IF(N366="snížená",J366,0)</f>
        <v>0</v>
      </c>
      <c r="BG366" s="211">
        <f>IF(N366="zákl. přenesená",J366,0)</f>
        <v>0</v>
      </c>
      <c r="BH366" s="211">
        <f>IF(N366="sníž. přenesená",J366,0)</f>
        <v>0</v>
      </c>
      <c r="BI366" s="211">
        <f>IF(N366="nulová",J366,0)</f>
        <v>0</v>
      </c>
      <c r="BJ366" s="19" t="s">
        <v>133</v>
      </c>
      <c r="BK366" s="211">
        <f>ROUND(I366*H366,2)</f>
        <v>0</v>
      </c>
      <c r="BL366" s="19" t="s">
        <v>245</v>
      </c>
      <c r="BM366" s="210" t="s">
        <v>659</v>
      </c>
    </row>
    <row r="367" spans="1:65" s="2" customFormat="1" ht="16.5" customHeight="1">
      <c r="A367" s="40"/>
      <c r="B367" s="41"/>
      <c r="C367" s="199" t="s">
        <v>660</v>
      </c>
      <c r="D367" s="199" t="s">
        <v>127</v>
      </c>
      <c r="E367" s="200" t="s">
        <v>661</v>
      </c>
      <c r="F367" s="201" t="s">
        <v>662</v>
      </c>
      <c r="G367" s="202" t="s">
        <v>158</v>
      </c>
      <c r="H367" s="203">
        <v>1</v>
      </c>
      <c r="I367" s="204"/>
      <c r="J367" s="205">
        <f>ROUND(I367*H367,2)</f>
        <v>0</v>
      </c>
      <c r="K367" s="201" t="s">
        <v>131</v>
      </c>
      <c r="L367" s="46"/>
      <c r="M367" s="206" t="s">
        <v>19</v>
      </c>
      <c r="N367" s="207" t="s">
        <v>44</v>
      </c>
      <c r="O367" s="86"/>
      <c r="P367" s="208">
        <f>O367*H367</f>
        <v>0</v>
      </c>
      <c r="Q367" s="208">
        <v>0</v>
      </c>
      <c r="R367" s="208">
        <f>Q367*H367</f>
        <v>0</v>
      </c>
      <c r="S367" s="208">
        <v>0.0881</v>
      </c>
      <c r="T367" s="209">
        <f>S367*H367</f>
        <v>0.0881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0" t="s">
        <v>245</v>
      </c>
      <c r="AT367" s="210" t="s">
        <v>127</v>
      </c>
      <c r="AU367" s="210" t="s">
        <v>133</v>
      </c>
      <c r="AY367" s="19" t="s">
        <v>124</v>
      </c>
      <c r="BE367" s="211">
        <f>IF(N367="základní",J367,0)</f>
        <v>0</v>
      </c>
      <c r="BF367" s="211">
        <f>IF(N367="snížená",J367,0)</f>
        <v>0</v>
      </c>
      <c r="BG367" s="211">
        <f>IF(N367="zákl. přenesená",J367,0)</f>
        <v>0</v>
      </c>
      <c r="BH367" s="211">
        <f>IF(N367="sníž. přenesená",J367,0)</f>
        <v>0</v>
      </c>
      <c r="BI367" s="211">
        <f>IF(N367="nulová",J367,0)</f>
        <v>0</v>
      </c>
      <c r="BJ367" s="19" t="s">
        <v>133</v>
      </c>
      <c r="BK367" s="211">
        <f>ROUND(I367*H367,2)</f>
        <v>0</v>
      </c>
      <c r="BL367" s="19" t="s">
        <v>245</v>
      </c>
      <c r="BM367" s="210" t="s">
        <v>663</v>
      </c>
    </row>
    <row r="368" spans="1:47" s="2" customFormat="1" ht="12">
      <c r="A368" s="40"/>
      <c r="B368" s="41"/>
      <c r="C368" s="42"/>
      <c r="D368" s="212" t="s">
        <v>135</v>
      </c>
      <c r="E368" s="42"/>
      <c r="F368" s="213" t="s">
        <v>664</v>
      </c>
      <c r="G368" s="42"/>
      <c r="H368" s="42"/>
      <c r="I368" s="214"/>
      <c r="J368" s="42"/>
      <c r="K368" s="42"/>
      <c r="L368" s="46"/>
      <c r="M368" s="215"/>
      <c r="N368" s="216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135</v>
      </c>
      <c r="AU368" s="19" t="s">
        <v>133</v>
      </c>
    </row>
    <row r="369" spans="1:65" s="2" customFormat="1" ht="16.5" customHeight="1">
      <c r="A369" s="40"/>
      <c r="B369" s="41"/>
      <c r="C369" s="199" t="s">
        <v>665</v>
      </c>
      <c r="D369" s="199" t="s">
        <v>127</v>
      </c>
      <c r="E369" s="200" t="s">
        <v>666</v>
      </c>
      <c r="F369" s="201" t="s">
        <v>667</v>
      </c>
      <c r="G369" s="202" t="s">
        <v>158</v>
      </c>
      <c r="H369" s="203">
        <v>1</v>
      </c>
      <c r="I369" s="204"/>
      <c r="J369" s="205">
        <f>ROUND(I369*H369,2)</f>
        <v>0</v>
      </c>
      <c r="K369" s="201" t="s">
        <v>131</v>
      </c>
      <c r="L369" s="46"/>
      <c r="M369" s="206" t="s">
        <v>19</v>
      </c>
      <c r="N369" s="207" t="s">
        <v>44</v>
      </c>
      <c r="O369" s="86"/>
      <c r="P369" s="208">
        <f>O369*H369</f>
        <v>0</v>
      </c>
      <c r="Q369" s="208">
        <v>0</v>
      </c>
      <c r="R369" s="208">
        <f>Q369*H369</f>
        <v>0</v>
      </c>
      <c r="S369" s="208">
        <v>0.1104</v>
      </c>
      <c r="T369" s="209">
        <f>S369*H369</f>
        <v>0.1104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0" t="s">
        <v>245</v>
      </c>
      <c r="AT369" s="210" t="s">
        <v>127</v>
      </c>
      <c r="AU369" s="210" t="s">
        <v>133</v>
      </c>
      <c r="AY369" s="19" t="s">
        <v>124</v>
      </c>
      <c r="BE369" s="211">
        <f>IF(N369="základní",J369,0)</f>
        <v>0</v>
      </c>
      <c r="BF369" s="211">
        <f>IF(N369="snížená",J369,0)</f>
        <v>0</v>
      </c>
      <c r="BG369" s="211">
        <f>IF(N369="zákl. přenesená",J369,0)</f>
        <v>0</v>
      </c>
      <c r="BH369" s="211">
        <f>IF(N369="sníž. přenesená",J369,0)</f>
        <v>0</v>
      </c>
      <c r="BI369" s="211">
        <f>IF(N369="nulová",J369,0)</f>
        <v>0</v>
      </c>
      <c r="BJ369" s="19" t="s">
        <v>133</v>
      </c>
      <c r="BK369" s="211">
        <f>ROUND(I369*H369,2)</f>
        <v>0</v>
      </c>
      <c r="BL369" s="19" t="s">
        <v>245</v>
      </c>
      <c r="BM369" s="210" t="s">
        <v>668</v>
      </c>
    </row>
    <row r="370" spans="1:47" s="2" customFormat="1" ht="12">
      <c r="A370" s="40"/>
      <c r="B370" s="41"/>
      <c r="C370" s="42"/>
      <c r="D370" s="212" t="s">
        <v>135</v>
      </c>
      <c r="E370" s="42"/>
      <c r="F370" s="213" t="s">
        <v>669</v>
      </c>
      <c r="G370" s="42"/>
      <c r="H370" s="42"/>
      <c r="I370" s="214"/>
      <c r="J370" s="42"/>
      <c r="K370" s="42"/>
      <c r="L370" s="46"/>
      <c r="M370" s="215"/>
      <c r="N370" s="216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135</v>
      </c>
      <c r="AU370" s="19" t="s">
        <v>133</v>
      </c>
    </row>
    <row r="371" spans="1:65" s="2" customFormat="1" ht="16.5" customHeight="1">
      <c r="A371" s="40"/>
      <c r="B371" s="41"/>
      <c r="C371" s="199" t="s">
        <v>670</v>
      </c>
      <c r="D371" s="199" t="s">
        <v>127</v>
      </c>
      <c r="E371" s="200" t="s">
        <v>671</v>
      </c>
      <c r="F371" s="201" t="s">
        <v>672</v>
      </c>
      <c r="G371" s="202" t="s">
        <v>158</v>
      </c>
      <c r="H371" s="203">
        <v>2</v>
      </c>
      <c r="I371" s="204"/>
      <c r="J371" s="205">
        <f>ROUND(I371*H371,2)</f>
        <v>0</v>
      </c>
      <c r="K371" s="201" t="s">
        <v>131</v>
      </c>
      <c r="L371" s="46"/>
      <c r="M371" s="206" t="s">
        <v>19</v>
      </c>
      <c r="N371" s="207" t="s">
        <v>44</v>
      </c>
      <c r="O371" s="86"/>
      <c r="P371" s="208">
        <f>O371*H371</f>
        <v>0</v>
      </c>
      <c r="Q371" s="208">
        <v>0</v>
      </c>
      <c r="R371" s="208">
        <f>Q371*H371</f>
        <v>0</v>
      </c>
      <c r="S371" s="208">
        <v>0.001</v>
      </c>
      <c r="T371" s="209">
        <f>S371*H371</f>
        <v>0.002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0" t="s">
        <v>245</v>
      </c>
      <c r="AT371" s="210" t="s">
        <v>127</v>
      </c>
      <c r="AU371" s="210" t="s">
        <v>133</v>
      </c>
      <c r="AY371" s="19" t="s">
        <v>124</v>
      </c>
      <c r="BE371" s="211">
        <f>IF(N371="základní",J371,0)</f>
        <v>0</v>
      </c>
      <c r="BF371" s="211">
        <f>IF(N371="snížená",J371,0)</f>
        <v>0</v>
      </c>
      <c r="BG371" s="211">
        <f>IF(N371="zákl. přenesená",J371,0)</f>
        <v>0</v>
      </c>
      <c r="BH371" s="211">
        <f>IF(N371="sníž. přenesená",J371,0)</f>
        <v>0</v>
      </c>
      <c r="BI371" s="211">
        <f>IF(N371="nulová",J371,0)</f>
        <v>0</v>
      </c>
      <c r="BJ371" s="19" t="s">
        <v>133</v>
      </c>
      <c r="BK371" s="211">
        <f>ROUND(I371*H371,2)</f>
        <v>0</v>
      </c>
      <c r="BL371" s="19" t="s">
        <v>245</v>
      </c>
      <c r="BM371" s="210" t="s">
        <v>673</v>
      </c>
    </row>
    <row r="372" spans="1:47" s="2" customFormat="1" ht="12">
      <c r="A372" s="40"/>
      <c r="B372" s="41"/>
      <c r="C372" s="42"/>
      <c r="D372" s="212" t="s">
        <v>135</v>
      </c>
      <c r="E372" s="42"/>
      <c r="F372" s="213" t="s">
        <v>674</v>
      </c>
      <c r="G372" s="42"/>
      <c r="H372" s="42"/>
      <c r="I372" s="214"/>
      <c r="J372" s="42"/>
      <c r="K372" s="42"/>
      <c r="L372" s="46"/>
      <c r="M372" s="215"/>
      <c r="N372" s="216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135</v>
      </c>
      <c r="AU372" s="19" t="s">
        <v>133</v>
      </c>
    </row>
    <row r="373" spans="1:65" s="2" customFormat="1" ht="24.15" customHeight="1">
      <c r="A373" s="40"/>
      <c r="B373" s="41"/>
      <c r="C373" s="199" t="s">
        <v>675</v>
      </c>
      <c r="D373" s="199" t="s">
        <v>127</v>
      </c>
      <c r="E373" s="200" t="s">
        <v>676</v>
      </c>
      <c r="F373" s="201" t="s">
        <v>677</v>
      </c>
      <c r="G373" s="202" t="s">
        <v>158</v>
      </c>
      <c r="H373" s="203">
        <v>1</v>
      </c>
      <c r="I373" s="204"/>
      <c r="J373" s="205">
        <f>ROUND(I373*H373,2)</f>
        <v>0</v>
      </c>
      <c r="K373" s="201" t="s">
        <v>131</v>
      </c>
      <c r="L373" s="46"/>
      <c r="M373" s="206" t="s">
        <v>19</v>
      </c>
      <c r="N373" s="207" t="s">
        <v>44</v>
      </c>
      <c r="O373" s="86"/>
      <c r="P373" s="208">
        <f>O373*H373</f>
        <v>0</v>
      </c>
      <c r="Q373" s="208">
        <v>0</v>
      </c>
      <c r="R373" s="208">
        <f>Q373*H373</f>
        <v>0</v>
      </c>
      <c r="S373" s="208">
        <v>0</v>
      </c>
      <c r="T373" s="209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0" t="s">
        <v>245</v>
      </c>
      <c r="AT373" s="210" t="s">
        <v>127</v>
      </c>
      <c r="AU373" s="210" t="s">
        <v>133</v>
      </c>
      <c r="AY373" s="19" t="s">
        <v>124</v>
      </c>
      <c r="BE373" s="211">
        <f>IF(N373="základní",J373,0)</f>
        <v>0</v>
      </c>
      <c r="BF373" s="211">
        <f>IF(N373="snížená",J373,0)</f>
        <v>0</v>
      </c>
      <c r="BG373" s="211">
        <f>IF(N373="zákl. přenesená",J373,0)</f>
        <v>0</v>
      </c>
      <c r="BH373" s="211">
        <f>IF(N373="sníž. přenesená",J373,0)</f>
        <v>0</v>
      </c>
      <c r="BI373" s="211">
        <f>IF(N373="nulová",J373,0)</f>
        <v>0</v>
      </c>
      <c r="BJ373" s="19" t="s">
        <v>133</v>
      </c>
      <c r="BK373" s="211">
        <f>ROUND(I373*H373,2)</f>
        <v>0</v>
      </c>
      <c r="BL373" s="19" t="s">
        <v>245</v>
      </c>
      <c r="BM373" s="210" t="s">
        <v>678</v>
      </c>
    </row>
    <row r="374" spans="1:47" s="2" customFormat="1" ht="12">
      <c r="A374" s="40"/>
      <c r="B374" s="41"/>
      <c r="C374" s="42"/>
      <c r="D374" s="212" t="s">
        <v>135</v>
      </c>
      <c r="E374" s="42"/>
      <c r="F374" s="213" t="s">
        <v>679</v>
      </c>
      <c r="G374" s="42"/>
      <c r="H374" s="42"/>
      <c r="I374" s="214"/>
      <c r="J374" s="42"/>
      <c r="K374" s="42"/>
      <c r="L374" s="46"/>
      <c r="M374" s="215"/>
      <c r="N374" s="216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135</v>
      </c>
      <c r="AU374" s="19" t="s">
        <v>133</v>
      </c>
    </row>
    <row r="375" spans="1:65" s="2" customFormat="1" ht="24.15" customHeight="1">
      <c r="A375" s="40"/>
      <c r="B375" s="41"/>
      <c r="C375" s="261" t="s">
        <v>680</v>
      </c>
      <c r="D375" s="261" t="s">
        <v>240</v>
      </c>
      <c r="E375" s="262" t="s">
        <v>681</v>
      </c>
      <c r="F375" s="263" t="s">
        <v>682</v>
      </c>
      <c r="G375" s="264" t="s">
        <v>158</v>
      </c>
      <c r="H375" s="265">
        <v>1</v>
      </c>
      <c r="I375" s="266"/>
      <c r="J375" s="267">
        <f>ROUND(I375*H375,2)</f>
        <v>0</v>
      </c>
      <c r="K375" s="263" t="s">
        <v>19</v>
      </c>
      <c r="L375" s="268"/>
      <c r="M375" s="269" t="s">
        <v>19</v>
      </c>
      <c r="N375" s="270" t="s">
        <v>44</v>
      </c>
      <c r="O375" s="86"/>
      <c r="P375" s="208">
        <f>O375*H375</f>
        <v>0</v>
      </c>
      <c r="Q375" s="208">
        <v>0.0195</v>
      </c>
      <c r="R375" s="208">
        <f>Q375*H375</f>
        <v>0.0195</v>
      </c>
      <c r="S375" s="208">
        <v>0</v>
      </c>
      <c r="T375" s="209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0" t="s">
        <v>332</v>
      </c>
      <c r="AT375" s="210" t="s">
        <v>240</v>
      </c>
      <c r="AU375" s="210" t="s">
        <v>133</v>
      </c>
      <c r="AY375" s="19" t="s">
        <v>124</v>
      </c>
      <c r="BE375" s="211">
        <f>IF(N375="základní",J375,0)</f>
        <v>0</v>
      </c>
      <c r="BF375" s="211">
        <f>IF(N375="snížená",J375,0)</f>
        <v>0</v>
      </c>
      <c r="BG375" s="211">
        <f>IF(N375="zákl. přenesená",J375,0)</f>
        <v>0</v>
      </c>
      <c r="BH375" s="211">
        <f>IF(N375="sníž. přenesená",J375,0)</f>
        <v>0</v>
      </c>
      <c r="BI375" s="211">
        <f>IF(N375="nulová",J375,0)</f>
        <v>0</v>
      </c>
      <c r="BJ375" s="19" t="s">
        <v>133</v>
      </c>
      <c r="BK375" s="211">
        <f>ROUND(I375*H375,2)</f>
        <v>0</v>
      </c>
      <c r="BL375" s="19" t="s">
        <v>245</v>
      </c>
      <c r="BM375" s="210" t="s">
        <v>683</v>
      </c>
    </row>
    <row r="376" spans="1:65" s="2" customFormat="1" ht="24.15" customHeight="1">
      <c r="A376" s="40"/>
      <c r="B376" s="41"/>
      <c r="C376" s="199" t="s">
        <v>684</v>
      </c>
      <c r="D376" s="199" t="s">
        <v>127</v>
      </c>
      <c r="E376" s="200" t="s">
        <v>685</v>
      </c>
      <c r="F376" s="201" t="s">
        <v>686</v>
      </c>
      <c r="G376" s="202" t="s">
        <v>158</v>
      </c>
      <c r="H376" s="203">
        <v>6</v>
      </c>
      <c r="I376" s="204"/>
      <c r="J376" s="205">
        <f>ROUND(I376*H376,2)</f>
        <v>0</v>
      </c>
      <c r="K376" s="201" t="s">
        <v>131</v>
      </c>
      <c r="L376" s="46"/>
      <c r="M376" s="206" t="s">
        <v>19</v>
      </c>
      <c r="N376" s="207" t="s">
        <v>44</v>
      </c>
      <c r="O376" s="86"/>
      <c r="P376" s="208">
        <f>O376*H376</f>
        <v>0</v>
      </c>
      <c r="Q376" s="208">
        <v>0</v>
      </c>
      <c r="R376" s="208">
        <f>Q376*H376</f>
        <v>0</v>
      </c>
      <c r="S376" s="208">
        <v>0</v>
      </c>
      <c r="T376" s="209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0" t="s">
        <v>245</v>
      </c>
      <c r="AT376" s="210" t="s">
        <v>127</v>
      </c>
      <c r="AU376" s="210" t="s">
        <v>133</v>
      </c>
      <c r="AY376" s="19" t="s">
        <v>124</v>
      </c>
      <c r="BE376" s="211">
        <f>IF(N376="základní",J376,0)</f>
        <v>0</v>
      </c>
      <c r="BF376" s="211">
        <f>IF(N376="snížená",J376,0)</f>
        <v>0</v>
      </c>
      <c r="BG376" s="211">
        <f>IF(N376="zákl. přenesená",J376,0)</f>
        <v>0</v>
      </c>
      <c r="BH376" s="211">
        <f>IF(N376="sníž. přenesená",J376,0)</f>
        <v>0</v>
      </c>
      <c r="BI376" s="211">
        <f>IF(N376="nulová",J376,0)</f>
        <v>0</v>
      </c>
      <c r="BJ376" s="19" t="s">
        <v>133</v>
      </c>
      <c r="BK376" s="211">
        <f>ROUND(I376*H376,2)</f>
        <v>0</v>
      </c>
      <c r="BL376" s="19" t="s">
        <v>245</v>
      </c>
      <c r="BM376" s="210" t="s">
        <v>687</v>
      </c>
    </row>
    <row r="377" spans="1:47" s="2" customFormat="1" ht="12">
      <c r="A377" s="40"/>
      <c r="B377" s="41"/>
      <c r="C377" s="42"/>
      <c r="D377" s="212" t="s">
        <v>135</v>
      </c>
      <c r="E377" s="42"/>
      <c r="F377" s="213" t="s">
        <v>688</v>
      </c>
      <c r="G377" s="42"/>
      <c r="H377" s="42"/>
      <c r="I377" s="214"/>
      <c r="J377" s="42"/>
      <c r="K377" s="42"/>
      <c r="L377" s="46"/>
      <c r="M377" s="215"/>
      <c r="N377" s="216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135</v>
      </c>
      <c r="AU377" s="19" t="s">
        <v>133</v>
      </c>
    </row>
    <row r="378" spans="1:65" s="2" customFormat="1" ht="16.5" customHeight="1">
      <c r="A378" s="40"/>
      <c r="B378" s="41"/>
      <c r="C378" s="261" t="s">
        <v>689</v>
      </c>
      <c r="D378" s="261" t="s">
        <v>240</v>
      </c>
      <c r="E378" s="262" t="s">
        <v>690</v>
      </c>
      <c r="F378" s="263" t="s">
        <v>691</v>
      </c>
      <c r="G378" s="264" t="s">
        <v>158</v>
      </c>
      <c r="H378" s="265">
        <v>2</v>
      </c>
      <c r="I378" s="266"/>
      <c r="J378" s="267">
        <f>ROUND(I378*H378,2)</f>
        <v>0</v>
      </c>
      <c r="K378" s="263" t="s">
        <v>131</v>
      </c>
      <c r="L378" s="268"/>
      <c r="M378" s="269" t="s">
        <v>19</v>
      </c>
      <c r="N378" s="270" t="s">
        <v>44</v>
      </c>
      <c r="O378" s="86"/>
      <c r="P378" s="208">
        <f>O378*H378</f>
        <v>0</v>
      </c>
      <c r="Q378" s="208">
        <v>0.0145</v>
      </c>
      <c r="R378" s="208">
        <f>Q378*H378</f>
        <v>0.029</v>
      </c>
      <c r="S378" s="208">
        <v>0</v>
      </c>
      <c r="T378" s="209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0" t="s">
        <v>332</v>
      </c>
      <c r="AT378" s="210" t="s">
        <v>240</v>
      </c>
      <c r="AU378" s="210" t="s">
        <v>133</v>
      </c>
      <c r="AY378" s="19" t="s">
        <v>124</v>
      </c>
      <c r="BE378" s="211">
        <f>IF(N378="základní",J378,0)</f>
        <v>0</v>
      </c>
      <c r="BF378" s="211">
        <f>IF(N378="snížená",J378,0)</f>
        <v>0</v>
      </c>
      <c r="BG378" s="211">
        <f>IF(N378="zákl. přenesená",J378,0)</f>
        <v>0</v>
      </c>
      <c r="BH378" s="211">
        <f>IF(N378="sníž. přenesená",J378,0)</f>
        <v>0</v>
      </c>
      <c r="BI378" s="211">
        <f>IF(N378="nulová",J378,0)</f>
        <v>0</v>
      </c>
      <c r="BJ378" s="19" t="s">
        <v>133</v>
      </c>
      <c r="BK378" s="211">
        <f>ROUND(I378*H378,2)</f>
        <v>0</v>
      </c>
      <c r="BL378" s="19" t="s">
        <v>245</v>
      </c>
      <c r="BM378" s="210" t="s">
        <v>692</v>
      </c>
    </row>
    <row r="379" spans="1:65" s="2" customFormat="1" ht="21.75" customHeight="1">
      <c r="A379" s="40"/>
      <c r="B379" s="41"/>
      <c r="C379" s="261" t="s">
        <v>693</v>
      </c>
      <c r="D379" s="261" t="s">
        <v>240</v>
      </c>
      <c r="E379" s="262" t="s">
        <v>694</v>
      </c>
      <c r="F379" s="263" t="s">
        <v>695</v>
      </c>
      <c r="G379" s="264" t="s">
        <v>158</v>
      </c>
      <c r="H379" s="265">
        <v>4</v>
      </c>
      <c r="I379" s="266"/>
      <c r="J379" s="267">
        <f>ROUND(I379*H379,2)</f>
        <v>0</v>
      </c>
      <c r="K379" s="263" t="s">
        <v>131</v>
      </c>
      <c r="L379" s="268"/>
      <c r="M379" s="269" t="s">
        <v>19</v>
      </c>
      <c r="N379" s="270" t="s">
        <v>44</v>
      </c>
      <c r="O379" s="86"/>
      <c r="P379" s="208">
        <f>O379*H379</f>
        <v>0</v>
      </c>
      <c r="Q379" s="208">
        <v>0.02</v>
      </c>
      <c r="R379" s="208">
        <f>Q379*H379</f>
        <v>0.08</v>
      </c>
      <c r="S379" s="208">
        <v>0</v>
      </c>
      <c r="T379" s="209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0" t="s">
        <v>332</v>
      </c>
      <c r="AT379" s="210" t="s">
        <v>240</v>
      </c>
      <c r="AU379" s="210" t="s">
        <v>133</v>
      </c>
      <c r="AY379" s="19" t="s">
        <v>124</v>
      </c>
      <c r="BE379" s="211">
        <f>IF(N379="základní",J379,0)</f>
        <v>0</v>
      </c>
      <c r="BF379" s="211">
        <f>IF(N379="snížená",J379,0)</f>
        <v>0</v>
      </c>
      <c r="BG379" s="211">
        <f>IF(N379="zákl. přenesená",J379,0)</f>
        <v>0</v>
      </c>
      <c r="BH379" s="211">
        <f>IF(N379="sníž. přenesená",J379,0)</f>
        <v>0</v>
      </c>
      <c r="BI379" s="211">
        <f>IF(N379="nulová",J379,0)</f>
        <v>0</v>
      </c>
      <c r="BJ379" s="19" t="s">
        <v>133</v>
      </c>
      <c r="BK379" s="211">
        <f>ROUND(I379*H379,2)</f>
        <v>0</v>
      </c>
      <c r="BL379" s="19" t="s">
        <v>245</v>
      </c>
      <c r="BM379" s="210" t="s">
        <v>696</v>
      </c>
    </row>
    <row r="380" spans="1:65" s="2" customFormat="1" ht="16.5" customHeight="1">
      <c r="A380" s="40"/>
      <c r="B380" s="41"/>
      <c r="C380" s="199" t="s">
        <v>697</v>
      </c>
      <c r="D380" s="199" t="s">
        <v>127</v>
      </c>
      <c r="E380" s="200" t="s">
        <v>698</v>
      </c>
      <c r="F380" s="201" t="s">
        <v>699</v>
      </c>
      <c r="G380" s="202" t="s">
        <v>158</v>
      </c>
      <c r="H380" s="203">
        <v>4</v>
      </c>
      <c r="I380" s="204"/>
      <c r="J380" s="205">
        <f>ROUND(I380*H380,2)</f>
        <v>0</v>
      </c>
      <c r="K380" s="201" t="s">
        <v>131</v>
      </c>
      <c r="L380" s="46"/>
      <c r="M380" s="206" t="s">
        <v>19</v>
      </c>
      <c r="N380" s="207" t="s">
        <v>44</v>
      </c>
      <c r="O380" s="86"/>
      <c r="P380" s="208">
        <f>O380*H380</f>
        <v>0</v>
      </c>
      <c r="Q380" s="208">
        <v>0</v>
      </c>
      <c r="R380" s="208">
        <f>Q380*H380</f>
        <v>0</v>
      </c>
      <c r="S380" s="208">
        <v>0</v>
      </c>
      <c r="T380" s="209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0" t="s">
        <v>245</v>
      </c>
      <c r="AT380" s="210" t="s">
        <v>127</v>
      </c>
      <c r="AU380" s="210" t="s">
        <v>133</v>
      </c>
      <c r="AY380" s="19" t="s">
        <v>124</v>
      </c>
      <c r="BE380" s="211">
        <f>IF(N380="základní",J380,0)</f>
        <v>0</v>
      </c>
      <c r="BF380" s="211">
        <f>IF(N380="snížená",J380,0)</f>
        <v>0</v>
      </c>
      <c r="BG380" s="211">
        <f>IF(N380="zákl. přenesená",J380,0)</f>
        <v>0</v>
      </c>
      <c r="BH380" s="211">
        <f>IF(N380="sníž. přenesená",J380,0)</f>
        <v>0</v>
      </c>
      <c r="BI380" s="211">
        <f>IF(N380="nulová",J380,0)</f>
        <v>0</v>
      </c>
      <c r="BJ380" s="19" t="s">
        <v>133</v>
      </c>
      <c r="BK380" s="211">
        <f>ROUND(I380*H380,2)</f>
        <v>0</v>
      </c>
      <c r="BL380" s="19" t="s">
        <v>245</v>
      </c>
      <c r="BM380" s="210" t="s">
        <v>700</v>
      </c>
    </row>
    <row r="381" spans="1:47" s="2" customFormat="1" ht="12">
      <c r="A381" s="40"/>
      <c r="B381" s="41"/>
      <c r="C381" s="42"/>
      <c r="D381" s="212" t="s">
        <v>135</v>
      </c>
      <c r="E381" s="42"/>
      <c r="F381" s="213" t="s">
        <v>701</v>
      </c>
      <c r="G381" s="42"/>
      <c r="H381" s="42"/>
      <c r="I381" s="214"/>
      <c r="J381" s="42"/>
      <c r="K381" s="42"/>
      <c r="L381" s="46"/>
      <c r="M381" s="215"/>
      <c r="N381" s="216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135</v>
      </c>
      <c r="AU381" s="19" t="s">
        <v>133</v>
      </c>
    </row>
    <row r="382" spans="1:65" s="2" customFormat="1" ht="16.5" customHeight="1">
      <c r="A382" s="40"/>
      <c r="B382" s="41"/>
      <c r="C382" s="261" t="s">
        <v>702</v>
      </c>
      <c r="D382" s="261" t="s">
        <v>240</v>
      </c>
      <c r="E382" s="262" t="s">
        <v>703</v>
      </c>
      <c r="F382" s="263" t="s">
        <v>704</v>
      </c>
      <c r="G382" s="264" t="s">
        <v>158</v>
      </c>
      <c r="H382" s="265">
        <v>4</v>
      </c>
      <c r="I382" s="266"/>
      <c r="J382" s="267">
        <f>ROUND(I382*H382,2)</f>
        <v>0</v>
      </c>
      <c r="K382" s="263" t="s">
        <v>131</v>
      </c>
      <c r="L382" s="268"/>
      <c r="M382" s="269" t="s">
        <v>19</v>
      </c>
      <c r="N382" s="270" t="s">
        <v>44</v>
      </c>
      <c r="O382" s="86"/>
      <c r="P382" s="208">
        <f>O382*H382</f>
        <v>0</v>
      </c>
      <c r="Q382" s="208">
        <v>0.0022</v>
      </c>
      <c r="R382" s="208">
        <f>Q382*H382</f>
        <v>0.0088</v>
      </c>
      <c r="S382" s="208">
        <v>0</v>
      </c>
      <c r="T382" s="209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0" t="s">
        <v>332</v>
      </c>
      <c r="AT382" s="210" t="s">
        <v>240</v>
      </c>
      <c r="AU382" s="210" t="s">
        <v>133</v>
      </c>
      <c r="AY382" s="19" t="s">
        <v>124</v>
      </c>
      <c r="BE382" s="211">
        <f>IF(N382="základní",J382,0)</f>
        <v>0</v>
      </c>
      <c r="BF382" s="211">
        <f>IF(N382="snížená",J382,0)</f>
        <v>0</v>
      </c>
      <c r="BG382" s="211">
        <f>IF(N382="zákl. přenesená",J382,0)</f>
        <v>0</v>
      </c>
      <c r="BH382" s="211">
        <f>IF(N382="sníž. přenesená",J382,0)</f>
        <v>0</v>
      </c>
      <c r="BI382" s="211">
        <f>IF(N382="nulová",J382,0)</f>
        <v>0</v>
      </c>
      <c r="BJ382" s="19" t="s">
        <v>133</v>
      </c>
      <c r="BK382" s="211">
        <f>ROUND(I382*H382,2)</f>
        <v>0</v>
      </c>
      <c r="BL382" s="19" t="s">
        <v>245</v>
      </c>
      <c r="BM382" s="210" t="s">
        <v>705</v>
      </c>
    </row>
    <row r="383" spans="1:65" s="2" customFormat="1" ht="16.5" customHeight="1">
      <c r="A383" s="40"/>
      <c r="B383" s="41"/>
      <c r="C383" s="199" t="s">
        <v>706</v>
      </c>
      <c r="D383" s="199" t="s">
        <v>127</v>
      </c>
      <c r="E383" s="200" t="s">
        <v>707</v>
      </c>
      <c r="F383" s="201" t="s">
        <v>708</v>
      </c>
      <c r="G383" s="202" t="s">
        <v>158</v>
      </c>
      <c r="H383" s="203">
        <v>2</v>
      </c>
      <c r="I383" s="204"/>
      <c r="J383" s="205">
        <f>ROUND(I383*H383,2)</f>
        <v>0</v>
      </c>
      <c r="K383" s="201" t="s">
        <v>131</v>
      </c>
      <c r="L383" s="46"/>
      <c r="M383" s="206" t="s">
        <v>19</v>
      </c>
      <c r="N383" s="207" t="s">
        <v>44</v>
      </c>
      <c r="O383" s="86"/>
      <c r="P383" s="208">
        <f>O383*H383</f>
        <v>0</v>
      </c>
      <c r="Q383" s="208">
        <v>0</v>
      </c>
      <c r="R383" s="208">
        <f>Q383*H383</f>
        <v>0</v>
      </c>
      <c r="S383" s="208">
        <v>0</v>
      </c>
      <c r="T383" s="209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0" t="s">
        <v>245</v>
      </c>
      <c r="AT383" s="210" t="s">
        <v>127</v>
      </c>
      <c r="AU383" s="210" t="s">
        <v>133</v>
      </c>
      <c r="AY383" s="19" t="s">
        <v>124</v>
      </c>
      <c r="BE383" s="211">
        <f>IF(N383="základní",J383,0)</f>
        <v>0</v>
      </c>
      <c r="BF383" s="211">
        <f>IF(N383="snížená",J383,0)</f>
        <v>0</v>
      </c>
      <c r="BG383" s="211">
        <f>IF(N383="zákl. přenesená",J383,0)</f>
        <v>0</v>
      </c>
      <c r="BH383" s="211">
        <f>IF(N383="sníž. přenesená",J383,0)</f>
        <v>0</v>
      </c>
      <c r="BI383" s="211">
        <f>IF(N383="nulová",J383,0)</f>
        <v>0</v>
      </c>
      <c r="BJ383" s="19" t="s">
        <v>133</v>
      </c>
      <c r="BK383" s="211">
        <f>ROUND(I383*H383,2)</f>
        <v>0</v>
      </c>
      <c r="BL383" s="19" t="s">
        <v>245</v>
      </c>
      <c r="BM383" s="210" t="s">
        <v>709</v>
      </c>
    </row>
    <row r="384" spans="1:47" s="2" customFormat="1" ht="12">
      <c r="A384" s="40"/>
      <c r="B384" s="41"/>
      <c r="C384" s="42"/>
      <c r="D384" s="212" t="s">
        <v>135</v>
      </c>
      <c r="E384" s="42"/>
      <c r="F384" s="213" t="s">
        <v>710</v>
      </c>
      <c r="G384" s="42"/>
      <c r="H384" s="42"/>
      <c r="I384" s="214"/>
      <c r="J384" s="42"/>
      <c r="K384" s="42"/>
      <c r="L384" s="46"/>
      <c r="M384" s="215"/>
      <c r="N384" s="216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135</v>
      </c>
      <c r="AU384" s="19" t="s">
        <v>133</v>
      </c>
    </row>
    <row r="385" spans="1:65" s="2" customFormat="1" ht="16.5" customHeight="1">
      <c r="A385" s="40"/>
      <c r="B385" s="41"/>
      <c r="C385" s="261" t="s">
        <v>711</v>
      </c>
      <c r="D385" s="261" t="s">
        <v>240</v>
      </c>
      <c r="E385" s="262" t="s">
        <v>712</v>
      </c>
      <c r="F385" s="263" t="s">
        <v>713</v>
      </c>
      <c r="G385" s="264" t="s">
        <v>158</v>
      </c>
      <c r="H385" s="265">
        <v>2</v>
      </c>
      <c r="I385" s="266"/>
      <c r="J385" s="267">
        <f>ROUND(I385*H385,2)</f>
        <v>0</v>
      </c>
      <c r="K385" s="263" t="s">
        <v>131</v>
      </c>
      <c r="L385" s="268"/>
      <c r="M385" s="269" t="s">
        <v>19</v>
      </c>
      <c r="N385" s="270" t="s">
        <v>44</v>
      </c>
      <c r="O385" s="86"/>
      <c r="P385" s="208">
        <f>O385*H385</f>
        <v>0</v>
      </c>
      <c r="Q385" s="208">
        <v>0.0022</v>
      </c>
      <c r="R385" s="208">
        <f>Q385*H385</f>
        <v>0.0044</v>
      </c>
      <c r="S385" s="208">
        <v>0</v>
      </c>
      <c r="T385" s="209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0" t="s">
        <v>332</v>
      </c>
      <c r="AT385" s="210" t="s">
        <v>240</v>
      </c>
      <c r="AU385" s="210" t="s">
        <v>133</v>
      </c>
      <c r="AY385" s="19" t="s">
        <v>124</v>
      </c>
      <c r="BE385" s="211">
        <f>IF(N385="základní",J385,0)</f>
        <v>0</v>
      </c>
      <c r="BF385" s="211">
        <f>IF(N385="snížená",J385,0)</f>
        <v>0</v>
      </c>
      <c r="BG385" s="211">
        <f>IF(N385="zákl. přenesená",J385,0)</f>
        <v>0</v>
      </c>
      <c r="BH385" s="211">
        <f>IF(N385="sníž. přenesená",J385,0)</f>
        <v>0</v>
      </c>
      <c r="BI385" s="211">
        <f>IF(N385="nulová",J385,0)</f>
        <v>0</v>
      </c>
      <c r="BJ385" s="19" t="s">
        <v>133</v>
      </c>
      <c r="BK385" s="211">
        <f>ROUND(I385*H385,2)</f>
        <v>0</v>
      </c>
      <c r="BL385" s="19" t="s">
        <v>245</v>
      </c>
      <c r="BM385" s="210" t="s">
        <v>714</v>
      </c>
    </row>
    <row r="386" spans="1:65" s="2" customFormat="1" ht="16.5" customHeight="1">
      <c r="A386" s="40"/>
      <c r="B386" s="41"/>
      <c r="C386" s="199" t="s">
        <v>715</v>
      </c>
      <c r="D386" s="199" t="s">
        <v>127</v>
      </c>
      <c r="E386" s="200" t="s">
        <v>716</v>
      </c>
      <c r="F386" s="201" t="s">
        <v>717</v>
      </c>
      <c r="G386" s="202" t="s">
        <v>158</v>
      </c>
      <c r="H386" s="203">
        <v>1</v>
      </c>
      <c r="I386" s="204"/>
      <c r="J386" s="205">
        <f>ROUND(I386*H386,2)</f>
        <v>0</v>
      </c>
      <c r="K386" s="201" t="s">
        <v>131</v>
      </c>
      <c r="L386" s="46"/>
      <c r="M386" s="206" t="s">
        <v>19</v>
      </c>
      <c r="N386" s="207" t="s">
        <v>44</v>
      </c>
      <c r="O386" s="86"/>
      <c r="P386" s="208">
        <f>O386*H386</f>
        <v>0</v>
      </c>
      <c r="Q386" s="208">
        <v>0</v>
      </c>
      <c r="R386" s="208">
        <f>Q386*H386</f>
        <v>0</v>
      </c>
      <c r="S386" s="208">
        <v>0</v>
      </c>
      <c r="T386" s="209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0" t="s">
        <v>245</v>
      </c>
      <c r="AT386" s="210" t="s">
        <v>127</v>
      </c>
      <c r="AU386" s="210" t="s">
        <v>133</v>
      </c>
      <c r="AY386" s="19" t="s">
        <v>124</v>
      </c>
      <c r="BE386" s="211">
        <f>IF(N386="základní",J386,0)</f>
        <v>0</v>
      </c>
      <c r="BF386" s="211">
        <f>IF(N386="snížená",J386,0)</f>
        <v>0</v>
      </c>
      <c r="BG386" s="211">
        <f>IF(N386="zákl. přenesená",J386,0)</f>
        <v>0</v>
      </c>
      <c r="BH386" s="211">
        <f>IF(N386="sníž. přenesená",J386,0)</f>
        <v>0</v>
      </c>
      <c r="BI386" s="211">
        <f>IF(N386="nulová",J386,0)</f>
        <v>0</v>
      </c>
      <c r="BJ386" s="19" t="s">
        <v>133</v>
      </c>
      <c r="BK386" s="211">
        <f>ROUND(I386*H386,2)</f>
        <v>0</v>
      </c>
      <c r="BL386" s="19" t="s">
        <v>245</v>
      </c>
      <c r="BM386" s="210" t="s">
        <v>718</v>
      </c>
    </row>
    <row r="387" spans="1:47" s="2" customFormat="1" ht="12">
      <c r="A387" s="40"/>
      <c r="B387" s="41"/>
      <c r="C387" s="42"/>
      <c r="D387" s="212" t="s">
        <v>135</v>
      </c>
      <c r="E387" s="42"/>
      <c r="F387" s="213" t="s">
        <v>719</v>
      </c>
      <c r="G387" s="42"/>
      <c r="H387" s="42"/>
      <c r="I387" s="214"/>
      <c r="J387" s="42"/>
      <c r="K387" s="42"/>
      <c r="L387" s="46"/>
      <c r="M387" s="215"/>
      <c r="N387" s="216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135</v>
      </c>
      <c r="AU387" s="19" t="s">
        <v>133</v>
      </c>
    </row>
    <row r="388" spans="1:65" s="2" customFormat="1" ht="16.5" customHeight="1">
      <c r="A388" s="40"/>
      <c r="B388" s="41"/>
      <c r="C388" s="261" t="s">
        <v>720</v>
      </c>
      <c r="D388" s="261" t="s">
        <v>240</v>
      </c>
      <c r="E388" s="262" t="s">
        <v>721</v>
      </c>
      <c r="F388" s="263" t="s">
        <v>722</v>
      </c>
      <c r="G388" s="264" t="s">
        <v>158</v>
      </c>
      <c r="H388" s="265">
        <v>1</v>
      </c>
      <c r="I388" s="266"/>
      <c r="J388" s="267">
        <f>ROUND(I388*H388,2)</f>
        <v>0</v>
      </c>
      <c r="K388" s="263" t="s">
        <v>19</v>
      </c>
      <c r="L388" s="268"/>
      <c r="M388" s="269" t="s">
        <v>19</v>
      </c>
      <c r="N388" s="270" t="s">
        <v>44</v>
      </c>
      <c r="O388" s="86"/>
      <c r="P388" s="208">
        <f>O388*H388</f>
        <v>0</v>
      </c>
      <c r="Q388" s="208">
        <v>0.00015</v>
      </c>
      <c r="R388" s="208">
        <f>Q388*H388</f>
        <v>0.00015</v>
      </c>
      <c r="S388" s="208">
        <v>0</v>
      </c>
      <c r="T388" s="209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0" t="s">
        <v>332</v>
      </c>
      <c r="AT388" s="210" t="s">
        <v>240</v>
      </c>
      <c r="AU388" s="210" t="s">
        <v>133</v>
      </c>
      <c r="AY388" s="19" t="s">
        <v>124</v>
      </c>
      <c r="BE388" s="211">
        <f>IF(N388="základní",J388,0)</f>
        <v>0</v>
      </c>
      <c r="BF388" s="211">
        <f>IF(N388="snížená",J388,0)</f>
        <v>0</v>
      </c>
      <c r="BG388" s="211">
        <f>IF(N388="zákl. přenesená",J388,0)</f>
        <v>0</v>
      </c>
      <c r="BH388" s="211">
        <f>IF(N388="sníž. přenesená",J388,0)</f>
        <v>0</v>
      </c>
      <c r="BI388" s="211">
        <f>IF(N388="nulová",J388,0)</f>
        <v>0</v>
      </c>
      <c r="BJ388" s="19" t="s">
        <v>133</v>
      </c>
      <c r="BK388" s="211">
        <f>ROUND(I388*H388,2)</f>
        <v>0</v>
      </c>
      <c r="BL388" s="19" t="s">
        <v>245</v>
      </c>
      <c r="BM388" s="210" t="s">
        <v>723</v>
      </c>
    </row>
    <row r="389" spans="1:65" s="2" customFormat="1" ht="16.5" customHeight="1">
      <c r="A389" s="40"/>
      <c r="B389" s="41"/>
      <c r="C389" s="199" t="s">
        <v>724</v>
      </c>
      <c r="D389" s="199" t="s">
        <v>127</v>
      </c>
      <c r="E389" s="200" t="s">
        <v>725</v>
      </c>
      <c r="F389" s="201" t="s">
        <v>726</v>
      </c>
      <c r="G389" s="202" t="s">
        <v>158</v>
      </c>
      <c r="H389" s="203">
        <v>1</v>
      </c>
      <c r="I389" s="204"/>
      <c r="J389" s="205">
        <f>ROUND(I389*H389,2)</f>
        <v>0</v>
      </c>
      <c r="K389" s="201" t="s">
        <v>131</v>
      </c>
      <c r="L389" s="46"/>
      <c r="M389" s="206" t="s">
        <v>19</v>
      </c>
      <c r="N389" s="207" t="s">
        <v>44</v>
      </c>
      <c r="O389" s="86"/>
      <c r="P389" s="208">
        <f>O389*H389</f>
        <v>0</v>
      </c>
      <c r="Q389" s="208">
        <v>0</v>
      </c>
      <c r="R389" s="208">
        <f>Q389*H389</f>
        <v>0</v>
      </c>
      <c r="S389" s="208">
        <v>0</v>
      </c>
      <c r="T389" s="209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0" t="s">
        <v>245</v>
      </c>
      <c r="AT389" s="210" t="s">
        <v>127</v>
      </c>
      <c r="AU389" s="210" t="s">
        <v>133</v>
      </c>
      <c r="AY389" s="19" t="s">
        <v>124</v>
      </c>
      <c r="BE389" s="211">
        <f>IF(N389="základní",J389,0)</f>
        <v>0</v>
      </c>
      <c r="BF389" s="211">
        <f>IF(N389="snížená",J389,0)</f>
        <v>0</v>
      </c>
      <c r="BG389" s="211">
        <f>IF(N389="zákl. přenesená",J389,0)</f>
        <v>0</v>
      </c>
      <c r="BH389" s="211">
        <f>IF(N389="sníž. přenesená",J389,0)</f>
        <v>0</v>
      </c>
      <c r="BI389" s="211">
        <f>IF(N389="nulová",J389,0)</f>
        <v>0</v>
      </c>
      <c r="BJ389" s="19" t="s">
        <v>133</v>
      </c>
      <c r="BK389" s="211">
        <f>ROUND(I389*H389,2)</f>
        <v>0</v>
      </c>
      <c r="BL389" s="19" t="s">
        <v>245</v>
      </c>
      <c r="BM389" s="210" t="s">
        <v>727</v>
      </c>
    </row>
    <row r="390" spans="1:47" s="2" customFormat="1" ht="12">
      <c r="A390" s="40"/>
      <c r="B390" s="41"/>
      <c r="C390" s="42"/>
      <c r="D390" s="212" t="s">
        <v>135</v>
      </c>
      <c r="E390" s="42"/>
      <c r="F390" s="213" t="s">
        <v>728</v>
      </c>
      <c r="G390" s="42"/>
      <c r="H390" s="42"/>
      <c r="I390" s="214"/>
      <c r="J390" s="42"/>
      <c r="K390" s="42"/>
      <c r="L390" s="46"/>
      <c r="M390" s="215"/>
      <c r="N390" s="216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135</v>
      </c>
      <c r="AU390" s="19" t="s">
        <v>133</v>
      </c>
    </row>
    <row r="391" spans="1:65" s="2" customFormat="1" ht="16.5" customHeight="1">
      <c r="A391" s="40"/>
      <c r="B391" s="41"/>
      <c r="C391" s="261" t="s">
        <v>729</v>
      </c>
      <c r="D391" s="261" t="s">
        <v>240</v>
      </c>
      <c r="E391" s="262" t="s">
        <v>730</v>
      </c>
      <c r="F391" s="263" t="s">
        <v>731</v>
      </c>
      <c r="G391" s="264" t="s">
        <v>158</v>
      </c>
      <c r="H391" s="265">
        <v>1</v>
      </c>
      <c r="I391" s="266"/>
      <c r="J391" s="267">
        <f>ROUND(I391*H391,2)</f>
        <v>0</v>
      </c>
      <c r="K391" s="263" t="s">
        <v>19</v>
      </c>
      <c r="L391" s="268"/>
      <c r="M391" s="269" t="s">
        <v>19</v>
      </c>
      <c r="N391" s="270" t="s">
        <v>44</v>
      </c>
      <c r="O391" s="86"/>
      <c r="P391" s="208">
        <f>O391*H391</f>
        <v>0</v>
      </c>
      <c r="Q391" s="208">
        <v>0.0022</v>
      </c>
      <c r="R391" s="208">
        <f>Q391*H391</f>
        <v>0.0022</v>
      </c>
      <c r="S391" s="208">
        <v>0</v>
      </c>
      <c r="T391" s="209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0" t="s">
        <v>332</v>
      </c>
      <c r="AT391" s="210" t="s">
        <v>240</v>
      </c>
      <c r="AU391" s="210" t="s">
        <v>133</v>
      </c>
      <c r="AY391" s="19" t="s">
        <v>124</v>
      </c>
      <c r="BE391" s="211">
        <f>IF(N391="základní",J391,0)</f>
        <v>0</v>
      </c>
      <c r="BF391" s="211">
        <f>IF(N391="snížená",J391,0)</f>
        <v>0</v>
      </c>
      <c r="BG391" s="211">
        <f>IF(N391="zákl. přenesená",J391,0)</f>
        <v>0</v>
      </c>
      <c r="BH391" s="211">
        <f>IF(N391="sníž. přenesená",J391,0)</f>
        <v>0</v>
      </c>
      <c r="BI391" s="211">
        <f>IF(N391="nulová",J391,0)</f>
        <v>0</v>
      </c>
      <c r="BJ391" s="19" t="s">
        <v>133</v>
      </c>
      <c r="BK391" s="211">
        <f>ROUND(I391*H391,2)</f>
        <v>0</v>
      </c>
      <c r="BL391" s="19" t="s">
        <v>245</v>
      </c>
      <c r="BM391" s="210" t="s">
        <v>732</v>
      </c>
    </row>
    <row r="392" spans="1:65" s="2" customFormat="1" ht="16.5" customHeight="1">
      <c r="A392" s="40"/>
      <c r="B392" s="41"/>
      <c r="C392" s="199" t="s">
        <v>733</v>
      </c>
      <c r="D392" s="199" t="s">
        <v>127</v>
      </c>
      <c r="E392" s="200" t="s">
        <v>734</v>
      </c>
      <c r="F392" s="201" t="s">
        <v>735</v>
      </c>
      <c r="G392" s="202" t="s">
        <v>158</v>
      </c>
      <c r="H392" s="203">
        <v>1</v>
      </c>
      <c r="I392" s="204"/>
      <c r="J392" s="205">
        <f>ROUND(I392*H392,2)</f>
        <v>0</v>
      </c>
      <c r="K392" s="201" t="s">
        <v>131</v>
      </c>
      <c r="L392" s="46"/>
      <c r="M392" s="206" t="s">
        <v>19</v>
      </c>
      <c r="N392" s="207" t="s">
        <v>44</v>
      </c>
      <c r="O392" s="86"/>
      <c r="P392" s="208">
        <f>O392*H392</f>
        <v>0</v>
      </c>
      <c r="Q392" s="208">
        <v>0</v>
      </c>
      <c r="R392" s="208">
        <f>Q392*H392</f>
        <v>0</v>
      </c>
      <c r="S392" s="208">
        <v>0</v>
      </c>
      <c r="T392" s="209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0" t="s">
        <v>245</v>
      </c>
      <c r="AT392" s="210" t="s">
        <v>127</v>
      </c>
      <c r="AU392" s="210" t="s">
        <v>133</v>
      </c>
      <c r="AY392" s="19" t="s">
        <v>124</v>
      </c>
      <c r="BE392" s="211">
        <f>IF(N392="základní",J392,0)</f>
        <v>0</v>
      </c>
      <c r="BF392" s="211">
        <f>IF(N392="snížená",J392,0)</f>
        <v>0</v>
      </c>
      <c r="BG392" s="211">
        <f>IF(N392="zákl. přenesená",J392,0)</f>
        <v>0</v>
      </c>
      <c r="BH392" s="211">
        <f>IF(N392="sníž. přenesená",J392,0)</f>
        <v>0</v>
      </c>
      <c r="BI392" s="211">
        <f>IF(N392="nulová",J392,0)</f>
        <v>0</v>
      </c>
      <c r="BJ392" s="19" t="s">
        <v>133</v>
      </c>
      <c r="BK392" s="211">
        <f>ROUND(I392*H392,2)</f>
        <v>0</v>
      </c>
      <c r="BL392" s="19" t="s">
        <v>245</v>
      </c>
      <c r="BM392" s="210" t="s">
        <v>736</v>
      </c>
    </row>
    <row r="393" spans="1:47" s="2" customFormat="1" ht="12">
      <c r="A393" s="40"/>
      <c r="B393" s="41"/>
      <c r="C393" s="42"/>
      <c r="D393" s="212" t="s">
        <v>135</v>
      </c>
      <c r="E393" s="42"/>
      <c r="F393" s="213" t="s">
        <v>737</v>
      </c>
      <c r="G393" s="42"/>
      <c r="H393" s="42"/>
      <c r="I393" s="214"/>
      <c r="J393" s="42"/>
      <c r="K393" s="42"/>
      <c r="L393" s="46"/>
      <c r="M393" s="215"/>
      <c r="N393" s="216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135</v>
      </c>
      <c r="AU393" s="19" t="s">
        <v>133</v>
      </c>
    </row>
    <row r="394" spans="1:65" s="2" customFormat="1" ht="16.5" customHeight="1">
      <c r="A394" s="40"/>
      <c r="B394" s="41"/>
      <c r="C394" s="261" t="s">
        <v>738</v>
      </c>
      <c r="D394" s="261" t="s">
        <v>240</v>
      </c>
      <c r="E394" s="262" t="s">
        <v>739</v>
      </c>
      <c r="F394" s="263" t="s">
        <v>740</v>
      </c>
      <c r="G394" s="264" t="s">
        <v>158</v>
      </c>
      <c r="H394" s="265">
        <v>1</v>
      </c>
      <c r="I394" s="266"/>
      <c r="J394" s="267">
        <f>ROUND(I394*H394,2)</f>
        <v>0</v>
      </c>
      <c r="K394" s="263" t="s">
        <v>131</v>
      </c>
      <c r="L394" s="268"/>
      <c r="M394" s="269" t="s">
        <v>19</v>
      </c>
      <c r="N394" s="270" t="s">
        <v>44</v>
      </c>
      <c r="O394" s="86"/>
      <c r="P394" s="208">
        <f>O394*H394</f>
        <v>0</v>
      </c>
      <c r="Q394" s="208">
        <v>0.0001</v>
      </c>
      <c r="R394" s="208">
        <f>Q394*H394</f>
        <v>0.0001</v>
      </c>
      <c r="S394" s="208">
        <v>0</v>
      </c>
      <c r="T394" s="209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0" t="s">
        <v>332</v>
      </c>
      <c r="AT394" s="210" t="s">
        <v>240</v>
      </c>
      <c r="AU394" s="210" t="s">
        <v>133</v>
      </c>
      <c r="AY394" s="19" t="s">
        <v>124</v>
      </c>
      <c r="BE394" s="211">
        <f>IF(N394="základní",J394,0)</f>
        <v>0</v>
      </c>
      <c r="BF394" s="211">
        <f>IF(N394="snížená",J394,0)</f>
        <v>0</v>
      </c>
      <c r="BG394" s="211">
        <f>IF(N394="zákl. přenesená",J394,0)</f>
        <v>0</v>
      </c>
      <c r="BH394" s="211">
        <f>IF(N394="sníž. přenesená",J394,0)</f>
        <v>0</v>
      </c>
      <c r="BI394" s="211">
        <f>IF(N394="nulová",J394,0)</f>
        <v>0</v>
      </c>
      <c r="BJ394" s="19" t="s">
        <v>133</v>
      </c>
      <c r="BK394" s="211">
        <f>ROUND(I394*H394,2)</f>
        <v>0</v>
      </c>
      <c r="BL394" s="19" t="s">
        <v>245</v>
      </c>
      <c r="BM394" s="210" t="s">
        <v>741</v>
      </c>
    </row>
    <row r="395" spans="1:65" s="2" customFormat="1" ht="16.5" customHeight="1">
      <c r="A395" s="40"/>
      <c r="B395" s="41"/>
      <c r="C395" s="199" t="s">
        <v>742</v>
      </c>
      <c r="D395" s="199" t="s">
        <v>127</v>
      </c>
      <c r="E395" s="200" t="s">
        <v>743</v>
      </c>
      <c r="F395" s="201" t="s">
        <v>744</v>
      </c>
      <c r="G395" s="202" t="s">
        <v>158</v>
      </c>
      <c r="H395" s="203">
        <v>1</v>
      </c>
      <c r="I395" s="204"/>
      <c r="J395" s="205">
        <f>ROUND(I395*H395,2)</f>
        <v>0</v>
      </c>
      <c r="K395" s="201" t="s">
        <v>131</v>
      </c>
      <c r="L395" s="46"/>
      <c r="M395" s="206" t="s">
        <v>19</v>
      </c>
      <c r="N395" s="207" t="s">
        <v>44</v>
      </c>
      <c r="O395" s="86"/>
      <c r="P395" s="208">
        <f>O395*H395</f>
        <v>0</v>
      </c>
      <c r="Q395" s="208">
        <v>0</v>
      </c>
      <c r="R395" s="208">
        <f>Q395*H395</f>
        <v>0</v>
      </c>
      <c r="S395" s="208">
        <v>0</v>
      </c>
      <c r="T395" s="209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0" t="s">
        <v>245</v>
      </c>
      <c r="AT395" s="210" t="s">
        <v>127</v>
      </c>
      <c r="AU395" s="210" t="s">
        <v>133</v>
      </c>
      <c r="AY395" s="19" t="s">
        <v>124</v>
      </c>
      <c r="BE395" s="211">
        <f>IF(N395="základní",J395,0)</f>
        <v>0</v>
      </c>
      <c r="BF395" s="211">
        <f>IF(N395="snížená",J395,0)</f>
        <v>0</v>
      </c>
      <c r="BG395" s="211">
        <f>IF(N395="zákl. přenesená",J395,0)</f>
        <v>0</v>
      </c>
      <c r="BH395" s="211">
        <f>IF(N395="sníž. přenesená",J395,0)</f>
        <v>0</v>
      </c>
      <c r="BI395" s="211">
        <f>IF(N395="nulová",J395,0)</f>
        <v>0</v>
      </c>
      <c r="BJ395" s="19" t="s">
        <v>133</v>
      </c>
      <c r="BK395" s="211">
        <f>ROUND(I395*H395,2)</f>
        <v>0</v>
      </c>
      <c r="BL395" s="19" t="s">
        <v>245</v>
      </c>
      <c r="BM395" s="210" t="s">
        <v>745</v>
      </c>
    </row>
    <row r="396" spans="1:47" s="2" customFormat="1" ht="12">
      <c r="A396" s="40"/>
      <c r="B396" s="41"/>
      <c r="C396" s="42"/>
      <c r="D396" s="212" t="s">
        <v>135</v>
      </c>
      <c r="E396" s="42"/>
      <c r="F396" s="213" t="s">
        <v>746</v>
      </c>
      <c r="G396" s="42"/>
      <c r="H396" s="42"/>
      <c r="I396" s="214"/>
      <c r="J396" s="42"/>
      <c r="K396" s="42"/>
      <c r="L396" s="46"/>
      <c r="M396" s="215"/>
      <c r="N396" s="216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135</v>
      </c>
      <c r="AU396" s="19" t="s">
        <v>133</v>
      </c>
    </row>
    <row r="397" spans="1:65" s="2" customFormat="1" ht="16.5" customHeight="1">
      <c r="A397" s="40"/>
      <c r="B397" s="41"/>
      <c r="C397" s="261" t="s">
        <v>747</v>
      </c>
      <c r="D397" s="261" t="s">
        <v>240</v>
      </c>
      <c r="E397" s="262" t="s">
        <v>748</v>
      </c>
      <c r="F397" s="263" t="s">
        <v>749</v>
      </c>
      <c r="G397" s="264" t="s">
        <v>158</v>
      </c>
      <c r="H397" s="265">
        <v>1</v>
      </c>
      <c r="I397" s="266"/>
      <c r="J397" s="267">
        <f>ROUND(I397*H397,2)</f>
        <v>0</v>
      </c>
      <c r="K397" s="263" t="s">
        <v>131</v>
      </c>
      <c r="L397" s="268"/>
      <c r="M397" s="269" t="s">
        <v>19</v>
      </c>
      <c r="N397" s="270" t="s">
        <v>44</v>
      </c>
      <c r="O397" s="86"/>
      <c r="P397" s="208">
        <f>O397*H397</f>
        <v>0</v>
      </c>
      <c r="Q397" s="208">
        <v>0.00086</v>
      </c>
      <c r="R397" s="208">
        <f>Q397*H397</f>
        <v>0.00086</v>
      </c>
      <c r="S397" s="208">
        <v>0</v>
      </c>
      <c r="T397" s="209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0" t="s">
        <v>332</v>
      </c>
      <c r="AT397" s="210" t="s">
        <v>240</v>
      </c>
      <c r="AU397" s="210" t="s">
        <v>133</v>
      </c>
      <c r="AY397" s="19" t="s">
        <v>124</v>
      </c>
      <c r="BE397" s="211">
        <f>IF(N397="základní",J397,0)</f>
        <v>0</v>
      </c>
      <c r="BF397" s="211">
        <f>IF(N397="snížená",J397,0)</f>
        <v>0</v>
      </c>
      <c r="BG397" s="211">
        <f>IF(N397="zákl. přenesená",J397,0)</f>
        <v>0</v>
      </c>
      <c r="BH397" s="211">
        <f>IF(N397="sníž. přenesená",J397,0)</f>
        <v>0</v>
      </c>
      <c r="BI397" s="211">
        <f>IF(N397="nulová",J397,0)</f>
        <v>0</v>
      </c>
      <c r="BJ397" s="19" t="s">
        <v>133</v>
      </c>
      <c r="BK397" s="211">
        <f>ROUND(I397*H397,2)</f>
        <v>0</v>
      </c>
      <c r="BL397" s="19" t="s">
        <v>245</v>
      </c>
      <c r="BM397" s="210" t="s">
        <v>750</v>
      </c>
    </row>
    <row r="398" spans="1:65" s="2" customFormat="1" ht="21.75" customHeight="1">
      <c r="A398" s="40"/>
      <c r="B398" s="41"/>
      <c r="C398" s="199" t="s">
        <v>751</v>
      </c>
      <c r="D398" s="199" t="s">
        <v>127</v>
      </c>
      <c r="E398" s="200" t="s">
        <v>752</v>
      </c>
      <c r="F398" s="201" t="s">
        <v>753</v>
      </c>
      <c r="G398" s="202" t="s">
        <v>266</v>
      </c>
      <c r="H398" s="203">
        <v>1</v>
      </c>
      <c r="I398" s="204"/>
      <c r="J398" s="205">
        <f>ROUND(I398*H398,2)</f>
        <v>0</v>
      </c>
      <c r="K398" s="201" t="s">
        <v>19</v>
      </c>
      <c r="L398" s="46"/>
      <c r="M398" s="206" t="s">
        <v>19</v>
      </c>
      <c r="N398" s="207" t="s">
        <v>44</v>
      </c>
      <c r="O398" s="86"/>
      <c r="P398" s="208">
        <f>O398*H398</f>
        <v>0</v>
      </c>
      <c r="Q398" s="208">
        <v>0</v>
      </c>
      <c r="R398" s="208">
        <f>Q398*H398</f>
        <v>0</v>
      </c>
      <c r="S398" s="208">
        <v>0</v>
      </c>
      <c r="T398" s="209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0" t="s">
        <v>245</v>
      </c>
      <c r="AT398" s="210" t="s">
        <v>127</v>
      </c>
      <c r="AU398" s="210" t="s">
        <v>133</v>
      </c>
      <c r="AY398" s="19" t="s">
        <v>124</v>
      </c>
      <c r="BE398" s="211">
        <f>IF(N398="základní",J398,0)</f>
        <v>0</v>
      </c>
      <c r="BF398" s="211">
        <f>IF(N398="snížená",J398,0)</f>
        <v>0</v>
      </c>
      <c r="BG398" s="211">
        <f>IF(N398="zákl. přenesená",J398,0)</f>
        <v>0</v>
      </c>
      <c r="BH398" s="211">
        <f>IF(N398="sníž. přenesená",J398,0)</f>
        <v>0</v>
      </c>
      <c r="BI398" s="211">
        <f>IF(N398="nulová",J398,0)</f>
        <v>0</v>
      </c>
      <c r="BJ398" s="19" t="s">
        <v>133</v>
      </c>
      <c r="BK398" s="211">
        <f>ROUND(I398*H398,2)</f>
        <v>0</v>
      </c>
      <c r="BL398" s="19" t="s">
        <v>245</v>
      </c>
      <c r="BM398" s="210" t="s">
        <v>754</v>
      </c>
    </row>
    <row r="399" spans="1:65" s="2" customFormat="1" ht="16.5" customHeight="1">
      <c r="A399" s="40"/>
      <c r="B399" s="41"/>
      <c r="C399" s="199" t="s">
        <v>755</v>
      </c>
      <c r="D399" s="199" t="s">
        <v>127</v>
      </c>
      <c r="E399" s="200" t="s">
        <v>756</v>
      </c>
      <c r="F399" s="201" t="s">
        <v>757</v>
      </c>
      <c r="G399" s="202" t="s">
        <v>266</v>
      </c>
      <c r="H399" s="203">
        <v>1</v>
      </c>
      <c r="I399" s="204"/>
      <c r="J399" s="205">
        <f>ROUND(I399*H399,2)</f>
        <v>0</v>
      </c>
      <c r="K399" s="201" t="s">
        <v>19</v>
      </c>
      <c r="L399" s="46"/>
      <c r="M399" s="206" t="s">
        <v>19</v>
      </c>
      <c r="N399" s="207" t="s">
        <v>44</v>
      </c>
      <c r="O399" s="86"/>
      <c r="P399" s="208">
        <f>O399*H399</f>
        <v>0</v>
      </c>
      <c r="Q399" s="208">
        <v>0</v>
      </c>
      <c r="R399" s="208">
        <f>Q399*H399</f>
        <v>0</v>
      </c>
      <c r="S399" s="208">
        <v>0</v>
      </c>
      <c r="T399" s="209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10" t="s">
        <v>245</v>
      </c>
      <c r="AT399" s="210" t="s">
        <v>127</v>
      </c>
      <c r="AU399" s="210" t="s">
        <v>133</v>
      </c>
      <c r="AY399" s="19" t="s">
        <v>124</v>
      </c>
      <c r="BE399" s="211">
        <f>IF(N399="základní",J399,0)</f>
        <v>0</v>
      </c>
      <c r="BF399" s="211">
        <f>IF(N399="snížená",J399,0)</f>
        <v>0</v>
      </c>
      <c r="BG399" s="211">
        <f>IF(N399="zákl. přenesená",J399,0)</f>
        <v>0</v>
      </c>
      <c r="BH399" s="211">
        <f>IF(N399="sníž. přenesená",J399,0)</f>
        <v>0</v>
      </c>
      <c r="BI399" s="211">
        <f>IF(N399="nulová",J399,0)</f>
        <v>0</v>
      </c>
      <c r="BJ399" s="19" t="s">
        <v>133</v>
      </c>
      <c r="BK399" s="211">
        <f>ROUND(I399*H399,2)</f>
        <v>0</v>
      </c>
      <c r="BL399" s="19" t="s">
        <v>245</v>
      </c>
      <c r="BM399" s="210" t="s">
        <v>758</v>
      </c>
    </row>
    <row r="400" spans="1:65" s="2" customFormat="1" ht="24.15" customHeight="1">
      <c r="A400" s="40"/>
      <c r="B400" s="41"/>
      <c r="C400" s="199" t="s">
        <v>759</v>
      </c>
      <c r="D400" s="199" t="s">
        <v>127</v>
      </c>
      <c r="E400" s="200" t="s">
        <v>760</v>
      </c>
      <c r="F400" s="201" t="s">
        <v>761</v>
      </c>
      <c r="G400" s="202" t="s">
        <v>443</v>
      </c>
      <c r="H400" s="271"/>
      <c r="I400" s="204"/>
      <c r="J400" s="205">
        <f>ROUND(I400*H400,2)</f>
        <v>0</v>
      </c>
      <c r="K400" s="201" t="s">
        <v>131</v>
      </c>
      <c r="L400" s="46"/>
      <c r="M400" s="206" t="s">
        <v>19</v>
      </c>
      <c r="N400" s="207" t="s">
        <v>44</v>
      </c>
      <c r="O400" s="86"/>
      <c r="P400" s="208">
        <f>O400*H400</f>
        <v>0</v>
      </c>
      <c r="Q400" s="208">
        <v>0</v>
      </c>
      <c r="R400" s="208">
        <f>Q400*H400</f>
        <v>0</v>
      </c>
      <c r="S400" s="208">
        <v>0</v>
      </c>
      <c r="T400" s="209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0" t="s">
        <v>245</v>
      </c>
      <c r="AT400" s="210" t="s">
        <v>127</v>
      </c>
      <c r="AU400" s="210" t="s">
        <v>133</v>
      </c>
      <c r="AY400" s="19" t="s">
        <v>124</v>
      </c>
      <c r="BE400" s="211">
        <f>IF(N400="základní",J400,0)</f>
        <v>0</v>
      </c>
      <c r="BF400" s="211">
        <f>IF(N400="snížená",J400,0)</f>
        <v>0</v>
      </c>
      <c r="BG400" s="211">
        <f>IF(N400="zákl. přenesená",J400,0)</f>
        <v>0</v>
      </c>
      <c r="BH400" s="211">
        <f>IF(N400="sníž. přenesená",J400,0)</f>
        <v>0</v>
      </c>
      <c r="BI400" s="211">
        <f>IF(N400="nulová",J400,0)</f>
        <v>0</v>
      </c>
      <c r="BJ400" s="19" t="s">
        <v>133</v>
      </c>
      <c r="BK400" s="211">
        <f>ROUND(I400*H400,2)</f>
        <v>0</v>
      </c>
      <c r="BL400" s="19" t="s">
        <v>245</v>
      </c>
      <c r="BM400" s="210" t="s">
        <v>762</v>
      </c>
    </row>
    <row r="401" spans="1:47" s="2" customFormat="1" ht="12">
      <c r="A401" s="40"/>
      <c r="B401" s="41"/>
      <c r="C401" s="42"/>
      <c r="D401" s="212" t="s">
        <v>135</v>
      </c>
      <c r="E401" s="42"/>
      <c r="F401" s="213" t="s">
        <v>763</v>
      </c>
      <c r="G401" s="42"/>
      <c r="H401" s="42"/>
      <c r="I401" s="214"/>
      <c r="J401" s="42"/>
      <c r="K401" s="42"/>
      <c r="L401" s="46"/>
      <c r="M401" s="215"/>
      <c r="N401" s="216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135</v>
      </c>
      <c r="AU401" s="19" t="s">
        <v>133</v>
      </c>
    </row>
    <row r="402" spans="1:63" s="12" customFormat="1" ht="22.8" customHeight="1">
      <c r="A402" s="12"/>
      <c r="B402" s="183"/>
      <c r="C402" s="184"/>
      <c r="D402" s="185" t="s">
        <v>71</v>
      </c>
      <c r="E402" s="197" t="s">
        <v>764</v>
      </c>
      <c r="F402" s="197" t="s">
        <v>765</v>
      </c>
      <c r="G402" s="184"/>
      <c r="H402" s="184"/>
      <c r="I402" s="187"/>
      <c r="J402" s="198">
        <f>BK402</f>
        <v>0</v>
      </c>
      <c r="K402" s="184"/>
      <c r="L402" s="189"/>
      <c r="M402" s="190"/>
      <c r="N402" s="191"/>
      <c r="O402" s="191"/>
      <c r="P402" s="192">
        <f>SUM(P403:P411)</f>
        <v>0</v>
      </c>
      <c r="Q402" s="191"/>
      <c r="R402" s="192">
        <f>SUM(R403:R411)</f>
        <v>0.0105922</v>
      </c>
      <c r="S402" s="191"/>
      <c r="T402" s="193">
        <f>SUM(T403:T411)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194" t="s">
        <v>133</v>
      </c>
      <c r="AT402" s="195" t="s">
        <v>71</v>
      </c>
      <c r="AU402" s="195" t="s">
        <v>77</v>
      </c>
      <c r="AY402" s="194" t="s">
        <v>124</v>
      </c>
      <c r="BK402" s="196">
        <f>SUM(BK403:BK411)</f>
        <v>0</v>
      </c>
    </row>
    <row r="403" spans="1:65" s="2" customFormat="1" ht="16.5" customHeight="1">
      <c r="A403" s="40"/>
      <c r="B403" s="41"/>
      <c r="C403" s="199" t="s">
        <v>766</v>
      </c>
      <c r="D403" s="199" t="s">
        <v>127</v>
      </c>
      <c r="E403" s="200" t="s">
        <v>767</v>
      </c>
      <c r="F403" s="201" t="s">
        <v>768</v>
      </c>
      <c r="G403" s="202" t="s">
        <v>769</v>
      </c>
      <c r="H403" s="203">
        <v>8.46</v>
      </c>
      <c r="I403" s="204"/>
      <c r="J403" s="205">
        <f>ROUND(I403*H403,2)</f>
        <v>0</v>
      </c>
      <c r="K403" s="201" t="s">
        <v>131</v>
      </c>
      <c r="L403" s="46"/>
      <c r="M403" s="206" t="s">
        <v>19</v>
      </c>
      <c r="N403" s="207" t="s">
        <v>44</v>
      </c>
      <c r="O403" s="86"/>
      <c r="P403" s="208">
        <f>O403*H403</f>
        <v>0</v>
      </c>
      <c r="Q403" s="208">
        <v>7E-05</v>
      </c>
      <c r="R403" s="208">
        <f>Q403*H403</f>
        <v>0.0005922</v>
      </c>
      <c r="S403" s="208">
        <v>0</v>
      </c>
      <c r="T403" s="209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0" t="s">
        <v>245</v>
      </c>
      <c r="AT403" s="210" t="s">
        <v>127</v>
      </c>
      <c r="AU403" s="210" t="s">
        <v>133</v>
      </c>
      <c r="AY403" s="19" t="s">
        <v>124</v>
      </c>
      <c r="BE403" s="211">
        <f>IF(N403="základní",J403,0)</f>
        <v>0</v>
      </c>
      <c r="BF403" s="211">
        <f>IF(N403="snížená",J403,0)</f>
        <v>0</v>
      </c>
      <c r="BG403" s="211">
        <f>IF(N403="zákl. přenesená",J403,0)</f>
        <v>0</v>
      </c>
      <c r="BH403" s="211">
        <f>IF(N403="sníž. přenesená",J403,0)</f>
        <v>0</v>
      </c>
      <c r="BI403" s="211">
        <f>IF(N403="nulová",J403,0)</f>
        <v>0</v>
      </c>
      <c r="BJ403" s="19" t="s">
        <v>133</v>
      </c>
      <c r="BK403" s="211">
        <f>ROUND(I403*H403,2)</f>
        <v>0</v>
      </c>
      <c r="BL403" s="19" t="s">
        <v>245</v>
      </c>
      <c r="BM403" s="210" t="s">
        <v>770</v>
      </c>
    </row>
    <row r="404" spans="1:47" s="2" customFormat="1" ht="12">
      <c r="A404" s="40"/>
      <c r="B404" s="41"/>
      <c r="C404" s="42"/>
      <c r="D404" s="212" t="s">
        <v>135</v>
      </c>
      <c r="E404" s="42"/>
      <c r="F404" s="213" t="s">
        <v>771</v>
      </c>
      <c r="G404" s="42"/>
      <c r="H404" s="42"/>
      <c r="I404" s="214"/>
      <c r="J404" s="42"/>
      <c r="K404" s="42"/>
      <c r="L404" s="46"/>
      <c r="M404" s="215"/>
      <c r="N404" s="216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135</v>
      </c>
      <c r="AU404" s="19" t="s">
        <v>133</v>
      </c>
    </row>
    <row r="405" spans="1:51" s="13" customFormat="1" ht="12">
      <c r="A405" s="13"/>
      <c r="B405" s="217"/>
      <c r="C405" s="218"/>
      <c r="D405" s="219" t="s">
        <v>137</v>
      </c>
      <c r="E405" s="220" t="s">
        <v>19</v>
      </c>
      <c r="F405" s="221" t="s">
        <v>772</v>
      </c>
      <c r="G405" s="218"/>
      <c r="H405" s="220" t="s">
        <v>19</v>
      </c>
      <c r="I405" s="222"/>
      <c r="J405" s="218"/>
      <c r="K405" s="218"/>
      <c r="L405" s="223"/>
      <c r="M405" s="224"/>
      <c r="N405" s="225"/>
      <c r="O405" s="225"/>
      <c r="P405" s="225"/>
      <c r="Q405" s="225"/>
      <c r="R405" s="225"/>
      <c r="S405" s="225"/>
      <c r="T405" s="226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27" t="s">
        <v>137</v>
      </c>
      <c r="AU405" s="227" t="s">
        <v>133</v>
      </c>
      <c r="AV405" s="13" t="s">
        <v>77</v>
      </c>
      <c r="AW405" s="13" t="s">
        <v>33</v>
      </c>
      <c r="AX405" s="13" t="s">
        <v>72</v>
      </c>
      <c r="AY405" s="227" t="s">
        <v>124</v>
      </c>
    </row>
    <row r="406" spans="1:51" s="14" customFormat="1" ht="12">
      <c r="A406" s="14"/>
      <c r="B406" s="228"/>
      <c r="C406" s="229"/>
      <c r="D406" s="219" t="s">
        <v>137</v>
      </c>
      <c r="E406" s="230" t="s">
        <v>19</v>
      </c>
      <c r="F406" s="231" t="s">
        <v>773</v>
      </c>
      <c r="G406" s="229"/>
      <c r="H406" s="232">
        <v>8.46</v>
      </c>
      <c r="I406" s="233"/>
      <c r="J406" s="229"/>
      <c r="K406" s="229"/>
      <c r="L406" s="234"/>
      <c r="M406" s="235"/>
      <c r="N406" s="236"/>
      <c r="O406" s="236"/>
      <c r="P406" s="236"/>
      <c r="Q406" s="236"/>
      <c r="R406" s="236"/>
      <c r="S406" s="236"/>
      <c r="T406" s="237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38" t="s">
        <v>137</v>
      </c>
      <c r="AU406" s="238" t="s">
        <v>133</v>
      </c>
      <c r="AV406" s="14" t="s">
        <v>133</v>
      </c>
      <c r="AW406" s="14" t="s">
        <v>33</v>
      </c>
      <c r="AX406" s="14" t="s">
        <v>77</v>
      </c>
      <c r="AY406" s="238" t="s">
        <v>124</v>
      </c>
    </row>
    <row r="407" spans="1:65" s="2" customFormat="1" ht="16.5" customHeight="1">
      <c r="A407" s="40"/>
      <c r="B407" s="41"/>
      <c r="C407" s="261" t="s">
        <v>774</v>
      </c>
      <c r="D407" s="261" t="s">
        <v>240</v>
      </c>
      <c r="E407" s="262" t="s">
        <v>775</v>
      </c>
      <c r="F407" s="263" t="s">
        <v>776</v>
      </c>
      <c r="G407" s="264" t="s">
        <v>400</v>
      </c>
      <c r="H407" s="265">
        <v>0.01</v>
      </c>
      <c r="I407" s="266"/>
      <c r="J407" s="267">
        <f>ROUND(I407*H407,2)</f>
        <v>0</v>
      </c>
      <c r="K407" s="263" t="s">
        <v>131</v>
      </c>
      <c r="L407" s="268"/>
      <c r="M407" s="269" t="s">
        <v>19</v>
      </c>
      <c r="N407" s="270" t="s">
        <v>44</v>
      </c>
      <c r="O407" s="86"/>
      <c r="P407" s="208">
        <f>O407*H407</f>
        <v>0</v>
      </c>
      <c r="Q407" s="208">
        <v>1</v>
      </c>
      <c r="R407" s="208">
        <f>Q407*H407</f>
        <v>0.01</v>
      </c>
      <c r="S407" s="208">
        <v>0</v>
      </c>
      <c r="T407" s="209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0" t="s">
        <v>332</v>
      </c>
      <c r="AT407" s="210" t="s">
        <v>240</v>
      </c>
      <c r="AU407" s="210" t="s">
        <v>133</v>
      </c>
      <c r="AY407" s="19" t="s">
        <v>124</v>
      </c>
      <c r="BE407" s="211">
        <f>IF(N407="základní",J407,0)</f>
        <v>0</v>
      </c>
      <c r="BF407" s="211">
        <f>IF(N407="snížená",J407,0)</f>
        <v>0</v>
      </c>
      <c r="BG407" s="211">
        <f>IF(N407="zákl. přenesená",J407,0)</f>
        <v>0</v>
      </c>
      <c r="BH407" s="211">
        <f>IF(N407="sníž. přenesená",J407,0)</f>
        <v>0</v>
      </c>
      <c r="BI407" s="211">
        <f>IF(N407="nulová",J407,0)</f>
        <v>0</v>
      </c>
      <c r="BJ407" s="19" t="s">
        <v>133</v>
      </c>
      <c r="BK407" s="211">
        <f>ROUND(I407*H407,2)</f>
        <v>0</v>
      </c>
      <c r="BL407" s="19" t="s">
        <v>245</v>
      </c>
      <c r="BM407" s="210" t="s">
        <v>777</v>
      </c>
    </row>
    <row r="408" spans="1:51" s="14" customFormat="1" ht="12">
      <c r="A408" s="14"/>
      <c r="B408" s="228"/>
      <c r="C408" s="229"/>
      <c r="D408" s="219" t="s">
        <v>137</v>
      </c>
      <c r="E408" s="229"/>
      <c r="F408" s="231" t="s">
        <v>778</v>
      </c>
      <c r="G408" s="229"/>
      <c r="H408" s="232">
        <v>0.01</v>
      </c>
      <c r="I408" s="233"/>
      <c r="J408" s="229"/>
      <c r="K408" s="229"/>
      <c r="L408" s="234"/>
      <c r="M408" s="235"/>
      <c r="N408" s="236"/>
      <c r="O408" s="236"/>
      <c r="P408" s="236"/>
      <c r="Q408" s="236"/>
      <c r="R408" s="236"/>
      <c r="S408" s="236"/>
      <c r="T408" s="237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38" t="s">
        <v>137</v>
      </c>
      <c r="AU408" s="238" t="s">
        <v>133</v>
      </c>
      <c r="AV408" s="14" t="s">
        <v>133</v>
      </c>
      <c r="AW408" s="14" t="s">
        <v>4</v>
      </c>
      <c r="AX408" s="14" t="s">
        <v>77</v>
      </c>
      <c r="AY408" s="238" t="s">
        <v>124</v>
      </c>
    </row>
    <row r="409" spans="1:65" s="2" customFormat="1" ht="24.15" customHeight="1">
      <c r="A409" s="40"/>
      <c r="B409" s="41"/>
      <c r="C409" s="199" t="s">
        <v>779</v>
      </c>
      <c r="D409" s="199" t="s">
        <v>127</v>
      </c>
      <c r="E409" s="200" t="s">
        <v>780</v>
      </c>
      <c r="F409" s="201" t="s">
        <v>781</v>
      </c>
      <c r="G409" s="202" t="s">
        <v>158</v>
      </c>
      <c r="H409" s="203">
        <v>2</v>
      </c>
      <c r="I409" s="204"/>
      <c r="J409" s="205">
        <f>ROUND(I409*H409,2)</f>
        <v>0</v>
      </c>
      <c r="K409" s="201" t="s">
        <v>19</v>
      </c>
      <c r="L409" s="46"/>
      <c r="M409" s="206" t="s">
        <v>19</v>
      </c>
      <c r="N409" s="207" t="s">
        <v>44</v>
      </c>
      <c r="O409" s="86"/>
      <c r="P409" s="208">
        <f>O409*H409</f>
        <v>0</v>
      </c>
      <c r="Q409" s="208">
        <v>0</v>
      </c>
      <c r="R409" s="208">
        <f>Q409*H409</f>
        <v>0</v>
      </c>
      <c r="S409" s="208">
        <v>0</v>
      </c>
      <c r="T409" s="209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10" t="s">
        <v>245</v>
      </c>
      <c r="AT409" s="210" t="s">
        <v>127</v>
      </c>
      <c r="AU409" s="210" t="s">
        <v>133</v>
      </c>
      <c r="AY409" s="19" t="s">
        <v>124</v>
      </c>
      <c r="BE409" s="211">
        <f>IF(N409="základní",J409,0)</f>
        <v>0</v>
      </c>
      <c r="BF409" s="211">
        <f>IF(N409="snížená",J409,0)</f>
        <v>0</v>
      </c>
      <c r="BG409" s="211">
        <f>IF(N409="zákl. přenesená",J409,0)</f>
        <v>0</v>
      </c>
      <c r="BH409" s="211">
        <f>IF(N409="sníž. přenesená",J409,0)</f>
        <v>0</v>
      </c>
      <c r="BI409" s="211">
        <f>IF(N409="nulová",J409,0)</f>
        <v>0</v>
      </c>
      <c r="BJ409" s="19" t="s">
        <v>133</v>
      </c>
      <c r="BK409" s="211">
        <f>ROUND(I409*H409,2)</f>
        <v>0</v>
      </c>
      <c r="BL409" s="19" t="s">
        <v>245</v>
      </c>
      <c r="BM409" s="210" t="s">
        <v>782</v>
      </c>
    </row>
    <row r="410" spans="1:65" s="2" customFormat="1" ht="24.15" customHeight="1">
      <c r="A410" s="40"/>
      <c r="B410" s="41"/>
      <c r="C410" s="199" t="s">
        <v>783</v>
      </c>
      <c r="D410" s="199" t="s">
        <v>127</v>
      </c>
      <c r="E410" s="200" t="s">
        <v>784</v>
      </c>
      <c r="F410" s="201" t="s">
        <v>785</v>
      </c>
      <c r="G410" s="202" t="s">
        <v>443</v>
      </c>
      <c r="H410" s="271"/>
      <c r="I410" s="204"/>
      <c r="J410" s="205">
        <f>ROUND(I410*H410,2)</f>
        <v>0</v>
      </c>
      <c r="K410" s="201" t="s">
        <v>131</v>
      </c>
      <c r="L410" s="46"/>
      <c r="M410" s="206" t="s">
        <v>19</v>
      </c>
      <c r="N410" s="207" t="s">
        <v>44</v>
      </c>
      <c r="O410" s="86"/>
      <c r="P410" s="208">
        <f>O410*H410</f>
        <v>0</v>
      </c>
      <c r="Q410" s="208">
        <v>0</v>
      </c>
      <c r="R410" s="208">
        <f>Q410*H410</f>
        <v>0</v>
      </c>
      <c r="S410" s="208">
        <v>0</v>
      </c>
      <c r="T410" s="209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0" t="s">
        <v>245</v>
      </c>
      <c r="AT410" s="210" t="s">
        <v>127</v>
      </c>
      <c r="AU410" s="210" t="s">
        <v>133</v>
      </c>
      <c r="AY410" s="19" t="s">
        <v>124</v>
      </c>
      <c r="BE410" s="211">
        <f>IF(N410="základní",J410,0)</f>
        <v>0</v>
      </c>
      <c r="BF410" s="211">
        <f>IF(N410="snížená",J410,0)</f>
        <v>0</v>
      </c>
      <c r="BG410" s="211">
        <f>IF(N410="zákl. přenesená",J410,0)</f>
        <v>0</v>
      </c>
      <c r="BH410" s="211">
        <f>IF(N410="sníž. přenesená",J410,0)</f>
        <v>0</v>
      </c>
      <c r="BI410" s="211">
        <f>IF(N410="nulová",J410,0)</f>
        <v>0</v>
      </c>
      <c r="BJ410" s="19" t="s">
        <v>133</v>
      </c>
      <c r="BK410" s="211">
        <f>ROUND(I410*H410,2)</f>
        <v>0</v>
      </c>
      <c r="BL410" s="19" t="s">
        <v>245</v>
      </c>
      <c r="BM410" s="210" t="s">
        <v>786</v>
      </c>
    </row>
    <row r="411" spans="1:47" s="2" customFormat="1" ht="12">
      <c r="A411" s="40"/>
      <c r="B411" s="41"/>
      <c r="C411" s="42"/>
      <c r="D411" s="212" t="s">
        <v>135</v>
      </c>
      <c r="E411" s="42"/>
      <c r="F411" s="213" t="s">
        <v>787</v>
      </c>
      <c r="G411" s="42"/>
      <c r="H411" s="42"/>
      <c r="I411" s="214"/>
      <c r="J411" s="42"/>
      <c r="K411" s="42"/>
      <c r="L411" s="46"/>
      <c r="M411" s="215"/>
      <c r="N411" s="216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135</v>
      </c>
      <c r="AU411" s="19" t="s">
        <v>133</v>
      </c>
    </row>
    <row r="412" spans="1:63" s="12" customFormat="1" ht="22.8" customHeight="1">
      <c r="A412" s="12"/>
      <c r="B412" s="183"/>
      <c r="C412" s="184"/>
      <c r="D412" s="185" t="s">
        <v>71</v>
      </c>
      <c r="E412" s="197" t="s">
        <v>788</v>
      </c>
      <c r="F412" s="197" t="s">
        <v>789</v>
      </c>
      <c r="G412" s="184"/>
      <c r="H412" s="184"/>
      <c r="I412" s="187"/>
      <c r="J412" s="198">
        <f>BK412</f>
        <v>0</v>
      </c>
      <c r="K412" s="184"/>
      <c r="L412" s="189"/>
      <c r="M412" s="190"/>
      <c r="N412" s="191"/>
      <c r="O412" s="191"/>
      <c r="P412" s="192">
        <f>SUM(P413:P435)</f>
        <v>0</v>
      </c>
      <c r="Q412" s="191"/>
      <c r="R412" s="192">
        <f>SUM(R413:R435)</f>
        <v>0.2041674</v>
      </c>
      <c r="S412" s="191"/>
      <c r="T412" s="193">
        <f>SUM(T413:T435)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194" t="s">
        <v>133</v>
      </c>
      <c r="AT412" s="195" t="s">
        <v>71</v>
      </c>
      <c r="AU412" s="195" t="s">
        <v>77</v>
      </c>
      <c r="AY412" s="194" t="s">
        <v>124</v>
      </c>
      <c r="BK412" s="196">
        <f>SUM(BK413:BK435)</f>
        <v>0</v>
      </c>
    </row>
    <row r="413" spans="1:65" s="2" customFormat="1" ht="16.5" customHeight="1">
      <c r="A413" s="40"/>
      <c r="B413" s="41"/>
      <c r="C413" s="199" t="s">
        <v>790</v>
      </c>
      <c r="D413" s="199" t="s">
        <v>127</v>
      </c>
      <c r="E413" s="200" t="s">
        <v>791</v>
      </c>
      <c r="F413" s="201" t="s">
        <v>792</v>
      </c>
      <c r="G413" s="202" t="s">
        <v>144</v>
      </c>
      <c r="H413" s="203">
        <v>7.06</v>
      </c>
      <c r="I413" s="204"/>
      <c r="J413" s="205">
        <f>ROUND(I413*H413,2)</f>
        <v>0</v>
      </c>
      <c r="K413" s="201" t="s">
        <v>131</v>
      </c>
      <c r="L413" s="46"/>
      <c r="M413" s="206" t="s">
        <v>19</v>
      </c>
      <c r="N413" s="207" t="s">
        <v>44</v>
      </c>
      <c r="O413" s="86"/>
      <c r="P413" s="208">
        <f>O413*H413</f>
        <v>0</v>
      </c>
      <c r="Q413" s="208">
        <v>0.0003</v>
      </c>
      <c r="R413" s="208">
        <f>Q413*H413</f>
        <v>0.0021179999999999997</v>
      </c>
      <c r="S413" s="208">
        <v>0</v>
      </c>
      <c r="T413" s="209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0" t="s">
        <v>245</v>
      </c>
      <c r="AT413" s="210" t="s">
        <v>127</v>
      </c>
      <c r="AU413" s="210" t="s">
        <v>133</v>
      </c>
      <c r="AY413" s="19" t="s">
        <v>124</v>
      </c>
      <c r="BE413" s="211">
        <f>IF(N413="základní",J413,0)</f>
        <v>0</v>
      </c>
      <c r="BF413" s="211">
        <f>IF(N413="snížená",J413,0)</f>
        <v>0</v>
      </c>
      <c r="BG413" s="211">
        <f>IF(N413="zákl. přenesená",J413,0)</f>
        <v>0</v>
      </c>
      <c r="BH413" s="211">
        <f>IF(N413="sníž. přenesená",J413,0)</f>
        <v>0</v>
      </c>
      <c r="BI413" s="211">
        <f>IF(N413="nulová",J413,0)</f>
        <v>0</v>
      </c>
      <c r="BJ413" s="19" t="s">
        <v>133</v>
      </c>
      <c r="BK413" s="211">
        <f>ROUND(I413*H413,2)</f>
        <v>0</v>
      </c>
      <c r="BL413" s="19" t="s">
        <v>245</v>
      </c>
      <c r="BM413" s="210" t="s">
        <v>793</v>
      </c>
    </row>
    <row r="414" spans="1:47" s="2" customFormat="1" ht="12">
      <c r="A414" s="40"/>
      <c r="B414" s="41"/>
      <c r="C414" s="42"/>
      <c r="D414" s="212" t="s">
        <v>135</v>
      </c>
      <c r="E414" s="42"/>
      <c r="F414" s="213" t="s">
        <v>794</v>
      </c>
      <c r="G414" s="42"/>
      <c r="H414" s="42"/>
      <c r="I414" s="214"/>
      <c r="J414" s="42"/>
      <c r="K414" s="42"/>
      <c r="L414" s="46"/>
      <c r="M414" s="215"/>
      <c r="N414" s="216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135</v>
      </c>
      <c r="AU414" s="19" t="s">
        <v>133</v>
      </c>
    </row>
    <row r="415" spans="1:51" s="13" customFormat="1" ht="12">
      <c r="A415" s="13"/>
      <c r="B415" s="217"/>
      <c r="C415" s="218"/>
      <c r="D415" s="219" t="s">
        <v>137</v>
      </c>
      <c r="E415" s="220" t="s">
        <v>19</v>
      </c>
      <c r="F415" s="221" t="s">
        <v>795</v>
      </c>
      <c r="G415" s="218"/>
      <c r="H415" s="220" t="s">
        <v>19</v>
      </c>
      <c r="I415" s="222"/>
      <c r="J415" s="218"/>
      <c r="K415" s="218"/>
      <c r="L415" s="223"/>
      <c r="M415" s="224"/>
      <c r="N415" s="225"/>
      <c r="O415" s="225"/>
      <c r="P415" s="225"/>
      <c r="Q415" s="225"/>
      <c r="R415" s="225"/>
      <c r="S415" s="225"/>
      <c r="T415" s="22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27" t="s">
        <v>137</v>
      </c>
      <c r="AU415" s="227" t="s">
        <v>133</v>
      </c>
      <c r="AV415" s="13" t="s">
        <v>77</v>
      </c>
      <c r="AW415" s="13" t="s">
        <v>33</v>
      </c>
      <c r="AX415" s="13" t="s">
        <v>72</v>
      </c>
      <c r="AY415" s="227" t="s">
        <v>124</v>
      </c>
    </row>
    <row r="416" spans="1:51" s="14" customFormat="1" ht="12">
      <c r="A416" s="14"/>
      <c r="B416" s="228"/>
      <c r="C416" s="229"/>
      <c r="D416" s="219" t="s">
        <v>137</v>
      </c>
      <c r="E416" s="230" t="s">
        <v>19</v>
      </c>
      <c r="F416" s="231" t="s">
        <v>796</v>
      </c>
      <c r="G416" s="229"/>
      <c r="H416" s="232">
        <v>7.06</v>
      </c>
      <c r="I416" s="233"/>
      <c r="J416" s="229"/>
      <c r="K416" s="229"/>
      <c r="L416" s="234"/>
      <c r="M416" s="235"/>
      <c r="N416" s="236"/>
      <c r="O416" s="236"/>
      <c r="P416" s="236"/>
      <c r="Q416" s="236"/>
      <c r="R416" s="236"/>
      <c r="S416" s="236"/>
      <c r="T416" s="237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38" t="s">
        <v>137</v>
      </c>
      <c r="AU416" s="238" t="s">
        <v>133</v>
      </c>
      <c r="AV416" s="14" t="s">
        <v>133</v>
      </c>
      <c r="AW416" s="14" t="s">
        <v>33</v>
      </c>
      <c r="AX416" s="14" t="s">
        <v>77</v>
      </c>
      <c r="AY416" s="238" t="s">
        <v>124</v>
      </c>
    </row>
    <row r="417" spans="1:65" s="2" customFormat="1" ht="16.5" customHeight="1">
      <c r="A417" s="40"/>
      <c r="B417" s="41"/>
      <c r="C417" s="199" t="s">
        <v>797</v>
      </c>
      <c r="D417" s="199" t="s">
        <v>127</v>
      </c>
      <c r="E417" s="200" t="s">
        <v>798</v>
      </c>
      <c r="F417" s="201" t="s">
        <v>799</v>
      </c>
      <c r="G417" s="202" t="s">
        <v>144</v>
      </c>
      <c r="H417" s="203">
        <v>7.11</v>
      </c>
      <c r="I417" s="204"/>
      <c r="J417" s="205">
        <f>ROUND(I417*H417,2)</f>
        <v>0</v>
      </c>
      <c r="K417" s="201" t="s">
        <v>131</v>
      </c>
      <c r="L417" s="46"/>
      <c r="M417" s="206" t="s">
        <v>19</v>
      </c>
      <c r="N417" s="207" t="s">
        <v>44</v>
      </c>
      <c r="O417" s="86"/>
      <c r="P417" s="208">
        <f>O417*H417</f>
        <v>0</v>
      </c>
      <c r="Q417" s="208">
        <v>0.0015</v>
      </c>
      <c r="R417" s="208">
        <f>Q417*H417</f>
        <v>0.010665000000000001</v>
      </c>
      <c r="S417" s="208">
        <v>0</v>
      </c>
      <c r="T417" s="209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10" t="s">
        <v>245</v>
      </c>
      <c r="AT417" s="210" t="s">
        <v>127</v>
      </c>
      <c r="AU417" s="210" t="s">
        <v>133</v>
      </c>
      <c r="AY417" s="19" t="s">
        <v>124</v>
      </c>
      <c r="BE417" s="211">
        <f>IF(N417="základní",J417,0)</f>
        <v>0</v>
      </c>
      <c r="BF417" s="211">
        <f>IF(N417="snížená",J417,0)</f>
        <v>0</v>
      </c>
      <c r="BG417" s="211">
        <f>IF(N417="zákl. přenesená",J417,0)</f>
        <v>0</v>
      </c>
      <c r="BH417" s="211">
        <f>IF(N417="sníž. přenesená",J417,0)</f>
        <v>0</v>
      </c>
      <c r="BI417" s="211">
        <f>IF(N417="nulová",J417,0)</f>
        <v>0</v>
      </c>
      <c r="BJ417" s="19" t="s">
        <v>133</v>
      </c>
      <c r="BK417" s="211">
        <f>ROUND(I417*H417,2)</f>
        <v>0</v>
      </c>
      <c r="BL417" s="19" t="s">
        <v>245</v>
      </c>
      <c r="BM417" s="210" t="s">
        <v>800</v>
      </c>
    </row>
    <row r="418" spans="1:47" s="2" customFormat="1" ht="12">
      <c r="A418" s="40"/>
      <c r="B418" s="41"/>
      <c r="C418" s="42"/>
      <c r="D418" s="212" t="s">
        <v>135</v>
      </c>
      <c r="E418" s="42"/>
      <c r="F418" s="213" t="s">
        <v>801</v>
      </c>
      <c r="G418" s="42"/>
      <c r="H418" s="42"/>
      <c r="I418" s="214"/>
      <c r="J418" s="42"/>
      <c r="K418" s="42"/>
      <c r="L418" s="46"/>
      <c r="M418" s="215"/>
      <c r="N418" s="216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135</v>
      </c>
      <c r="AU418" s="19" t="s">
        <v>133</v>
      </c>
    </row>
    <row r="419" spans="1:65" s="2" customFormat="1" ht="16.5" customHeight="1">
      <c r="A419" s="40"/>
      <c r="B419" s="41"/>
      <c r="C419" s="199" t="s">
        <v>802</v>
      </c>
      <c r="D419" s="199" t="s">
        <v>127</v>
      </c>
      <c r="E419" s="200" t="s">
        <v>803</v>
      </c>
      <c r="F419" s="201" t="s">
        <v>804</v>
      </c>
      <c r="G419" s="202" t="s">
        <v>164</v>
      </c>
      <c r="H419" s="203">
        <v>13.72</v>
      </c>
      <c r="I419" s="204"/>
      <c r="J419" s="205">
        <f>ROUND(I419*H419,2)</f>
        <v>0</v>
      </c>
      <c r="K419" s="201" t="s">
        <v>131</v>
      </c>
      <c r="L419" s="46"/>
      <c r="M419" s="206" t="s">
        <v>19</v>
      </c>
      <c r="N419" s="207" t="s">
        <v>44</v>
      </c>
      <c r="O419" s="86"/>
      <c r="P419" s="208">
        <f>O419*H419</f>
        <v>0</v>
      </c>
      <c r="Q419" s="208">
        <v>0.00032</v>
      </c>
      <c r="R419" s="208">
        <f>Q419*H419</f>
        <v>0.004390400000000001</v>
      </c>
      <c r="S419" s="208">
        <v>0</v>
      </c>
      <c r="T419" s="209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0" t="s">
        <v>245</v>
      </c>
      <c r="AT419" s="210" t="s">
        <v>127</v>
      </c>
      <c r="AU419" s="210" t="s">
        <v>133</v>
      </c>
      <c r="AY419" s="19" t="s">
        <v>124</v>
      </c>
      <c r="BE419" s="211">
        <f>IF(N419="základní",J419,0)</f>
        <v>0</v>
      </c>
      <c r="BF419" s="211">
        <f>IF(N419="snížená",J419,0)</f>
        <v>0</v>
      </c>
      <c r="BG419" s="211">
        <f>IF(N419="zákl. přenesená",J419,0)</f>
        <v>0</v>
      </c>
      <c r="BH419" s="211">
        <f>IF(N419="sníž. přenesená",J419,0)</f>
        <v>0</v>
      </c>
      <c r="BI419" s="211">
        <f>IF(N419="nulová",J419,0)</f>
        <v>0</v>
      </c>
      <c r="BJ419" s="19" t="s">
        <v>133</v>
      </c>
      <c r="BK419" s="211">
        <f>ROUND(I419*H419,2)</f>
        <v>0</v>
      </c>
      <c r="BL419" s="19" t="s">
        <v>245</v>
      </c>
      <c r="BM419" s="210" t="s">
        <v>805</v>
      </c>
    </row>
    <row r="420" spans="1:47" s="2" customFormat="1" ht="12">
      <c r="A420" s="40"/>
      <c r="B420" s="41"/>
      <c r="C420" s="42"/>
      <c r="D420" s="212" t="s">
        <v>135</v>
      </c>
      <c r="E420" s="42"/>
      <c r="F420" s="213" t="s">
        <v>806</v>
      </c>
      <c r="G420" s="42"/>
      <c r="H420" s="42"/>
      <c r="I420" s="214"/>
      <c r="J420" s="42"/>
      <c r="K420" s="42"/>
      <c r="L420" s="46"/>
      <c r="M420" s="215"/>
      <c r="N420" s="216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135</v>
      </c>
      <c r="AU420" s="19" t="s">
        <v>133</v>
      </c>
    </row>
    <row r="421" spans="1:51" s="14" customFormat="1" ht="12">
      <c r="A421" s="14"/>
      <c r="B421" s="228"/>
      <c r="C421" s="229"/>
      <c r="D421" s="219" t="s">
        <v>137</v>
      </c>
      <c r="E421" s="230" t="s">
        <v>19</v>
      </c>
      <c r="F421" s="231" t="s">
        <v>807</v>
      </c>
      <c r="G421" s="229"/>
      <c r="H421" s="232">
        <v>13.72</v>
      </c>
      <c r="I421" s="233"/>
      <c r="J421" s="229"/>
      <c r="K421" s="229"/>
      <c r="L421" s="234"/>
      <c r="M421" s="235"/>
      <c r="N421" s="236"/>
      <c r="O421" s="236"/>
      <c r="P421" s="236"/>
      <c r="Q421" s="236"/>
      <c r="R421" s="236"/>
      <c r="S421" s="236"/>
      <c r="T421" s="237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38" t="s">
        <v>137</v>
      </c>
      <c r="AU421" s="238" t="s">
        <v>133</v>
      </c>
      <c r="AV421" s="14" t="s">
        <v>133</v>
      </c>
      <c r="AW421" s="14" t="s">
        <v>33</v>
      </c>
      <c r="AX421" s="14" t="s">
        <v>77</v>
      </c>
      <c r="AY421" s="238" t="s">
        <v>124</v>
      </c>
    </row>
    <row r="422" spans="1:65" s="2" customFormat="1" ht="16.5" customHeight="1">
      <c r="A422" s="40"/>
      <c r="B422" s="41"/>
      <c r="C422" s="199" t="s">
        <v>808</v>
      </c>
      <c r="D422" s="199" t="s">
        <v>127</v>
      </c>
      <c r="E422" s="200" t="s">
        <v>809</v>
      </c>
      <c r="F422" s="201" t="s">
        <v>810</v>
      </c>
      <c r="G422" s="202" t="s">
        <v>158</v>
      </c>
      <c r="H422" s="203">
        <v>9</v>
      </c>
      <c r="I422" s="204"/>
      <c r="J422" s="205">
        <f>ROUND(I422*H422,2)</f>
        <v>0</v>
      </c>
      <c r="K422" s="201" t="s">
        <v>131</v>
      </c>
      <c r="L422" s="46"/>
      <c r="M422" s="206" t="s">
        <v>19</v>
      </c>
      <c r="N422" s="207" t="s">
        <v>44</v>
      </c>
      <c r="O422" s="86"/>
      <c r="P422" s="208">
        <f>O422*H422</f>
        <v>0</v>
      </c>
      <c r="Q422" s="208">
        <v>0.00021</v>
      </c>
      <c r="R422" s="208">
        <f>Q422*H422</f>
        <v>0.0018900000000000002</v>
      </c>
      <c r="S422" s="208">
        <v>0</v>
      </c>
      <c r="T422" s="209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0" t="s">
        <v>245</v>
      </c>
      <c r="AT422" s="210" t="s">
        <v>127</v>
      </c>
      <c r="AU422" s="210" t="s">
        <v>133</v>
      </c>
      <c r="AY422" s="19" t="s">
        <v>124</v>
      </c>
      <c r="BE422" s="211">
        <f>IF(N422="základní",J422,0)</f>
        <v>0</v>
      </c>
      <c r="BF422" s="211">
        <f>IF(N422="snížená",J422,0)</f>
        <v>0</v>
      </c>
      <c r="BG422" s="211">
        <f>IF(N422="zákl. přenesená",J422,0)</f>
        <v>0</v>
      </c>
      <c r="BH422" s="211">
        <f>IF(N422="sníž. přenesená",J422,0)</f>
        <v>0</v>
      </c>
      <c r="BI422" s="211">
        <f>IF(N422="nulová",J422,0)</f>
        <v>0</v>
      </c>
      <c r="BJ422" s="19" t="s">
        <v>133</v>
      </c>
      <c r="BK422" s="211">
        <f>ROUND(I422*H422,2)</f>
        <v>0</v>
      </c>
      <c r="BL422" s="19" t="s">
        <v>245</v>
      </c>
      <c r="BM422" s="210" t="s">
        <v>811</v>
      </c>
    </row>
    <row r="423" spans="1:47" s="2" customFormat="1" ht="12">
      <c r="A423" s="40"/>
      <c r="B423" s="41"/>
      <c r="C423" s="42"/>
      <c r="D423" s="212" t="s">
        <v>135</v>
      </c>
      <c r="E423" s="42"/>
      <c r="F423" s="213" t="s">
        <v>812</v>
      </c>
      <c r="G423" s="42"/>
      <c r="H423" s="42"/>
      <c r="I423" s="214"/>
      <c r="J423" s="42"/>
      <c r="K423" s="42"/>
      <c r="L423" s="46"/>
      <c r="M423" s="215"/>
      <c r="N423" s="216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135</v>
      </c>
      <c r="AU423" s="19" t="s">
        <v>133</v>
      </c>
    </row>
    <row r="424" spans="1:65" s="2" customFormat="1" ht="16.5" customHeight="1">
      <c r="A424" s="40"/>
      <c r="B424" s="41"/>
      <c r="C424" s="199" t="s">
        <v>813</v>
      </c>
      <c r="D424" s="199" t="s">
        <v>127</v>
      </c>
      <c r="E424" s="200" t="s">
        <v>814</v>
      </c>
      <c r="F424" s="201" t="s">
        <v>815</v>
      </c>
      <c r="G424" s="202" t="s">
        <v>158</v>
      </c>
      <c r="H424" s="203">
        <v>2</v>
      </c>
      <c r="I424" s="204"/>
      <c r="J424" s="205">
        <f>ROUND(I424*H424,2)</f>
        <v>0</v>
      </c>
      <c r="K424" s="201" t="s">
        <v>131</v>
      </c>
      <c r="L424" s="46"/>
      <c r="M424" s="206" t="s">
        <v>19</v>
      </c>
      <c r="N424" s="207" t="s">
        <v>44</v>
      </c>
      <c r="O424" s="86"/>
      <c r="P424" s="208">
        <f>O424*H424</f>
        <v>0</v>
      </c>
      <c r="Q424" s="208">
        <v>0.0002</v>
      </c>
      <c r="R424" s="208">
        <f>Q424*H424</f>
        <v>0.0004</v>
      </c>
      <c r="S424" s="208">
        <v>0</v>
      </c>
      <c r="T424" s="209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10" t="s">
        <v>245</v>
      </c>
      <c r="AT424" s="210" t="s">
        <v>127</v>
      </c>
      <c r="AU424" s="210" t="s">
        <v>133</v>
      </c>
      <c r="AY424" s="19" t="s">
        <v>124</v>
      </c>
      <c r="BE424" s="211">
        <f>IF(N424="základní",J424,0)</f>
        <v>0</v>
      </c>
      <c r="BF424" s="211">
        <f>IF(N424="snížená",J424,0)</f>
        <v>0</v>
      </c>
      <c r="BG424" s="211">
        <f>IF(N424="zákl. přenesená",J424,0)</f>
        <v>0</v>
      </c>
      <c r="BH424" s="211">
        <f>IF(N424="sníž. přenesená",J424,0)</f>
        <v>0</v>
      </c>
      <c r="BI424" s="211">
        <f>IF(N424="nulová",J424,0)</f>
        <v>0</v>
      </c>
      <c r="BJ424" s="19" t="s">
        <v>133</v>
      </c>
      <c r="BK424" s="211">
        <f>ROUND(I424*H424,2)</f>
        <v>0</v>
      </c>
      <c r="BL424" s="19" t="s">
        <v>245</v>
      </c>
      <c r="BM424" s="210" t="s">
        <v>816</v>
      </c>
    </row>
    <row r="425" spans="1:47" s="2" customFormat="1" ht="12">
      <c r="A425" s="40"/>
      <c r="B425" s="41"/>
      <c r="C425" s="42"/>
      <c r="D425" s="212" t="s">
        <v>135</v>
      </c>
      <c r="E425" s="42"/>
      <c r="F425" s="213" t="s">
        <v>817</v>
      </c>
      <c r="G425" s="42"/>
      <c r="H425" s="42"/>
      <c r="I425" s="214"/>
      <c r="J425" s="42"/>
      <c r="K425" s="42"/>
      <c r="L425" s="46"/>
      <c r="M425" s="215"/>
      <c r="N425" s="216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135</v>
      </c>
      <c r="AU425" s="19" t="s">
        <v>133</v>
      </c>
    </row>
    <row r="426" spans="1:65" s="2" customFormat="1" ht="24.15" customHeight="1">
      <c r="A426" s="40"/>
      <c r="B426" s="41"/>
      <c r="C426" s="199" t="s">
        <v>818</v>
      </c>
      <c r="D426" s="199" t="s">
        <v>127</v>
      </c>
      <c r="E426" s="200" t="s">
        <v>819</v>
      </c>
      <c r="F426" s="201" t="s">
        <v>820</v>
      </c>
      <c r="G426" s="202" t="s">
        <v>144</v>
      </c>
      <c r="H426" s="203">
        <v>7.06</v>
      </c>
      <c r="I426" s="204"/>
      <c r="J426" s="205">
        <f>ROUND(I426*H426,2)</f>
        <v>0</v>
      </c>
      <c r="K426" s="201" t="s">
        <v>131</v>
      </c>
      <c r="L426" s="46"/>
      <c r="M426" s="206" t="s">
        <v>19</v>
      </c>
      <c r="N426" s="207" t="s">
        <v>44</v>
      </c>
      <c r="O426" s="86"/>
      <c r="P426" s="208">
        <f>O426*H426</f>
        <v>0</v>
      </c>
      <c r="Q426" s="208">
        <v>0.0063</v>
      </c>
      <c r="R426" s="208">
        <f>Q426*H426</f>
        <v>0.044478</v>
      </c>
      <c r="S426" s="208">
        <v>0</v>
      </c>
      <c r="T426" s="209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0" t="s">
        <v>245</v>
      </c>
      <c r="AT426" s="210" t="s">
        <v>127</v>
      </c>
      <c r="AU426" s="210" t="s">
        <v>133</v>
      </c>
      <c r="AY426" s="19" t="s">
        <v>124</v>
      </c>
      <c r="BE426" s="211">
        <f>IF(N426="základní",J426,0)</f>
        <v>0</v>
      </c>
      <c r="BF426" s="211">
        <f>IF(N426="snížená",J426,0)</f>
        <v>0</v>
      </c>
      <c r="BG426" s="211">
        <f>IF(N426="zákl. přenesená",J426,0)</f>
        <v>0</v>
      </c>
      <c r="BH426" s="211">
        <f>IF(N426="sníž. přenesená",J426,0)</f>
        <v>0</v>
      </c>
      <c r="BI426" s="211">
        <f>IF(N426="nulová",J426,0)</f>
        <v>0</v>
      </c>
      <c r="BJ426" s="19" t="s">
        <v>133</v>
      </c>
      <c r="BK426" s="211">
        <f>ROUND(I426*H426,2)</f>
        <v>0</v>
      </c>
      <c r="BL426" s="19" t="s">
        <v>245</v>
      </c>
      <c r="BM426" s="210" t="s">
        <v>821</v>
      </c>
    </row>
    <row r="427" spans="1:47" s="2" customFormat="1" ht="12">
      <c r="A427" s="40"/>
      <c r="B427" s="41"/>
      <c r="C427" s="42"/>
      <c r="D427" s="212" t="s">
        <v>135</v>
      </c>
      <c r="E427" s="42"/>
      <c r="F427" s="213" t="s">
        <v>822</v>
      </c>
      <c r="G427" s="42"/>
      <c r="H427" s="42"/>
      <c r="I427" s="214"/>
      <c r="J427" s="42"/>
      <c r="K427" s="42"/>
      <c r="L427" s="46"/>
      <c r="M427" s="215"/>
      <c r="N427" s="216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135</v>
      </c>
      <c r="AU427" s="19" t="s">
        <v>133</v>
      </c>
    </row>
    <row r="428" spans="1:65" s="2" customFormat="1" ht="16.5" customHeight="1">
      <c r="A428" s="40"/>
      <c r="B428" s="41"/>
      <c r="C428" s="261" t="s">
        <v>823</v>
      </c>
      <c r="D428" s="261" t="s">
        <v>240</v>
      </c>
      <c r="E428" s="262" t="s">
        <v>824</v>
      </c>
      <c r="F428" s="263" t="s">
        <v>825</v>
      </c>
      <c r="G428" s="264" t="s">
        <v>144</v>
      </c>
      <c r="H428" s="265">
        <v>7.766</v>
      </c>
      <c r="I428" s="266"/>
      <c r="J428" s="267">
        <f>ROUND(I428*H428,2)</f>
        <v>0</v>
      </c>
      <c r="K428" s="263" t="s">
        <v>131</v>
      </c>
      <c r="L428" s="268"/>
      <c r="M428" s="269" t="s">
        <v>19</v>
      </c>
      <c r="N428" s="270" t="s">
        <v>44</v>
      </c>
      <c r="O428" s="86"/>
      <c r="P428" s="208">
        <f>O428*H428</f>
        <v>0</v>
      </c>
      <c r="Q428" s="208">
        <v>0.018</v>
      </c>
      <c r="R428" s="208">
        <f>Q428*H428</f>
        <v>0.139788</v>
      </c>
      <c r="S428" s="208">
        <v>0</v>
      </c>
      <c r="T428" s="209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10" t="s">
        <v>332</v>
      </c>
      <c r="AT428" s="210" t="s">
        <v>240</v>
      </c>
      <c r="AU428" s="210" t="s">
        <v>133</v>
      </c>
      <c r="AY428" s="19" t="s">
        <v>124</v>
      </c>
      <c r="BE428" s="211">
        <f>IF(N428="základní",J428,0)</f>
        <v>0</v>
      </c>
      <c r="BF428" s="211">
        <f>IF(N428="snížená",J428,0)</f>
        <v>0</v>
      </c>
      <c r="BG428" s="211">
        <f>IF(N428="zákl. přenesená",J428,0)</f>
        <v>0</v>
      </c>
      <c r="BH428" s="211">
        <f>IF(N428="sníž. přenesená",J428,0)</f>
        <v>0</v>
      </c>
      <c r="BI428" s="211">
        <f>IF(N428="nulová",J428,0)</f>
        <v>0</v>
      </c>
      <c r="BJ428" s="19" t="s">
        <v>133</v>
      </c>
      <c r="BK428" s="211">
        <f>ROUND(I428*H428,2)</f>
        <v>0</v>
      </c>
      <c r="BL428" s="19" t="s">
        <v>245</v>
      </c>
      <c r="BM428" s="210" t="s">
        <v>826</v>
      </c>
    </row>
    <row r="429" spans="1:51" s="14" customFormat="1" ht="12">
      <c r="A429" s="14"/>
      <c r="B429" s="228"/>
      <c r="C429" s="229"/>
      <c r="D429" s="219" t="s">
        <v>137</v>
      </c>
      <c r="E429" s="229"/>
      <c r="F429" s="231" t="s">
        <v>827</v>
      </c>
      <c r="G429" s="229"/>
      <c r="H429" s="232">
        <v>7.766</v>
      </c>
      <c r="I429" s="233"/>
      <c r="J429" s="229"/>
      <c r="K429" s="229"/>
      <c r="L429" s="234"/>
      <c r="M429" s="235"/>
      <c r="N429" s="236"/>
      <c r="O429" s="236"/>
      <c r="P429" s="236"/>
      <c r="Q429" s="236"/>
      <c r="R429" s="236"/>
      <c r="S429" s="236"/>
      <c r="T429" s="237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38" t="s">
        <v>137</v>
      </c>
      <c r="AU429" s="238" t="s">
        <v>133</v>
      </c>
      <c r="AV429" s="14" t="s">
        <v>133</v>
      </c>
      <c r="AW429" s="14" t="s">
        <v>4</v>
      </c>
      <c r="AX429" s="14" t="s">
        <v>77</v>
      </c>
      <c r="AY429" s="238" t="s">
        <v>124</v>
      </c>
    </row>
    <row r="430" spans="1:65" s="2" customFormat="1" ht="16.5" customHeight="1">
      <c r="A430" s="40"/>
      <c r="B430" s="41"/>
      <c r="C430" s="199" t="s">
        <v>828</v>
      </c>
      <c r="D430" s="199" t="s">
        <v>127</v>
      </c>
      <c r="E430" s="200" t="s">
        <v>829</v>
      </c>
      <c r="F430" s="201" t="s">
        <v>830</v>
      </c>
      <c r="G430" s="202" t="s">
        <v>164</v>
      </c>
      <c r="H430" s="203">
        <v>14.6</v>
      </c>
      <c r="I430" s="204"/>
      <c r="J430" s="205">
        <f>ROUND(I430*H430,2)</f>
        <v>0</v>
      </c>
      <c r="K430" s="201" t="s">
        <v>131</v>
      </c>
      <c r="L430" s="46"/>
      <c r="M430" s="206" t="s">
        <v>19</v>
      </c>
      <c r="N430" s="207" t="s">
        <v>44</v>
      </c>
      <c r="O430" s="86"/>
      <c r="P430" s="208">
        <f>O430*H430</f>
        <v>0</v>
      </c>
      <c r="Q430" s="208">
        <v>3E-05</v>
      </c>
      <c r="R430" s="208">
        <f>Q430*H430</f>
        <v>0.000438</v>
      </c>
      <c r="S430" s="208">
        <v>0</v>
      </c>
      <c r="T430" s="209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10" t="s">
        <v>245</v>
      </c>
      <c r="AT430" s="210" t="s">
        <v>127</v>
      </c>
      <c r="AU430" s="210" t="s">
        <v>133</v>
      </c>
      <c r="AY430" s="19" t="s">
        <v>124</v>
      </c>
      <c r="BE430" s="211">
        <f>IF(N430="základní",J430,0)</f>
        <v>0</v>
      </c>
      <c r="BF430" s="211">
        <f>IF(N430="snížená",J430,0)</f>
        <v>0</v>
      </c>
      <c r="BG430" s="211">
        <f>IF(N430="zákl. přenesená",J430,0)</f>
        <v>0</v>
      </c>
      <c r="BH430" s="211">
        <f>IF(N430="sníž. přenesená",J430,0)</f>
        <v>0</v>
      </c>
      <c r="BI430" s="211">
        <f>IF(N430="nulová",J430,0)</f>
        <v>0</v>
      </c>
      <c r="BJ430" s="19" t="s">
        <v>133</v>
      </c>
      <c r="BK430" s="211">
        <f>ROUND(I430*H430,2)</f>
        <v>0</v>
      </c>
      <c r="BL430" s="19" t="s">
        <v>245</v>
      </c>
      <c r="BM430" s="210" t="s">
        <v>831</v>
      </c>
    </row>
    <row r="431" spans="1:47" s="2" customFormat="1" ht="12">
      <c r="A431" s="40"/>
      <c r="B431" s="41"/>
      <c r="C431" s="42"/>
      <c r="D431" s="212" t="s">
        <v>135</v>
      </c>
      <c r="E431" s="42"/>
      <c r="F431" s="213" t="s">
        <v>832</v>
      </c>
      <c r="G431" s="42"/>
      <c r="H431" s="42"/>
      <c r="I431" s="214"/>
      <c r="J431" s="42"/>
      <c r="K431" s="42"/>
      <c r="L431" s="46"/>
      <c r="M431" s="215"/>
      <c r="N431" s="216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135</v>
      </c>
      <c r="AU431" s="19" t="s">
        <v>133</v>
      </c>
    </row>
    <row r="432" spans="1:51" s="13" customFormat="1" ht="12">
      <c r="A432" s="13"/>
      <c r="B432" s="217"/>
      <c r="C432" s="218"/>
      <c r="D432" s="219" t="s">
        <v>137</v>
      </c>
      <c r="E432" s="220" t="s">
        <v>19</v>
      </c>
      <c r="F432" s="221" t="s">
        <v>833</v>
      </c>
      <c r="G432" s="218"/>
      <c r="H432" s="220" t="s">
        <v>19</v>
      </c>
      <c r="I432" s="222"/>
      <c r="J432" s="218"/>
      <c r="K432" s="218"/>
      <c r="L432" s="223"/>
      <c r="M432" s="224"/>
      <c r="N432" s="225"/>
      <c r="O432" s="225"/>
      <c r="P432" s="225"/>
      <c r="Q432" s="225"/>
      <c r="R432" s="225"/>
      <c r="S432" s="225"/>
      <c r="T432" s="226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27" t="s">
        <v>137</v>
      </c>
      <c r="AU432" s="227" t="s">
        <v>133</v>
      </c>
      <c r="AV432" s="13" t="s">
        <v>77</v>
      </c>
      <c r="AW432" s="13" t="s">
        <v>33</v>
      </c>
      <c r="AX432" s="13" t="s">
        <v>72</v>
      </c>
      <c r="AY432" s="227" t="s">
        <v>124</v>
      </c>
    </row>
    <row r="433" spans="1:51" s="14" customFormat="1" ht="12">
      <c r="A433" s="14"/>
      <c r="B433" s="228"/>
      <c r="C433" s="229"/>
      <c r="D433" s="219" t="s">
        <v>137</v>
      </c>
      <c r="E433" s="230" t="s">
        <v>19</v>
      </c>
      <c r="F433" s="231" t="s">
        <v>834</v>
      </c>
      <c r="G433" s="229"/>
      <c r="H433" s="232">
        <v>14.6</v>
      </c>
      <c r="I433" s="233"/>
      <c r="J433" s="229"/>
      <c r="K433" s="229"/>
      <c r="L433" s="234"/>
      <c r="M433" s="235"/>
      <c r="N433" s="236"/>
      <c r="O433" s="236"/>
      <c r="P433" s="236"/>
      <c r="Q433" s="236"/>
      <c r="R433" s="236"/>
      <c r="S433" s="236"/>
      <c r="T433" s="237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38" t="s">
        <v>137</v>
      </c>
      <c r="AU433" s="238" t="s">
        <v>133</v>
      </c>
      <c r="AV433" s="14" t="s">
        <v>133</v>
      </c>
      <c r="AW433" s="14" t="s">
        <v>33</v>
      </c>
      <c r="AX433" s="14" t="s">
        <v>77</v>
      </c>
      <c r="AY433" s="238" t="s">
        <v>124</v>
      </c>
    </row>
    <row r="434" spans="1:65" s="2" customFormat="1" ht="24.15" customHeight="1">
      <c r="A434" s="40"/>
      <c r="B434" s="41"/>
      <c r="C434" s="199" t="s">
        <v>835</v>
      </c>
      <c r="D434" s="199" t="s">
        <v>127</v>
      </c>
      <c r="E434" s="200" t="s">
        <v>836</v>
      </c>
      <c r="F434" s="201" t="s">
        <v>837</v>
      </c>
      <c r="G434" s="202" t="s">
        <v>443</v>
      </c>
      <c r="H434" s="271"/>
      <c r="I434" s="204"/>
      <c r="J434" s="205">
        <f>ROUND(I434*H434,2)</f>
        <v>0</v>
      </c>
      <c r="K434" s="201" t="s">
        <v>131</v>
      </c>
      <c r="L434" s="46"/>
      <c r="M434" s="206" t="s">
        <v>19</v>
      </c>
      <c r="N434" s="207" t="s">
        <v>44</v>
      </c>
      <c r="O434" s="86"/>
      <c r="P434" s="208">
        <f>O434*H434</f>
        <v>0</v>
      </c>
      <c r="Q434" s="208">
        <v>0</v>
      </c>
      <c r="R434" s="208">
        <f>Q434*H434</f>
        <v>0</v>
      </c>
      <c r="S434" s="208">
        <v>0</v>
      </c>
      <c r="T434" s="209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0" t="s">
        <v>245</v>
      </c>
      <c r="AT434" s="210" t="s">
        <v>127</v>
      </c>
      <c r="AU434" s="210" t="s">
        <v>133</v>
      </c>
      <c r="AY434" s="19" t="s">
        <v>124</v>
      </c>
      <c r="BE434" s="211">
        <f>IF(N434="základní",J434,0)</f>
        <v>0</v>
      </c>
      <c r="BF434" s="211">
        <f>IF(N434="snížená",J434,0)</f>
        <v>0</v>
      </c>
      <c r="BG434" s="211">
        <f>IF(N434="zákl. přenesená",J434,0)</f>
        <v>0</v>
      </c>
      <c r="BH434" s="211">
        <f>IF(N434="sníž. přenesená",J434,0)</f>
        <v>0</v>
      </c>
      <c r="BI434" s="211">
        <f>IF(N434="nulová",J434,0)</f>
        <v>0</v>
      </c>
      <c r="BJ434" s="19" t="s">
        <v>133</v>
      </c>
      <c r="BK434" s="211">
        <f>ROUND(I434*H434,2)</f>
        <v>0</v>
      </c>
      <c r="BL434" s="19" t="s">
        <v>245</v>
      </c>
      <c r="BM434" s="210" t="s">
        <v>838</v>
      </c>
    </row>
    <row r="435" spans="1:47" s="2" customFormat="1" ht="12">
      <c r="A435" s="40"/>
      <c r="B435" s="41"/>
      <c r="C435" s="42"/>
      <c r="D435" s="212" t="s">
        <v>135</v>
      </c>
      <c r="E435" s="42"/>
      <c r="F435" s="213" t="s">
        <v>839</v>
      </c>
      <c r="G435" s="42"/>
      <c r="H435" s="42"/>
      <c r="I435" s="214"/>
      <c r="J435" s="42"/>
      <c r="K435" s="42"/>
      <c r="L435" s="46"/>
      <c r="M435" s="215"/>
      <c r="N435" s="216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135</v>
      </c>
      <c r="AU435" s="19" t="s">
        <v>133</v>
      </c>
    </row>
    <row r="436" spans="1:63" s="12" customFormat="1" ht="22.8" customHeight="1">
      <c r="A436" s="12"/>
      <c r="B436" s="183"/>
      <c r="C436" s="184"/>
      <c r="D436" s="185" t="s">
        <v>71</v>
      </c>
      <c r="E436" s="197" t="s">
        <v>840</v>
      </c>
      <c r="F436" s="197" t="s">
        <v>841</v>
      </c>
      <c r="G436" s="184"/>
      <c r="H436" s="184"/>
      <c r="I436" s="187"/>
      <c r="J436" s="198">
        <f>BK436</f>
        <v>0</v>
      </c>
      <c r="K436" s="184"/>
      <c r="L436" s="189"/>
      <c r="M436" s="190"/>
      <c r="N436" s="191"/>
      <c r="O436" s="191"/>
      <c r="P436" s="192">
        <f>SUM(P437:P439)</f>
        <v>0</v>
      </c>
      <c r="Q436" s="191"/>
      <c r="R436" s="192">
        <f>SUM(R437:R439)</f>
        <v>0</v>
      </c>
      <c r="S436" s="191"/>
      <c r="T436" s="193">
        <f>SUM(T437:T439)</f>
        <v>0.7821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194" t="s">
        <v>133</v>
      </c>
      <c r="AT436" s="195" t="s">
        <v>71</v>
      </c>
      <c r="AU436" s="195" t="s">
        <v>77</v>
      </c>
      <c r="AY436" s="194" t="s">
        <v>124</v>
      </c>
      <c r="BK436" s="196">
        <f>SUM(BK437:BK439)</f>
        <v>0</v>
      </c>
    </row>
    <row r="437" spans="1:65" s="2" customFormat="1" ht="16.5" customHeight="1">
      <c r="A437" s="40"/>
      <c r="B437" s="41"/>
      <c r="C437" s="199" t="s">
        <v>842</v>
      </c>
      <c r="D437" s="199" t="s">
        <v>127</v>
      </c>
      <c r="E437" s="200" t="s">
        <v>843</v>
      </c>
      <c r="F437" s="201" t="s">
        <v>844</v>
      </c>
      <c r="G437" s="202" t="s">
        <v>144</v>
      </c>
      <c r="H437" s="203">
        <v>52.14</v>
      </c>
      <c r="I437" s="204"/>
      <c r="J437" s="205">
        <f>ROUND(I437*H437,2)</f>
        <v>0</v>
      </c>
      <c r="K437" s="201" t="s">
        <v>131</v>
      </c>
      <c r="L437" s="46"/>
      <c r="M437" s="206" t="s">
        <v>19</v>
      </c>
      <c r="N437" s="207" t="s">
        <v>44</v>
      </c>
      <c r="O437" s="86"/>
      <c r="P437" s="208">
        <f>O437*H437</f>
        <v>0</v>
      </c>
      <c r="Q437" s="208">
        <v>0</v>
      </c>
      <c r="R437" s="208">
        <f>Q437*H437</f>
        <v>0</v>
      </c>
      <c r="S437" s="208">
        <v>0.015</v>
      </c>
      <c r="T437" s="209">
        <f>S437*H437</f>
        <v>0.7821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10" t="s">
        <v>245</v>
      </c>
      <c r="AT437" s="210" t="s">
        <v>127</v>
      </c>
      <c r="AU437" s="210" t="s">
        <v>133</v>
      </c>
      <c r="AY437" s="19" t="s">
        <v>124</v>
      </c>
      <c r="BE437" s="211">
        <f>IF(N437="základní",J437,0)</f>
        <v>0</v>
      </c>
      <c r="BF437" s="211">
        <f>IF(N437="snížená",J437,0)</f>
        <v>0</v>
      </c>
      <c r="BG437" s="211">
        <f>IF(N437="zákl. přenesená",J437,0)</f>
        <v>0</v>
      </c>
      <c r="BH437" s="211">
        <f>IF(N437="sníž. přenesená",J437,0)</f>
        <v>0</v>
      </c>
      <c r="BI437" s="211">
        <f>IF(N437="nulová",J437,0)</f>
        <v>0</v>
      </c>
      <c r="BJ437" s="19" t="s">
        <v>133</v>
      </c>
      <c r="BK437" s="211">
        <f>ROUND(I437*H437,2)</f>
        <v>0</v>
      </c>
      <c r="BL437" s="19" t="s">
        <v>245</v>
      </c>
      <c r="BM437" s="210" t="s">
        <v>845</v>
      </c>
    </row>
    <row r="438" spans="1:47" s="2" customFormat="1" ht="12">
      <c r="A438" s="40"/>
      <c r="B438" s="41"/>
      <c r="C438" s="42"/>
      <c r="D438" s="212" t="s">
        <v>135</v>
      </c>
      <c r="E438" s="42"/>
      <c r="F438" s="213" t="s">
        <v>846</v>
      </c>
      <c r="G438" s="42"/>
      <c r="H438" s="42"/>
      <c r="I438" s="214"/>
      <c r="J438" s="42"/>
      <c r="K438" s="42"/>
      <c r="L438" s="46"/>
      <c r="M438" s="215"/>
      <c r="N438" s="216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135</v>
      </c>
      <c r="AU438" s="19" t="s">
        <v>133</v>
      </c>
    </row>
    <row r="439" spans="1:51" s="14" customFormat="1" ht="12">
      <c r="A439" s="14"/>
      <c r="B439" s="228"/>
      <c r="C439" s="229"/>
      <c r="D439" s="219" t="s">
        <v>137</v>
      </c>
      <c r="E439" s="230" t="s">
        <v>19</v>
      </c>
      <c r="F439" s="231" t="s">
        <v>847</v>
      </c>
      <c r="G439" s="229"/>
      <c r="H439" s="232">
        <v>52.14</v>
      </c>
      <c r="I439" s="233"/>
      <c r="J439" s="229"/>
      <c r="K439" s="229"/>
      <c r="L439" s="234"/>
      <c r="M439" s="235"/>
      <c r="N439" s="236"/>
      <c r="O439" s="236"/>
      <c r="P439" s="236"/>
      <c r="Q439" s="236"/>
      <c r="R439" s="236"/>
      <c r="S439" s="236"/>
      <c r="T439" s="237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38" t="s">
        <v>137</v>
      </c>
      <c r="AU439" s="238" t="s">
        <v>133</v>
      </c>
      <c r="AV439" s="14" t="s">
        <v>133</v>
      </c>
      <c r="AW439" s="14" t="s">
        <v>33</v>
      </c>
      <c r="AX439" s="14" t="s">
        <v>77</v>
      </c>
      <c r="AY439" s="238" t="s">
        <v>124</v>
      </c>
    </row>
    <row r="440" spans="1:63" s="12" customFormat="1" ht="22.8" customHeight="1">
      <c r="A440" s="12"/>
      <c r="B440" s="183"/>
      <c r="C440" s="184"/>
      <c r="D440" s="185" t="s">
        <v>71</v>
      </c>
      <c r="E440" s="197" t="s">
        <v>848</v>
      </c>
      <c r="F440" s="197" t="s">
        <v>849</v>
      </c>
      <c r="G440" s="184"/>
      <c r="H440" s="184"/>
      <c r="I440" s="187"/>
      <c r="J440" s="198">
        <f>BK440</f>
        <v>0</v>
      </c>
      <c r="K440" s="184"/>
      <c r="L440" s="189"/>
      <c r="M440" s="190"/>
      <c r="N440" s="191"/>
      <c r="O440" s="191"/>
      <c r="P440" s="192">
        <f>SUM(P441:P461)</f>
        <v>0</v>
      </c>
      <c r="Q440" s="191"/>
      <c r="R440" s="192">
        <f>SUM(R441:R461)</f>
        <v>0.24739313</v>
      </c>
      <c r="S440" s="191"/>
      <c r="T440" s="193">
        <f>SUM(T441:T461)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194" t="s">
        <v>133</v>
      </c>
      <c r="AT440" s="195" t="s">
        <v>71</v>
      </c>
      <c r="AU440" s="195" t="s">
        <v>77</v>
      </c>
      <c r="AY440" s="194" t="s">
        <v>124</v>
      </c>
      <c r="BK440" s="196">
        <f>SUM(BK441:BK461)</f>
        <v>0</v>
      </c>
    </row>
    <row r="441" spans="1:65" s="2" customFormat="1" ht="16.5" customHeight="1">
      <c r="A441" s="40"/>
      <c r="B441" s="41"/>
      <c r="C441" s="199" t="s">
        <v>850</v>
      </c>
      <c r="D441" s="199" t="s">
        <v>127</v>
      </c>
      <c r="E441" s="200" t="s">
        <v>851</v>
      </c>
      <c r="F441" s="201" t="s">
        <v>852</v>
      </c>
      <c r="G441" s="202" t="s">
        <v>144</v>
      </c>
      <c r="H441" s="203">
        <v>66.47</v>
      </c>
      <c r="I441" s="204"/>
      <c r="J441" s="205">
        <f>ROUND(I441*H441,2)</f>
        <v>0</v>
      </c>
      <c r="K441" s="201" t="s">
        <v>131</v>
      </c>
      <c r="L441" s="46"/>
      <c r="M441" s="206" t="s">
        <v>19</v>
      </c>
      <c r="N441" s="207" t="s">
        <v>44</v>
      </c>
      <c r="O441" s="86"/>
      <c r="P441" s="208">
        <f>O441*H441</f>
        <v>0</v>
      </c>
      <c r="Q441" s="208">
        <v>3E-05</v>
      </c>
      <c r="R441" s="208">
        <f>Q441*H441</f>
        <v>0.0019941</v>
      </c>
      <c r="S441" s="208">
        <v>0</v>
      </c>
      <c r="T441" s="209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10" t="s">
        <v>245</v>
      </c>
      <c r="AT441" s="210" t="s">
        <v>127</v>
      </c>
      <c r="AU441" s="210" t="s">
        <v>133</v>
      </c>
      <c r="AY441" s="19" t="s">
        <v>124</v>
      </c>
      <c r="BE441" s="211">
        <f>IF(N441="základní",J441,0)</f>
        <v>0</v>
      </c>
      <c r="BF441" s="211">
        <f>IF(N441="snížená",J441,0)</f>
        <v>0</v>
      </c>
      <c r="BG441" s="211">
        <f>IF(N441="zákl. přenesená",J441,0)</f>
        <v>0</v>
      </c>
      <c r="BH441" s="211">
        <f>IF(N441="sníž. přenesená",J441,0)</f>
        <v>0</v>
      </c>
      <c r="BI441" s="211">
        <f>IF(N441="nulová",J441,0)</f>
        <v>0</v>
      </c>
      <c r="BJ441" s="19" t="s">
        <v>133</v>
      </c>
      <c r="BK441" s="211">
        <f>ROUND(I441*H441,2)</f>
        <v>0</v>
      </c>
      <c r="BL441" s="19" t="s">
        <v>245</v>
      </c>
      <c r="BM441" s="210" t="s">
        <v>853</v>
      </c>
    </row>
    <row r="442" spans="1:47" s="2" customFormat="1" ht="12">
      <c r="A442" s="40"/>
      <c r="B442" s="41"/>
      <c r="C442" s="42"/>
      <c r="D442" s="212" t="s">
        <v>135</v>
      </c>
      <c r="E442" s="42"/>
      <c r="F442" s="213" t="s">
        <v>854</v>
      </c>
      <c r="G442" s="42"/>
      <c r="H442" s="42"/>
      <c r="I442" s="214"/>
      <c r="J442" s="42"/>
      <c r="K442" s="42"/>
      <c r="L442" s="46"/>
      <c r="M442" s="215"/>
      <c r="N442" s="216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135</v>
      </c>
      <c r="AU442" s="19" t="s">
        <v>133</v>
      </c>
    </row>
    <row r="443" spans="1:51" s="14" customFormat="1" ht="12">
      <c r="A443" s="14"/>
      <c r="B443" s="228"/>
      <c r="C443" s="229"/>
      <c r="D443" s="219" t="s">
        <v>137</v>
      </c>
      <c r="E443" s="230" t="s">
        <v>19</v>
      </c>
      <c r="F443" s="231" t="s">
        <v>855</v>
      </c>
      <c r="G443" s="229"/>
      <c r="H443" s="232">
        <v>66.47</v>
      </c>
      <c r="I443" s="233"/>
      <c r="J443" s="229"/>
      <c r="K443" s="229"/>
      <c r="L443" s="234"/>
      <c r="M443" s="235"/>
      <c r="N443" s="236"/>
      <c r="O443" s="236"/>
      <c r="P443" s="236"/>
      <c r="Q443" s="236"/>
      <c r="R443" s="236"/>
      <c r="S443" s="236"/>
      <c r="T443" s="237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38" t="s">
        <v>137</v>
      </c>
      <c r="AU443" s="238" t="s">
        <v>133</v>
      </c>
      <c r="AV443" s="14" t="s">
        <v>133</v>
      </c>
      <c r="AW443" s="14" t="s">
        <v>33</v>
      </c>
      <c r="AX443" s="14" t="s">
        <v>77</v>
      </c>
      <c r="AY443" s="238" t="s">
        <v>124</v>
      </c>
    </row>
    <row r="444" spans="1:65" s="2" customFormat="1" ht="16.5" customHeight="1">
      <c r="A444" s="40"/>
      <c r="B444" s="41"/>
      <c r="C444" s="199" t="s">
        <v>856</v>
      </c>
      <c r="D444" s="199" t="s">
        <v>127</v>
      </c>
      <c r="E444" s="200" t="s">
        <v>857</v>
      </c>
      <c r="F444" s="201" t="s">
        <v>858</v>
      </c>
      <c r="G444" s="202" t="s">
        <v>144</v>
      </c>
      <c r="H444" s="203">
        <v>66.47</v>
      </c>
      <c r="I444" s="204"/>
      <c r="J444" s="205">
        <f>ROUND(I444*H444,2)</f>
        <v>0</v>
      </c>
      <c r="K444" s="201" t="s">
        <v>131</v>
      </c>
      <c r="L444" s="46"/>
      <c r="M444" s="206" t="s">
        <v>19</v>
      </c>
      <c r="N444" s="207" t="s">
        <v>44</v>
      </c>
      <c r="O444" s="86"/>
      <c r="P444" s="208">
        <f>O444*H444</f>
        <v>0</v>
      </c>
      <c r="Q444" s="208">
        <v>0.0003</v>
      </c>
      <c r="R444" s="208">
        <f>Q444*H444</f>
        <v>0.019940999999999997</v>
      </c>
      <c r="S444" s="208">
        <v>0</v>
      </c>
      <c r="T444" s="209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10" t="s">
        <v>245</v>
      </c>
      <c r="AT444" s="210" t="s">
        <v>127</v>
      </c>
      <c r="AU444" s="210" t="s">
        <v>133</v>
      </c>
      <c r="AY444" s="19" t="s">
        <v>124</v>
      </c>
      <c r="BE444" s="211">
        <f>IF(N444="základní",J444,0)</f>
        <v>0</v>
      </c>
      <c r="BF444" s="211">
        <f>IF(N444="snížená",J444,0)</f>
        <v>0</v>
      </c>
      <c r="BG444" s="211">
        <f>IF(N444="zákl. přenesená",J444,0)</f>
        <v>0</v>
      </c>
      <c r="BH444" s="211">
        <f>IF(N444="sníž. přenesená",J444,0)</f>
        <v>0</v>
      </c>
      <c r="BI444" s="211">
        <f>IF(N444="nulová",J444,0)</f>
        <v>0</v>
      </c>
      <c r="BJ444" s="19" t="s">
        <v>133</v>
      </c>
      <c r="BK444" s="211">
        <f>ROUND(I444*H444,2)</f>
        <v>0</v>
      </c>
      <c r="BL444" s="19" t="s">
        <v>245</v>
      </c>
      <c r="BM444" s="210" t="s">
        <v>859</v>
      </c>
    </row>
    <row r="445" spans="1:47" s="2" customFormat="1" ht="12">
      <c r="A445" s="40"/>
      <c r="B445" s="41"/>
      <c r="C445" s="42"/>
      <c r="D445" s="212" t="s">
        <v>135</v>
      </c>
      <c r="E445" s="42"/>
      <c r="F445" s="213" t="s">
        <v>860</v>
      </c>
      <c r="G445" s="42"/>
      <c r="H445" s="42"/>
      <c r="I445" s="214"/>
      <c r="J445" s="42"/>
      <c r="K445" s="42"/>
      <c r="L445" s="46"/>
      <c r="M445" s="215"/>
      <c r="N445" s="216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9" t="s">
        <v>135</v>
      </c>
      <c r="AU445" s="19" t="s">
        <v>133</v>
      </c>
    </row>
    <row r="446" spans="1:65" s="2" customFormat="1" ht="16.5" customHeight="1">
      <c r="A446" s="40"/>
      <c r="B446" s="41"/>
      <c r="C446" s="261" t="s">
        <v>861</v>
      </c>
      <c r="D446" s="261" t="s">
        <v>240</v>
      </c>
      <c r="E446" s="262" t="s">
        <v>862</v>
      </c>
      <c r="F446" s="263" t="s">
        <v>863</v>
      </c>
      <c r="G446" s="264" t="s">
        <v>144</v>
      </c>
      <c r="H446" s="265">
        <v>73.117</v>
      </c>
      <c r="I446" s="266"/>
      <c r="J446" s="267">
        <f>ROUND(I446*H446,2)</f>
        <v>0</v>
      </c>
      <c r="K446" s="263" t="s">
        <v>19</v>
      </c>
      <c r="L446" s="268"/>
      <c r="M446" s="269" t="s">
        <v>19</v>
      </c>
      <c r="N446" s="270" t="s">
        <v>44</v>
      </c>
      <c r="O446" s="86"/>
      <c r="P446" s="208">
        <f>O446*H446</f>
        <v>0</v>
      </c>
      <c r="Q446" s="208">
        <v>0.00283</v>
      </c>
      <c r="R446" s="208">
        <f>Q446*H446</f>
        <v>0.20692111000000002</v>
      </c>
      <c r="S446" s="208">
        <v>0</v>
      </c>
      <c r="T446" s="209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0" t="s">
        <v>332</v>
      </c>
      <c r="AT446" s="210" t="s">
        <v>240</v>
      </c>
      <c r="AU446" s="210" t="s">
        <v>133</v>
      </c>
      <c r="AY446" s="19" t="s">
        <v>124</v>
      </c>
      <c r="BE446" s="211">
        <f>IF(N446="základní",J446,0)</f>
        <v>0</v>
      </c>
      <c r="BF446" s="211">
        <f>IF(N446="snížená",J446,0)</f>
        <v>0</v>
      </c>
      <c r="BG446" s="211">
        <f>IF(N446="zákl. přenesená",J446,0)</f>
        <v>0</v>
      </c>
      <c r="BH446" s="211">
        <f>IF(N446="sníž. přenesená",J446,0)</f>
        <v>0</v>
      </c>
      <c r="BI446" s="211">
        <f>IF(N446="nulová",J446,0)</f>
        <v>0</v>
      </c>
      <c r="BJ446" s="19" t="s">
        <v>133</v>
      </c>
      <c r="BK446" s="211">
        <f>ROUND(I446*H446,2)</f>
        <v>0</v>
      </c>
      <c r="BL446" s="19" t="s">
        <v>245</v>
      </c>
      <c r="BM446" s="210" t="s">
        <v>864</v>
      </c>
    </row>
    <row r="447" spans="1:51" s="14" customFormat="1" ht="12">
      <c r="A447" s="14"/>
      <c r="B447" s="228"/>
      <c r="C447" s="229"/>
      <c r="D447" s="219" t="s">
        <v>137</v>
      </c>
      <c r="E447" s="229"/>
      <c r="F447" s="231" t="s">
        <v>865</v>
      </c>
      <c r="G447" s="229"/>
      <c r="H447" s="232">
        <v>73.117</v>
      </c>
      <c r="I447" s="233"/>
      <c r="J447" s="229"/>
      <c r="K447" s="229"/>
      <c r="L447" s="234"/>
      <c r="M447" s="235"/>
      <c r="N447" s="236"/>
      <c r="O447" s="236"/>
      <c r="P447" s="236"/>
      <c r="Q447" s="236"/>
      <c r="R447" s="236"/>
      <c r="S447" s="236"/>
      <c r="T447" s="237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38" t="s">
        <v>137</v>
      </c>
      <c r="AU447" s="238" t="s">
        <v>133</v>
      </c>
      <c r="AV447" s="14" t="s">
        <v>133</v>
      </c>
      <c r="AW447" s="14" t="s">
        <v>4</v>
      </c>
      <c r="AX447" s="14" t="s">
        <v>77</v>
      </c>
      <c r="AY447" s="238" t="s">
        <v>124</v>
      </c>
    </row>
    <row r="448" spans="1:65" s="2" customFormat="1" ht="16.5" customHeight="1">
      <c r="A448" s="40"/>
      <c r="B448" s="41"/>
      <c r="C448" s="199" t="s">
        <v>866</v>
      </c>
      <c r="D448" s="199" t="s">
        <v>127</v>
      </c>
      <c r="E448" s="200" t="s">
        <v>867</v>
      </c>
      <c r="F448" s="201" t="s">
        <v>868</v>
      </c>
      <c r="G448" s="202" t="s">
        <v>164</v>
      </c>
      <c r="H448" s="203">
        <v>72.65</v>
      </c>
      <c r="I448" s="204"/>
      <c r="J448" s="205">
        <f>ROUND(I448*H448,2)</f>
        <v>0</v>
      </c>
      <c r="K448" s="201" t="s">
        <v>131</v>
      </c>
      <c r="L448" s="46"/>
      <c r="M448" s="206" t="s">
        <v>19</v>
      </c>
      <c r="N448" s="207" t="s">
        <v>44</v>
      </c>
      <c r="O448" s="86"/>
      <c r="P448" s="208">
        <f>O448*H448</f>
        <v>0</v>
      </c>
      <c r="Q448" s="208">
        <v>1E-05</v>
      </c>
      <c r="R448" s="208">
        <f>Q448*H448</f>
        <v>0.0007265000000000001</v>
      </c>
      <c r="S448" s="208">
        <v>0</v>
      </c>
      <c r="T448" s="209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10" t="s">
        <v>245</v>
      </c>
      <c r="AT448" s="210" t="s">
        <v>127</v>
      </c>
      <c r="AU448" s="210" t="s">
        <v>133</v>
      </c>
      <c r="AY448" s="19" t="s">
        <v>124</v>
      </c>
      <c r="BE448" s="211">
        <f>IF(N448="základní",J448,0)</f>
        <v>0</v>
      </c>
      <c r="BF448" s="211">
        <f>IF(N448="snížená",J448,0)</f>
        <v>0</v>
      </c>
      <c r="BG448" s="211">
        <f>IF(N448="zákl. přenesená",J448,0)</f>
        <v>0</v>
      </c>
      <c r="BH448" s="211">
        <f>IF(N448="sníž. přenesená",J448,0)</f>
        <v>0</v>
      </c>
      <c r="BI448" s="211">
        <f>IF(N448="nulová",J448,0)</f>
        <v>0</v>
      </c>
      <c r="BJ448" s="19" t="s">
        <v>133</v>
      </c>
      <c r="BK448" s="211">
        <f>ROUND(I448*H448,2)</f>
        <v>0</v>
      </c>
      <c r="BL448" s="19" t="s">
        <v>245</v>
      </c>
      <c r="BM448" s="210" t="s">
        <v>869</v>
      </c>
    </row>
    <row r="449" spans="1:47" s="2" customFormat="1" ht="12">
      <c r="A449" s="40"/>
      <c r="B449" s="41"/>
      <c r="C449" s="42"/>
      <c r="D449" s="212" t="s">
        <v>135</v>
      </c>
      <c r="E449" s="42"/>
      <c r="F449" s="213" t="s">
        <v>870</v>
      </c>
      <c r="G449" s="42"/>
      <c r="H449" s="42"/>
      <c r="I449" s="214"/>
      <c r="J449" s="42"/>
      <c r="K449" s="42"/>
      <c r="L449" s="46"/>
      <c r="M449" s="215"/>
      <c r="N449" s="216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135</v>
      </c>
      <c r="AU449" s="19" t="s">
        <v>133</v>
      </c>
    </row>
    <row r="450" spans="1:51" s="14" customFormat="1" ht="12">
      <c r="A450" s="14"/>
      <c r="B450" s="228"/>
      <c r="C450" s="229"/>
      <c r="D450" s="219" t="s">
        <v>137</v>
      </c>
      <c r="E450" s="230" t="s">
        <v>19</v>
      </c>
      <c r="F450" s="231" t="s">
        <v>871</v>
      </c>
      <c r="G450" s="229"/>
      <c r="H450" s="232">
        <v>38.37</v>
      </c>
      <c r="I450" s="233"/>
      <c r="J450" s="229"/>
      <c r="K450" s="229"/>
      <c r="L450" s="234"/>
      <c r="M450" s="235"/>
      <c r="N450" s="236"/>
      <c r="O450" s="236"/>
      <c r="P450" s="236"/>
      <c r="Q450" s="236"/>
      <c r="R450" s="236"/>
      <c r="S450" s="236"/>
      <c r="T450" s="237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38" t="s">
        <v>137</v>
      </c>
      <c r="AU450" s="238" t="s">
        <v>133</v>
      </c>
      <c r="AV450" s="14" t="s">
        <v>133</v>
      </c>
      <c r="AW450" s="14" t="s">
        <v>33</v>
      </c>
      <c r="AX450" s="14" t="s">
        <v>72</v>
      </c>
      <c r="AY450" s="238" t="s">
        <v>124</v>
      </c>
    </row>
    <row r="451" spans="1:51" s="14" customFormat="1" ht="12">
      <c r="A451" s="14"/>
      <c r="B451" s="228"/>
      <c r="C451" s="229"/>
      <c r="D451" s="219" t="s">
        <v>137</v>
      </c>
      <c r="E451" s="230" t="s">
        <v>19</v>
      </c>
      <c r="F451" s="231" t="s">
        <v>872</v>
      </c>
      <c r="G451" s="229"/>
      <c r="H451" s="232">
        <v>34.28</v>
      </c>
      <c r="I451" s="233"/>
      <c r="J451" s="229"/>
      <c r="K451" s="229"/>
      <c r="L451" s="234"/>
      <c r="M451" s="235"/>
      <c r="N451" s="236"/>
      <c r="O451" s="236"/>
      <c r="P451" s="236"/>
      <c r="Q451" s="236"/>
      <c r="R451" s="236"/>
      <c r="S451" s="236"/>
      <c r="T451" s="237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38" t="s">
        <v>137</v>
      </c>
      <c r="AU451" s="238" t="s">
        <v>133</v>
      </c>
      <c r="AV451" s="14" t="s">
        <v>133</v>
      </c>
      <c r="AW451" s="14" t="s">
        <v>33</v>
      </c>
      <c r="AX451" s="14" t="s">
        <v>72</v>
      </c>
      <c r="AY451" s="238" t="s">
        <v>124</v>
      </c>
    </row>
    <row r="452" spans="1:51" s="15" customFormat="1" ht="12">
      <c r="A452" s="15"/>
      <c r="B452" s="239"/>
      <c r="C452" s="240"/>
      <c r="D452" s="219" t="s">
        <v>137</v>
      </c>
      <c r="E452" s="241" t="s">
        <v>19</v>
      </c>
      <c r="F452" s="242" t="s">
        <v>141</v>
      </c>
      <c r="G452" s="240"/>
      <c r="H452" s="243">
        <v>72.65</v>
      </c>
      <c r="I452" s="244"/>
      <c r="J452" s="240"/>
      <c r="K452" s="240"/>
      <c r="L452" s="245"/>
      <c r="M452" s="246"/>
      <c r="N452" s="247"/>
      <c r="O452" s="247"/>
      <c r="P452" s="247"/>
      <c r="Q452" s="247"/>
      <c r="R452" s="247"/>
      <c r="S452" s="247"/>
      <c r="T452" s="248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49" t="s">
        <v>137</v>
      </c>
      <c r="AU452" s="249" t="s">
        <v>133</v>
      </c>
      <c r="AV452" s="15" t="s">
        <v>132</v>
      </c>
      <c r="AW452" s="15" t="s">
        <v>33</v>
      </c>
      <c r="AX452" s="15" t="s">
        <v>77</v>
      </c>
      <c r="AY452" s="249" t="s">
        <v>124</v>
      </c>
    </row>
    <row r="453" spans="1:65" s="2" customFormat="1" ht="16.5" customHeight="1">
      <c r="A453" s="40"/>
      <c r="B453" s="41"/>
      <c r="C453" s="261" t="s">
        <v>873</v>
      </c>
      <c r="D453" s="261" t="s">
        <v>240</v>
      </c>
      <c r="E453" s="262" t="s">
        <v>874</v>
      </c>
      <c r="F453" s="263" t="s">
        <v>875</v>
      </c>
      <c r="G453" s="264" t="s">
        <v>164</v>
      </c>
      <c r="H453" s="265">
        <v>76.283</v>
      </c>
      <c r="I453" s="266"/>
      <c r="J453" s="267">
        <f>ROUND(I453*H453,2)</f>
        <v>0</v>
      </c>
      <c r="K453" s="263" t="s">
        <v>131</v>
      </c>
      <c r="L453" s="268"/>
      <c r="M453" s="269" t="s">
        <v>19</v>
      </c>
      <c r="N453" s="270" t="s">
        <v>44</v>
      </c>
      <c r="O453" s="86"/>
      <c r="P453" s="208">
        <f>O453*H453</f>
        <v>0</v>
      </c>
      <c r="Q453" s="208">
        <v>0.00022</v>
      </c>
      <c r="R453" s="208">
        <f>Q453*H453</f>
        <v>0.01678226</v>
      </c>
      <c r="S453" s="208">
        <v>0</v>
      </c>
      <c r="T453" s="209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10" t="s">
        <v>332</v>
      </c>
      <c r="AT453" s="210" t="s">
        <v>240</v>
      </c>
      <c r="AU453" s="210" t="s">
        <v>133</v>
      </c>
      <c r="AY453" s="19" t="s">
        <v>124</v>
      </c>
      <c r="BE453" s="211">
        <f>IF(N453="základní",J453,0)</f>
        <v>0</v>
      </c>
      <c r="BF453" s="211">
        <f>IF(N453="snížená",J453,0)</f>
        <v>0</v>
      </c>
      <c r="BG453" s="211">
        <f>IF(N453="zákl. přenesená",J453,0)</f>
        <v>0</v>
      </c>
      <c r="BH453" s="211">
        <f>IF(N453="sníž. přenesená",J453,0)</f>
        <v>0</v>
      </c>
      <c r="BI453" s="211">
        <f>IF(N453="nulová",J453,0)</f>
        <v>0</v>
      </c>
      <c r="BJ453" s="19" t="s">
        <v>133</v>
      </c>
      <c r="BK453" s="211">
        <f>ROUND(I453*H453,2)</f>
        <v>0</v>
      </c>
      <c r="BL453" s="19" t="s">
        <v>245</v>
      </c>
      <c r="BM453" s="210" t="s">
        <v>876</v>
      </c>
    </row>
    <row r="454" spans="1:51" s="14" customFormat="1" ht="12">
      <c r="A454" s="14"/>
      <c r="B454" s="228"/>
      <c r="C454" s="229"/>
      <c r="D454" s="219" t="s">
        <v>137</v>
      </c>
      <c r="E454" s="229"/>
      <c r="F454" s="231" t="s">
        <v>877</v>
      </c>
      <c r="G454" s="229"/>
      <c r="H454" s="232">
        <v>76.283</v>
      </c>
      <c r="I454" s="233"/>
      <c r="J454" s="229"/>
      <c r="K454" s="229"/>
      <c r="L454" s="234"/>
      <c r="M454" s="235"/>
      <c r="N454" s="236"/>
      <c r="O454" s="236"/>
      <c r="P454" s="236"/>
      <c r="Q454" s="236"/>
      <c r="R454" s="236"/>
      <c r="S454" s="236"/>
      <c r="T454" s="237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38" t="s">
        <v>137</v>
      </c>
      <c r="AU454" s="238" t="s">
        <v>133</v>
      </c>
      <c r="AV454" s="14" t="s">
        <v>133</v>
      </c>
      <c r="AW454" s="14" t="s">
        <v>4</v>
      </c>
      <c r="AX454" s="14" t="s">
        <v>77</v>
      </c>
      <c r="AY454" s="238" t="s">
        <v>124</v>
      </c>
    </row>
    <row r="455" spans="1:65" s="2" customFormat="1" ht="16.5" customHeight="1">
      <c r="A455" s="40"/>
      <c r="B455" s="41"/>
      <c r="C455" s="199" t="s">
        <v>878</v>
      </c>
      <c r="D455" s="199" t="s">
        <v>127</v>
      </c>
      <c r="E455" s="200" t="s">
        <v>879</v>
      </c>
      <c r="F455" s="201" t="s">
        <v>880</v>
      </c>
      <c r="G455" s="202" t="s">
        <v>164</v>
      </c>
      <c r="H455" s="203">
        <v>5.6</v>
      </c>
      <c r="I455" s="204"/>
      <c r="J455" s="205">
        <f>ROUND(I455*H455,2)</f>
        <v>0</v>
      </c>
      <c r="K455" s="201" t="s">
        <v>131</v>
      </c>
      <c r="L455" s="46"/>
      <c r="M455" s="206" t="s">
        <v>19</v>
      </c>
      <c r="N455" s="207" t="s">
        <v>44</v>
      </c>
      <c r="O455" s="86"/>
      <c r="P455" s="208">
        <f>O455*H455</f>
        <v>0</v>
      </c>
      <c r="Q455" s="208">
        <v>0</v>
      </c>
      <c r="R455" s="208">
        <f>Q455*H455</f>
        <v>0</v>
      </c>
      <c r="S455" s="208">
        <v>0</v>
      </c>
      <c r="T455" s="209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10" t="s">
        <v>245</v>
      </c>
      <c r="AT455" s="210" t="s">
        <v>127</v>
      </c>
      <c r="AU455" s="210" t="s">
        <v>133</v>
      </c>
      <c r="AY455" s="19" t="s">
        <v>124</v>
      </c>
      <c r="BE455" s="211">
        <f>IF(N455="základní",J455,0)</f>
        <v>0</v>
      </c>
      <c r="BF455" s="211">
        <f>IF(N455="snížená",J455,0)</f>
        <v>0</v>
      </c>
      <c r="BG455" s="211">
        <f>IF(N455="zákl. přenesená",J455,0)</f>
        <v>0</v>
      </c>
      <c r="BH455" s="211">
        <f>IF(N455="sníž. přenesená",J455,0)</f>
        <v>0</v>
      </c>
      <c r="BI455" s="211">
        <f>IF(N455="nulová",J455,0)</f>
        <v>0</v>
      </c>
      <c r="BJ455" s="19" t="s">
        <v>133</v>
      </c>
      <c r="BK455" s="211">
        <f>ROUND(I455*H455,2)</f>
        <v>0</v>
      </c>
      <c r="BL455" s="19" t="s">
        <v>245</v>
      </c>
      <c r="BM455" s="210" t="s">
        <v>881</v>
      </c>
    </row>
    <row r="456" spans="1:47" s="2" customFormat="1" ht="12">
      <c r="A456" s="40"/>
      <c r="B456" s="41"/>
      <c r="C456" s="42"/>
      <c r="D456" s="212" t="s">
        <v>135</v>
      </c>
      <c r="E456" s="42"/>
      <c r="F456" s="213" t="s">
        <v>882</v>
      </c>
      <c r="G456" s="42"/>
      <c r="H456" s="42"/>
      <c r="I456" s="214"/>
      <c r="J456" s="42"/>
      <c r="K456" s="42"/>
      <c r="L456" s="46"/>
      <c r="M456" s="215"/>
      <c r="N456" s="216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135</v>
      </c>
      <c r="AU456" s="19" t="s">
        <v>133</v>
      </c>
    </row>
    <row r="457" spans="1:51" s="14" customFormat="1" ht="12">
      <c r="A457" s="14"/>
      <c r="B457" s="228"/>
      <c r="C457" s="229"/>
      <c r="D457" s="219" t="s">
        <v>137</v>
      </c>
      <c r="E457" s="230" t="s">
        <v>19</v>
      </c>
      <c r="F457" s="231" t="s">
        <v>883</v>
      </c>
      <c r="G457" s="229"/>
      <c r="H457" s="232">
        <v>5.6</v>
      </c>
      <c r="I457" s="233"/>
      <c r="J457" s="229"/>
      <c r="K457" s="229"/>
      <c r="L457" s="234"/>
      <c r="M457" s="235"/>
      <c r="N457" s="236"/>
      <c r="O457" s="236"/>
      <c r="P457" s="236"/>
      <c r="Q457" s="236"/>
      <c r="R457" s="236"/>
      <c r="S457" s="236"/>
      <c r="T457" s="237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38" t="s">
        <v>137</v>
      </c>
      <c r="AU457" s="238" t="s">
        <v>133</v>
      </c>
      <c r="AV457" s="14" t="s">
        <v>133</v>
      </c>
      <c r="AW457" s="14" t="s">
        <v>33</v>
      </c>
      <c r="AX457" s="14" t="s">
        <v>77</v>
      </c>
      <c r="AY457" s="238" t="s">
        <v>124</v>
      </c>
    </row>
    <row r="458" spans="1:65" s="2" customFormat="1" ht="16.5" customHeight="1">
      <c r="A458" s="40"/>
      <c r="B458" s="41"/>
      <c r="C458" s="261" t="s">
        <v>884</v>
      </c>
      <c r="D458" s="261" t="s">
        <v>240</v>
      </c>
      <c r="E458" s="262" t="s">
        <v>885</v>
      </c>
      <c r="F458" s="263" t="s">
        <v>886</v>
      </c>
      <c r="G458" s="264" t="s">
        <v>164</v>
      </c>
      <c r="H458" s="265">
        <v>6.048</v>
      </c>
      <c r="I458" s="266"/>
      <c r="J458" s="267">
        <f>ROUND(I458*H458,2)</f>
        <v>0</v>
      </c>
      <c r="K458" s="263" t="s">
        <v>131</v>
      </c>
      <c r="L458" s="268"/>
      <c r="M458" s="269" t="s">
        <v>19</v>
      </c>
      <c r="N458" s="270" t="s">
        <v>44</v>
      </c>
      <c r="O458" s="86"/>
      <c r="P458" s="208">
        <f>O458*H458</f>
        <v>0</v>
      </c>
      <c r="Q458" s="208">
        <v>0.00017</v>
      </c>
      <c r="R458" s="208">
        <f>Q458*H458</f>
        <v>0.0010281600000000002</v>
      </c>
      <c r="S458" s="208">
        <v>0</v>
      </c>
      <c r="T458" s="209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0" t="s">
        <v>332</v>
      </c>
      <c r="AT458" s="210" t="s">
        <v>240</v>
      </c>
      <c r="AU458" s="210" t="s">
        <v>133</v>
      </c>
      <c r="AY458" s="19" t="s">
        <v>124</v>
      </c>
      <c r="BE458" s="211">
        <f>IF(N458="základní",J458,0)</f>
        <v>0</v>
      </c>
      <c r="BF458" s="211">
        <f>IF(N458="snížená",J458,0)</f>
        <v>0</v>
      </c>
      <c r="BG458" s="211">
        <f>IF(N458="zákl. přenesená",J458,0)</f>
        <v>0</v>
      </c>
      <c r="BH458" s="211">
        <f>IF(N458="sníž. přenesená",J458,0)</f>
        <v>0</v>
      </c>
      <c r="BI458" s="211">
        <f>IF(N458="nulová",J458,0)</f>
        <v>0</v>
      </c>
      <c r="BJ458" s="19" t="s">
        <v>133</v>
      </c>
      <c r="BK458" s="211">
        <f>ROUND(I458*H458,2)</f>
        <v>0</v>
      </c>
      <c r="BL458" s="19" t="s">
        <v>245</v>
      </c>
      <c r="BM458" s="210" t="s">
        <v>887</v>
      </c>
    </row>
    <row r="459" spans="1:51" s="14" customFormat="1" ht="12">
      <c r="A459" s="14"/>
      <c r="B459" s="228"/>
      <c r="C459" s="229"/>
      <c r="D459" s="219" t="s">
        <v>137</v>
      </c>
      <c r="E459" s="229"/>
      <c r="F459" s="231" t="s">
        <v>888</v>
      </c>
      <c r="G459" s="229"/>
      <c r="H459" s="232">
        <v>6.048</v>
      </c>
      <c r="I459" s="233"/>
      <c r="J459" s="229"/>
      <c r="K459" s="229"/>
      <c r="L459" s="234"/>
      <c r="M459" s="235"/>
      <c r="N459" s="236"/>
      <c r="O459" s="236"/>
      <c r="P459" s="236"/>
      <c r="Q459" s="236"/>
      <c r="R459" s="236"/>
      <c r="S459" s="236"/>
      <c r="T459" s="237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38" t="s">
        <v>137</v>
      </c>
      <c r="AU459" s="238" t="s">
        <v>133</v>
      </c>
      <c r="AV459" s="14" t="s">
        <v>133</v>
      </c>
      <c r="AW459" s="14" t="s">
        <v>4</v>
      </c>
      <c r="AX459" s="14" t="s">
        <v>77</v>
      </c>
      <c r="AY459" s="238" t="s">
        <v>124</v>
      </c>
    </row>
    <row r="460" spans="1:65" s="2" customFormat="1" ht="24.15" customHeight="1">
      <c r="A460" s="40"/>
      <c r="B460" s="41"/>
      <c r="C460" s="199" t="s">
        <v>889</v>
      </c>
      <c r="D460" s="199" t="s">
        <v>127</v>
      </c>
      <c r="E460" s="200" t="s">
        <v>890</v>
      </c>
      <c r="F460" s="201" t="s">
        <v>891</v>
      </c>
      <c r="G460" s="202" t="s">
        <v>443</v>
      </c>
      <c r="H460" s="271"/>
      <c r="I460" s="204"/>
      <c r="J460" s="205">
        <f>ROUND(I460*H460,2)</f>
        <v>0</v>
      </c>
      <c r="K460" s="201" t="s">
        <v>131</v>
      </c>
      <c r="L460" s="46"/>
      <c r="M460" s="206" t="s">
        <v>19</v>
      </c>
      <c r="N460" s="207" t="s">
        <v>44</v>
      </c>
      <c r="O460" s="86"/>
      <c r="P460" s="208">
        <f>O460*H460</f>
        <v>0</v>
      </c>
      <c r="Q460" s="208">
        <v>0</v>
      </c>
      <c r="R460" s="208">
        <f>Q460*H460</f>
        <v>0</v>
      </c>
      <c r="S460" s="208">
        <v>0</v>
      </c>
      <c r="T460" s="209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0" t="s">
        <v>245</v>
      </c>
      <c r="AT460" s="210" t="s">
        <v>127</v>
      </c>
      <c r="AU460" s="210" t="s">
        <v>133</v>
      </c>
      <c r="AY460" s="19" t="s">
        <v>124</v>
      </c>
      <c r="BE460" s="211">
        <f>IF(N460="základní",J460,0)</f>
        <v>0</v>
      </c>
      <c r="BF460" s="211">
        <f>IF(N460="snížená",J460,0)</f>
        <v>0</v>
      </c>
      <c r="BG460" s="211">
        <f>IF(N460="zákl. přenesená",J460,0)</f>
        <v>0</v>
      </c>
      <c r="BH460" s="211">
        <f>IF(N460="sníž. přenesená",J460,0)</f>
        <v>0</v>
      </c>
      <c r="BI460" s="211">
        <f>IF(N460="nulová",J460,0)</f>
        <v>0</v>
      </c>
      <c r="BJ460" s="19" t="s">
        <v>133</v>
      </c>
      <c r="BK460" s="211">
        <f>ROUND(I460*H460,2)</f>
        <v>0</v>
      </c>
      <c r="BL460" s="19" t="s">
        <v>245</v>
      </c>
      <c r="BM460" s="210" t="s">
        <v>892</v>
      </c>
    </row>
    <row r="461" spans="1:47" s="2" customFormat="1" ht="12">
      <c r="A461" s="40"/>
      <c r="B461" s="41"/>
      <c r="C461" s="42"/>
      <c r="D461" s="212" t="s">
        <v>135</v>
      </c>
      <c r="E461" s="42"/>
      <c r="F461" s="213" t="s">
        <v>893</v>
      </c>
      <c r="G461" s="42"/>
      <c r="H461" s="42"/>
      <c r="I461" s="214"/>
      <c r="J461" s="42"/>
      <c r="K461" s="42"/>
      <c r="L461" s="46"/>
      <c r="M461" s="215"/>
      <c r="N461" s="216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135</v>
      </c>
      <c r="AU461" s="19" t="s">
        <v>133</v>
      </c>
    </row>
    <row r="462" spans="1:63" s="12" customFormat="1" ht="22.8" customHeight="1">
      <c r="A462" s="12"/>
      <c r="B462" s="183"/>
      <c r="C462" s="184"/>
      <c r="D462" s="185" t="s">
        <v>71</v>
      </c>
      <c r="E462" s="197" t="s">
        <v>894</v>
      </c>
      <c r="F462" s="197" t="s">
        <v>895</v>
      </c>
      <c r="G462" s="184"/>
      <c r="H462" s="184"/>
      <c r="I462" s="187"/>
      <c r="J462" s="198">
        <f>BK462</f>
        <v>0</v>
      </c>
      <c r="K462" s="184"/>
      <c r="L462" s="189"/>
      <c r="M462" s="190"/>
      <c r="N462" s="191"/>
      <c r="O462" s="191"/>
      <c r="P462" s="192">
        <f>SUM(P463:P488)</f>
        <v>0</v>
      </c>
      <c r="Q462" s="191"/>
      <c r="R462" s="192">
        <f>SUM(R463:R488)</f>
        <v>0.5490052</v>
      </c>
      <c r="S462" s="191"/>
      <c r="T462" s="193">
        <f>SUM(T463:T488)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194" t="s">
        <v>133</v>
      </c>
      <c r="AT462" s="195" t="s">
        <v>71</v>
      </c>
      <c r="AU462" s="195" t="s">
        <v>77</v>
      </c>
      <c r="AY462" s="194" t="s">
        <v>124</v>
      </c>
      <c r="BK462" s="196">
        <f>SUM(BK463:BK488)</f>
        <v>0</v>
      </c>
    </row>
    <row r="463" spans="1:65" s="2" customFormat="1" ht="16.5" customHeight="1">
      <c r="A463" s="40"/>
      <c r="B463" s="41"/>
      <c r="C463" s="199" t="s">
        <v>896</v>
      </c>
      <c r="D463" s="199" t="s">
        <v>127</v>
      </c>
      <c r="E463" s="200" t="s">
        <v>897</v>
      </c>
      <c r="F463" s="201" t="s">
        <v>898</v>
      </c>
      <c r="G463" s="202" t="s">
        <v>144</v>
      </c>
      <c r="H463" s="203">
        <v>27.32</v>
      </c>
      <c r="I463" s="204"/>
      <c r="J463" s="205">
        <f>ROUND(I463*H463,2)</f>
        <v>0</v>
      </c>
      <c r="K463" s="201" t="s">
        <v>131</v>
      </c>
      <c r="L463" s="46"/>
      <c r="M463" s="206" t="s">
        <v>19</v>
      </c>
      <c r="N463" s="207" t="s">
        <v>44</v>
      </c>
      <c r="O463" s="86"/>
      <c r="P463" s="208">
        <f>O463*H463</f>
        <v>0</v>
      </c>
      <c r="Q463" s="208">
        <v>0.0003</v>
      </c>
      <c r="R463" s="208">
        <f>Q463*H463</f>
        <v>0.008196</v>
      </c>
      <c r="S463" s="208">
        <v>0</v>
      </c>
      <c r="T463" s="209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0" t="s">
        <v>245</v>
      </c>
      <c r="AT463" s="210" t="s">
        <v>127</v>
      </c>
      <c r="AU463" s="210" t="s">
        <v>133</v>
      </c>
      <c r="AY463" s="19" t="s">
        <v>124</v>
      </c>
      <c r="BE463" s="211">
        <f>IF(N463="základní",J463,0)</f>
        <v>0</v>
      </c>
      <c r="BF463" s="211">
        <f>IF(N463="snížená",J463,0)</f>
        <v>0</v>
      </c>
      <c r="BG463" s="211">
        <f>IF(N463="zákl. přenesená",J463,0)</f>
        <v>0</v>
      </c>
      <c r="BH463" s="211">
        <f>IF(N463="sníž. přenesená",J463,0)</f>
        <v>0</v>
      </c>
      <c r="BI463" s="211">
        <f>IF(N463="nulová",J463,0)</f>
        <v>0</v>
      </c>
      <c r="BJ463" s="19" t="s">
        <v>133</v>
      </c>
      <c r="BK463" s="211">
        <f>ROUND(I463*H463,2)</f>
        <v>0</v>
      </c>
      <c r="BL463" s="19" t="s">
        <v>245</v>
      </c>
      <c r="BM463" s="210" t="s">
        <v>899</v>
      </c>
    </row>
    <row r="464" spans="1:47" s="2" customFormat="1" ht="12">
      <c r="A464" s="40"/>
      <c r="B464" s="41"/>
      <c r="C464" s="42"/>
      <c r="D464" s="212" t="s">
        <v>135</v>
      </c>
      <c r="E464" s="42"/>
      <c r="F464" s="213" t="s">
        <v>900</v>
      </c>
      <c r="G464" s="42"/>
      <c r="H464" s="42"/>
      <c r="I464" s="214"/>
      <c r="J464" s="42"/>
      <c r="K464" s="42"/>
      <c r="L464" s="46"/>
      <c r="M464" s="215"/>
      <c r="N464" s="216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135</v>
      </c>
      <c r="AU464" s="19" t="s">
        <v>133</v>
      </c>
    </row>
    <row r="465" spans="1:51" s="14" customFormat="1" ht="12">
      <c r="A465" s="14"/>
      <c r="B465" s="228"/>
      <c r="C465" s="229"/>
      <c r="D465" s="219" t="s">
        <v>137</v>
      </c>
      <c r="E465" s="230" t="s">
        <v>19</v>
      </c>
      <c r="F465" s="231" t="s">
        <v>901</v>
      </c>
      <c r="G465" s="229"/>
      <c r="H465" s="232">
        <v>27.32</v>
      </c>
      <c r="I465" s="233"/>
      <c r="J465" s="229"/>
      <c r="K465" s="229"/>
      <c r="L465" s="234"/>
      <c r="M465" s="235"/>
      <c r="N465" s="236"/>
      <c r="O465" s="236"/>
      <c r="P465" s="236"/>
      <c r="Q465" s="236"/>
      <c r="R465" s="236"/>
      <c r="S465" s="236"/>
      <c r="T465" s="237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38" t="s">
        <v>137</v>
      </c>
      <c r="AU465" s="238" t="s">
        <v>133</v>
      </c>
      <c r="AV465" s="14" t="s">
        <v>133</v>
      </c>
      <c r="AW465" s="14" t="s">
        <v>33</v>
      </c>
      <c r="AX465" s="14" t="s">
        <v>77</v>
      </c>
      <c r="AY465" s="238" t="s">
        <v>124</v>
      </c>
    </row>
    <row r="466" spans="1:65" s="2" customFormat="1" ht="16.5" customHeight="1">
      <c r="A466" s="40"/>
      <c r="B466" s="41"/>
      <c r="C466" s="199" t="s">
        <v>902</v>
      </c>
      <c r="D466" s="199" t="s">
        <v>127</v>
      </c>
      <c r="E466" s="200" t="s">
        <v>903</v>
      </c>
      <c r="F466" s="201" t="s">
        <v>904</v>
      </c>
      <c r="G466" s="202" t="s">
        <v>144</v>
      </c>
      <c r="H466" s="203">
        <v>6.016</v>
      </c>
      <c r="I466" s="204"/>
      <c r="J466" s="205">
        <f>ROUND(I466*H466,2)</f>
        <v>0</v>
      </c>
      <c r="K466" s="201" t="s">
        <v>131</v>
      </c>
      <c r="L466" s="46"/>
      <c r="M466" s="206" t="s">
        <v>19</v>
      </c>
      <c r="N466" s="207" t="s">
        <v>44</v>
      </c>
      <c r="O466" s="86"/>
      <c r="P466" s="208">
        <f>O466*H466</f>
        <v>0</v>
      </c>
      <c r="Q466" s="208">
        <v>0.0015</v>
      </c>
      <c r="R466" s="208">
        <f>Q466*H466</f>
        <v>0.009024</v>
      </c>
      <c r="S466" s="208">
        <v>0</v>
      </c>
      <c r="T466" s="209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0" t="s">
        <v>245</v>
      </c>
      <c r="AT466" s="210" t="s">
        <v>127</v>
      </c>
      <c r="AU466" s="210" t="s">
        <v>133</v>
      </c>
      <c r="AY466" s="19" t="s">
        <v>124</v>
      </c>
      <c r="BE466" s="211">
        <f>IF(N466="základní",J466,0)</f>
        <v>0</v>
      </c>
      <c r="BF466" s="211">
        <f>IF(N466="snížená",J466,0)</f>
        <v>0</v>
      </c>
      <c r="BG466" s="211">
        <f>IF(N466="zákl. přenesená",J466,0)</f>
        <v>0</v>
      </c>
      <c r="BH466" s="211">
        <f>IF(N466="sníž. přenesená",J466,0)</f>
        <v>0</v>
      </c>
      <c r="BI466" s="211">
        <f>IF(N466="nulová",J466,0)</f>
        <v>0</v>
      </c>
      <c r="BJ466" s="19" t="s">
        <v>133</v>
      </c>
      <c r="BK466" s="211">
        <f>ROUND(I466*H466,2)</f>
        <v>0</v>
      </c>
      <c r="BL466" s="19" t="s">
        <v>245</v>
      </c>
      <c r="BM466" s="210" t="s">
        <v>905</v>
      </c>
    </row>
    <row r="467" spans="1:47" s="2" customFormat="1" ht="12">
      <c r="A467" s="40"/>
      <c r="B467" s="41"/>
      <c r="C467" s="42"/>
      <c r="D467" s="212" t="s">
        <v>135</v>
      </c>
      <c r="E467" s="42"/>
      <c r="F467" s="213" t="s">
        <v>906</v>
      </c>
      <c r="G467" s="42"/>
      <c r="H467" s="42"/>
      <c r="I467" s="214"/>
      <c r="J467" s="42"/>
      <c r="K467" s="42"/>
      <c r="L467" s="46"/>
      <c r="M467" s="215"/>
      <c r="N467" s="216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135</v>
      </c>
      <c r="AU467" s="19" t="s">
        <v>133</v>
      </c>
    </row>
    <row r="468" spans="1:51" s="13" customFormat="1" ht="12">
      <c r="A468" s="13"/>
      <c r="B468" s="217"/>
      <c r="C468" s="218"/>
      <c r="D468" s="219" t="s">
        <v>137</v>
      </c>
      <c r="E468" s="220" t="s">
        <v>19</v>
      </c>
      <c r="F468" s="221" t="s">
        <v>907</v>
      </c>
      <c r="G468" s="218"/>
      <c r="H468" s="220" t="s">
        <v>19</v>
      </c>
      <c r="I468" s="222"/>
      <c r="J468" s="218"/>
      <c r="K468" s="218"/>
      <c r="L468" s="223"/>
      <c r="M468" s="224"/>
      <c r="N468" s="225"/>
      <c r="O468" s="225"/>
      <c r="P468" s="225"/>
      <c r="Q468" s="225"/>
      <c r="R468" s="225"/>
      <c r="S468" s="225"/>
      <c r="T468" s="226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27" t="s">
        <v>137</v>
      </c>
      <c r="AU468" s="227" t="s">
        <v>133</v>
      </c>
      <c r="AV468" s="13" t="s">
        <v>77</v>
      </c>
      <c r="AW468" s="13" t="s">
        <v>33</v>
      </c>
      <c r="AX468" s="13" t="s">
        <v>72</v>
      </c>
      <c r="AY468" s="227" t="s">
        <v>124</v>
      </c>
    </row>
    <row r="469" spans="1:51" s="14" customFormat="1" ht="12">
      <c r="A469" s="14"/>
      <c r="B469" s="228"/>
      <c r="C469" s="229"/>
      <c r="D469" s="219" t="s">
        <v>137</v>
      </c>
      <c r="E469" s="230" t="s">
        <v>19</v>
      </c>
      <c r="F469" s="231" t="s">
        <v>908</v>
      </c>
      <c r="G469" s="229"/>
      <c r="H469" s="232">
        <v>1.366</v>
      </c>
      <c r="I469" s="233"/>
      <c r="J469" s="229"/>
      <c r="K469" s="229"/>
      <c r="L469" s="234"/>
      <c r="M469" s="235"/>
      <c r="N469" s="236"/>
      <c r="O469" s="236"/>
      <c r="P469" s="236"/>
      <c r="Q469" s="236"/>
      <c r="R469" s="236"/>
      <c r="S469" s="236"/>
      <c r="T469" s="237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38" t="s">
        <v>137</v>
      </c>
      <c r="AU469" s="238" t="s">
        <v>133</v>
      </c>
      <c r="AV469" s="14" t="s">
        <v>133</v>
      </c>
      <c r="AW469" s="14" t="s">
        <v>33</v>
      </c>
      <c r="AX469" s="14" t="s">
        <v>72</v>
      </c>
      <c r="AY469" s="238" t="s">
        <v>124</v>
      </c>
    </row>
    <row r="470" spans="1:51" s="14" customFormat="1" ht="12">
      <c r="A470" s="14"/>
      <c r="B470" s="228"/>
      <c r="C470" s="229"/>
      <c r="D470" s="219" t="s">
        <v>137</v>
      </c>
      <c r="E470" s="230" t="s">
        <v>19</v>
      </c>
      <c r="F470" s="231" t="s">
        <v>909</v>
      </c>
      <c r="G470" s="229"/>
      <c r="H470" s="232">
        <v>4.65</v>
      </c>
      <c r="I470" s="233"/>
      <c r="J470" s="229"/>
      <c r="K470" s="229"/>
      <c r="L470" s="234"/>
      <c r="M470" s="235"/>
      <c r="N470" s="236"/>
      <c r="O470" s="236"/>
      <c r="P470" s="236"/>
      <c r="Q470" s="236"/>
      <c r="R470" s="236"/>
      <c r="S470" s="236"/>
      <c r="T470" s="237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38" t="s">
        <v>137</v>
      </c>
      <c r="AU470" s="238" t="s">
        <v>133</v>
      </c>
      <c r="AV470" s="14" t="s">
        <v>133</v>
      </c>
      <c r="AW470" s="14" t="s">
        <v>33</v>
      </c>
      <c r="AX470" s="14" t="s">
        <v>72</v>
      </c>
      <c r="AY470" s="238" t="s">
        <v>124</v>
      </c>
    </row>
    <row r="471" spans="1:51" s="15" customFormat="1" ht="12">
      <c r="A471" s="15"/>
      <c r="B471" s="239"/>
      <c r="C471" s="240"/>
      <c r="D471" s="219" t="s">
        <v>137</v>
      </c>
      <c r="E471" s="241" t="s">
        <v>19</v>
      </c>
      <c r="F471" s="242" t="s">
        <v>141</v>
      </c>
      <c r="G471" s="240"/>
      <c r="H471" s="243">
        <v>6.016</v>
      </c>
      <c r="I471" s="244"/>
      <c r="J471" s="240"/>
      <c r="K471" s="240"/>
      <c r="L471" s="245"/>
      <c r="M471" s="246"/>
      <c r="N471" s="247"/>
      <c r="O471" s="247"/>
      <c r="P471" s="247"/>
      <c r="Q471" s="247"/>
      <c r="R471" s="247"/>
      <c r="S471" s="247"/>
      <c r="T471" s="248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49" t="s">
        <v>137</v>
      </c>
      <c r="AU471" s="249" t="s">
        <v>133</v>
      </c>
      <c r="AV471" s="15" t="s">
        <v>132</v>
      </c>
      <c r="AW471" s="15" t="s">
        <v>33</v>
      </c>
      <c r="AX471" s="15" t="s">
        <v>77</v>
      </c>
      <c r="AY471" s="249" t="s">
        <v>124</v>
      </c>
    </row>
    <row r="472" spans="1:65" s="2" customFormat="1" ht="16.5" customHeight="1">
      <c r="A472" s="40"/>
      <c r="B472" s="41"/>
      <c r="C472" s="199" t="s">
        <v>910</v>
      </c>
      <c r="D472" s="199" t="s">
        <v>127</v>
      </c>
      <c r="E472" s="200" t="s">
        <v>911</v>
      </c>
      <c r="F472" s="201" t="s">
        <v>912</v>
      </c>
      <c r="G472" s="202" t="s">
        <v>164</v>
      </c>
      <c r="H472" s="203">
        <v>4.3</v>
      </c>
      <c r="I472" s="204"/>
      <c r="J472" s="205">
        <f>ROUND(I472*H472,2)</f>
        <v>0</v>
      </c>
      <c r="K472" s="201" t="s">
        <v>19</v>
      </c>
      <c r="L472" s="46"/>
      <c r="M472" s="206" t="s">
        <v>19</v>
      </c>
      <c r="N472" s="207" t="s">
        <v>44</v>
      </c>
      <c r="O472" s="86"/>
      <c r="P472" s="208">
        <f>O472*H472</f>
        <v>0</v>
      </c>
      <c r="Q472" s="208">
        <v>0.00032</v>
      </c>
      <c r="R472" s="208">
        <f>Q472*H472</f>
        <v>0.001376</v>
      </c>
      <c r="S472" s="208">
        <v>0</v>
      </c>
      <c r="T472" s="209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0" t="s">
        <v>245</v>
      </c>
      <c r="AT472" s="210" t="s">
        <v>127</v>
      </c>
      <c r="AU472" s="210" t="s">
        <v>133</v>
      </c>
      <c r="AY472" s="19" t="s">
        <v>124</v>
      </c>
      <c r="BE472" s="211">
        <f>IF(N472="základní",J472,0)</f>
        <v>0</v>
      </c>
      <c r="BF472" s="211">
        <f>IF(N472="snížená",J472,0)</f>
        <v>0</v>
      </c>
      <c r="BG472" s="211">
        <f>IF(N472="zákl. přenesená",J472,0)</f>
        <v>0</v>
      </c>
      <c r="BH472" s="211">
        <f>IF(N472="sníž. přenesená",J472,0)</f>
        <v>0</v>
      </c>
      <c r="BI472" s="211">
        <f>IF(N472="nulová",J472,0)</f>
        <v>0</v>
      </c>
      <c r="BJ472" s="19" t="s">
        <v>133</v>
      </c>
      <c r="BK472" s="211">
        <f>ROUND(I472*H472,2)</f>
        <v>0</v>
      </c>
      <c r="BL472" s="19" t="s">
        <v>245</v>
      </c>
      <c r="BM472" s="210" t="s">
        <v>913</v>
      </c>
    </row>
    <row r="473" spans="1:51" s="14" customFormat="1" ht="12">
      <c r="A473" s="14"/>
      <c r="B473" s="228"/>
      <c r="C473" s="229"/>
      <c r="D473" s="219" t="s">
        <v>137</v>
      </c>
      <c r="E473" s="230" t="s">
        <v>19</v>
      </c>
      <c r="F473" s="231" t="s">
        <v>914</v>
      </c>
      <c r="G473" s="229"/>
      <c r="H473" s="232">
        <v>4.3</v>
      </c>
      <c r="I473" s="233"/>
      <c r="J473" s="229"/>
      <c r="K473" s="229"/>
      <c r="L473" s="234"/>
      <c r="M473" s="235"/>
      <c r="N473" s="236"/>
      <c r="O473" s="236"/>
      <c r="P473" s="236"/>
      <c r="Q473" s="236"/>
      <c r="R473" s="236"/>
      <c r="S473" s="236"/>
      <c r="T473" s="237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38" t="s">
        <v>137</v>
      </c>
      <c r="AU473" s="238" t="s">
        <v>133</v>
      </c>
      <c r="AV473" s="14" t="s">
        <v>133</v>
      </c>
      <c r="AW473" s="14" t="s">
        <v>33</v>
      </c>
      <c r="AX473" s="14" t="s">
        <v>77</v>
      </c>
      <c r="AY473" s="238" t="s">
        <v>124</v>
      </c>
    </row>
    <row r="474" spans="1:65" s="2" customFormat="1" ht="24.15" customHeight="1">
      <c r="A474" s="40"/>
      <c r="B474" s="41"/>
      <c r="C474" s="199" t="s">
        <v>915</v>
      </c>
      <c r="D474" s="199" t="s">
        <v>127</v>
      </c>
      <c r="E474" s="200" t="s">
        <v>916</v>
      </c>
      <c r="F474" s="201" t="s">
        <v>917</v>
      </c>
      <c r="G474" s="202" t="s">
        <v>144</v>
      </c>
      <c r="H474" s="203">
        <v>27.32</v>
      </c>
      <c r="I474" s="204"/>
      <c r="J474" s="205">
        <f>ROUND(I474*H474,2)</f>
        <v>0</v>
      </c>
      <c r="K474" s="201" t="s">
        <v>131</v>
      </c>
      <c r="L474" s="46"/>
      <c r="M474" s="206" t="s">
        <v>19</v>
      </c>
      <c r="N474" s="207" t="s">
        <v>44</v>
      </c>
      <c r="O474" s="86"/>
      <c r="P474" s="208">
        <f>O474*H474</f>
        <v>0</v>
      </c>
      <c r="Q474" s="208">
        <v>0.0052</v>
      </c>
      <c r="R474" s="208">
        <f>Q474*H474</f>
        <v>0.142064</v>
      </c>
      <c r="S474" s="208">
        <v>0</v>
      </c>
      <c r="T474" s="209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10" t="s">
        <v>245</v>
      </c>
      <c r="AT474" s="210" t="s">
        <v>127</v>
      </c>
      <c r="AU474" s="210" t="s">
        <v>133</v>
      </c>
      <c r="AY474" s="19" t="s">
        <v>124</v>
      </c>
      <c r="BE474" s="211">
        <f>IF(N474="základní",J474,0)</f>
        <v>0</v>
      </c>
      <c r="BF474" s="211">
        <f>IF(N474="snížená",J474,0)</f>
        <v>0</v>
      </c>
      <c r="BG474" s="211">
        <f>IF(N474="zákl. přenesená",J474,0)</f>
        <v>0</v>
      </c>
      <c r="BH474" s="211">
        <f>IF(N474="sníž. přenesená",J474,0)</f>
        <v>0</v>
      </c>
      <c r="BI474" s="211">
        <f>IF(N474="nulová",J474,0)</f>
        <v>0</v>
      </c>
      <c r="BJ474" s="19" t="s">
        <v>133</v>
      </c>
      <c r="BK474" s="211">
        <f>ROUND(I474*H474,2)</f>
        <v>0</v>
      </c>
      <c r="BL474" s="19" t="s">
        <v>245</v>
      </c>
      <c r="BM474" s="210" t="s">
        <v>918</v>
      </c>
    </row>
    <row r="475" spans="1:47" s="2" customFormat="1" ht="12">
      <c r="A475" s="40"/>
      <c r="B475" s="41"/>
      <c r="C475" s="42"/>
      <c r="D475" s="212" t="s">
        <v>135</v>
      </c>
      <c r="E475" s="42"/>
      <c r="F475" s="213" t="s">
        <v>919</v>
      </c>
      <c r="G475" s="42"/>
      <c r="H475" s="42"/>
      <c r="I475" s="214"/>
      <c r="J475" s="42"/>
      <c r="K475" s="42"/>
      <c r="L475" s="46"/>
      <c r="M475" s="215"/>
      <c r="N475" s="216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135</v>
      </c>
      <c r="AU475" s="19" t="s">
        <v>133</v>
      </c>
    </row>
    <row r="476" spans="1:65" s="2" customFormat="1" ht="16.5" customHeight="1">
      <c r="A476" s="40"/>
      <c r="B476" s="41"/>
      <c r="C476" s="261" t="s">
        <v>920</v>
      </c>
      <c r="D476" s="261" t="s">
        <v>240</v>
      </c>
      <c r="E476" s="262" t="s">
        <v>921</v>
      </c>
      <c r="F476" s="263" t="s">
        <v>922</v>
      </c>
      <c r="G476" s="264" t="s">
        <v>144</v>
      </c>
      <c r="H476" s="265">
        <v>30.052</v>
      </c>
      <c r="I476" s="266"/>
      <c r="J476" s="267">
        <f>ROUND(I476*H476,2)</f>
        <v>0</v>
      </c>
      <c r="K476" s="263" t="s">
        <v>131</v>
      </c>
      <c r="L476" s="268"/>
      <c r="M476" s="269" t="s">
        <v>19</v>
      </c>
      <c r="N476" s="270" t="s">
        <v>44</v>
      </c>
      <c r="O476" s="86"/>
      <c r="P476" s="208">
        <f>O476*H476</f>
        <v>0</v>
      </c>
      <c r="Q476" s="208">
        <v>0.0126</v>
      </c>
      <c r="R476" s="208">
        <f>Q476*H476</f>
        <v>0.3786552</v>
      </c>
      <c r="S476" s="208">
        <v>0</v>
      </c>
      <c r="T476" s="209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10" t="s">
        <v>332</v>
      </c>
      <c r="AT476" s="210" t="s">
        <v>240</v>
      </c>
      <c r="AU476" s="210" t="s">
        <v>133</v>
      </c>
      <c r="AY476" s="19" t="s">
        <v>124</v>
      </c>
      <c r="BE476" s="211">
        <f>IF(N476="základní",J476,0)</f>
        <v>0</v>
      </c>
      <c r="BF476" s="211">
        <f>IF(N476="snížená",J476,0)</f>
        <v>0</v>
      </c>
      <c r="BG476" s="211">
        <f>IF(N476="zákl. přenesená",J476,0)</f>
        <v>0</v>
      </c>
      <c r="BH476" s="211">
        <f>IF(N476="sníž. přenesená",J476,0)</f>
        <v>0</v>
      </c>
      <c r="BI476" s="211">
        <f>IF(N476="nulová",J476,0)</f>
        <v>0</v>
      </c>
      <c r="BJ476" s="19" t="s">
        <v>133</v>
      </c>
      <c r="BK476" s="211">
        <f>ROUND(I476*H476,2)</f>
        <v>0</v>
      </c>
      <c r="BL476" s="19" t="s">
        <v>245</v>
      </c>
      <c r="BM476" s="210" t="s">
        <v>923</v>
      </c>
    </row>
    <row r="477" spans="1:51" s="14" customFormat="1" ht="12">
      <c r="A477" s="14"/>
      <c r="B477" s="228"/>
      <c r="C477" s="229"/>
      <c r="D477" s="219" t="s">
        <v>137</v>
      </c>
      <c r="E477" s="229"/>
      <c r="F477" s="231" t="s">
        <v>924</v>
      </c>
      <c r="G477" s="229"/>
      <c r="H477" s="232">
        <v>30.052</v>
      </c>
      <c r="I477" s="233"/>
      <c r="J477" s="229"/>
      <c r="K477" s="229"/>
      <c r="L477" s="234"/>
      <c r="M477" s="235"/>
      <c r="N477" s="236"/>
      <c r="O477" s="236"/>
      <c r="P477" s="236"/>
      <c r="Q477" s="236"/>
      <c r="R477" s="236"/>
      <c r="S477" s="236"/>
      <c r="T477" s="237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38" t="s">
        <v>137</v>
      </c>
      <c r="AU477" s="238" t="s">
        <v>133</v>
      </c>
      <c r="AV477" s="14" t="s">
        <v>133</v>
      </c>
      <c r="AW477" s="14" t="s">
        <v>4</v>
      </c>
      <c r="AX477" s="14" t="s">
        <v>77</v>
      </c>
      <c r="AY477" s="238" t="s">
        <v>124</v>
      </c>
    </row>
    <row r="478" spans="1:65" s="2" customFormat="1" ht="16.5" customHeight="1">
      <c r="A478" s="40"/>
      <c r="B478" s="41"/>
      <c r="C478" s="199" t="s">
        <v>925</v>
      </c>
      <c r="D478" s="199" t="s">
        <v>127</v>
      </c>
      <c r="E478" s="200" t="s">
        <v>926</v>
      </c>
      <c r="F478" s="201" t="s">
        <v>927</v>
      </c>
      <c r="G478" s="202" t="s">
        <v>164</v>
      </c>
      <c r="H478" s="203">
        <v>4</v>
      </c>
      <c r="I478" s="204"/>
      <c r="J478" s="205">
        <f>ROUND(I478*H478,2)</f>
        <v>0</v>
      </c>
      <c r="K478" s="201" t="s">
        <v>131</v>
      </c>
      <c r="L478" s="46"/>
      <c r="M478" s="206" t="s">
        <v>19</v>
      </c>
      <c r="N478" s="207" t="s">
        <v>44</v>
      </c>
      <c r="O478" s="86"/>
      <c r="P478" s="208">
        <f>O478*H478</f>
        <v>0</v>
      </c>
      <c r="Q478" s="208">
        <v>0.00055</v>
      </c>
      <c r="R478" s="208">
        <f>Q478*H478</f>
        <v>0.0022</v>
      </c>
      <c r="S478" s="208">
        <v>0</v>
      </c>
      <c r="T478" s="209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10" t="s">
        <v>245</v>
      </c>
      <c r="AT478" s="210" t="s">
        <v>127</v>
      </c>
      <c r="AU478" s="210" t="s">
        <v>133</v>
      </c>
      <c r="AY478" s="19" t="s">
        <v>124</v>
      </c>
      <c r="BE478" s="211">
        <f>IF(N478="základní",J478,0)</f>
        <v>0</v>
      </c>
      <c r="BF478" s="211">
        <f>IF(N478="snížená",J478,0)</f>
        <v>0</v>
      </c>
      <c r="BG478" s="211">
        <f>IF(N478="zákl. přenesená",J478,0)</f>
        <v>0</v>
      </c>
      <c r="BH478" s="211">
        <f>IF(N478="sníž. přenesená",J478,0)</f>
        <v>0</v>
      </c>
      <c r="BI478" s="211">
        <f>IF(N478="nulová",J478,0)</f>
        <v>0</v>
      </c>
      <c r="BJ478" s="19" t="s">
        <v>133</v>
      </c>
      <c r="BK478" s="211">
        <f>ROUND(I478*H478,2)</f>
        <v>0</v>
      </c>
      <c r="BL478" s="19" t="s">
        <v>245</v>
      </c>
      <c r="BM478" s="210" t="s">
        <v>928</v>
      </c>
    </row>
    <row r="479" spans="1:47" s="2" customFormat="1" ht="12">
      <c r="A479" s="40"/>
      <c r="B479" s="41"/>
      <c r="C479" s="42"/>
      <c r="D479" s="212" t="s">
        <v>135</v>
      </c>
      <c r="E479" s="42"/>
      <c r="F479" s="213" t="s">
        <v>929</v>
      </c>
      <c r="G479" s="42"/>
      <c r="H479" s="42"/>
      <c r="I479" s="214"/>
      <c r="J479" s="42"/>
      <c r="K479" s="42"/>
      <c r="L479" s="46"/>
      <c r="M479" s="215"/>
      <c r="N479" s="216"/>
      <c r="O479" s="86"/>
      <c r="P479" s="86"/>
      <c r="Q479" s="86"/>
      <c r="R479" s="86"/>
      <c r="S479" s="86"/>
      <c r="T479" s="87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135</v>
      </c>
      <c r="AU479" s="19" t="s">
        <v>133</v>
      </c>
    </row>
    <row r="480" spans="1:51" s="14" customFormat="1" ht="12">
      <c r="A480" s="14"/>
      <c r="B480" s="228"/>
      <c r="C480" s="229"/>
      <c r="D480" s="219" t="s">
        <v>137</v>
      </c>
      <c r="E480" s="230" t="s">
        <v>19</v>
      </c>
      <c r="F480" s="231" t="s">
        <v>930</v>
      </c>
      <c r="G480" s="229"/>
      <c r="H480" s="232">
        <v>4</v>
      </c>
      <c r="I480" s="233"/>
      <c r="J480" s="229"/>
      <c r="K480" s="229"/>
      <c r="L480" s="234"/>
      <c r="M480" s="235"/>
      <c r="N480" s="236"/>
      <c r="O480" s="236"/>
      <c r="P480" s="236"/>
      <c r="Q480" s="236"/>
      <c r="R480" s="236"/>
      <c r="S480" s="236"/>
      <c r="T480" s="237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38" t="s">
        <v>137</v>
      </c>
      <c r="AU480" s="238" t="s">
        <v>133</v>
      </c>
      <c r="AV480" s="14" t="s">
        <v>133</v>
      </c>
      <c r="AW480" s="14" t="s">
        <v>33</v>
      </c>
      <c r="AX480" s="14" t="s">
        <v>77</v>
      </c>
      <c r="AY480" s="238" t="s">
        <v>124</v>
      </c>
    </row>
    <row r="481" spans="1:65" s="2" customFormat="1" ht="16.5" customHeight="1">
      <c r="A481" s="40"/>
      <c r="B481" s="41"/>
      <c r="C481" s="199" t="s">
        <v>931</v>
      </c>
      <c r="D481" s="199" t="s">
        <v>127</v>
      </c>
      <c r="E481" s="200" t="s">
        <v>932</v>
      </c>
      <c r="F481" s="201" t="s">
        <v>933</v>
      </c>
      <c r="G481" s="202" t="s">
        <v>164</v>
      </c>
      <c r="H481" s="203">
        <v>13.66</v>
      </c>
      <c r="I481" s="204"/>
      <c r="J481" s="205">
        <f>ROUND(I481*H481,2)</f>
        <v>0</v>
      </c>
      <c r="K481" s="201" t="s">
        <v>131</v>
      </c>
      <c r="L481" s="46"/>
      <c r="M481" s="206" t="s">
        <v>19</v>
      </c>
      <c r="N481" s="207" t="s">
        <v>44</v>
      </c>
      <c r="O481" s="86"/>
      <c r="P481" s="208">
        <f>O481*H481</f>
        <v>0</v>
      </c>
      <c r="Q481" s="208">
        <v>0.0005</v>
      </c>
      <c r="R481" s="208">
        <f>Q481*H481</f>
        <v>0.00683</v>
      </c>
      <c r="S481" s="208">
        <v>0</v>
      </c>
      <c r="T481" s="209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10" t="s">
        <v>245</v>
      </c>
      <c r="AT481" s="210" t="s">
        <v>127</v>
      </c>
      <c r="AU481" s="210" t="s">
        <v>133</v>
      </c>
      <c r="AY481" s="19" t="s">
        <v>124</v>
      </c>
      <c r="BE481" s="211">
        <f>IF(N481="základní",J481,0)</f>
        <v>0</v>
      </c>
      <c r="BF481" s="211">
        <f>IF(N481="snížená",J481,0)</f>
        <v>0</v>
      </c>
      <c r="BG481" s="211">
        <f>IF(N481="zákl. přenesená",J481,0)</f>
        <v>0</v>
      </c>
      <c r="BH481" s="211">
        <f>IF(N481="sníž. přenesená",J481,0)</f>
        <v>0</v>
      </c>
      <c r="BI481" s="211">
        <f>IF(N481="nulová",J481,0)</f>
        <v>0</v>
      </c>
      <c r="BJ481" s="19" t="s">
        <v>133</v>
      </c>
      <c r="BK481" s="211">
        <f>ROUND(I481*H481,2)</f>
        <v>0</v>
      </c>
      <c r="BL481" s="19" t="s">
        <v>245</v>
      </c>
      <c r="BM481" s="210" t="s">
        <v>934</v>
      </c>
    </row>
    <row r="482" spans="1:47" s="2" customFormat="1" ht="12">
      <c r="A482" s="40"/>
      <c r="B482" s="41"/>
      <c r="C482" s="42"/>
      <c r="D482" s="212" t="s">
        <v>135</v>
      </c>
      <c r="E482" s="42"/>
      <c r="F482" s="213" t="s">
        <v>935</v>
      </c>
      <c r="G482" s="42"/>
      <c r="H482" s="42"/>
      <c r="I482" s="214"/>
      <c r="J482" s="42"/>
      <c r="K482" s="42"/>
      <c r="L482" s="46"/>
      <c r="M482" s="215"/>
      <c r="N482" s="216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135</v>
      </c>
      <c r="AU482" s="19" t="s">
        <v>133</v>
      </c>
    </row>
    <row r="483" spans="1:51" s="14" customFormat="1" ht="12">
      <c r="A483" s="14"/>
      <c r="B483" s="228"/>
      <c r="C483" s="229"/>
      <c r="D483" s="219" t="s">
        <v>137</v>
      </c>
      <c r="E483" s="230" t="s">
        <v>19</v>
      </c>
      <c r="F483" s="231" t="s">
        <v>936</v>
      </c>
      <c r="G483" s="229"/>
      <c r="H483" s="232">
        <v>13.66</v>
      </c>
      <c r="I483" s="233"/>
      <c r="J483" s="229"/>
      <c r="K483" s="229"/>
      <c r="L483" s="234"/>
      <c r="M483" s="235"/>
      <c r="N483" s="236"/>
      <c r="O483" s="236"/>
      <c r="P483" s="236"/>
      <c r="Q483" s="236"/>
      <c r="R483" s="236"/>
      <c r="S483" s="236"/>
      <c r="T483" s="237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38" t="s">
        <v>137</v>
      </c>
      <c r="AU483" s="238" t="s">
        <v>133</v>
      </c>
      <c r="AV483" s="14" t="s">
        <v>133</v>
      </c>
      <c r="AW483" s="14" t="s">
        <v>33</v>
      </c>
      <c r="AX483" s="14" t="s">
        <v>77</v>
      </c>
      <c r="AY483" s="238" t="s">
        <v>124</v>
      </c>
    </row>
    <row r="484" spans="1:65" s="2" customFormat="1" ht="16.5" customHeight="1">
      <c r="A484" s="40"/>
      <c r="B484" s="41"/>
      <c r="C484" s="199" t="s">
        <v>937</v>
      </c>
      <c r="D484" s="199" t="s">
        <v>127</v>
      </c>
      <c r="E484" s="200" t="s">
        <v>938</v>
      </c>
      <c r="F484" s="201" t="s">
        <v>939</v>
      </c>
      <c r="G484" s="202" t="s">
        <v>164</v>
      </c>
      <c r="H484" s="203">
        <v>22</v>
      </c>
      <c r="I484" s="204"/>
      <c r="J484" s="205">
        <f>ROUND(I484*H484,2)</f>
        <v>0</v>
      </c>
      <c r="K484" s="201" t="s">
        <v>131</v>
      </c>
      <c r="L484" s="46"/>
      <c r="M484" s="206" t="s">
        <v>19</v>
      </c>
      <c r="N484" s="207" t="s">
        <v>44</v>
      </c>
      <c r="O484" s="86"/>
      <c r="P484" s="208">
        <f>O484*H484</f>
        <v>0</v>
      </c>
      <c r="Q484" s="208">
        <v>3E-05</v>
      </c>
      <c r="R484" s="208">
        <f>Q484*H484</f>
        <v>0.00066</v>
      </c>
      <c r="S484" s="208">
        <v>0</v>
      </c>
      <c r="T484" s="209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10" t="s">
        <v>245</v>
      </c>
      <c r="AT484" s="210" t="s">
        <v>127</v>
      </c>
      <c r="AU484" s="210" t="s">
        <v>133</v>
      </c>
      <c r="AY484" s="19" t="s">
        <v>124</v>
      </c>
      <c r="BE484" s="211">
        <f>IF(N484="základní",J484,0)</f>
        <v>0</v>
      </c>
      <c r="BF484" s="211">
        <f>IF(N484="snížená",J484,0)</f>
        <v>0</v>
      </c>
      <c r="BG484" s="211">
        <f>IF(N484="zákl. přenesená",J484,0)</f>
        <v>0</v>
      </c>
      <c r="BH484" s="211">
        <f>IF(N484="sníž. přenesená",J484,0)</f>
        <v>0</v>
      </c>
      <c r="BI484" s="211">
        <f>IF(N484="nulová",J484,0)</f>
        <v>0</v>
      </c>
      <c r="BJ484" s="19" t="s">
        <v>133</v>
      </c>
      <c r="BK484" s="211">
        <f>ROUND(I484*H484,2)</f>
        <v>0</v>
      </c>
      <c r="BL484" s="19" t="s">
        <v>245</v>
      </c>
      <c r="BM484" s="210" t="s">
        <v>940</v>
      </c>
    </row>
    <row r="485" spans="1:47" s="2" customFormat="1" ht="12">
      <c r="A485" s="40"/>
      <c r="B485" s="41"/>
      <c r="C485" s="42"/>
      <c r="D485" s="212" t="s">
        <v>135</v>
      </c>
      <c r="E485" s="42"/>
      <c r="F485" s="213" t="s">
        <v>941</v>
      </c>
      <c r="G485" s="42"/>
      <c r="H485" s="42"/>
      <c r="I485" s="214"/>
      <c r="J485" s="42"/>
      <c r="K485" s="42"/>
      <c r="L485" s="46"/>
      <c r="M485" s="215"/>
      <c r="N485" s="216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135</v>
      </c>
      <c r="AU485" s="19" t="s">
        <v>133</v>
      </c>
    </row>
    <row r="486" spans="1:51" s="14" customFormat="1" ht="12">
      <c r="A486" s="14"/>
      <c r="B486" s="228"/>
      <c r="C486" s="229"/>
      <c r="D486" s="219" t="s">
        <v>137</v>
      </c>
      <c r="E486" s="230" t="s">
        <v>19</v>
      </c>
      <c r="F486" s="231" t="s">
        <v>942</v>
      </c>
      <c r="G486" s="229"/>
      <c r="H486" s="232">
        <v>22</v>
      </c>
      <c r="I486" s="233"/>
      <c r="J486" s="229"/>
      <c r="K486" s="229"/>
      <c r="L486" s="234"/>
      <c r="M486" s="235"/>
      <c r="N486" s="236"/>
      <c r="O486" s="236"/>
      <c r="P486" s="236"/>
      <c r="Q486" s="236"/>
      <c r="R486" s="236"/>
      <c r="S486" s="236"/>
      <c r="T486" s="237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38" t="s">
        <v>137</v>
      </c>
      <c r="AU486" s="238" t="s">
        <v>133</v>
      </c>
      <c r="AV486" s="14" t="s">
        <v>133</v>
      </c>
      <c r="AW486" s="14" t="s">
        <v>33</v>
      </c>
      <c r="AX486" s="14" t="s">
        <v>77</v>
      </c>
      <c r="AY486" s="238" t="s">
        <v>124</v>
      </c>
    </row>
    <row r="487" spans="1:65" s="2" customFormat="1" ht="24.15" customHeight="1">
      <c r="A487" s="40"/>
      <c r="B487" s="41"/>
      <c r="C487" s="199" t="s">
        <v>943</v>
      </c>
      <c r="D487" s="199" t="s">
        <v>127</v>
      </c>
      <c r="E487" s="200" t="s">
        <v>944</v>
      </c>
      <c r="F487" s="201" t="s">
        <v>945</v>
      </c>
      <c r="G487" s="202" t="s">
        <v>443</v>
      </c>
      <c r="H487" s="271"/>
      <c r="I487" s="204"/>
      <c r="J487" s="205">
        <f>ROUND(I487*H487,2)</f>
        <v>0</v>
      </c>
      <c r="K487" s="201" t="s">
        <v>131</v>
      </c>
      <c r="L487" s="46"/>
      <c r="M487" s="206" t="s">
        <v>19</v>
      </c>
      <c r="N487" s="207" t="s">
        <v>44</v>
      </c>
      <c r="O487" s="86"/>
      <c r="P487" s="208">
        <f>O487*H487</f>
        <v>0</v>
      </c>
      <c r="Q487" s="208">
        <v>0</v>
      </c>
      <c r="R487" s="208">
        <f>Q487*H487</f>
        <v>0</v>
      </c>
      <c r="S487" s="208">
        <v>0</v>
      </c>
      <c r="T487" s="209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0" t="s">
        <v>245</v>
      </c>
      <c r="AT487" s="210" t="s">
        <v>127</v>
      </c>
      <c r="AU487" s="210" t="s">
        <v>133</v>
      </c>
      <c r="AY487" s="19" t="s">
        <v>124</v>
      </c>
      <c r="BE487" s="211">
        <f>IF(N487="základní",J487,0)</f>
        <v>0</v>
      </c>
      <c r="BF487" s="211">
        <f>IF(N487="snížená",J487,0)</f>
        <v>0</v>
      </c>
      <c r="BG487" s="211">
        <f>IF(N487="zákl. přenesená",J487,0)</f>
        <v>0</v>
      </c>
      <c r="BH487" s="211">
        <f>IF(N487="sníž. přenesená",J487,0)</f>
        <v>0</v>
      </c>
      <c r="BI487" s="211">
        <f>IF(N487="nulová",J487,0)</f>
        <v>0</v>
      </c>
      <c r="BJ487" s="19" t="s">
        <v>133</v>
      </c>
      <c r="BK487" s="211">
        <f>ROUND(I487*H487,2)</f>
        <v>0</v>
      </c>
      <c r="BL487" s="19" t="s">
        <v>245</v>
      </c>
      <c r="BM487" s="210" t="s">
        <v>946</v>
      </c>
    </row>
    <row r="488" spans="1:47" s="2" customFormat="1" ht="12">
      <c r="A488" s="40"/>
      <c r="B488" s="41"/>
      <c r="C488" s="42"/>
      <c r="D488" s="212" t="s">
        <v>135</v>
      </c>
      <c r="E488" s="42"/>
      <c r="F488" s="213" t="s">
        <v>947</v>
      </c>
      <c r="G488" s="42"/>
      <c r="H488" s="42"/>
      <c r="I488" s="214"/>
      <c r="J488" s="42"/>
      <c r="K488" s="42"/>
      <c r="L488" s="46"/>
      <c r="M488" s="215"/>
      <c r="N488" s="216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135</v>
      </c>
      <c r="AU488" s="19" t="s">
        <v>133</v>
      </c>
    </row>
    <row r="489" spans="1:63" s="12" customFormat="1" ht="22.8" customHeight="1">
      <c r="A489" s="12"/>
      <c r="B489" s="183"/>
      <c r="C489" s="184"/>
      <c r="D489" s="185" t="s">
        <v>71</v>
      </c>
      <c r="E489" s="197" t="s">
        <v>948</v>
      </c>
      <c r="F489" s="197" t="s">
        <v>949</v>
      </c>
      <c r="G489" s="184"/>
      <c r="H489" s="184"/>
      <c r="I489" s="187"/>
      <c r="J489" s="198">
        <f>BK489</f>
        <v>0</v>
      </c>
      <c r="K489" s="184"/>
      <c r="L489" s="189"/>
      <c r="M489" s="190"/>
      <c r="N489" s="191"/>
      <c r="O489" s="191"/>
      <c r="P489" s="192">
        <f>SUM(P490:P516)</f>
        <v>0</v>
      </c>
      <c r="Q489" s="191"/>
      <c r="R489" s="192">
        <f>SUM(R490:R516)</f>
        <v>0.00445296</v>
      </c>
      <c r="S489" s="191"/>
      <c r="T489" s="193">
        <f>SUM(T490:T516)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194" t="s">
        <v>133</v>
      </c>
      <c r="AT489" s="195" t="s">
        <v>71</v>
      </c>
      <c r="AU489" s="195" t="s">
        <v>77</v>
      </c>
      <c r="AY489" s="194" t="s">
        <v>124</v>
      </c>
      <c r="BK489" s="196">
        <f>SUM(BK490:BK516)</f>
        <v>0</v>
      </c>
    </row>
    <row r="490" spans="1:65" s="2" customFormat="1" ht="16.5" customHeight="1">
      <c r="A490" s="40"/>
      <c r="B490" s="41"/>
      <c r="C490" s="199" t="s">
        <v>950</v>
      </c>
      <c r="D490" s="199" t="s">
        <v>127</v>
      </c>
      <c r="E490" s="200" t="s">
        <v>951</v>
      </c>
      <c r="F490" s="201" t="s">
        <v>952</v>
      </c>
      <c r="G490" s="202" t="s">
        <v>164</v>
      </c>
      <c r="H490" s="203">
        <v>35</v>
      </c>
      <c r="I490" s="204"/>
      <c r="J490" s="205">
        <f>ROUND(I490*H490,2)</f>
        <v>0</v>
      </c>
      <c r="K490" s="201" t="s">
        <v>131</v>
      </c>
      <c r="L490" s="46"/>
      <c r="M490" s="206" t="s">
        <v>19</v>
      </c>
      <c r="N490" s="207" t="s">
        <v>44</v>
      </c>
      <c r="O490" s="86"/>
      <c r="P490" s="208">
        <f>O490*H490</f>
        <v>0</v>
      </c>
      <c r="Q490" s="208">
        <v>1E-05</v>
      </c>
      <c r="R490" s="208">
        <f>Q490*H490</f>
        <v>0.00035000000000000005</v>
      </c>
      <c r="S490" s="208">
        <v>0</v>
      </c>
      <c r="T490" s="209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10" t="s">
        <v>245</v>
      </c>
      <c r="AT490" s="210" t="s">
        <v>127</v>
      </c>
      <c r="AU490" s="210" t="s">
        <v>133</v>
      </c>
      <c r="AY490" s="19" t="s">
        <v>124</v>
      </c>
      <c r="BE490" s="211">
        <f>IF(N490="základní",J490,0)</f>
        <v>0</v>
      </c>
      <c r="BF490" s="211">
        <f>IF(N490="snížená",J490,0)</f>
        <v>0</v>
      </c>
      <c r="BG490" s="211">
        <f>IF(N490="zákl. přenesená",J490,0)</f>
        <v>0</v>
      </c>
      <c r="BH490" s="211">
        <f>IF(N490="sníž. přenesená",J490,0)</f>
        <v>0</v>
      </c>
      <c r="BI490" s="211">
        <f>IF(N490="nulová",J490,0)</f>
        <v>0</v>
      </c>
      <c r="BJ490" s="19" t="s">
        <v>133</v>
      </c>
      <c r="BK490" s="211">
        <f>ROUND(I490*H490,2)</f>
        <v>0</v>
      </c>
      <c r="BL490" s="19" t="s">
        <v>245</v>
      </c>
      <c r="BM490" s="210" t="s">
        <v>953</v>
      </c>
    </row>
    <row r="491" spans="1:47" s="2" customFormat="1" ht="12">
      <c r="A491" s="40"/>
      <c r="B491" s="41"/>
      <c r="C491" s="42"/>
      <c r="D491" s="212" t="s">
        <v>135</v>
      </c>
      <c r="E491" s="42"/>
      <c r="F491" s="213" t="s">
        <v>954</v>
      </c>
      <c r="G491" s="42"/>
      <c r="H491" s="42"/>
      <c r="I491" s="214"/>
      <c r="J491" s="42"/>
      <c r="K491" s="42"/>
      <c r="L491" s="46"/>
      <c r="M491" s="215"/>
      <c r="N491" s="216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135</v>
      </c>
      <c r="AU491" s="19" t="s">
        <v>133</v>
      </c>
    </row>
    <row r="492" spans="1:51" s="13" customFormat="1" ht="12">
      <c r="A492" s="13"/>
      <c r="B492" s="217"/>
      <c r="C492" s="218"/>
      <c r="D492" s="219" t="s">
        <v>137</v>
      </c>
      <c r="E492" s="220" t="s">
        <v>19</v>
      </c>
      <c r="F492" s="221" t="s">
        <v>955</v>
      </c>
      <c r="G492" s="218"/>
      <c r="H492" s="220" t="s">
        <v>19</v>
      </c>
      <c r="I492" s="222"/>
      <c r="J492" s="218"/>
      <c r="K492" s="218"/>
      <c r="L492" s="223"/>
      <c r="M492" s="224"/>
      <c r="N492" s="225"/>
      <c r="O492" s="225"/>
      <c r="P492" s="225"/>
      <c r="Q492" s="225"/>
      <c r="R492" s="225"/>
      <c r="S492" s="225"/>
      <c r="T492" s="226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27" t="s">
        <v>137</v>
      </c>
      <c r="AU492" s="227" t="s">
        <v>133</v>
      </c>
      <c r="AV492" s="13" t="s">
        <v>77</v>
      </c>
      <c r="AW492" s="13" t="s">
        <v>33</v>
      </c>
      <c r="AX492" s="13" t="s">
        <v>72</v>
      </c>
      <c r="AY492" s="227" t="s">
        <v>124</v>
      </c>
    </row>
    <row r="493" spans="1:51" s="14" customFormat="1" ht="12">
      <c r="A493" s="14"/>
      <c r="B493" s="228"/>
      <c r="C493" s="229"/>
      <c r="D493" s="219" t="s">
        <v>137</v>
      </c>
      <c r="E493" s="230" t="s">
        <v>19</v>
      </c>
      <c r="F493" s="231" t="s">
        <v>351</v>
      </c>
      <c r="G493" s="229"/>
      <c r="H493" s="232">
        <v>35</v>
      </c>
      <c r="I493" s="233"/>
      <c r="J493" s="229"/>
      <c r="K493" s="229"/>
      <c r="L493" s="234"/>
      <c r="M493" s="235"/>
      <c r="N493" s="236"/>
      <c r="O493" s="236"/>
      <c r="P493" s="236"/>
      <c r="Q493" s="236"/>
      <c r="R493" s="236"/>
      <c r="S493" s="236"/>
      <c r="T493" s="237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38" t="s">
        <v>137</v>
      </c>
      <c r="AU493" s="238" t="s">
        <v>133</v>
      </c>
      <c r="AV493" s="14" t="s">
        <v>133</v>
      </c>
      <c r="AW493" s="14" t="s">
        <v>33</v>
      </c>
      <c r="AX493" s="14" t="s">
        <v>77</v>
      </c>
      <c r="AY493" s="238" t="s">
        <v>124</v>
      </c>
    </row>
    <row r="494" spans="1:65" s="2" customFormat="1" ht="16.5" customHeight="1">
      <c r="A494" s="40"/>
      <c r="B494" s="41"/>
      <c r="C494" s="199" t="s">
        <v>956</v>
      </c>
      <c r="D494" s="199" t="s">
        <v>127</v>
      </c>
      <c r="E494" s="200" t="s">
        <v>957</v>
      </c>
      <c r="F494" s="201" t="s">
        <v>958</v>
      </c>
      <c r="G494" s="202" t="s">
        <v>144</v>
      </c>
      <c r="H494" s="203">
        <v>0.864</v>
      </c>
      <c r="I494" s="204"/>
      <c r="J494" s="205">
        <f>ROUND(I494*H494,2)</f>
        <v>0</v>
      </c>
      <c r="K494" s="201" t="s">
        <v>131</v>
      </c>
      <c r="L494" s="46"/>
      <c r="M494" s="206" t="s">
        <v>19</v>
      </c>
      <c r="N494" s="207" t="s">
        <v>44</v>
      </c>
      <c r="O494" s="86"/>
      <c r="P494" s="208">
        <f>O494*H494</f>
        <v>0</v>
      </c>
      <c r="Q494" s="208">
        <v>0.00014</v>
      </c>
      <c r="R494" s="208">
        <f>Q494*H494</f>
        <v>0.00012096</v>
      </c>
      <c r="S494" s="208">
        <v>0</v>
      </c>
      <c r="T494" s="209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10" t="s">
        <v>245</v>
      </c>
      <c r="AT494" s="210" t="s">
        <v>127</v>
      </c>
      <c r="AU494" s="210" t="s">
        <v>133</v>
      </c>
      <c r="AY494" s="19" t="s">
        <v>124</v>
      </c>
      <c r="BE494" s="211">
        <f>IF(N494="základní",J494,0)</f>
        <v>0</v>
      </c>
      <c r="BF494" s="211">
        <f>IF(N494="snížená",J494,0)</f>
        <v>0</v>
      </c>
      <c r="BG494" s="211">
        <f>IF(N494="zákl. přenesená",J494,0)</f>
        <v>0</v>
      </c>
      <c r="BH494" s="211">
        <f>IF(N494="sníž. přenesená",J494,0)</f>
        <v>0</v>
      </c>
      <c r="BI494" s="211">
        <f>IF(N494="nulová",J494,0)</f>
        <v>0</v>
      </c>
      <c r="BJ494" s="19" t="s">
        <v>133</v>
      </c>
      <c r="BK494" s="211">
        <f>ROUND(I494*H494,2)</f>
        <v>0</v>
      </c>
      <c r="BL494" s="19" t="s">
        <v>245</v>
      </c>
      <c r="BM494" s="210" t="s">
        <v>959</v>
      </c>
    </row>
    <row r="495" spans="1:47" s="2" customFormat="1" ht="12">
      <c r="A495" s="40"/>
      <c r="B495" s="41"/>
      <c r="C495" s="42"/>
      <c r="D495" s="212" t="s">
        <v>135</v>
      </c>
      <c r="E495" s="42"/>
      <c r="F495" s="213" t="s">
        <v>960</v>
      </c>
      <c r="G495" s="42"/>
      <c r="H495" s="42"/>
      <c r="I495" s="214"/>
      <c r="J495" s="42"/>
      <c r="K495" s="42"/>
      <c r="L495" s="46"/>
      <c r="M495" s="215"/>
      <c r="N495" s="216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135</v>
      </c>
      <c r="AU495" s="19" t="s">
        <v>133</v>
      </c>
    </row>
    <row r="496" spans="1:51" s="13" customFormat="1" ht="12">
      <c r="A496" s="13"/>
      <c r="B496" s="217"/>
      <c r="C496" s="218"/>
      <c r="D496" s="219" t="s">
        <v>137</v>
      </c>
      <c r="E496" s="220" t="s">
        <v>19</v>
      </c>
      <c r="F496" s="221" t="s">
        <v>961</v>
      </c>
      <c r="G496" s="218"/>
      <c r="H496" s="220" t="s">
        <v>19</v>
      </c>
      <c r="I496" s="222"/>
      <c r="J496" s="218"/>
      <c r="K496" s="218"/>
      <c r="L496" s="223"/>
      <c r="M496" s="224"/>
      <c r="N496" s="225"/>
      <c r="O496" s="225"/>
      <c r="P496" s="225"/>
      <c r="Q496" s="225"/>
      <c r="R496" s="225"/>
      <c r="S496" s="225"/>
      <c r="T496" s="226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27" t="s">
        <v>137</v>
      </c>
      <c r="AU496" s="227" t="s">
        <v>133</v>
      </c>
      <c r="AV496" s="13" t="s">
        <v>77</v>
      </c>
      <c r="AW496" s="13" t="s">
        <v>33</v>
      </c>
      <c r="AX496" s="13" t="s">
        <v>72</v>
      </c>
      <c r="AY496" s="227" t="s">
        <v>124</v>
      </c>
    </row>
    <row r="497" spans="1:51" s="13" customFormat="1" ht="12">
      <c r="A497" s="13"/>
      <c r="B497" s="217"/>
      <c r="C497" s="218"/>
      <c r="D497" s="219" t="s">
        <v>137</v>
      </c>
      <c r="E497" s="220" t="s">
        <v>19</v>
      </c>
      <c r="F497" s="221" t="s">
        <v>962</v>
      </c>
      <c r="G497" s="218"/>
      <c r="H497" s="220" t="s">
        <v>19</v>
      </c>
      <c r="I497" s="222"/>
      <c r="J497" s="218"/>
      <c r="K497" s="218"/>
      <c r="L497" s="223"/>
      <c r="M497" s="224"/>
      <c r="N497" s="225"/>
      <c r="O497" s="225"/>
      <c r="P497" s="225"/>
      <c r="Q497" s="225"/>
      <c r="R497" s="225"/>
      <c r="S497" s="225"/>
      <c r="T497" s="226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27" t="s">
        <v>137</v>
      </c>
      <c r="AU497" s="227" t="s">
        <v>133</v>
      </c>
      <c r="AV497" s="13" t="s">
        <v>77</v>
      </c>
      <c r="AW497" s="13" t="s">
        <v>33</v>
      </c>
      <c r="AX497" s="13" t="s">
        <v>72</v>
      </c>
      <c r="AY497" s="227" t="s">
        <v>124</v>
      </c>
    </row>
    <row r="498" spans="1:51" s="14" customFormat="1" ht="12">
      <c r="A498" s="14"/>
      <c r="B498" s="228"/>
      <c r="C498" s="229"/>
      <c r="D498" s="219" t="s">
        <v>137</v>
      </c>
      <c r="E498" s="230" t="s">
        <v>19</v>
      </c>
      <c r="F498" s="231" t="s">
        <v>963</v>
      </c>
      <c r="G498" s="229"/>
      <c r="H498" s="232">
        <v>0.864</v>
      </c>
      <c r="I498" s="233"/>
      <c r="J498" s="229"/>
      <c r="K498" s="229"/>
      <c r="L498" s="234"/>
      <c r="M498" s="235"/>
      <c r="N498" s="236"/>
      <c r="O498" s="236"/>
      <c r="P498" s="236"/>
      <c r="Q498" s="236"/>
      <c r="R498" s="236"/>
      <c r="S498" s="236"/>
      <c r="T498" s="237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38" t="s">
        <v>137</v>
      </c>
      <c r="AU498" s="238" t="s">
        <v>133</v>
      </c>
      <c r="AV498" s="14" t="s">
        <v>133</v>
      </c>
      <c r="AW498" s="14" t="s">
        <v>33</v>
      </c>
      <c r="AX498" s="14" t="s">
        <v>77</v>
      </c>
      <c r="AY498" s="238" t="s">
        <v>124</v>
      </c>
    </row>
    <row r="499" spans="1:65" s="2" customFormat="1" ht="16.5" customHeight="1">
      <c r="A499" s="40"/>
      <c r="B499" s="41"/>
      <c r="C499" s="199" t="s">
        <v>964</v>
      </c>
      <c r="D499" s="199" t="s">
        <v>127</v>
      </c>
      <c r="E499" s="200" t="s">
        <v>965</v>
      </c>
      <c r="F499" s="201" t="s">
        <v>966</v>
      </c>
      <c r="G499" s="202" t="s">
        <v>144</v>
      </c>
      <c r="H499" s="203">
        <v>9.3</v>
      </c>
      <c r="I499" s="204"/>
      <c r="J499" s="205">
        <f>ROUND(I499*H499,2)</f>
        <v>0</v>
      </c>
      <c r="K499" s="201" t="s">
        <v>131</v>
      </c>
      <c r="L499" s="46"/>
      <c r="M499" s="206" t="s">
        <v>19</v>
      </c>
      <c r="N499" s="207" t="s">
        <v>44</v>
      </c>
      <c r="O499" s="86"/>
      <c r="P499" s="208">
        <f>O499*H499</f>
        <v>0</v>
      </c>
      <c r="Q499" s="208">
        <v>0.00012</v>
      </c>
      <c r="R499" s="208">
        <f>Q499*H499</f>
        <v>0.001116</v>
      </c>
      <c r="S499" s="208">
        <v>0</v>
      </c>
      <c r="T499" s="209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10" t="s">
        <v>245</v>
      </c>
      <c r="AT499" s="210" t="s">
        <v>127</v>
      </c>
      <c r="AU499" s="210" t="s">
        <v>133</v>
      </c>
      <c r="AY499" s="19" t="s">
        <v>124</v>
      </c>
      <c r="BE499" s="211">
        <f>IF(N499="základní",J499,0)</f>
        <v>0</v>
      </c>
      <c r="BF499" s="211">
        <f>IF(N499="snížená",J499,0)</f>
        <v>0</v>
      </c>
      <c r="BG499" s="211">
        <f>IF(N499="zákl. přenesená",J499,0)</f>
        <v>0</v>
      </c>
      <c r="BH499" s="211">
        <f>IF(N499="sníž. přenesená",J499,0)</f>
        <v>0</v>
      </c>
      <c r="BI499" s="211">
        <f>IF(N499="nulová",J499,0)</f>
        <v>0</v>
      </c>
      <c r="BJ499" s="19" t="s">
        <v>133</v>
      </c>
      <c r="BK499" s="211">
        <f>ROUND(I499*H499,2)</f>
        <v>0</v>
      </c>
      <c r="BL499" s="19" t="s">
        <v>245</v>
      </c>
      <c r="BM499" s="210" t="s">
        <v>967</v>
      </c>
    </row>
    <row r="500" spans="1:47" s="2" customFormat="1" ht="12">
      <c r="A500" s="40"/>
      <c r="B500" s="41"/>
      <c r="C500" s="42"/>
      <c r="D500" s="212" t="s">
        <v>135</v>
      </c>
      <c r="E500" s="42"/>
      <c r="F500" s="213" t="s">
        <v>968</v>
      </c>
      <c r="G500" s="42"/>
      <c r="H500" s="42"/>
      <c r="I500" s="214"/>
      <c r="J500" s="42"/>
      <c r="K500" s="42"/>
      <c r="L500" s="46"/>
      <c r="M500" s="215"/>
      <c r="N500" s="216"/>
      <c r="O500" s="86"/>
      <c r="P500" s="86"/>
      <c r="Q500" s="86"/>
      <c r="R500" s="86"/>
      <c r="S500" s="86"/>
      <c r="T500" s="87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135</v>
      </c>
      <c r="AU500" s="19" t="s">
        <v>133</v>
      </c>
    </row>
    <row r="501" spans="1:51" s="13" customFormat="1" ht="12">
      <c r="A501" s="13"/>
      <c r="B501" s="217"/>
      <c r="C501" s="218"/>
      <c r="D501" s="219" t="s">
        <v>137</v>
      </c>
      <c r="E501" s="220" t="s">
        <v>19</v>
      </c>
      <c r="F501" s="221" t="s">
        <v>969</v>
      </c>
      <c r="G501" s="218"/>
      <c r="H501" s="220" t="s">
        <v>19</v>
      </c>
      <c r="I501" s="222"/>
      <c r="J501" s="218"/>
      <c r="K501" s="218"/>
      <c r="L501" s="223"/>
      <c r="M501" s="224"/>
      <c r="N501" s="225"/>
      <c r="O501" s="225"/>
      <c r="P501" s="225"/>
      <c r="Q501" s="225"/>
      <c r="R501" s="225"/>
      <c r="S501" s="225"/>
      <c r="T501" s="226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27" t="s">
        <v>137</v>
      </c>
      <c r="AU501" s="227" t="s">
        <v>133</v>
      </c>
      <c r="AV501" s="13" t="s">
        <v>77</v>
      </c>
      <c r="AW501" s="13" t="s">
        <v>33</v>
      </c>
      <c r="AX501" s="13" t="s">
        <v>72</v>
      </c>
      <c r="AY501" s="227" t="s">
        <v>124</v>
      </c>
    </row>
    <row r="502" spans="1:51" s="14" customFormat="1" ht="12">
      <c r="A502" s="14"/>
      <c r="B502" s="228"/>
      <c r="C502" s="229"/>
      <c r="D502" s="219" t="s">
        <v>137</v>
      </c>
      <c r="E502" s="230" t="s">
        <v>19</v>
      </c>
      <c r="F502" s="231" t="s">
        <v>970</v>
      </c>
      <c r="G502" s="229"/>
      <c r="H502" s="232">
        <v>3.6</v>
      </c>
      <c r="I502" s="233"/>
      <c r="J502" s="229"/>
      <c r="K502" s="229"/>
      <c r="L502" s="234"/>
      <c r="M502" s="235"/>
      <c r="N502" s="236"/>
      <c r="O502" s="236"/>
      <c r="P502" s="236"/>
      <c r="Q502" s="236"/>
      <c r="R502" s="236"/>
      <c r="S502" s="236"/>
      <c r="T502" s="237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38" t="s">
        <v>137</v>
      </c>
      <c r="AU502" s="238" t="s">
        <v>133</v>
      </c>
      <c r="AV502" s="14" t="s">
        <v>133</v>
      </c>
      <c r="AW502" s="14" t="s">
        <v>33</v>
      </c>
      <c r="AX502" s="14" t="s">
        <v>72</v>
      </c>
      <c r="AY502" s="238" t="s">
        <v>124</v>
      </c>
    </row>
    <row r="503" spans="1:51" s="14" customFormat="1" ht="12">
      <c r="A503" s="14"/>
      <c r="B503" s="228"/>
      <c r="C503" s="229"/>
      <c r="D503" s="219" t="s">
        <v>137</v>
      </c>
      <c r="E503" s="230" t="s">
        <v>19</v>
      </c>
      <c r="F503" s="231" t="s">
        <v>971</v>
      </c>
      <c r="G503" s="229"/>
      <c r="H503" s="232">
        <v>2.82</v>
      </c>
      <c r="I503" s="233"/>
      <c r="J503" s="229"/>
      <c r="K503" s="229"/>
      <c r="L503" s="234"/>
      <c r="M503" s="235"/>
      <c r="N503" s="236"/>
      <c r="O503" s="236"/>
      <c r="P503" s="236"/>
      <c r="Q503" s="236"/>
      <c r="R503" s="236"/>
      <c r="S503" s="236"/>
      <c r="T503" s="237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38" t="s">
        <v>137</v>
      </c>
      <c r="AU503" s="238" t="s">
        <v>133</v>
      </c>
      <c r="AV503" s="14" t="s">
        <v>133</v>
      </c>
      <c r="AW503" s="14" t="s">
        <v>33</v>
      </c>
      <c r="AX503" s="14" t="s">
        <v>72</v>
      </c>
      <c r="AY503" s="238" t="s">
        <v>124</v>
      </c>
    </row>
    <row r="504" spans="1:51" s="14" customFormat="1" ht="12">
      <c r="A504" s="14"/>
      <c r="B504" s="228"/>
      <c r="C504" s="229"/>
      <c r="D504" s="219" t="s">
        <v>137</v>
      </c>
      <c r="E504" s="230" t="s">
        <v>19</v>
      </c>
      <c r="F504" s="231" t="s">
        <v>972</v>
      </c>
      <c r="G504" s="229"/>
      <c r="H504" s="232">
        <v>2.88</v>
      </c>
      <c r="I504" s="233"/>
      <c r="J504" s="229"/>
      <c r="K504" s="229"/>
      <c r="L504" s="234"/>
      <c r="M504" s="235"/>
      <c r="N504" s="236"/>
      <c r="O504" s="236"/>
      <c r="P504" s="236"/>
      <c r="Q504" s="236"/>
      <c r="R504" s="236"/>
      <c r="S504" s="236"/>
      <c r="T504" s="237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38" t="s">
        <v>137</v>
      </c>
      <c r="AU504" s="238" t="s">
        <v>133</v>
      </c>
      <c r="AV504" s="14" t="s">
        <v>133</v>
      </c>
      <c r="AW504" s="14" t="s">
        <v>33</v>
      </c>
      <c r="AX504" s="14" t="s">
        <v>72</v>
      </c>
      <c r="AY504" s="238" t="s">
        <v>124</v>
      </c>
    </row>
    <row r="505" spans="1:51" s="15" customFormat="1" ht="12">
      <c r="A505" s="15"/>
      <c r="B505" s="239"/>
      <c r="C505" s="240"/>
      <c r="D505" s="219" t="s">
        <v>137</v>
      </c>
      <c r="E505" s="241" t="s">
        <v>19</v>
      </c>
      <c r="F505" s="242" t="s">
        <v>141</v>
      </c>
      <c r="G505" s="240"/>
      <c r="H505" s="243">
        <v>9.3</v>
      </c>
      <c r="I505" s="244"/>
      <c r="J505" s="240"/>
      <c r="K505" s="240"/>
      <c r="L505" s="245"/>
      <c r="M505" s="246"/>
      <c r="N505" s="247"/>
      <c r="O505" s="247"/>
      <c r="P505" s="247"/>
      <c r="Q505" s="247"/>
      <c r="R505" s="247"/>
      <c r="S505" s="247"/>
      <c r="T505" s="248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49" t="s">
        <v>137</v>
      </c>
      <c r="AU505" s="249" t="s">
        <v>133</v>
      </c>
      <c r="AV505" s="15" t="s">
        <v>132</v>
      </c>
      <c r="AW505" s="15" t="s">
        <v>33</v>
      </c>
      <c r="AX505" s="15" t="s">
        <v>77</v>
      </c>
      <c r="AY505" s="249" t="s">
        <v>124</v>
      </c>
    </row>
    <row r="506" spans="1:65" s="2" customFormat="1" ht="16.5" customHeight="1">
      <c r="A506" s="40"/>
      <c r="B506" s="41"/>
      <c r="C506" s="199" t="s">
        <v>973</v>
      </c>
      <c r="D506" s="199" t="s">
        <v>127</v>
      </c>
      <c r="E506" s="200" t="s">
        <v>974</v>
      </c>
      <c r="F506" s="201" t="s">
        <v>975</v>
      </c>
      <c r="G506" s="202" t="s">
        <v>144</v>
      </c>
      <c r="H506" s="203">
        <v>9.3</v>
      </c>
      <c r="I506" s="204"/>
      <c r="J506" s="205">
        <f>ROUND(I506*H506,2)</f>
        <v>0</v>
      </c>
      <c r="K506" s="201" t="s">
        <v>131</v>
      </c>
      <c r="L506" s="46"/>
      <c r="M506" s="206" t="s">
        <v>19</v>
      </c>
      <c r="N506" s="207" t="s">
        <v>44</v>
      </c>
      <c r="O506" s="86"/>
      <c r="P506" s="208">
        <f>O506*H506</f>
        <v>0</v>
      </c>
      <c r="Q506" s="208">
        <v>0.00012</v>
      </c>
      <c r="R506" s="208">
        <f>Q506*H506</f>
        <v>0.001116</v>
      </c>
      <c r="S506" s="208">
        <v>0</v>
      </c>
      <c r="T506" s="209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10" t="s">
        <v>245</v>
      </c>
      <c r="AT506" s="210" t="s">
        <v>127</v>
      </c>
      <c r="AU506" s="210" t="s">
        <v>133</v>
      </c>
      <c r="AY506" s="19" t="s">
        <v>124</v>
      </c>
      <c r="BE506" s="211">
        <f>IF(N506="základní",J506,0)</f>
        <v>0</v>
      </c>
      <c r="BF506" s="211">
        <f>IF(N506="snížená",J506,0)</f>
        <v>0</v>
      </c>
      <c r="BG506" s="211">
        <f>IF(N506="zákl. přenesená",J506,0)</f>
        <v>0</v>
      </c>
      <c r="BH506" s="211">
        <f>IF(N506="sníž. přenesená",J506,0)</f>
        <v>0</v>
      </c>
      <c r="BI506" s="211">
        <f>IF(N506="nulová",J506,0)</f>
        <v>0</v>
      </c>
      <c r="BJ506" s="19" t="s">
        <v>133</v>
      </c>
      <c r="BK506" s="211">
        <f>ROUND(I506*H506,2)</f>
        <v>0</v>
      </c>
      <c r="BL506" s="19" t="s">
        <v>245</v>
      </c>
      <c r="BM506" s="210" t="s">
        <v>976</v>
      </c>
    </row>
    <row r="507" spans="1:47" s="2" customFormat="1" ht="12">
      <c r="A507" s="40"/>
      <c r="B507" s="41"/>
      <c r="C507" s="42"/>
      <c r="D507" s="212" t="s">
        <v>135</v>
      </c>
      <c r="E507" s="42"/>
      <c r="F507" s="213" t="s">
        <v>977</v>
      </c>
      <c r="G507" s="42"/>
      <c r="H507" s="42"/>
      <c r="I507" s="214"/>
      <c r="J507" s="42"/>
      <c r="K507" s="42"/>
      <c r="L507" s="46"/>
      <c r="M507" s="215"/>
      <c r="N507" s="216"/>
      <c r="O507" s="86"/>
      <c r="P507" s="86"/>
      <c r="Q507" s="86"/>
      <c r="R507" s="86"/>
      <c r="S507" s="86"/>
      <c r="T507" s="87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135</v>
      </c>
      <c r="AU507" s="19" t="s">
        <v>133</v>
      </c>
    </row>
    <row r="508" spans="1:51" s="13" customFormat="1" ht="12">
      <c r="A508" s="13"/>
      <c r="B508" s="217"/>
      <c r="C508" s="218"/>
      <c r="D508" s="219" t="s">
        <v>137</v>
      </c>
      <c r="E508" s="220" t="s">
        <v>19</v>
      </c>
      <c r="F508" s="221" t="s">
        <v>969</v>
      </c>
      <c r="G508" s="218"/>
      <c r="H508" s="220" t="s">
        <v>19</v>
      </c>
      <c r="I508" s="222"/>
      <c r="J508" s="218"/>
      <c r="K508" s="218"/>
      <c r="L508" s="223"/>
      <c r="M508" s="224"/>
      <c r="N508" s="225"/>
      <c r="O508" s="225"/>
      <c r="P508" s="225"/>
      <c r="Q508" s="225"/>
      <c r="R508" s="225"/>
      <c r="S508" s="225"/>
      <c r="T508" s="226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27" t="s">
        <v>137</v>
      </c>
      <c r="AU508" s="227" t="s">
        <v>133</v>
      </c>
      <c r="AV508" s="13" t="s">
        <v>77</v>
      </c>
      <c r="AW508" s="13" t="s">
        <v>33</v>
      </c>
      <c r="AX508" s="13" t="s">
        <v>72</v>
      </c>
      <c r="AY508" s="227" t="s">
        <v>124</v>
      </c>
    </row>
    <row r="509" spans="1:51" s="14" customFormat="1" ht="12">
      <c r="A509" s="14"/>
      <c r="B509" s="228"/>
      <c r="C509" s="229"/>
      <c r="D509" s="219" t="s">
        <v>137</v>
      </c>
      <c r="E509" s="230" t="s">
        <v>19</v>
      </c>
      <c r="F509" s="231" t="s">
        <v>970</v>
      </c>
      <c r="G509" s="229"/>
      <c r="H509" s="232">
        <v>3.6</v>
      </c>
      <c r="I509" s="233"/>
      <c r="J509" s="229"/>
      <c r="K509" s="229"/>
      <c r="L509" s="234"/>
      <c r="M509" s="235"/>
      <c r="N509" s="236"/>
      <c r="O509" s="236"/>
      <c r="P509" s="236"/>
      <c r="Q509" s="236"/>
      <c r="R509" s="236"/>
      <c r="S509" s="236"/>
      <c r="T509" s="237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38" t="s">
        <v>137</v>
      </c>
      <c r="AU509" s="238" t="s">
        <v>133</v>
      </c>
      <c r="AV509" s="14" t="s">
        <v>133</v>
      </c>
      <c r="AW509" s="14" t="s">
        <v>33</v>
      </c>
      <c r="AX509" s="14" t="s">
        <v>72</v>
      </c>
      <c r="AY509" s="238" t="s">
        <v>124</v>
      </c>
    </row>
    <row r="510" spans="1:51" s="14" customFormat="1" ht="12">
      <c r="A510" s="14"/>
      <c r="B510" s="228"/>
      <c r="C510" s="229"/>
      <c r="D510" s="219" t="s">
        <v>137</v>
      </c>
      <c r="E510" s="230" t="s">
        <v>19</v>
      </c>
      <c r="F510" s="231" t="s">
        <v>971</v>
      </c>
      <c r="G510" s="229"/>
      <c r="H510" s="232">
        <v>2.82</v>
      </c>
      <c r="I510" s="233"/>
      <c r="J510" s="229"/>
      <c r="K510" s="229"/>
      <c r="L510" s="234"/>
      <c r="M510" s="235"/>
      <c r="N510" s="236"/>
      <c r="O510" s="236"/>
      <c r="P510" s="236"/>
      <c r="Q510" s="236"/>
      <c r="R510" s="236"/>
      <c r="S510" s="236"/>
      <c r="T510" s="237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38" t="s">
        <v>137</v>
      </c>
      <c r="AU510" s="238" t="s">
        <v>133</v>
      </c>
      <c r="AV510" s="14" t="s">
        <v>133</v>
      </c>
      <c r="AW510" s="14" t="s">
        <v>33</v>
      </c>
      <c r="AX510" s="14" t="s">
        <v>72</v>
      </c>
      <c r="AY510" s="238" t="s">
        <v>124</v>
      </c>
    </row>
    <row r="511" spans="1:51" s="14" customFormat="1" ht="12">
      <c r="A511" s="14"/>
      <c r="B511" s="228"/>
      <c r="C511" s="229"/>
      <c r="D511" s="219" t="s">
        <v>137</v>
      </c>
      <c r="E511" s="230" t="s">
        <v>19</v>
      </c>
      <c r="F511" s="231" t="s">
        <v>972</v>
      </c>
      <c r="G511" s="229"/>
      <c r="H511" s="232">
        <v>2.88</v>
      </c>
      <c r="I511" s="233"/>
      <c r="J511" s="229"/>
      <c r="K511" s="229"/>
      <c r="L511" s="234"/>
      <c r="M511" s="235"/>
      <c r="N511" s="236"/>
      <c r="O511" s="236"/>
      <c r="P511" s="236"/>
      <c r="Q511" s="236"/>
      <c r="R511" s="236"/>
      <c r="S511" s="236"/>
      <c r="T511" s="237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38" t="s">
        <v>137</v>
      </c>
      <c r="AU511" s="238" t="s">
        <v>133</v>
      </c>
      <c r="AV511" s="14" t="s">
        <v>133</v>
      </c>
      <c r="AW511" s="14" t="s">
        <v>33</v>
      </c>
      <c r="AX511" s="14" t="s">
        <v>72</v>
      </c>
      <c r="AY511" s="238" t="s">
        <v>124</v>
      </c>
    </row>
    <row r="512" spans="1:51" s="15" customFormat="1" ht="12">
      <c r="A512" s="15"/>
      <c r="B512" s="239"/>
      <c r="C512" s="240"/>
      <c r="D512" s="219" t="s">
        <v>137</v>
      </c>
      <c r="E512" s="241" t="s">
        <v>19</v>
      </c>
      <c r="F512" s="242" t="s">
        <v>141</v>
      </c>
      <c r="G512" s="240"/>
      <c r="H512" s="243">
        <v>9.3</v>
      </c>
      <c r="I512" s="244"/>
      <c r="J512" s="240"/>
      <c r="K512" s="240"/>
      <c r="L512" s="245"/>
      <c r="M512" s="246"/>
      <c r="N512" s="247"/>
      <c r="O512" s="247"/>
      <c r="P512" s="247"/>
      <c r="Q512" s="247"/>
      <c r="R512" s="247"/>
      <c r="S512" s="247"/>
      <c r="T512" s="248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49" t="s">
        <v>137</v>
      </c>
      <c r="AU512" s="249" t="s">
        <v>133</v>
      </c>
      <c r="AV512" s="15" t="s">
        <v>132</v>
      </c>
      <c r="AW512" s="15" t="s">
        <v>33</v>
      </c>
      <c r="AX512" s="15" t="s">
        <v>77</v>
      </c>
      <c r="AY512" s="249" t="s">
        <v>124</v>
      </c>
    </row>
    <row r="513" spans="1:65" s="2" customFormat="1" ht="16.5" customHeight="1">
      <c r="A513" s="40"/>
      <c r="B513" s="41"/>
      <c r="C513" s="199" t="s">
        <v>978</v>
      </c>
      <c r="D513" s="199" t="s">
        <v>127</v>
      </c>
      <c r="E513" s="200" t="s">
        <v>979</v>
      </c>
      <c r="F513" s="201" t="s">
        <v>980</v>
      </c>
      <c r="G513" s="202" t="s">
        <v>164</v>
      </c>
      <c r="H513" s="203">
        <v>35</v>
      </c>
      <c r="I513" s="204"/>
      <c r="J513" s="205">
        <f>ROUND(I513*H513,2)</f>
        <v>0</v>
      </c>
      <c r="K513" s="201" t="s">
        <v>131</v>
      </c>
      <c r="L513" s="46"/>
      <c r="M513" s="206" t="s">
        <v>19</v>
      </c>
      <c r="N513" s="207" t="s">
        <v>44</v>
      </c>
      <c r="O513" s="86"/>
      <c r="P513" s="208">
        <f>O513*H513</f>
        <v>0</v>
      </c>
      <c r="Q513" s="208">
        <v>2E-05</v>
      </c>
      <c r="R513" s="208">
        <f>Q513*H513</f>
        <v>0.0007000000000000001</v>
      </c>
      <c r="S513" s="208">
        <v>0</v>
      </c>
      <c r="T513" s="209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10" t="s">
        <v>245</v>
      </c>
      <c r="AT513" s="210" t="s">
        <v>127</v>
      </c>
      <c r="AU513" s="210" t="s">
        <v>133</v>
      </c>
      <c r="AY513" s="19" t="s">
        <v>124</v>
      </c>
      <c r="BE513" s="211">
        <f>IF(N513="základní",J513,0)</f>
        <v>0</v>
      </c>
      <c r="BF513" s="211">
        <f>IF(N513="snížená",J513,0)</f>
        <v>0</v>
      </c>
      <c r="BG513" s="211">
        <f>IF(N513="zákl. přenesená",J513,0)</f>
        <v>0</v>
      </c>
      <c r="BH513" s="211">
        <f>IF(N513="sníž. přenesená",J513,0)</f>
        <v>0</v>
      </c>
      <c r="BI513" s="211">
        <f>IF(N513="nulová",J513,0)</f>
        <v>0</v>
      </c>
      <c r="BJ513" s="19" t="s">
        <v>133</v>
      </c>
      <c r="BK513" s="211">
        <f>ROUND(I513*H513,2)</f>
        <v>0</v>
      </c>
      <c r="BL513" s="19" t="s">
        <v>245</v>
      </c>
      <c r="BM513" s="210" t="s">
        <v>981</v>
      </c>
    </row>
    <row r="514" spans="1:47" s="2" customFormat="1" ht="12">
      <c r="A514" s="40"/>
      <c r="B514" s="41"/>
      <c r="C514" s="42"/>
      <c r="D514" s="212" t="s">
        <v>135</v>
      </c>
      <c r="E514" s="42"/>
      <c r="F514" s="213" t="s">
        <v>982</v>
      </c>
      <c r="G514" s="42"/>
      <c r="H514" s="42"/>
      <c r="I514" s="214"/>
      <c r="J514" s="42"/>
      <c r="K514" s="42"/>
      <c r="L514" s="46"/>
      <c r="M514" s="215"/>
      <c r="N514" s="216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135</v>
      </c>
      <c r="AU514" s="19" t="s">
        <v>133</v>
      </c>
    </row>
    <row r="515" spans="1:65" s="2" customFormat="1" ht="21.75" customHeight="1">
      <c r="A515" s="40"/>
      <c r="B515" s="41"/>
      <c r="C515" s="199" t="s">
        <v>983</v>
      </c>
      <c r="D515" s="199" t="s">
        <v>127</v>
      </c>
      <c r="E515" s="200" t="s">
        <v>984</v>
      </c>
      <c r="F515" s="201" t="s">
        <v>985</v>
      </c>
      <c r="G515" s="202" t="s">
        <v>164</v>
      </c>
      <c r="H515" s="203">
        <v>35</v>
      </c>
      <c r="I515" s="204"/>
      <c r="J515" s="205">
        <f>ROUND(I515*H515,2)</f>
        <v>0</v>
      </c>
      <c r="K515" s="201" t="s">
        <v>131</v>
      </c>
      <c r="L515" s="46"/>
      <c r="M515" s="206" t="s">
        <v>19</v>
      </c>
      <c r="N515" s="207" t="s">
        <v>44</v>
      </c>
      <c r="O515" s="86"/>
      <c r="P515" s="208">
        <f>O515*H515</f>
        <v>0</v>
      </c>
      <c r="Q515" s="208">
        <v>3E-05</v>
      </c>
      <c r="R515" s="208">
        <f>Q515*H515</f>
        <v>0.00105</v>
      </c>
      <c r="S515" s="208">
        <v>0</v>
      </c>
      <c r="T515" s="209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10" t="s">
        <v>245</v>
      </c>
      <c r="AT515" s="210" t="s">
        <v>127</v>
      </c>
      <c r="AU515" s="210" t="s">
        <v>133</v>
      </c>
      <c r="AY515" s="19" t="s">
        <v>124</v>
      </c>
      <c r="BE515" s="211">
        <f>IF(N515="základní",J515,0)</f>
        <v>0</v>
      </c>
      <c r="BF515" s="211">
        <f>IF(N515="snížená",J515,0)</f>
        <v>0</v>
      </c>
      <c r="BG515" s="211">
        <f>IF(N515="zákl. přenesená",J515,0)</f>
        <v>0</v>
      </c>
      <c r="BH515" s="211">
        <f>IF(N515="sníž. přenesená",J515,0)</f>
        <v>0</v>
      </c>
      <c r="BI515" s="211">
        <f>IF(N515="nulová",J515,0)</f>
        <v>0</v>
      </c>
      <c r="BJ515" s="19" t="s">
        <v>133</v>
      </c>
      <c r="BK515" s="211">
        <f>ROUND(I515*H515,2)</f>
        <v>0</v>
      </c>
      <c r="BL515" s="19" t="s">
        <v>245</v>
      </c>
      <c r="BM515" s="210" t="s">
        <v>986</v>
      </c>
    </row>
    <row r="516" spans="1:47" s="2" customFormat="1" ht="12">
      <c r="A516" s="40"/>
      <c r="B516" s="41"/>
      <c r="C516" s="42"/>
      <c r="D516" s="212" t="s">
        <v>135</v>
      </c>
      <c r="E516" s="42"/>
      <c r="F516" s="213" t="s">
        <v>987</v>
      </c>
      <c r="G516" s="42"/>
      <c r="H516" s="42"/>
      <c r="I516" s="214"/>
      <c r="J516" s="42"/>
      <c r="K516" s="42"/>
      <c r="L516" s="46"/>
      <c r="M516" s="215"/>
      <c r="N516" s="216"/>
      <c r="O516" s="86"/>
      <c r="P516" s="86"/>
      <c r="Q516" s="86"/>
      <c r="R516" s="86"/>
      <c r="S516" s="86"/>
      <c r="T516" s="87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T516" s="19" t="s">
        <v>135</v>
      </c>
      <c r="AU516" s="19" t="s">
        <v>133</v>
      </c>
    </row>
    <row r="517" spans="1:63" s="12" customFormat="1" ht="22.8" customHeight="1">
      <c r="A517" s="12"/>
      <c r="B517" s="183"/>
      <c r="C517" s="184"/>
      <c r="D517" s="185" t="s">
        <v>71</v>
      </c>
      <c r="E517" s="197" t="s">
        <v>988</v>
      </c>
      <c r="F517" s="197" t="s">
        <v>989</v>
      </c>
      <c r="G517" s="184"/>
      <c r="H517" s="184"/>
      <c r="I517" s="187"/>
      <c r="J517" s="198">
        <f>BK517</f>
        <v>0</v>
      </c>
      <c r="K517" s="184"/>
      <c r="L517" s="189"/>
      <c r="M517" s="190"/>
      <c r="N517" s="191"/>
      <c r="O517" s="191"/>
      <c r="P517" s="192">
        <f>SUM(P518:P538)</f>
        <v>0</v>
      </c>
      <c r="Q517" s="191"/>
      <c r="R517" s="192">
        <f>SUM(R518:R538)</f>
        <v>0.13354075999999998</v>
      </c>
      <c r="S517" s="191"/>
      <c r="T517" s="193">
        <f>SUM(T518:T538)</f>
        <v>0</v>
      </c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R517" s="194" t="s">
        <v>133</v>
      </c>
      <c r="AT517" s="195" t="s">
        <v>71</v>
      </c>
      <c r="AU517" s="195" t="s">
        <v>77</v>
      </c>
      <c r="AY517" s="194" t="s">
        <v>124</v>
      </c>
      <c r="BK517" s="196">
        <f>SUM(BK518:BK538)</f>
        <v>0</v>
      </c>
    </row>
    <row r="518" spans="1:65" s="2" customFormat="1" ht="24.15" customHeight="1">
      <c r="A518" s="40"/>
      <c r="B518" s="41"/>
      <c r="C518" s="199" t="s">
        <v>990</v>
      </c>
      <c r="D518" s="199" t="s">
        <v>127</v>
      </c>
      <c r="E518" s="200" t="s">
        <v>991</v>
      </c>
      <c r="F518" s="201" t="s">
        <v>992</v>
      </c>
      <c r="G518" s="202" t="s">
        <v>164</v>
      </c>
      <c r="H518" s="203">
        <v>26.7</v>
      </c>
      <c r="I518" s="204"/>
      <c r="J518" s="205">
        <f>ROUND(I518*H518,2)</f>
        <v>0</v>
      </c>
      <c r="K518" s="201" t="s">
        <v>131</v>
      </c>
      <c r="L518" s="46"/>
      <c r="M518" s="206" t="s">
        <v>19</v>
      </c>
      <c r="N518" s="207" t="s">
        <v>44</v>
      </c>
      <c r="O518" s="86"/>
      <c r="P518" s="208">
        <f>O518*H518</f>
        <v>0</v>
      </c>
      <c r="Q518" s="208">
        <v>0</v>
      </c>
      <c r="R518" s="208">
        <f>Q518*H518</f>
        <v>0</v>
      </c>
      <c r="S518" s="208">
        <v>0</v>
      </c>
      <c r="T518" s="209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10" t="s">
        <v>245</v>
      </c>
      <c r="AT518" s="210" t="s">
        <v>127</v>
      </c>
      <c r="AU518" s="210" t="s">
        <v>133</v>
      </c>
      <c r="AY518" s="19" t="s">
        <v>124</v>
      </c>
      <c r="BE518" s="211">
        <f>IF(N518="základní",J518,0)</f>
        <v>0</v>
      </c>
      <c r="BF518" s="211">
        <f>IF(N518="snížená",J518,0)</f>
        <v>0</v>
      </c>
      <c r="BG518" s="211">
        <f>IF(N518="zákl. přenesená",J518,0)</f>
        <v>0</v>
      </c>
      <c r="BH518" s="211">
        <f>IF(N518="sníž. přenesená",J518,0)</f>
        <v>0</v>
      </c>
      <c r="BI518" s="211">
        <f>IF(N518="nulová",J518,0)</f>
        <v>0</v>
      </c>
      <c r="BJ518" s="19" t="s">
        <v>133</v>
      </c>
      <c r="BK518" s="211">
        <f>ROUND(I518*H518,2)</f>
        <v>0</v>
      </c>
      <c r="BL518" s="19" t="s">
        <v>245</v>
      </c>
      <c r="BM518" s="210" t="s">
        <v>993</v>
      </c>
    </row>
    <row r="519" spans="1:47" s="2" customFormat="1" ht="12">
      <c r="A519" s="40"/>
      <c r="B519" s="41"/>
      <c r="C519" s="42"/>
      <c r="D519" s="212" t="s">
        <v>135</v>
      </c>
      <c r="E519" s="42"/>
      <c r="F519" s="213" t="s">
        <v>994</v>
      </c>
      <c r="G519" s="42"/>
      <c r="H519" s="42"/>
      <c r="I519" s="214"/>
      <c r="J519" s="42"/>
      <c r="K519" s="42"/>
      <c r="L519" s="46"/>
      <c r="M519" s="215"/>
      <c r="N519" s="216"/>
      <c r="O519" s="86"/>
      <c r="P519" s="86"/>
      <c r="Q519" s="86"/>
      <c r="R519" s="86"/>
      <c r="S519" s="86"/>
      <c r="T519" s="87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T519" s="19" t="s">
        <v>135</v>
      </c>
      <c r="AU519" s="19" t="s">
        <v>133</v>
      </c>
    </row>
    <row r="520" spans="1:51" s="13" customFormat="1" ht="12">
      <c r="A520" s="13"/>
      <c r="B520" s="217"/>
      <c r="C520" s="218"/>
      <c r="D520" s="219" t="s">
        <v>137</v>
      </c>
      <c r="E520" s="220" t="s">
        <v>19</v>
      </c>
      <c r="F520" s="221" t="s">
        <v>995</v>
      </c>
      <c r="G520" s="218"/>
      <c r="H520" s="220" t="s">
        <v>19</v>
      </c>
      <c r="I520" s="222"/>
      <c r="J520" s="218"/>
      <c r="K520" s="218"/>
      <c r="L520" s="223"/>
      <c r="M520" s="224"/>
      <c r="N520" s="225"/>
      <c r="O520" s="225"/>
      <c r="P520" s="225"/>
      <c r="Q520" s="225"/>
      <c r="R520" s="225"/>
      <c r="S520" s="225"/>
      <c r="T520" s="226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27" t="s">
        <v>137</v>
      </c>
      <c r="AU520" s="227" t="s">
        <v>133</v>
      </c>
      <c r="AV520" s="13" t="s">
        <v>77</v>
      </c>
      <c r="AW520" s="13" t="s">
        <v>33</v>
      </c>
      <c r="AX520" s="13" t="s">
        <v>72</v>
      </c>
      <c r="AY520" s="227" t="s">
        <v>124</v>
      </c>
    </row>
    <row r="521" spans="1:51" s="14" customFormat="1" ht="12">
      <c r="A521" s="14"/>
      <c r="B521" s="228"/>
      <c r="C521" s="229"/>
      <c r="D521" s="219" t="s">
        <v>137</v>
      </c>
      <c r="E521" s="230" t="s">
        <v>19</v>
      </c>
      <c r="F521" s="231" t="s">
        <v>996</v>
      </c>
      <c r="G521" s="229"/>
      <c r="H521" s="232">
        <v>18.9</v>
      </c>
      <c r="I521" s="233"/>
      <c r="J521" s="229"/>
      <c r="K521" s="229"/>
      <c r="L521" s="234"/>
      <c r="M521" s="235"/>
      <c r="N521" s="236"/>
      <c r="O521" s="236"/>
      <c r="P521" s="236"/>
      <c r="Q521" s="236"/>
      <c r="R521" s="236"/>
      <c r="S521" s="236"/>
      <c r="T521" s="237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38" t="s">
        <v>137</v>
      </c>
      <c r="AU521" s="238" t="s">
        <v>133</v>
      </c>
      <c r="AV521" s="14" t="s">
        <v>133</v>
      </c>
      <c r="AW521" s="14" t="s">
        <v>33</v>
      </c>
      <c r="AX521" s="14" t="s">
        <v>72</v>
      </c>
      <c r="AY521" s="238" t="s">
        <v>124</v>
      </c>
    </row>
    <row r="522" spans="1:51" s="14" customFormat="1" ht="12">
      <c r="A522" s="14"/>
      <c r="B522" s="228"/>
      <c r="C522" s="229"/>
      <c r="D522" s="219" t="s">
        <v>137</v>
      </c>
      <c r="E522" s="230" t="s">
        <v>19</v>
      </c>
      <c r="F522" s="231" t="s">
        <v>997</v>
      </c>
      <c r="G522" s="229"/>
      <c r="H522" s="232">
        <v>7.8</v>
      </c>
      <c r="I522" s="233"/>
      <c r="J522" s="229"/>
      <c r="K522" s="229"/>
      <c r="L522" s="234"/>
      <c r="M522" s="235"/>
      <c r="N522" s="236"/>
      <c r="O522" s="236"/>
      <c r="P522" s="236"/>
      <c r="Q522" s="236"/>
      <c r="R522" s="236"/>
      <c r="S522" s="236"/>
      <c r="T522" s="237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38" t="s">
        <v>137</v>
      </c>
      <c r="AU522" s="238" t="s">
        <v>133</v>
      </c>
      <c r="AV522" s="14" t="s">
        <v>133</v>
      </c>
      <c r="AW522" s="14" t="s">
        <v>33</v>
      </c>
      <c r="AX522" s="14" t="s">
        <v>72</v>
      </c>
      <c r="AY522" s="238" t="s">
        <v>124</v>
      </c>
    </row>
    <row r="523" spans="1:51" s="15" customFormat="1" ht="12">
      <c r="A523" s="15"/>
      <c r="B523" s="239"/>
      <c r="C523" s="240"/>
      <c r="D523" s="219" t="s">
        <v>137</v>
      </c>
      <c r="E523" s="241" t="s">
        <v>19</v>
      </c>
      <c r="F523" s="242" t="s">
        <v>141</v>
      </c>
      <c r="G523" s="240"/>
      <c r="H523" s="243">
        <v>26.7</v>
      </c>
      <c r="I523" s="244"/>
      <c r="J523" s="240"/>
      <c r="K523" s="240"/>
      <c r="L523" s="245"/>
      <c r="M523" s="246"/>
      <c r="N523" s="247"/>
      <c r="O523" s="247"/>
      <c r="P523" s="247"/>
      <c r="Q523" s="247"/>
      <c r="R523" s="247"/>
      <c r="S523" s="247"/>
      <c r="T523" s="248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49" t="s">
        <v>137</v>
      </c>
      <c r="AU523" s="249" t="s">
        <v>133</v>
      </c>
      <c r="AV523" s="15" t="s">
        <v>132</v>
      </c>
      <c r="AW523" s="15" t="s">
        <v>33</v>
      </c>
      <c r="AX523" s="15" t="s">
        <v>77</v>
      </c>
      <c r="AY523" s="249" t="s">
        <v>124</v>
      </c>
    </row>
    <row r="524" spans="1:65" s="2" customFormat="1" ht="16.5" customHeight="1">
      <c r="A524" s="40"/>
      <c r="B524" s="41"/>
      <c r="C524" s="261" t="s">
        <v>998</v>
      </c>
      <c r="D524" s="261" t="s">
        <v>240</v>
      </c>
      <c r="E524" s="262" t="s">
        <v>999</v>
      </c>
      <c r="F524" s="263" t="s">
        <v>1000</v>
      </c>
      <c r="G524" s="264" t="s">
        <v>164</v>
      </c>
      <c r="H524" s="265">
        <v>29.37</v>
      </c>
      <c r="I524" s="266"/>
      <c r="J524" s="267">
        <f>ROUND(I524*H524,2)</f>
        <v>0</v>
      </c>
      <c r="K524" s="263" t="s">
        <v>131</v>
      </c>
      <c r="L524" s="268"/>
      <c r="M524" s="269" t="s">
        <v>19</v>
      </c>
      <c r="N524" s="270" t="s">
        <v>44</v>
      </c>
      <c r="O524" s="86"/>
      <c r="P524" s="208">
        <f>O524*H524</f>
        <v>0</v>
      </c>
      <c r="Q524" s="208">
        <v>0</v>
      </c>
      <c r="R524" s="208">
        <f>Q524*H524</f>
        <v>0</v>
      </c>
      <c r="S524" s="208">
        <v>0</v>
      </c>
      <c r="T524" s="209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10" t="s">
        <v>332</v>
      </c>
      <c r="AT524" s="210" t="s">
        <v>240</v>
      </c>
      <c r="AU524" s="210" t="s">
        <v>133</v>
      </c>
      <c r="AY524" s="19" t="s">
        <v>124</v>
      </c>
      <c r="BE524" s="211">
        <f>IF(N524="základní",J524,0)</f>
        <v>0</v>
      </c>
      <c r="BF524" s="211">
        <f>IF(N524="snížená",J524,0)</f>
        <v>0</v>
      </c>
      <c r="BG524" s="211">
        <f>IF(N524="zákl. přenesená",J524,0)</f>
        <v>0</v>
      </c>
      <c r="BH524" s="211">
        <f>IF(N524="sníž. přenesená",J524,0)</f>
        <v>0</v>
      </c>
      <c r="BI524" s="211">
        <f>IF(N524="nulová",J524,0)</f>
        <v>0</v>
      </c>
      <c r="BJ524" s="19" t="s">
        <v>133</v>
      </c>
      <c r="BK524" s="211">
        <f>ROUND(I524*H524,2)</f>
        <v>0</v>
      </c>
      <c r="BL524" s="19" t="s">
        <v>245</v>
      </c>
      <c r="BM524" s="210" t="s">
        <v>1001</v>
      </c>
    </row>
    <row r="525" spans="1:51" s="14" customFormat="1" ht="12">
      <c r="A525" s="14"/>
      <c r="B525" s="228"/>
      <c r="C525" s="229"/>
      <c r="D525" s="219" t="s">
        <v>137</v>
      </c>
      <c r="E525" s="229"/>
      <c r="F525" s="231" t="s">
        <v>1002</v>
      </c>
      <c r="G525" s="229"/>
      <c r="H525" s="232">
        <v>29.37</v>
      </c>
      <c r="I525" s="233"/>
      <c r="J525" s="229"/>
      <c r="K525" s="229"/>
      <c r="L525" s="234"/>
      <c r="M525" s="235"/>
      <c r="N525" s="236"/>
      <c r="O525" s="236"/>
      <c r="P525" s="236"/>
      <c r="Q525" s="236"/>
      <c r="R525" s="236"/>
      <c r="S525" s="236"/>
      <c r="T525" s="237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38" t="s">
        <v>137</v>
      </c>
      <c r="AU525" s="238" t="s">
        <v>133</v>
      </c>
      <c r="AV525" s="14" t="s">
        <v>133</v>
      </c>
      <c r="AW525" s="14" t="s">
        <v>4</v>
      </c>
      <c r="AX525" s="14" t="s">
        <v>77</v>
      </c>
      <c r="AY525" s="238" t="s">
        <v>124</v>
      </c>
    </row>
    <row r="526" spans="1:65" s="2" customFormat="1" ht="24.15" customHeight="1">
      <c r="A526" s="40"/>
      <c r="B526" s="41"/>
      <c r="C526" s="199" t="s">
        <v>1003</v>
      </c>
      <c r="D526" s="199" t="s">
        <v>127</v>
      </c>
      <c r="E526" s="200" t="s">
        <v>1004</v>
      </c>
      <c r="F526" s="201" t="s">
        <v>1005</v>
      </c>
      <c r="G526" s="202" t="s">
        <v>144</v>
      </c>
      <c r="H526" s="203">
        <v>11.138</v>
      </c>
      <c r="I526" s="204"/>
      <c r="J526" s="205">
        <f>ROUND(I526*H526,2)</f>
        <v>0</v>
      </c>
      <c r="K526" s="201" t="s">
        <v>131</v>
      </c>
      <c r="L526" s="46"/>
      <c r="M526" s="206" t="s">
        <v>19</v>
      </c>
      <c r="N526" s="207" t="s">
        <v>44</v>
      </c>
      <c r="O526" s="86"/>
      <c r="P526" s="208">
        <f>O526*H526</f>
        <v>0</v>
      </c>
      <c r="Q526" s="208">
        <v>0</v>
      </c>
      <c r="R526" s="208">
        <f>Q526*H526</f>
        <v>0</v>
      </c>
      <c r="S526" s="208">
        <v>0</v>
      </c>
      <c r="T526" s="209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10" t="s">
        <v>245</v>
      </c>
      <c r="AT526" s="210" t="s">
        <v>127</v>
      </c>
      <c r="AU526" s="210" t="s">
        <v>133</v>
      </c>
      <c r="AY526" s="19" t="s">
        <v>124</v>
      </c>
      <c r="BE526" s="211">
        <f>IF(N526="základní",J526,0)</f>
        <v>0</v>
      </c>
      <c r="BF526" s="211">
        <f>IF(N526="snížená",J526,0)</f>
        <v>0</v>
      </c>
      <c r="BG526" s="211">
        <f>IF(N526="zákl. přenesená",J526,0)</f>
        <v>0</v>
      </c>
      <c r="BH526" s="211">
        <f>IF(N526="sníž. přenesená",J526,0)</f>
        <v>0</v>
      </c>
      <c r="BI526" s="211">
        <f>IF(N526="nulová",J526,0)</f>
        <v>0</v>
      </c>
      <c r="BJ526" s="19" t="s">
        <v>133</v>
      </c>
      <c r="BK526" s="211">
        <f>ROUND(I526*H526,2)</f>
        <v>0</v>
      </c>
      <c r="BL526" s="19" t="s">
        <v>245</v>
      </c>
      <c r="BM526" s="210" t="s">
        <v>1006</v>
      </c>
    </row>
    <row r="527" spans="1:47" s="2" customFormat="1" ht="12">
      <c r="A527" s="40"/>
      <c r="B527" s="41"/>
      <c r="C527" s="42"/>
      <c r="D527" s="212" t="s">
        <v>135</v>
      </c>
      <c r="E527" s="42"/>
      <c r="F527" s="213" t="s">
        <v>1007</v>
      </c>
      <c r="G527" s="42"/>
      <c r="H527" s="42"/>
      <c r="I527" s="214"/>
      <c r="J527" s="42"/>
      <c r="K527" s="42"/>
      <c r="L527" s="46"/>
      <c r="M527" s="215"/>
      <c r="N527" s="216"/>
      <c r="O527" s="86"/>
      <c r="P527" s="86"/>
      <c r="Q527" s="86"/>
      <c r="R527" s="86"/>
      <c r="S527" s="86"/>
      <c r="T527" s="87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T527" s="19" t="s">
        <v>135</v>
      </c>
      <c r="AU527" s="19" t="s">
        <v>133</v>
      </c>
    </row>
    <row r="528" spans="1:51" s="13" customFormat="1" ht="12">
      <c r="A528" s="13"/>
      <c r="B528" s="217"/>
      <c r="C528" s="218"/>
      <c r="D528" s="219" t="s">
        <v>137</v>
      </c>
      <c r="E528" s="220" t="s">
        <v>19</v>
      </c>
      <c r="F528" s="221" t="s">
        <v>995</v>
      </c>
      <c r="G528" s="218"/>
      <c r="H528" s="220" t="s">
        <v>19</v>
      </c>
      <c r="I528" s="222"/>
      <c r="J528" s="218"/>
      <c r="K528" s="218"/>
      <c r="L528" s="223"/>
      <c r="M528" s="224"/>
      <c r="N528" s="225"/>
      <c r="O528" s="225"/>
      <c r="P528" s="225"/>
      <c r="Q528" s="225"/>
      <c r="R528" s="225"/>
      <c r="S528" s="225"/>
      <c r="T528" s="226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27" t="s">
        <v>137</v>
      </c>
      <c r="AU528" s="227" t="s">
        <v>133</v>
      </c>
      <c r="AV528" s="13" t="s">
        <v>77</v>
      </c>
      <c r="AW528" s="13" t="s">
        <v>33</v>
      </c>
      <c r="AX528" s="13" t="s">
        <v>72</v>
      </c>
      <c r="AY528" s="227" t="s">
        <v>124</v>
      </c>
    </row>
    <row r="529" spans="1:51" s="14" customFormat="1" ht="12">
      <c r="A529" s="14"/>
      <c r="B529" s="228"/>
      <c r="C529" s="229"/>
      <c r="D529" s="219" t="s">
        <v>137</v>
      </c>
      <c r="E529" s="230" t="s">
        <v>19</v>
      </c>
      <c r="F529" s="231" t="s">
        <v>201</v>
      </c>
      <c r="G529" s="229"/>
      <c r="H529" s="232">
        <v>7.425</v>
      </c>
      <c r="I529" s="233"/>
      <c r="J529" s="229"/>
      <c r="K529" s="229"/>
      <c r="L529" s="234"/>
      <c r="M529" s="235"/>
      <c r="N529" s="236"/>
      <c r="O529" s="236"/>
      <c r="P529" s="236"/>
      <c r="Q529" s="236"/>
      <c r="R529" s="236"/>
      <c r="S529" s="236"/>
      <c r="T529" s="237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38" t="s">
        <v>137</v>
      </c>
      <c r="AU529" s="238" t="s">
        <v>133</v>
      </c>
      <c r="AV529" s="14" t="s">
        <v>133</v>
      </c>
      <c r="AW529" s="14" t="s">
        <v>33</v>
      </c>
      <c r="AX529" s="14" t="s">
        <v>72</v>
      </c>
      <c r="AY529" s="238" t="s">
        <v>124</v>
      </c>
    </row>
    <row r="530" spans="1:51" s="14" customFormat="1" ht="12">
      <c r="A530" s="14"/>
      <c r="B530" s="228"/>
      <c r="C530" s="229"/>
      <c r="D530" s="219" t="s">
        <v>137</v>
      </c>
      <c r="E530" s="230" t="s">
        <v>19</v>
      </c>
      <c r="F530" s="231" t="s">
        <v>1008</v>
      </c>
      <c r="G530" s="229"/>
      <c r="H530" s="232">
        <v>3.713</v>
      </c>
      <c r="I530" s="233"/>
      <c r="J530" s="229"/>
      <c r="K530" s="229"/>
      <c r="L530" s="234"/>
      <c r="M530" s="235"/>
      <c r="N530" s="236"/>
      <c r="O530" s="236"/>
      <c r="P530" s="236"/>
      <c r="Q530" s="236"/>
      <c r="R530" s="236"/>
      <c r="S530" s="236"/>
      <c r="T530" s="237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38" t="s">
        <v>137</v>
      </c>
      <c r="AU530" s="238" t="s">
        <v>133</v>
      </c>
      <c r="AV530" s="14" t="s">
        <v>133</v>
      </c>
      <c r="AW530" s="14" t="s">
        <v>33</v>
      </c>
      <c r="AX530" s="14" t="s">
        <v>72</v>
      </c>
      <c r="AY530" s="238" t="s">
        <v>124</v>
      </c>
    </row>
    <row r="531" spans="1:51" s="15" customFormat="1" ht="12">
      <c r="A531" s="15"/>
      <c r="B531" s="239"/>
      <c r="C531" s="240"/>
      <c r="D531" s="219" t="s">
        <v>137</v>
      </c>
      <c r="E531" s="241" t="s">
        <v>19</v>
      </c>
      <c r="F531" s="242" t="s">
        <v>141</v>
      </c>
      <c r="G531" s="240"/>
      <c r="H531" s="243">
        <v>11.138</v>
      </c>
      <c r="I531" s="244"/>
      <c r="J531" s="240"/>
      <c r="K531" s="240"/>
      <c r="L531" s="245"/>
      <c r="M531" s="246"/>
      <c r="N531" s="247"/>
      <c r="O531" s="247"/>
      <c r="P531" s="247"/>
      <c r="Q531" s="247"/>
      <c r="R531" s="247"/>
      <c r="S531" s="247"/>
      <c r="T531" s="248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49" t="s">
        <v>137</v>
      </c>
      <c r="AU531" s="249" t="s">
        <v>133</v>
      </c>
      <c r="AV531" s="15" t="s">
        <v>132</v>
      </c>
      <c r="AW531" s="15" t="s">
        <v>33</v>
      </c>
      <c r="AX531" s="15" t="s">
        <v>77</v>
      </c>
      <c r="AY531" s="249" t="s">
        <v>124</v>
      </c>
    </row>
    <row r="532" spans="1:65" s="2" customFormat="1" ht="16.5" customHeight="1">
      <c r="A532" s="40"/>
      <c r="B532" s="41"/>
      <c r="C532" s="261" t="s">
        <v>1009</v>
      </c>
      <c r="D532" s="261" t="s">
        <v>240</v>
      </c>
      <c r="E532" s="262" t="s">
        <v>1010</v>
      </c>
      <c r="F532" s="263" t="s">
        <v>1011</v>
      </c>
      <c r="G532" s="264" t="s">
        <v>144</v>
      </c>
      <c r="H532" s="265">
        <v>13.366</v>
      </c>
      <c r="I532" s="266"/>
      <c r="J532" s="267">
        <f>ROUND(I532*H532,2)</f>
        <v>0</v>
      </c>
      <c r="K532" s="263" t="s">
        <v>131</v>
      </c>
      <c r="L532" s="268"/>
      <c r="M532" s="269" t="s">
        <v>19</v>
      </c>
      <c r="N532" s="270" t="s">
        <v>44</v>
      </c>
      <c r="O532" s="86"/>
      <c r="P532" s="208">
        <f>O532*H532</f>
        <v>0</v>
      </c>
      <c r="Q532" s="208">
        <v>0</v>
      </c>
      <c r="R532" s="208">
        <f>Q532*H532</f>
        <v>0</v>
      </c>
      <c r="S532" s="208">
        <v>0</v>
      </c>
      <c r="T532" s="209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10" t="s">
        <v>332</v>
      </c>
      <c r="AT532" s="210" t="s">
        <v>240</v>
      </c>
      <c r="AU532" s="210" t="s">
        <v>133</v>
      </c>
      <c r="AY532" s="19" t="s">
        <v>124</v>
      </c>
      <c r="BE532" s="211">
        <f>IF(N532="základní",J532,0)</f>
        <v>0</v>
      </c>
      <c r="BF532" s="211">
        <f>IF(N532="snížená",J532,0)</f>
        <v>0</v>
      </c>
      <c r="BG532" s="211">
        <f>IF(N532="zákl. přenesená",J532,0)</f>
        <v>0</v>
      </c>
      <c r="BH532" s="211">
        <f>IF(N532="sníž. přenesená",J532,0)</f>
        <v>0</v>
      </c>
      <c r="BI532" s="211">
        <f>IF(N532="nulová",J532,0)</f>
        <v>0</v>
      </c>
      <c r="BJ532" s="19" t="s">
        <v>133</v>
      </c>
      <c r="BK532" s="211">
        <f>ROUND(I532*H532,2)</f>
        <v>0</v>
      </c>
      <c r="BL532" s="19" t="s">
        <v>245</v>
      </c>
      <c r="BM532" s="210" t="s">
        <v>1012</v>
      </c>
    </row>
    <row r="533" spans="1:51" s="14" customFormat="1" ht="12">
      <c r="A533" s="14"/>
      <c r="B533" s="228"/>
      <c r="C533" s="229"/>
      <c r="D533" s="219" t="s">
        <v>137</v>
      </c>
      <c r="E533" s="229"/>
      <c r="F533" s="231" t="s">
        <v>1013</v>
      </c>
      <c r="G533" s="229"/>
      <c r="H533" s="232">
        <v>13.366</v>
      </c>
      <c r="I533" s="233"/>
      <c r="J533" s="229"/>
      <c r="K533" s="229"/>
      <c r="L533" s="234"/>
      <c r="M533" s="235"/>
      <c r="N533" s="236"/>
      <c r="O533" s="236"/>
      <c r="P533" s="236"/>
      <c r="Q533" s="236"/>
      <c r="R533" s="236"/>
      <c r="S533" s="236"/>
      <c r="T533" s="237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38" t="s">
        <v>137</v>
      </c>
      <c r="AU533" s="238" t="s">
        <v>133</v>
      </c>
      <c r="AV533" s="14" t="s">
        <v>133</v>
      </c>
      <c r="AW533" s="14" t="s">
        <v>4</v>
      </c>
      <c r="AX533" s="14" t="s">
        <v>77</v>
      </c>
      <c r="AY533" s="238" t="s">
        <v>124</v>
      </c>
    </row>
    <row r="534" spans="1:65" s="2" customFormat="1" ht="16.5" customHeight="1">
      <c r="A534" s="40"/>
      <c r="B534" s="41"/>
      <c r="C534" s="199" t="s">
        <v>1014</v>
      </c>
      <c r="D534" s="199" t="s">
        <v>127</v>
      </c>
      <c r="E534" s="200" t="s">
        <v>1015</v>
      </c>
      <c r="F534" s="201" t="s">
        <v>1016</v>
      </c>
      <c r="G534" s="202" t="s">
        <v>144</v>
      </c>
      <c r="H534" s="203">
        <v>290.306</v>
      </c>
      <c r="I534" s="204"/>
      <c r="J534" s="205">
        <f>ROUND(I534*H534,2)</f>
        <v>0</v>
      </c>
      <c r="K534" s="201" t="s">
        <v>131</v>
      </c>
      <c r="L534" s="46"/>
      <c r="M534" s="206" t="s">
        <v>19</v>
      </c>
      <c r="N534" s="207" t="s">
        <v>44</v>
      </c>
      <c r="O534" s="86"/>
      <c r="P534" s="208">
        <f>O534*H534</f>
        <v>0</v>
      </c>
      <c r="Q534" s="208">
        <v>0.0002</v>
      </c>
      <c r="R534" s="208">
        <f>Q534*H534</f>
        <v>0.0580612</v>
      </c>
      <c r="S534" s="208">
        <v>0</v>
      </c>
      <c r="T534" s="209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10" t="s">
        <v>245</v>
      </c>
      <c r="AT534" s="210" t="s">
        <v>127</v>
      </c>
      <c r="AU534" s="210" t="s">
        <v>133</v>
      </c>
      <c r="AY534" s="19" t="s">
        <v>124</v>
      </c>
      <c r="BE534" s="211">
        <f>IF(N534="základní",J534,0)</f>
        <v>0</v>
      </c>
      <c r="BF534" s="211">
        <f>IF(N534="snížená",J534,0)</f>
        <v>0</v>
      </c>
      <c r="BG534" s="211">
        <f>IF(N534="zákl. přenesená",J534,0)</f>
        <v>0</v>
      </c>
      <c r="BH534" s="211">
        <f>IF(N534="sníž. přenesená",J534,0)</f>
        <v>0</v>
      </c>
      <c r="BI534" s="211">
        <f>IF(N534="nulová",J534,0)</f>
        <v>0</v>
      </c>
      <c r="BJ534" s="19" t="s">
        <v>133</v>
      </c>
      <c r="BK534" s="211">
        <f>ROUND(I534*H534,2)</f>
        <v>0</v>
      </c>
      <c r="BL534" s="19" t="s">
        <v>245</v>
      </c>
      <c r="BM534" s="210" t="s">
        <v>1017</v>
      </c>
    </row>
    <row r="535" spans="1:47" s="2" customFormat="1" ht="12">
      <c r="A535" s="40"/>
      <c r="B535" s="41"/>
      <c r="C535" s="42"/>
      <c r="D535" s="212" t="s">
        <v>135</v>
      </c>
      <c r="E535" s="42"/>
      <c r="F535" s="213" t="s">
        <v>1018</v>
      </c>
      <c r="G535" s="42"/>
      <c r="H535" s="42"/>
      <c r="I535" s="214"/>
      <c r="J535" s="42"/>
      <c r="K535" s="42"/>
      <c r="L535" s="46"/>
      <c r="M535" s="215"/>
      <c r="N535" s="216"/>
      <c r="O535" s="86"/>
      <c r="P535" s="86"/>
      <c r="Q535" s="86"/>
      <c r="R535" s="86"/>
      <c r="S535" s="86"/>
      <c r="T535" s="87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T535" s="19" t="s">
        <v>135</v>
      </c>
      <c r="AU535" s="19" t="s">
        <v>133</v>
      </c>
    </row>
    <row r="536" spans="1:51" s="14" customFormat="1" ht="12">
      <c r="A536" s="14"/>
      <c r="B536" s="228"/>
      <c r="C536" s="229"/>
      <c r="D536" s="219" t="s">
        <v>137</v>
      </c>
      <c r="E536" s="230" t="s">
        <v>19</v>
      </c>
      <c r="F536" s="231" t="s">
        <v>1019</v>
      </c>
      <c r="G536" s="229"/>
      <c r="H536" s="232">
        <v>290.306</v>
      </c>
      <c r="I536" s="233"/>
      <c r="J536" s="229"/>
      <c r="K536" s="229"/>
      <c r="L536" s="234"/>
      <c r="M536" s="235"/>
      <c r="N536" s="236"/>
      <c r="O536" s="236"/>
      <c r="P536" s="236"/>
      <c r="Q536" s="236"/>
      <c r="R536" s="236"/>
      <c r="S536" s="236"/>
      <c r="T536" s="237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38" t="s">
        <v>137</v>
      </c>
      <c r="AU536" s="238" t="s">
        <v>133</v>
      </c>
      <c r="AV536" s="14" t="s">
        <v>133</v>
      </c>
      <c r="AW536" s="14" t="s">
        <v>33</v>
      </c>
      <c r="AX536" s="14" t="s">
        <v>77</v>
      </c>
      <c r="AY536" s="238" t="s">
        <v>124</v>
      </c>
    </row>
    <row r="537" spans="1:65" s="2" customFormat="1" ht="24.15" customHeight="1">
      <c r="A537" s="40"/>
      <c r="B537" s="41"/>
      <c r="C537" s="199" t="s">
        <v>1020</v>
      </c>
      <c r="D537" s="199" t="s">
        <v>127</v>
      </c>
      <c r="E537" s="200" t="s">
        <v>1021</v>
      </c>
      <c r="F537" s="201" t="s">
        <v>1022</v>
      </c>
      <c r="G537" s="202" t="s">
        <v>144</v>
      </c>
      <c r="H537" s="203">
        <v>290.306</v>
      </c>
      <c r="I537" s="204"/>
      <c r="J537" s="205">
        <f>ROUND(I537*H537,2)</f>
        <v>0</v>
      </c>
      <c r="K537" s="201" t="s">
        <v>131</v>
      </c>
      <c r="L537" s="46"/>
      <c r="M537" s="206" t="s">
        <v>19</v>
      </c>
      <c r="N537" s="207" t="s">
        <v>44</v>
      </c>
      <c r="O537" s="86"/>
      <c r="P537" s="208">
        <f>O537*H537</f>
        <v>0</v>
      </c>
      <c r="Q537" s="208">
        <v>0.00026</v>
      </c>
      <c r="R537" s="208">
        <f>Q537*H537</f>
        <v>0.07547955999999999</v>
      </c>
      <c r="S537" s="208">
        <v>0</v>
      </c>
      <c r="T537" s="209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10" t="s">
        <v>245</v>
      </c>
      <c r="AT537" s="210" t="s">
        <v>127</v>
      </c>
      <c r="AU537" s="210" t="s">
        <v>133</v>
      </c>
      <c r="AY537" s="19" t="s">
        <v>124</v>
      </c>
      <c r="BE537" s="211">
        <f>IF(N537="základní",J537,0)</f>
        <v>0</v>
      </c>
      <c r="BF537" s="211">
        <f>IF(N537="snížená",J537,0)</f>
        <v>0</v>
      </c>
      <c r="BG537" s="211">
        <f>IF(N537="zákl. přenesená",J537,0)</f>
        <v>0</v>
      </c>
      <c r="BH537" s="211">
        <f>IF(N537="sníž. přenesená",J537,0)</f>
        <v>0</v>
      </c>
      <c r="BI537" s="211">
        <f>IF(N537="nulová",J537,0)</f>
        <v>0</v>
      </c>
      <c r="BJ537" s="19" t="s">
        <v>133</v>
      </c>
      <c r="BK537" s="211">
        <f>ROUND(I537*H537,2)</f>
        <v>0</v>
      </c>
      <c r="BL537" s="19" t="s">
        <v>245</v>
      </c>
      <c r="BM537" s="210" t="s">
        <v>1023</v>
      </c>
    </row>
    <row r="538" spans="1:47" s="2" customFormat="1" ht="12">
      <c r="A538" s="40"/>
      <c r="B538" s="41"/>
      <c r="C538" s="42"/>
      <c r="D538" s="212" t="s">
        <v>135</v>
      </c>
      <c r="E538" s="42"/>
      <c r="F538" s="213" t="s">
        <v>1024</v>
      </c>
      <c r="G538" s="42"/>
      <c r="H538" s="42"/>
      <c r="I538" s="214"/>
      <c r="J538" s="42"/>
      <c r="K538" s="42"/>
      <c r="L538" s="46"/>
      <c r="M538" s="215"/>
      <c r="N538" s="216"/>
      <c r="O538" s="86"/>
      <c r="P538" s="86"/>
      <c r="Q538" s="86"/>
      <c r="R538" s="86"/>
      <c r="S538" s="86"/>
      <c r="T538" s="87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T538" s="19" t="s">
        <v>135</v>
      </c>
      <c r="AU538" s="19" t="s">
        <v>133</v>
      </c>
    </row>
    <row r="539" spans="1:63" s="12" customFormat="1" ht="25.9" customHeight="1">
      <c r="A539" s="12"/>
      <c r="B539" s="183"/>
      <c r="C539" s="184"/>
      <c r="D539" s="185" t="s">
        <v>71</v>
      </c>
      <c r="E539" s="186" t="s">
        <v>1025</v>
      </c>
      <c r="F539" s="186" t="s">
        <v>1026</v>
      </c>
      <c r="G539" s="184"/>
      <c r="H539" s="184"/>
      <c r="I539" s="187"/>
      <c r="J539" s="188">
        <f>BK539</f>
        <v>0</v>
      </c>
      <c r="K539" s="184"/>
      <c r="L539" s="189"/>
      <c r="M539" s="190"/>
      <c r="N539" s="191"/>
      <c r="O539" s="191"/>
      <c r="P539" s="192">
        <f>SUM(P540:P542)</f>
        <v>0</v>
      </c>
      <c r="Q539" s="191"/>
      <c r="R539" s="192">
        <f>SUM(R540:R542)</f>
        <v>0</v>
      </c>
      <c r="S539" s="191"/>
      <c r="T539" s="193">
        <f>SUM(T540:T542)</f>
        <v>0</v>
      </c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R539" s="194" t="s">
        <v>161</v>
      </c>
      <c r="AT539" s="195" t="s">
        <v>71</v>
      </c>
      <c r="AU539" s="195" t="s">
        <v>72</v>
      </c>
      <c r="AY539" s="194" t="s">
        <v>124</v>
      </c>
      <c r="BK539" s="196">
        <f>SUM(BK540:BK542)</f>
        <v>0</v>
      </c>
    </row>
    <row r="540" spans="1:65" s="2" customFormat="1" ht="33" customHeight="1">
      <c r="A540" s="40"/>
      <c r="B540" s="41"/>
      <c r="C540" s="199" t="s">
        <v>1027</v>
      </c>
      <c r="D540" s="199" t="s">
        <v>127</v>
      </c>
      <c r="E540" s="200" t="s">
        <v>1028</v>
      </c>
      <c r="F540" s="201" t="s">
        <v>1029</v>
      </c>
      <c r="G540" s="202" t="s">
        <v>266</v>
      </c>
      <c r="H540" s="203">
        <v>1</v>
      </c>
      <c r="I540" s="204"/>
      <c r="J540" s="205">
        <f>ROUND(I540*H540,2)</f>
        <v>0</v>
      </c>
      <c r="K540" s="201" t="s">
        <v>19</v>
      </c>
      <c r="L540" s="46"/>
      <c r="M540" s="206" t="s">
        <v>19</v>
      </c>
      <c r="N540" s="207" t="s">
        <v>44</v>
      </c>
      <c r="O540" s="86"/>
      <c r="P540" s="208">
        <f>O540*H540</f>
        <v>0</v>
      </c>
      <c r="Q540" s="208">
        <v>0</v>
      </c>
      <c r="R540" s="208">
        <f>Q540*H540</f>
        <v>0</v>
      </c>
      <c r="S540" s="208">
        <v>0</v>
      </c>
      <c r="T540" s="209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10" t="s">
        <v>132</v>
      </c>
      <c r="AT540" s="210" t="s">
        <v>127</v>
      </c>
      <c r="AU540" s="210" t="s">
        <v>77</v>
      </c>
      <c r="AY540" s="19" t="s">
        <v>124</v>
      </c>
      <c r="BE540" s="211">
        <f>IF(N540="základní",J540,0)</f>
        <v>0</v>
      </c>
      <c r="BF540" s="211">
        <f>IF(N540="snížená",J540,0)</f>
        <v>0</v>
      </c>
      <c r="BG540" s="211">
        <f>IF(N540="zákl. přenesená",J540,0)</f>
        <v>0</v>
      </c>
      <c r="BH540" s="211">
        <f>IF(N540="sníž. přenesená",J540,0)</f>
        <v>0</v>
      </c>
      <c r="BI540" s="211">
        <f>IF(N540="nulová",J540,0)</f>
        <v>0</v>
      </c>
      <c r="BJ540" s="19" t="s">
        <v>133</v>
      </c>
      <c r="BK540" s="211">
        <f>ROUND(I540*H540,2)</f>
        <v>0</v>
      </c>
      <c r="BL540" s="19" t="s">
        <v>132</v>
      </c>
      <c r="BM540" s="210" t="s">
        <v>1030</v>
      </c>
    </row>
    <row r="541" spans="1:65" s="2" customFormat="1" ht="24.15" customHeight="1">
      <c r="A541" s="40"/>
      <c r="B541" s="41"/>
      <c r="C541" s="199" t="s">
        <v>1031</v>
      </c>
      <c r="D541" s="199" t="s">
        <v>127</v>
      </c>
      <c r="E541" s="200" t="s">
        <v>1032</v>
      </c>
      <c r="F541" s="201" t="s">
        <v>1033</v>
      </c>
      <c r="G541" s="202" t="s">
        <v>266</v>
      </c>
      <c r="H541" s="203">
        <v>1</v>
      </c>
      <c r="I541" s="204"/>
      <c r="J541" s="205">
        <f>ROUND(I541*H541,2)</f>
        <v>0</v>
      </c>
      <c r="K541" s="201" t="s">
        <v>19</v>
      </c>
      <c r="L541" s="46"/>
      <c r="M541" s="206" t="s">
        <v>19</v>
      </c>
      <c r="N541" s="207" t="s">
        <v>44</v>
      </c>
      <c r="O541" s="86"/>
      <c r="P541" s="208">
        <f>O541*H541</f>
        <v>0</v>
      </c>
      <c r="Q541" s="208">
        <v>0</v>
      </c>
      <c r="R541" s="208">
        <f>Q541*H541</f>
        <v>0</v>
      </c>
      <c r="S541" s="208">
        <v>0</v>
      </c>
      <c r="T541" s="209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10" t="s">
        <v>132</v>
      </c>
      <c r="AT541" s="210" t="s">
        <v>127</v>
      </c>
      <c r="AU541" s="210" t="s">
        <v>77</v>
      </c>
      <c r="AY541" s="19" t="s">
        <v>124</v>
      </c>
      <c r="BE541" s="211">
        <f>IF(N541="základní",J541,0)</f>
        <v>0</v>
      </c>
      <c r="BF541" s="211">
        <f>IF(N541="snížená",J541,0)</f>
        <v>0</v>
      </c>
      <c r="BG541" s="211">
        <f>IF(N541="zákl. přenesená",J541,0)</f>
        <v>0</v>
      </c>
      <c r="BH541" s="211">
        <f>IF(N541="sníž. přenesená",J541,0)</f>
        <v>0</v>
      </c>
      <c r="BI541" s="211">
        <f>IF(N541="nulová",J541,0)</f>
        <v>0</v>
      </c>
      <c r="BJ541" s="19" t="s">
        <v>133</v>
      </c>
      <c r="BK541" s="211">
        <f>ROUND(I541*H541,2)</f>
        <v>0</v>
      </c>
      <c r="BL541" s="19" t="s">
        <v>132</v>
      </c>
      <c r="BM541" s="210" t="s">
        <v>1034</v>
      </c>
    </row>
    <row r="542" spans="1:65" s="2" customFormat="1" ht="16.5" customHeight="1">
      <c r="A542" s="40"/>
      <c r="B542" s="41"/>
      <c r="C542" s="199" t="s">
        <v>1035</v>
      </c>
      <c r="D542" s="199" t="s">
        <v>127</v>
      </c>
      <c r="E542" s="200" t="s">
        <v>1036</v>
      </c>
      <c r="F542" s="201" t="s">
        <v>1037</v>
      </c>
      <c r="G542" s="202" t="s">
        <v>266</v>
      </c>
      <c r="H542" s="203">
        <v>1</v>
      </c>
      <c r="I542" s="204"/>
      <c r="J542" s="205">
        <f>ROUND(I542*H542,2)</f>
        <v>0</v>
      </c>
      <c r="K542" s="201" t="s">
        <v>19</v>
      </c>
      <c r="L542" s="46"/>
      <c r="M542" s="206" t="s">
        <v>19</v>
      </c>
      <c r="N542" s="207" t="s">
        <v>44</v>
      </c>
      <c r="O542" s="86"/>
      <c r="P542" s="208">
        <f>O542*H542</f>
        <v>0</v>
      </c>
      <c r="Q542" s="208">
        <v>0</v>
      </c>
      <c r="R542" s="208">
        <f>Q542*H542</f>
        <v>0</v>
      </c>
      <c r="S542" s="208">
        <v>0</v>
      </c>
      <c r="T542" s="209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10" t="s">
        <v>132</v>
      </c>
      <c r="AT542" s="210" t="s">
        <v>127</v>
      </c>
      <c r="AU542" s="210" t="s">
        <v>77</v>
      </c>
      <c r="AY542" s="19" t="s">
        <v>124</v>
      </c>
      <c r="BE542" s="211">
        <f>IF(N542="základní",J542,0)</f>
        <v>0</v>
      </c>
      <c r="BF542" s="211">
        <f>IF(N542="snížená",J542,0)</f>
        <v>0</v>
      </c>
      <c r="BG542" s="211">
        <f>IF(N542="zákl. přenesená",J542,0)</f>
        <v>0</v>
      </c>
      <c r="BH542" s="211">
        <f>IF(N542="sníž. přenesená",J542,0)</f>
        <v>0</v>
      </c>
      <c r="BI542" s="211">
        <f>IF(N542="nulová",J542,0)</f>
        <v>0</v>
      </c>
      <c r="BJ542" s="19" t="s">
        <v>133</v>
      </c>
      <c r="BK542" s="211">
        <f>ROUND(I542*H542,2)</f>
        <v>0</v>
      </c>
      <c r="BL542" s="19" t="s">
        <v>132</v>
      </c>
      <c r="BM542" s="210" t="s">
        <v>1038</v>
      </c>
    </row>
    <row r="543" spans="1:63" s="12" customFormat="1" ht="25.9" customHeight="1">
      <c r="A543" s="12"/>
      <c r="B543" s="183"/>
      <c r="C543" s="184"/>
      <c r="D543" s="185" t="s">
        <v>71</v>
      </c>
      <c r="E543" s="186" t="s">
        <v>1039</v>
      </c>
      <c r="F543" s="186" t="s">
        <v>1040</v>
      </c>
      <c r="G543" s="184"/>
      <c r="H543" s="184"/>
      <c r="I543" s="187"/>
      <c r="J543" s="188">
        <f>BK543</f>
        <v>0</v>
      </c>
      <c r="K543" s="184"/>
      <c r="L543" s="189"/>
      <c r="M543" s="190"/>
      <c r="N543" s="191"/>
      <c r="O543" s="191"/>
      <c r="P543" s="192">
        <f>P544</f>
        <v>0</v>
      </c>
      <c r="Q543" s="191"/>
      <c r="R543" s="192">
        <f>R544</f>
        <v>0</v>
      </c>
      <c r="S543" s="191"/>
      <c r="T543" s="193">
        <f>T544</f>
        <v>0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194" t="s">
        <v>161</v>
      </c>
      <c r="AT543" s="195" t="s">
        <v>71</v>
      </c>
      <c r="AU543" s="195" t="s">
        <v>72</v>
      </c>
      <c r="AY543" s="194" t="s">
        <v>124</v>
      </c>
      <c r="BK543" s="196">
        <f>BK544</f>
        <v>0</v>
      </c>
    </row>
    <row r="544" spans="1:63" s="12" customFormat="1" ht="22.8" customHeight="1">
      <c r="A544" s="12"/>
      <c r="B544" s="183"/>
      <c r="C544" s="184"/>
      <c r="D544" s="185" t="s">
        <v>71</v>
      </c>
      <c r="E544" s="197" t="s">
        <v>1041</v>
      </c>
      <c r="F544" s="197" t="s">
        <v>1042</v>
      </c>
      <c r="G544" s="184"/>
      <c r="H544" s="184"/>
      <c r="I544" s="187"/>
      <c r="J544" s="198">
        <f>BK544</f>
        <v>0</v>
      </c>
      <c r="K544" s="184"/>
      <c r="L544" s="189"/>
      <c r="M544" s="190"/>
      <c r="N544" s="191"/>
      <c r="O544" s="191"/>
      <c r="P544" s="192">
        <f>SUM(P545:P546)</f>
        <v>0</v>
      </c>
      <c r="Q544" s="191"/>
      <c r="R544" s="192">
        <f>SUM(R545:R546)</f>
        <v>0</v>
      </c>
      <c r="S544" s="191"/>
      <c r="T544" s="193">
        <f>SUM(T545:T546)</f>
        <v>0</v>
      </c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R544" s="194" t="s">
        <v>161</v>
      </c>
      <c r="AT544" s="195" t="s">
        <v>71</v>
      </c>
      <c r="AU544" s="195" t="s">
        <v>77</v>
      </c>
      <c r="AY544" s="194" t="s">
        <v>124</v>
      </c>
      <c r="BK544" s="196">
        <f>SUM(BK545:BK546)</f>
        <v>0</v>
      </c>
    </row>
    <row r="545" spans="1:65" s="2" customFormat="1" ht="16.5" customHeight="1">
      <c r="A545" s="40"/>
      <c r="B545" s="41"/>
      <c r="C545" s="199" t="s">
        <v>1043</v>
      </c>
      <c r="D545" s="199" t="s">
        <v>127</v>
      </c>
      <c r="E545" s="200" t="s">
        <v>1044</v>
      </c>
      <c r="F545" s="201" t="s">
        <v>1045</v>
      </c>
      <c r="G545" s="202" t="s">
        <v>1046</v>
      </c>
      <c r="H545" s="203">
        <v>1</v>
      </c>
      <c r="I545" s="204"/>
      <c r="J545" s="205">
        <f>ROUND(I545*H545,2)</f>
        <v>0</v>
      </c>
      <c r="K545" s="201" t="s">
        <v>131</v>
      </c>
      <c r="L545" s="46"/>
      <c r="M545" s="206" t="s">
        <v>19</v>
      </c>
      <c r="N545" s="207" t="s">
        <v>44</v>
      </c>
      <c r="O545" s="86"/>
      <c r="P545" s="208">
        <f>O545*H545</f>
        <v>0</v>
      </c>
      <c r="Q545" s="208">
        <v>0</v>
      </c>
      <c r="R545" s="208">
        <f>Q545*H545</f>
        <v>0</v>
      </c>
      <c r="S545" s="208">
        <v>0</v>
      </c>
      <c r="T545" s="209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10" t="s">
        <v>1047</v>
      </c>
      <c r="AT545" s="210" t="s">
        <v>127</v>
      </c>
      <c r="AU545" s="210" t="s">
        <v>133</v>
      </c>
      <c r="AY545" s="19" t="s">
        <v>124</v>
      </c>
      <c r="BE545" s="211">
        <f>IF(N545="základní",J545,0)</f>
        <v>0</v>
      </c>
      <c r="BF545" s="211">
        <f>IF(N545="snížená",J545,0)</f>
        <v>0</v>
      </c>
      <c r="BG545" s="211">
        <f>IF(N545="zákl. přenesená",J545,0)</f>
        <v>0</v>
      </c>
      <c r="BH545" s="211">
        <f>IF(N545="sníž. přenesená",J545,0)</f>
        <v>0</v>
      </c>
      <c r="BI545" s="211">
        <f>IF(N545="nulová",J545,0)</f>
        <v>0</v>
      </c>
      <c r="BJ545" s="19" t="s">
        <v>133</v>
      </c>
      <c r="BK545" s="211">
        <f>ROUND(I545*H545,2)</f>
        <v>0</v>
      </c>
      <c r="BL545" s="19" t="s">
        <v>1047</v>
      </c>
      <c r="BM545" s="210" t="s">
        <v>1048</v>
      </c>
    </row>
    <row r="546" spans="1:47" s="2" customFormat="1" ht="12">
      <c r="A546" s="40"/>
      <c r="B546" s="41"/>
      <c r="C546" s="42"/>
      <c r="D546" s="212" t="s">
        <v>135</v>
      </c>
      <c r="E546" s="42"/>
      <c r="F546" s="213" t="s">
        <v>1049</v>
      </c>
      <c r="G546" s="42"/>
      <c r="H546" s="42"/>
      <c r="I546" s="214"/>
      <c r="J546" s="42"/>
      <c r="K546" s="42"/>
      <c r="L546" s="46"/>
      <c r="M546" s="272"/>
      <c r="N546" s="273"/>
      <c r="O546" s="274"/>
      <c r="P546" s="274"/>
      <c r="Q546" s="274"/>
      <c r="R546" s="274"/>
      <c r="S546" s="274"/>
      <c r="T546" s="275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T546" s="19" t="s">
        <v>135</v>
      </c>
      <c r="AU546" s="19" t="s">
        <v>133</v>
      </c>
    </row>
    <row r="547" spans="1:31" s="2" customFormat="1" ht="6.95" customHeight="1">
      <c r="A547" s="40"/>
      <c r="B547" s="61"/>
      <c r="C547" s="62"/>
      <c r="D547" s="62"/>
      <c r="E547" s="62"/>
      <c r="F547" s="62"/>
      <c r="G547" s="62"/>
      <c r="H547" s="62"/>
      <c r="I547" s="62"/>
      <c r="J547" s="62"/>
      <c r="K547" s="62"/>
      <c r="L547" s="46"/>
      <c r="M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</row>
  </sheetData>
  <sheetProtection password="80EB" sheet="1" objects="1" scenarios="1" formatColumns="0" formatRows="0" autoFilter="0"/>
  <autoFilter ref="C97:K546"/>
  <mergeCells count="6">
    <mergeCell ref="E7:H7"/>
    <mergeCell ref="E16:H16"/>
    <mergeCell ref="E25:H25"/>
    <mergeCell ref="E46:H46"/>
    <mergeCell ref="E90:H90"/>
    <mergeCell ref="L2:V2"/>
  </mergeCells>
  <hyperlinks>
    <hyperlink ref="F102" r:id="rId1" display="https://podminky.urs.cz/item/CS_URS_2023_01/310239211"/>
    <hyperlink ref="F108" r:id="rId2" display="https://podminky.urs.cz/item/CS_URS_2023_01/342272225"/>
    <hyperlink ref="F115" r:id="rId3" display="https://podminky.urs.cz/item/CS_URS_2023_01/342272245"/>
    <hyperlink ref="F118" r:id="rId4" display="https://podminky.urs.cz/item/CS_URS_2023_01/317142422"/>
    <hyperlink ref="F120" r:id="rId5" display="https://podminky.urs.cz/item/CS_URS_2023_01/342291121"/>
    <hyperlink ref="F124" r:id="rId6" display="https://podminky.urs.cz/item/CS_URS_2023_01/619991001"/>
    <hyperlink ref="F128" r:id="rId7" display="https://podminky.urs.cz/item/CS_URS_2023_01/611321141"/>
    <hyperlink ref="F131" r:id="rId8" display="https://podminky.urs.cz/item/CS_URS_2023_01/611321191"/>
    <hyperlink ref="F134" r:id="rId9" display="https://podminky.urs.cz/item/CS_URS_2023_01/612131101"/>
    <hyperlink ref="F148" r:id="rId10" display="https://podminky.urs.cz/item/CS_URS_2023_01/612321121"/>
    <hyperlink ref="F150" r:id="rId11" display="https://podminky.urs.cz/item/CS_URS_2023_01/612321191"/>
    <hyperlink ref="F153" r:id="rId12" display="https://podminky.urs.cz/item/CS_URS_2023_01/612131121"/>
    <hyperlink ref="F175" r:id="rId13" display="https://podminky.urs.cz/item/CS_URS_2023_01/612142001"/>
    <hyperlink ref="F177" r:id="rId14" display="https://podminky.urs.cz/item/CS_URS_2023_01/622143003"/>
    <hyperlink ref="F182" r:id="rId15" display="https://podminky.urs.cz/item/CS_URS_2023_01/612321131"/>
    <hyperlink ref="F184" r:id="rId16" display="https://podminky.urs.cz/item/CS_URS_2023_01/612325225"/>
    <hyperlink ref="F188" r:id="rId17" display="https://podminky.urs.cz/item/CS_URS_2023_01/619995001"/>
    <hyperlink ref="F193" r:id="rId18" display="https://podminky.urs.cz/item/CS_URS_2023_01/632451234"/>
    <hyperlink ref="F195" r:id="rId19" display="https://podminky.urs.cz/item/CS_URS_2023_01/633811111"/>
    <hyperlink ref="F198" r:id="rId20" display="https://podminky.urs.cz/item/CS_URS_2023_01/642942111"/>
    <hyperlink ref="F203" r:id="rId21" display="https://podminky.urs.cz/item/CS_URS_2023_01/642945111"/>
    <hyperlink ref="F207" r:id="rId22" display="https://podminky.urs.cz/item/CS_URS_2023_01/962031132"/>
    <hyperlink ref="F219" r:id="rId23" display="https://podminky.urs.cz/item/CS_URS_2023_01/965081213"/>
    <hyperlink ref="F222" r:id="rId24" display="https://podminky.urs.cz/item/CS_URS_2023_01/965081611"/>
    <hyperlink ref="F225" r:id="rId25" display="https://podminky.urs.cz/item/CS_URS_2023_01/965042141"/>
    <hyperlink ref="F229" r:id="rId26" display="https://podminky.urs.cz/item/CS_URS_2023_01/965049111"/>
    <hyperlink ref="F231" r:id="rId27" display="https://podminky.urs.cz/item/CS_URS_2023_01/968072455"/>
    <hyperlink ref="F236" r:id="rId28" display="https://podminky.urs.cz/item/CS_URS_2023_01/978011191"/>
    <hyperlink ref="F239" r:id="rId29" display="https://podminky.urs.cz/item/CS_URS_2023_01/978013191"/>
    <hyperlink ref="F251" r:id="rId30" display="https://podminky.urs.cz/item/CS_URS_2023_01/978059541"/>
    <hyperlink ref="F258" r:id="rId31" display="https://podminky.urs.cz/item/CS_URS_2023_01/949101111"/>
    <hyperlink ref="F260" r:id="rId32" display="https://podminky.urs.cz/item/CS_URS_2023_01/952901111"/>
    <hyperlink ref="F263" r:id="rId33" display="https://podminky.urs.cz/item/CS_URS_2023_01/997002611"/>
    <hyperlink ref="F265" r:id="rId34" display="https://podminky.urs.cz/item/CS_URS_2023_01/997013211"/>
    <hyperlink ref="F267" r:id="rId35" display="https://podminky.urs.cz/item/CS_URS_2023_01/997013501"/>
    <hyperlink ref="F269" r:id="rId36" display="https://podminky.urs.cz/item/CS_URS_2023_01/997013509"/>
    <hyperlink ref="F272" r:id="rId37" display="https://podminky.urs.cz/item/CS_URS_2023_01/997013631"/>
    <hyperlink ref="F275" r:id="rId38" display="https://podminky.urs.cz/item/CS_URS_2023_01/998018001"/>
    <hyperlink ref="F279" r:id="rId39" display="https://podminky.urs.cz/item/CS_URS_2023_01/721226512"/>
    <hyperlink ref="F281" r:id="rId40" display="https://podminky.urs.cz/item/CS_URS_2023_01/998721201"/>
    <hyperlink ref="F284" r:id="rId41" display="https://podminky.urs.cz/item/CS_URS_2023_01/725110814"/>
    <hyperlink ref="F286" r:id="rId42" display="https://podminky.urs.cz/item/CS_URS_2023_01/725210821"/>
    <hyperlink ref="F288" r:id="rId43" display="https://podminky.urs.cz/item/CS_URS_2023_01/725220842"/>
    <hyperlink ref="F290" r:id="rId44" display="https://podminky.urs.cz/item/CS_URS_2023_01/725320822"/>
    <hyperlink ref="F292" r:id="rId45" display="https://podminky.urs.cz/item/CS_URS_2023_01/725610810"/>
    <hyperlink ref="F294" r:id="rId46" display="https://podminky.urs.cz/item/CS_URS_2023_01/725820801"/>
    <hyperlink ref="F296" r:id="rId47" display="https://podminky.urs.cz/item/CS_URS_2023_01/725860811"/>
    <hyperlink ref="F298" r:id="rId48" display="https://podminky.urs.cz/item/CS_URS_2023_01/725112171"/>
    <hyperlink ref="F300" r:id="rId49" display="https://podminky.urs.cz/item/CS_URS_2023_01/725211602"/>
    <hyperlink ref="F302" r:id="rId50" display="https://podminky.urs.cz/item/CS_URS_2023_01/725211701"/>
    <hyperlink ref="F304" r:id="rId51" display="https://podminky.urs.cz/item/CS_URS_2023_01/725822611"/>
    <hyperlink ref="F306" r:id="rId52" display="https://podminky.urs.cz/item/CS_URS_2023_01/725861102"/>
    <hyperlink ref="F309" r:id="rId53" display="https://podminky.urs.cz/item/CS_URS_2023_01/725831312"/>
    <hyperlink ref="F311" r:id="rId54" display="https://podminky.urs.cz/item/CS_URS_2023_01/725311121"/>
    <hyperlink ref="F313" r:id="rId55" display="https://podminky.urs.cz/item/CS_URS_2023_01/725821325"/>
    <hyperlink ref="F315" r:id="rId56" display="https://podminky.urs.cz/item/CS_URS_2023_01/725862103"/>
    <hyperlink ref="F317" r:id="rId57" display="https://podminky.urs.cz/item/CS_URS_2023_01/725813111"/>
    <hyperlink ref="F319" r:id="rId58" display="https://podminky.urs.cz/item/CS_URS_2023_01/725813112"/>
    <hyperlink ref="F321" r:id="rId59" display="https://podminky.urs.cz/item/CS_URS_2023_01/998725201"/>
    <hyperlink ref="F326" r:id="rId60" display="https://podminky.urs.cz/item/CS_URS_2023_01/998731201"/>
    <hyperlink ref="F330" r:id="rId61" display="https://podminky.urs.cz/item/CS_URS_2023_01/998733201"/>
    <hyperlink ref="F333" r:id="rId62" display="https://podminky.urs.cz/item/CS_URS_2023_01/734200821"/>
    <hyperlink ref="F335" r:id="rId63" display="https://podminky.urs.cz/item/CS_URS_2023_01/734209113"/>
    <hyperlink ref="F339" r:id="rId64" display="https://podminky.urs.cz/item/CS_URS_2023_01/998734201"/>
    <hyperlink ref="F342" r:id="rId65" display="https://podminky.urs.cz/item/CS_URS_2023_01/735111810"/>
    <hyperlink ref="F345" r:id="rId66" display="https://podminky.urs.cz/item/CS_URS_2023_01/735151572"/>
    <hyperlink ref="F347" r:id="rId67" display="https://podminky.urs.cz/item/CS_URS_2023_01/735151577"/>
    <hyperlink ref="F349" r:id="rId68" display="https://podminky.urs.cz/item/CS_URS_2023_01/735151579"/>
    <hyperlink ref="F351" r:id="rId69" display="https://podminky.urs.cz/item/CS_URS_2023_01/735164273"/>
    <hyperlink ref="F353" r:id="rId70" display="https://podminky.urs.cz/item/CS_URS_2023_01/735191905"/>
    <hyperlink ref="F355" r:id="rId71" display="https://podminky.urs.cz/item/CS_URS_2023_01/998735201"/>
    <hyperlink ref="F358" r:id="rId72" display="https://podminky.urs.cz/item/CS_URS_2023_01/763121448"/>
    <hyperlink ref="F362" r:id="rId73" display="https://podminky.urs.cz/item/CS_URS_2023_01/998763401"/>
    <hyperlink ref="F365" r:id="rId74" display="https://podminky.urs.cz/item/CS_URS_2023_01/766691914"/>
    <hyperlink ref="F368" r:id="rId75" display="https://podminky.urs.cz/item/CS_URS_2023_01/766825811"/>
    <hyperlink ref="F370" r:id="rId76" display="https://podminky.urs.cz/item/CS_URS_2023_01/766825821"/>
    <hyperlink ref="F372" r:id="rId77" display="https://podminky.urs.cz/item/CS_URS_2023_01/766491851"/>
    <hyperlink ref="F374" r:id="rId78" display="https://podminky.urs.cz/item/CS_URS_2023_01/766660021"/>
    <hyperlink ref="F377" r:id="rId79" display="https://podminky.urs.cz/item/CS_URS_2023_01/766660001"/>
    <hyperlink ref="F381" r:id="rId80" display="https://podminky.urs.cz/item/CS_URS_2023_01/766660729"/>
    <hyperlink ref="F384" r:id="rId81" display="https://podminky.urs.cz/item/CS_URS_2023_01/766660730"/>
    <hyperlink ref="F387" r:id="rId82" display="https://podminky.urs.cz/item/CS_URS_2023_01/766660731"/>
    <hyperlink ref="F390" r:id="rId83" display="https://podminky.urs.cz/item/CS_URS_2023_01/766660733"/>
    <hyperlink ref="F393" r:id="rId84" display="https://podminky.urs.cz/item/CS_URS_2023_01/766660739"/>
    <hyperlink ref="F396" r:id="rId85" display="https://podminky.urs.cz/item/CS_URS_2023_01/766695212"/>
    <hyperlink ref="F401" r:id="rId86" display="https://podminky.urs.cz/item/CS_URS_2023_01/998766201"/>
    <hyperlink ref="F404" r:id="rId87" display="https://podminky.urs.cz/item/CS_URS_2023_01/767995111"/>
    <hyperlink ref="F411" r:id="rId88" display="https://podminky.urs.cz/item/CS_URS_2023_01/998767201"/>
    <hyperlink ref="F414" r:id="rId89" display="https://podminky.urs.cz/item/CS_URS_2023_01/771121011"/>
    <hyperlink ref="F418" r:id="rId90" display="https://podminky.urs.cz/item/CS_URS_2023_01/771591112"/>
    <hyperlink ref="F420" r:id="rId91" display="https://podminky.urs.cz/item/CS_URS_2023_01/771591264"/>
    <hyperlink ref="F423" r:id="rId92" display="https://podminky.urs.cz/item/CS_URS_2023_01/771591241"/>
    <hyperlink ref="F425" r:id="rId93" display="https://podminky.urs.cz/item/CS_URS_2023_01/771591242"/>
    <hyperlink ref="F427" r:id="rId94" display="https://podminky.urs.cz/item/CS_URS_2023_01/771574112"/>
    <hyperlink ref="F431" r:id="rId95" display="https://podminky.urs.cz/item/CS_URS_2023_01/771591115"/>
    <hyperlink ref="F435" r:id="rId96" display="https://podminky.urs.cz/item/CS_URS_2023_01/998771201"/>
    <hyperlink ref="F438" r:id="rId97" display="https://podminky.urs.cz/item/CS_URS_2023_01/775511810"/>
    <hyperlink ref="F442" r:id="rId98" display="https://podminky.urs.cz/item/CS_URS_2023_01/776121112"/>
    <hyperlink ref="F445" r:id="rId99" display="https://podminky.urs.cz/item/CS_URS_2023_01/776221111"/>
    <hyperlink ref="F449" r:id="rId100" display="https://podminky.urs.cz/item/CS_URS_2023_01/776411111"/>
    <hyperlink ref="F456" r:id="rId101" display="https://podminky.urs.cz/item/CS_URS_2023_01/776421311"/>
    <hyperlink ref="F461" r:id="rId102" display="https://podminky.urs.cz/item/CS_URS_2023_01/998776201"/>
    <hyperlink ref="F464" r:id="rId103" display="https://podminky.urs.cz/item/CS_URS_2023_01/781121011"/>
    <hyperlink ref="F467" r:id="rId104" display="https://podminky.urs.cz/item/CS_URS_2023_01/781131112"/>
    <hyperlink ref="F475" r:id="rId105" display="https://podminky.urs.cz/item/CS_URS_2023_01/781474115"/>
    <hyperlink ref="F479" r:id="rId106" display="https://podminky.urs.cz/item/CS_URS_2023_01/781494111"/>
    <hyperlink ref="F482" r:id="rId107" display="https://podminky.urs.cz/item/CS_URS_2023_01/781494511"/>
    <hyperlink ref="F485" r:id="rId108" display="https://podminky.urs.cz/item/CS_URS_2023_01/781495115"/>
    <hyperlink ref="F488" r:id="rId109" display="https://podminky.urs.cz/item/CS_URS_2023_01/998781201"/>
    <hyperlink ref="F491" r:id="rId110" display="https://podminky.urs.cz/item/CS_URS_2023_01/783606861"/>
    <hyperlink ref="F495" r:id="rId111" display="https://podminky.urs.cz/item/CS_URS_2023_01/783314203"/>
    <hyperlink ref="F500" r:id="rId112" display="https://podminky.urs.cz/item/CS_URS_2023_01/783315101"/>
    <hyperlink ref="F507" r:id="rId113" display="https://podminky.urs.cz/item/CS_URS_2023_01/783317101"/>
    <hyperlink ref="F514" r:id="rId114" display="https://podminky.urs.cz/item/CS_URS_2023_01/783615553"/>
    <hyperlink ref="F516" r:id="rId115" display="https://podminky.urs.cz/item/CS_URS_2023_01/783617615"/>
    <hyperlink ref="F519" r:id="rId116" display="https://podminky.urs.cz/item/CS_URS_2023_01/784171001"/>
    <hyperlink ref="F527" r:id="rId117" display="https://podminky.urs.cz/item/CS_URS_2023_01/784171111"/>
    <hyperlink ref="F535" r:id="rId118" display="https://podminky.urs.cz/item/CS_URS_2023_01/784181121"/>
    <hyperlink ref="F538" r:id="rId119" display="https://podminky.urs.cz/item/CS_URS_2023_01/784211101"/>
    <hyperlink ref="F546" r:id="rId120" display="https://podminky.urs.cz/item/CS_URS_2023_01/094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6" customWidth="1"/>
    <col min="2" max="2" width="1.7109375" style="276" customWidth="1"/>
    <col min="3" max="4" width="5.00390625" style="276" customWidth="1"/>
    <col min="5" max="5" width="11.7109375" style="276" customWidth="1"/>
    <col min="6" max="6" width="9.140625" style="276" customWidth="1"/>
    <col min="7" max="7" width="5.00390625" style="276" customWidth="1"/>
    <col min="8" max="8" width="77.8515625" style="276" customWidth="1"/>
    <col min="9" max="10" width="20.00390625" style="276" customWidth="1"/>
    <col min="11" max="11" width="1.7109375" style="276" customWidth="1"/>
  </cols>
  <sheetData>
    <row r="1" s="1" customFormat="1" ht="37.5" customHeight="1"/>
    <row r="2" spans="2:11" s="1" customFormat="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7" customFormat="1" ht="45" customHeight="1">
      <c r="B3" s="280"/>
      <c r="C3" s="281" t="s">
        <v>1050</v>
      </c>
      <c r="D3" s="281"/>
      <c r="E3" s="281"/>
      <c r="F3" s="281"/>
      <c r="G3" s="281"/>
      <c r="H3" s="281"/>
      <c r="I3" s="281"/>
      <c r="J3" s="281"/>
      <c r="K3" s="282"/>
    </row>
    <row r="4" spans="2:11" s="1" customFormat="1" ht="25.5" customHeight="1">
      <c r="B4" s="283"/>
      <c r="C4" s="284" t="s">
        <v>1051</v>
      </c>
      <c r="D4" s="284"/>
      <c r="E4" s="284"/>
      <c r="F4" s="284"/>
      <c r="G4" s="284"/>
      <c r="H4" s="284"/>
      <c r="I4" s="284"/>
      <c r="J4" s="284"/>
      <c r="K4" s="285"/>
    </row>
    <row r="5" spans="2:11" s="1" customFormat="1" ht="5.25" customHeight="1">
      <c r="B5" s="283"/>
      <c r="C5" s="286"/>
      <c r="D5" s="286"/>
      <c r="E5" s="286"/>
      <c r="F5" s="286"/>
      <c r="G5" s="286"/>
      <c r="H5" s="286"/>
      <c r="I5" s="286"/>
      <c r="J5" s="286"/>
      <c r="K5" s="285"/>
    </row>
    <row r="6" spans="2:11" s="1" customFormat="1" ht="15" customHeight="1">
      <c r="B6" s="283"/>
      <c r="C6" s="287" t="s">
        <v>1052</v>
      </c>
      <c r="D6" s="287"/>
      <c r="E6" s="287"/>
      <c r="F6" s="287"/>
      <c r="G6" s="287"/>
      <c r="H6" s="287"/>
      <c r="I6" s="287"/>
      <c r="J6" s="287"/>
      <c r="K6" s="285"/>
    </row>
    <row r="7" spans="2:11" s="1" customFormat="1" ht="15" customHeight="1">
      <c r="B7" s="288"/>
      <c r="C7" s="287" t="s">
        <v>1053</v>
      </c>
      <c r="D7" s="287"/>
      <c r="E7" s="287"/>
      <c r="F7" s="287"/>
      <c r="G7" s="287"/>
      <c r="H7" s="287"/>
      <c r="I7" s="287"/>
      <c r="J7" s="287"/>
      <c r="K7" s="285"/>
    </row>
    <row r="8" spans="2:11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s="1" customFormat="1" ht="15" customHeight="1">
      <c r="B9" s="288"/>
      <c r="C9" s="287" t="s">
        <v>1054</v>
      </c>
      <c r="D9" s="287"/>
      <c r="E9" s="287"/>
      <c r="F9" s="287"/>
      <c r="G9" s="287"/>
      <c r="H9" s="287"/>
      <c r="I9" s="287"/>
      <c r="J9" s="287"/>
      <c r="K9" s="285"/>
    </row>
    <row r="10" spans="2:11" s="1" customFormat="1" ht="15" customHeight="1">
      <c r="B10" s="288"/>
      <c r="C10" s="287"/>
      <c r="D10" s="287" t="s">
        <v>1055</v>
      </c>
      <c r="E10" s="287"/>
      <c r="F10" s="287"/>
      <c r="G10" s="287"/>
      <c r="H10" s="287"/>
      <c r="I10" s="287"/>
      <c r="J10" s="287"/>
      <c r="K10" s="285"/>
    </row>
    <row r="11" spans="2:11" s="1" customFormat="1" ht="15" customHeight="1">
      <c r="B11" s="288"/>
      <c r="C11" s="289"/>
      <c r="D11" s="287" t="s">
        <v>1056</v>
      </c>
      <c r="E11" s="287"/>
      <c r="F11" s="287"/>
      <c r="G11" s="287"/>
      <c r="H11" s="287"/>
      <c r="I11" s="287"/>
      <c r="J11" s="287"/>
      <c r="K11" s="285"/>
    </row>
    <row r="12" spans="2:11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pans="2:11" s="1" customFormat="1" ht="15" customHeight="1">
      <c r="B13" s="288"/>
      <c r="C13" s="289"/>
      <c r="D13" s="290" t="s">
        <v>1057</v>
      </c>
      <c r="E13" s="287"/>
      <c r="F13" s="287"/>
      <c r="G13" s="287"/>
      <c r="H13" s="287"/>
      <c r="I13" s="287"/>
      <c r="J13" s="287"/>
      <c r="K13" s="285"/>
    </row>
    <row r="14" spans="2:11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pans="2:11" s="1" customFormat="1" ht="15" customHeight="1">
      <c r="B15" s="288"/>
      <c r="C15" s="289"/>
      <c r="D15" s="287" t="s">
        <v>1058</v>
      </c>
      <c r="E15" s="287"/>
      <c r="F15" s="287"/>
      <c r="G15" s="287"/>
      <c r="H15" s="287"/>
      <c r="I15" s="287"/>
      <c r="J15" s="287"/>
      <c r="K15" s="285"/>
    </row>
    <row r="16" spans="2:11" s="1" customFormat="1" ht="15" customHeight="1">
      <c r="B16" s="288"/>
      <c r="C16" s="289"/>
      <c r="D16" s="287" t="s">
        <v>1059</v>
      </c>
      <c r="E16" s="287"/>
      <c r="F16" s="287"/>
      <c r="G16" s="287"/>
      <c r="H16" s="287"/>
      <c r="I16" s="287"/>
      <c r="J16" s="287"/>
      <c r="K16" s="285"/>
    </row>
    <row r="17" spans="2:11" s="1" customFormat="1" ht="15" customHeight="1">
      <c r="B17" s="288"/>
      <c r="C17" s="289"/>
      <c r="D17" s="287" t="s">
        <v>1060</v>
      </c>
      <c r="E17" s="287"/>
      <c r="F17" s="287"/>
      <c r="G17" s="287"/>
      <c r="H17" s="287"/>
      <c r="I17" s="287"/>
      <c r="J17" s="287"/>
      <c r="K17" s="285"/>
    </row>
    <row r="18" spans="2:11" s="1" customFormat="1" ht="15" customHeight="1">
      <c r="B18" s="288"/>
      <c r="C18" s="289"/>
      <c r="D18" s="289"/>
      <c r="E18" s="291" t="s">
        <v>76</v>
      </c>
      <c r="F18" s="287" t="s">
        <v>1061</v>
      </c>
      <c r="G18" s="287"/>
      <c r="H18" s="287"/>
      <c r="I18" s="287"/>
      <c r="J18" s="287"/>
      <c r="K18" s="285"/>
    </row>
    <row r="19" spans="2:11" s="1" customFormat="1" ht="15" customHeight="1">
      <c r="B19" s="288"/>
      <c r="C19" s="289"/>
      <c r="D19" s="289"/>
      <c r="E19" s="291" t="s">
        <v>1062</v>
      </c>
      <c r="F19" s="287" t="s">
        <v>1063</v>
      </c>
      <c r="G19" s="287"/>
      <c r="H19" s="287"/>
      <c r="I19" s="287"/>
      <c r="J19" s="287"/>
      <c r="K19" s="285"/>
    </row>
    <row r="20" spans="2:11" s="1" customFormat="1" ht="15" customHeight="1">
      <c r="B20" s="288"/>
      <c r="C20" s="289"/>
      <c r="D20" s="289"/>
      <c r="E20" s="291" t="s">
        <v>1064</v>
      </c>
      <c r="F20" s="287" t="s">
        <v>1065</v>
      </c>
      <c r="G20" s="287"/>
      <c r="H20" s="287"/>
      <c r="I20" s="287"/>
      <c r="J20" s="287"/>
      <c r="K20" s="285"/>
    </row>
    <row r="21" spans="2:11" s="1" customFormat="1" ht="15" customHeight="1">
      <c r="B21" s="288"/>
      <c r="C21" s="289"/>
      <c r="D21" s="289"/>
      <c r="E21" s="291" t="s">
        <v>1066</v>
      </c>
      <c r="F21" s="287" t="s">
        <v>1067</v>
      </c>
      <c r="G21" s="287"/>
      <c r="H21" s="287"/>
      <c r="I21" s="287"/>
      <c r="J21" s="287"/>
      <c r="K21" s="285"/>
    </row>
    <row r="22" spans="2:11" s="1" customFormat="1" ht="15" customHeight="1">
      <c r="B22" s="288"/>
      <c r="C22" s="289"/>
      <c r="D22" s="289"/>
      <c r="E22" s="291" t="s">
        <v>1025</v>
      </c>
      <c r="F22" s="287" t="s">
        <v>1026</v>
      </c>
      <c r="G22" s="287"/>
      <c r="H22" s="287"/>
      <c r="I22" s="287"/>
      <c r="J22" s="287"/>
      <c r="K22" s="285"/>
    </row>
    <row r="23" spans="2:11" s="1" customFormat="1" ht="15" customHeight="1">
      <c r="B23" s="288"/>
      <c r="C23" s="289"/>
      <c r="D23" s="289"/>
      <c r="E23" s="291" t="s">
        <v>1068</v>
      </c>
      <c r="F23" s="287" t="s">
        <v>1069</v>
      </c>
      <c r="G23" s="287"/>
      <c r="H23" s="287"/>
      <c r="I23" s="287"/>
      <c r="J23" s="287"/>
      <c r="K23" s="285"/>
    </row>
    <row r="24" spans="2:11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pans="2:11" s="1" customFormat="1" ht="15" customHeight="1">
      <c r="B25" s="288"/>
      <c r="C25" s="287" t="s">
        <v>1070</v>
      </c>
      <c r="D25" s="287"/>
      <c r="E25" s="287"/>
      <c r="F25" s="287"/>
      <c r="G25" s="287"/>
      <c r="H25" s="287"/>
      <c r="I25" s="287"/>
      <c r="J25" s="287"/>
      <c r="K25" s="285"/>
    </row>
    <row r="26" spans="2:11" s="1" customFormat="1" ht="15" customHeight="1">
      <c r="B26" s="288"/>
      <c r="C26" s="287" t="s">
        <v>1071</v>
      </c>
      <c r="D26" s="287"/>
      <c r="E26" s="287"/>
      <c r="F26" s="287"/>
      <c r="G26" s="287"/>
      <c r="H26" s="287"/>
      <c r="I26" s="287"/>
      <c r="J26" s="287"/>
      <c r="K26" s="285"/>
    </row>
    <row r="27" spans="2:11" s="1" customFormat="1" ht="15" customHeight="1">
      <c r="B27" s="288"/>
      <c r="C27" s="287"/>
      <c r="D27" s="287" t="s">
        <v>1072</v>
      </c>
      <c r="E27" s="287"/>
      <c r="F27" s="287"/>
      <c r="G27" s="287"/>
      <c r="H27" s="287"/>
      <c r="I27" s="287"/>
      <c r="J27" s="287"/>
      <c r="K27" s="285"/>
    </row>
    <row r="28" spans="2:11" s="1" customFormat="1" ht="15" customHeight="1">
      <c r="B28" s="288"/>
      <c r="C28" s="289"/>
      <c r="D28" s="287" t="s">
        <v>1073</v>
      </c>
      <c r="E28" s="287"/>
      <c r="F28" s="287"/>
      <c r="G28" s="287"/>
      <c r="H28" s="287"/>
      <c r="I28" s="287"/>
      <c r="J28" s="287"/>
      <c r="K28" s="285"/>
    </row>
    <row r="29" spans="2:11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pans="2:11" s="1" customFormat="1" ht="15" customHeight="1">
      <c r="B30" s="288"/>
      <c r="C30" s="289"/>
      <c r="D30" s="287" t="s">
        <v>1074</v>
      </c>
      <c r="E30" s="287"/>
      <c r="F30" s="287"/>
      <c r="G30" s="287"/>
      <c r="H30" s="287"/>
      <c r="I30" s="287"/>
      <c r="J30" s="287"/>
      <c r="K30" s="285"/>
    </row>
    <row r="31" spans="2:11" s="1" customFormat="1" ht="15" customHeight="1">
      <c r="B31" s="288"/>
      <c r="C31" s="289"/>
      <c r="D31" s="287" t="s">
        <v>1075</v>
      </c>
      <c r="E31" s="287"/>
      <c r="F31" s="287"/>
      <c r="G31" s="287"/>
      <c r="H31" s="287"/>
      <c r="I31" s="287"/>
      <c r="J31" s="287"/>
      <c r="K31" s="285"/>
    </row>
    <row r="32" spans="2:11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pans="2:11" s="1" customFormat="1" ht="15" customHeight="1">
      <c r="B33" s="288"/>
      <c r="C33" s="289"/>
      <c r="D33" s="287" t="s">
        <v>1076</v>
      </c>
      <c r="E33" s="287"/>
      <c r="F33" s="287"/>
      <c r="G33" s="287"/>
      <c r="H33" s="287"/>
      <c r="I33" s="287"/>
      <c r="J33" s="287"/>
      <c r="K33" s="285"/>
    </row>
    <row r="34" spans="2:11" s="1" customFormat="1" ht="15" customHeight="1">
      <c r="B34" s="288"/>
      <c r="C34" s="289"/>
      <c r="D34" s="287" t="s">
        <v>1077</v>
      </c>
      <c r="E34" s="287"/>
      <c r="F34" s="287"/>
      <c r="G34" s="287"/>
      <c r="H34" s="287"/>
      <c r="I34" s="287"/>
      <c r="J34" s="287"/>
      <c r="K34" s="285"/>
    </row>
    <row r="35" spans="2:11" s="1" customFormat="1" ht="15" customHeight="1">
      <c r="B35" s="288"/>
      <c r="C35" s="289"/>
      <c r="D35" s="287" t="s">
        <v>1078</v>
      </c>
      <c r="E35" s="287"/>
      <c r="F35" s="287"/>
      <c r="G35" s="287"/>
      <c r="H35" s="287"/>
      <c r="I35" s="287"/>
      <c r="J35" s="287"/>
      <c r="K35" s="285"/>
    </row>
    <row r="36" spans="2:11" s="1" customFormat="1" ht="15" customHeight="1">
      <c r="B36" s="288"/>
      <c r="C36" s="289"/>
      <c r="D36" s="287"/>
      <c r="E36" s="290" t="s">
        <v>110</v>
      </c>
      <c r="F36" s="287"/>
      <c r="G36" s="287" t="s">
        <v>1079</v>
      </c>
      <c r="H36" s="287"/>
      <c r="I36" s="287"/>
      <c r="J36" s="287"/>
      <c r="K36" s="285"/>
    </row>
    <row r="37" spans="2:11" s="1" customFormat="1" ht="30.75" customHeight="1">
      <c r="B37" s="288"/>
      <c r="C37" s="289"/>
      <c r="D37" s="287"/>
      <c r="E37" s="290" t="s">
        <v>1080</v>
      </c>
      <c r="F37" s="287"/>
      <c r="G37" s="287" t="s">
        <v>1081</v>
      </c>
      <c r="H37" s="287"/>
      <c r="I37" s="287"/>
      <c r="J37" s="287"/>
      <c r="K37" s="285"/>
    </row>
    <row r="38" spans="2:11" s="1" customFormat="1" ht="15" customHeight="1">
      <c r="B38" s="288"/>
      <c r="C38" s="289"/>
      <c r="D38" s="287"/>
      <c r="E38" s="290" t="s">
        <v>53</v>
      </c>
      <c r="F38" s="287"/>
      <c r="G38" s="287" t="s">
        <v>1082</v>
      </c>
      <c r="H38" s="287"/>
      <c r="I38" s="287"/>
      <c r="J38" s="287"/>
      <c r="K38" s="285"/>
    </row>
    <row r="39" spans="2:11" s="1" customFormat="1" ht="15" customHeight="1">
      <c r="B39" s="288"/>
      <c r="C39" s="289"/>
      <c r="D39" s="287"/>
      <c r="E39" s="290" t="s">
        <v>54</v>
      </c>
      <c r="F39" s="287"/>
      <c r="G39" s="287" t="s">
        <v>1083</v>
      </c>
      <c r="H39" s="287"/>
      <c r="I39" s="287"/>
      <c r="J39" s="287"/>
      <c r="K39" s="285"/>
    </row>
    <row r="40" spans="2:11" s="1" customFormat="1" ht="15" customHeight="1">
      <c r="B40" s="288"/>
      <c r="C40" s="289"/>
      <c r="D40" s="287"/>
      <c r="E40" s="290" t="s">
        <v>111</v>
      </c>
      <c r="F40" s="287"/>
      <c r="G40" s="287" t="s">
        <v>1084</v>
      </c>
      <c r="H40" s="287"/>
      <c r="I40" s="287"/>
      <c r="J40" s="287"/>
      <c r="K40" s="285"/>
    </row>
    <row r="41" spans="2:11" s="1" customFormat="1" ht="15" customHeight="1">
      <c r="B41" s="288"/>
      <c r="C41" s="289"/>
      <c r="D41" s="287"/>
      <c r="E41" s="290" t="s">
        <v>112</v>
      </c>
      <c r="F41" s="287"/>
      <c r="G41" s="287" t="s">
        <v>1085</v>
      </c>
      <c r="H41" s="287"/>
      <c r="I41" s="287"/>
      <c r="J41" s="287"/>
      <c r="K41" s="285"/>
    </row>
    <row r="42" spans="2:11" s="1" customFormat="1" ht="15" customHeight="1">
      <c r="B42" s="288"/>
      <c r="C42" s="289"/>
      <c r="D42" s="287"/>
      <c r="E42" s="290" t="s">
        <v>1086</v>
      </c>
      <c r="F42" s="287"/>
      <c r="G42" s="287" t="s">
        <v>1087</v>
      </c>
      <c r="H42" s="287"/>
      <c r="I42" s="287"/>
      <c r="J42" s="287"/>
      <c r="K42" s="285"/>
    </row>
    <row r="43" spans="2:11" s="1" customFormat="1" ht="15" customHeight="1">
      <c r="B43" s="288"/>
      <c r="C43" s="289"/>
      <c r="D43" s="287"/>
      <c r="E43" s="290"/>
      <c r="F43" s="287"/>
      <c r="G43" s="287" t="s">
        <v>1088</v>
      </c>
      <c r="H43" s="287"/>
      <c r="I43" s="287"/>
      <c r="J43" s="287"/>
      <c r="K43" s="285"/>
    </row>
    <row r="44" spans="2:11" s="1" customFormat="1" ht="15" customHeight="1">
      <c r="B44" s="288"/>
      <c r="C44" s="289"/>
      <c r="D44" s="287"/>
      <c r="E44" s="290" t="s">
        <v>1089</v>
      </c>
      <c r="F44" s="287"/>
      <c r="G44" s="287" t="s">
        <v>1090</v>
      </c>
      <c r="H44" s="287"/>
      <c r="I44" s="287"/>
      <c r="J44" s="287"/>
      <c r="K44" s="285"/>
    </row>
    <row r="45" spans="2:11" s="1" customFormat="1" ht="15" customHeight="1">
      <c r="B45" s="288"/>
      <c r="C45" s="289"/>
      <c r="D45" s="287"/>
      <c r="E45" s="290" t="s">
        <v>114</v>
      </c>
      <c r="F45" s="287"/>
      <c r="G45" s="287" t="s">
        <v>1091</v>
      </c>
      <c r="H45" s="287"/>
      <c r="I45" s="287"/>
      <c r="J45" s="287"/>
      <c r="K45" s="285"/>
    </row>
    <row r="46" spans="2:11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pans="2:11" s="1" customFormat="1" ht="15" customHeight="1">
      <c r="B47" s="288"/>
      <c r="C47" s="289"/>
      <c r="D47" s="287" t="s">
        <v>1092</v>
      </c>
      <c r="E47" s="287"/>
      <c r="F47" s="287"/>
      <c r="G47" s="287"/>
      <c r="H47" s="287"/>
      <c r="I47" s="287"/>
      <c r="J47" s="287"/>
      <c r="K47" s="285"/>
    </row>
    <row r="48" spans="2:11" s="1" customFormat="1" ht="15" customHeight="1">
      <c r="B48" s="288"/>
      <c r="C48" s="289"/>
      <c r="D48" s="289"/>
      <c r="E48" s="287" t="s">
        <v>1093</v>
      </c>
      <c r="F48" s="287"/>
      <c r="G48" s="287"/>
      <c r="H48" s="287"/>
      <c r="I48" s="287"/>
      <c r="J48" s="287"/>
      <c r="K48" s="285"/>
    </row>
    <row r="49" spans="2:11" s="1" customFormat="1" ht="15" customHeight="1">
      <c r="B49" s="288"/>
      <c r="C49" s="289"/>
      <c r="D49" s="289"/>
      <c r="E49" s="287" t="s">
        <v>1094</v>
      </c>
      <c r="F49" s="287"/>
      <c r="G49" s="287"/>
      <c r="H49" s="287"/>
      <c r="I49" s="287"/>
      <c r="J49" s="287"/>
      <c r="K49" s="285"/>
    </row>
    <row r="50" spans="2:11" s="1" customFormat="1" ht="15" customHeight="1">
      <c r="B50" s="288"/>
      <c r="C50" s="289"/>
      <c r="D50" s="289"/>
      <c r="E50" s="287" t="s">
        <v>1095</v>
      </c>
      <c r="F50" s="287"/>
      <c r="G50" s="287"/>
      <c r="H50" s="287"/>
      <c r="I50" s="287"/>
      <c r="J50" s="287"/>
      <c r="K50" s="285"/>
    </row>
    <row r="51" spans="2:11" s="1" customFormat="1" ht="15" customHeight="1">
      <c r="B51" s="288"/>
      <c r="C51" s="289"/>
      <c r="D51" s="287" t="s">
        <v>1096</v>
      </c>
      <c r="E51" s="287"/>
      <c r="F51" s="287"/>
      <c r="G51" s="287"/>
      <c r="H51" s="287"/>
      <c r="I51" s="287"/>
      <c r="J51" s="287"/>
      <c r="K51" s="285"/>
    </row>
    <row r="52" spans="2:11" s="1" customFormat="1" ht="25.5" customHeight="1">
      <c r="B52" s="283"/>
      <c r="C52" s="284" t="s">
        <v>1097</v>
      </c>
      <c r="D52" s="284"/>
      <c r="E52" s="284"/>
      <c r="F52" s="284"/>
      <c r="G52" s="284"/>
      <c r="H52" s="284"/>
      <c r="I52" s="284"/>
      <c r="J52" s="284"/>
      <c r="K52" s="285"/>
    </row>
    <row r="53" spans="2:11" s="1" customFormat="1" ht="5.25" customHeight="1">
      <c r="B53" s="283"/>
      <c r="C53" s="286"/>
      <c r="D53" s="286"/>
      <c r="E53" s="286"/>
      <c r="F53" s="286"/>
      <c r="G53" s="286"/>
      <c r="H53" s="286"/>
      <c r="I53" s="286"/>
      <c r="J53" s="286"/>
      <c r="K53" s="285"/>
    </row>
    <row r="54" spans="2:11" s="1" customFormat="1" ht="15" customHeight="1">
      <c r="B54" s="283"/>
      <c r="C54" s="287" t="s">
        <v>1098</v>
      </c>
      <c r="D54" s="287"/>
      <c r="E54" s="287"/>
      <c r="F54" s="287"/>
      <c r="G54" s="287"/>
      <c r="H54" s="287"/>
      <c r="I54" s="287"/>
      <c r="J54" s="287"/>
      <c r="K54" s="285"/>
    </row>
    <row r="55" spans="2:11" s="1" customFormat="1" ht="15" customHeight="1">
      <c r="B55" s="283"/>
      <c r="C55" s="287" t="s">
        <v>1099</v>
      </c>
      <c r="D55" s="287"/>
      <c r="E55" s="287"/>
      <c r="F55" s="287"/>
      <c r="G55" s="287"/>
      <c r="H55" s="287"/>
      <c r="I55" s="287"/>
      <c r="J55" s="287"/>
      <c r="K55" s="285"/>
    </row>
    <row r="56" spans="2:11" s="1" customFormat="1" ht="12.75" customHeight="1">
      <c r="B56" s="283"/>
      <c r="C56" s="287"/>
      <c r="D56" s="287"/>
      <c r="E56" s="287"/>
      <c r="F56" s="287"/>
      <c r="G56" s="287"/>
      <c r="H56" s="287"/>
      <c r="I56" s="287"/>
      <c r="J56" s="287"/>
      <c r="K56" s="285"/>
    </row>
    <row r="57" spans="2:11" s="1" customFormat="1" ht="15" customHeight="1">
      <c r="B57" s="283"/>
      <c r="C57" s="287" t="s">
        <v>1100</v>
      </c>
      <c r="D57" s="287"/>
      <c r="E57" s="287"/>
      <c r="F57" s="287"/>
      <c r="G57" s="287"/>
      <c r="H57" s="287"/>
      <c r="I57" s="287"/>
      <c r="J57" s="287"/>
      <c r="K57" s="285"/>
    </row>
    <row r="58" spans="2:11" s="1" customFormat="1" ht="15" customHeight="1">
      <c r="B58" s="283"/>
      <c r="C58" s="289"/>
      <c r="D58" s="287" t="s">
        <v>1101</v>
      </c>
      <c r="E58" s="287"/>
      <c r="F58" s="287"/>
      <c r="G58" s="287"/>
      <c r="H58" s="287"/>
      <c r="I58" s="287"/>
      <c r="J58" s="287"/>
      <c r="K58" s="285"/>
    </row>
    <row r="59" spans="2:11" s="1" customFormat="1" ht="15" customHeight="1">
      <c r="B59" s="283"/>
      <c r="C59" s="289"/>
      <c r="D59" s="287" t="s">
        <v>1102</v>
      </c>
      <c r="E59" s="287"/>
      <c r="F59" s="287"/>
      <c r="G59" s="287"/>
      <c r="H59" s="287"/>
      <c r="I59" s="287"/>
      <c r="J59" s="287"/>
      <c r="K59" s="285"/>
    </row>
    <row r="60" spans="2:11" s="1" customFormat="1" ht="15" customHeight="1">
      <c r="B60" s="283"/>
      <c r="C60" s="289"/>
      <c r="D60" s="287" t="s">
        <v>1103</v>
      </c>
      <c r="E60" s="287"/>
      <c r="F60" s="287"/>
      <c r="G60" s="287"/>
      <c r="H60" s="287"/>
      <c r="I60" s="287"/>
      <c r="J60" s="287"/>
      <c r="K60" s="285"/>
    </row>
    <row r="61" spans="2:11" s="1" customFormat="1" ht="15" customHeight="1">
      <c r="B61" s="283"/>
      <c r="C61" s="289"/>
      <c r="D61" s="287" t="s">
        <v>1104</v>
      </c>
      <c r="E61" s="287"/>
      <c r="F61" s="287"/>
      <c r="G61" s="287"/>
      <c r="H61" s="287"/>
      <c r="I61" s="287"/>
      <c r="J61" s="287"/>
      <c r="K61" s="285"/>
    </row>
    <row r="62" spans="2:11" s="1" customFormat="1" ht="15" customHeight="1">
      <c r="B62" s="283"/>
      <c r="C62" s="289"/>
      <c r="D62" s="292" t="s">
        <v>1105</v>
      </c>
      <c r="E62" s="292"/>
      <c r="F62" s="292"/>
      <c r="G62" s="292"/>
      <c r="H62" s="292"/>
      <c r="I62" s="292"/>
      <c r="J62" s="292"/>
      <c r="K62" s="285"/>
    </row>
    <row r="63" spans="2:11" s="1" customFormat="1" ht="15" customHeight="1">
      <c r="B63" s="283"/>
      <c r="C63" s="289"/>
      <c r="D63" s="287" t="s">
        <v>1106</v>
      </c>
      <c r="E63" s="287"/>
      <c r="F63" s="287"/>
      <c r="G63" s="287"/>
      <c r="H63" s="287"/>
      <c r="I63" s="287"/>
      <c r="J63" s="287"/>
      <c r="K63" s="285"/>
    </row>
    <row r="64" spans="2:11" s="1" customFormat="1" ht="12.75" customHeight="1">
      <c r="B64" s="283"/>
      <c r="C64" s="289"/>
      <c r="D64" s="289"/>
      <c r="E64" s="293"/>
      <c r="F64" s="289"/>
      <c r="G64" s="289"/>
      <c r="H64" s="289"/>
      <c r="I64" s="289"/>
      <c r="J64" s="289"/>
      <c r="K64" s="285"/>
    </row>
    <row r="65" spans="2:11" s="1" customFormat="1" ht="15" customHeight="1">
      <c r="B65" s="283"/>
      <c r="C65" s="289"/>
      <c r="D65" s="287" t="s">
        <v>1107</v>
      </c>
      <c r="E65" s="287"/>
      <c r="F65" s="287"/>
      <c r="G65" s="287"/>
      <c r="H65" s="287"/>
      <c r="I65" s="287"/>
      <c r="J65" s="287"/>
      <c r="K65" s="285"/>
    </row>
    <row r="66" spans="2:11" s="1" customFormat="1" ht="15" customHeight="1">
      <c r="B66" s="283"/>
      <c r="C66" s="289"/>
      <c r="D66" s="292" t="s">
        <v>1108</v>
      </c>
      <c r="E66" s="292"/>
      <c r="F66" s="292"/>
      <c r="G66" s="292"/>
      <c r="H66" s="292"/>
      <c r="I66" s="292"/>
      <c r="J66" s="292"/>
      <c r="K66" s="285"/>
    </row>
    <row r="67" spans="2:11" s="1" customFormat="1" ht="15" customHeight="1">
      <c r="B67" s="283"/>
      <c r="C67" s="289"/>
      <c r="D67" s="287" t="s">
        <v>1109</v>
      </c>
      <c r="E67" s="287"/>
      <c r="F67" s="287"/>
      <c r="G67" s="287"/>
      <c r="H67" s="287"/>
      <c r="I67" s="287"/>
      <c r="J67" s="287"/>
      <c r="K67" s="285"/>
    </row>
    <row r="68" spans="2:11" s="1" customFormat="1" ht="15" customHeight="1">
      <c r="B68" s="283"/>
      <c r="C68" s="289"/>
      <c r="D68" s="287" t="s">
        <v>1110</v>
      </c>
      <c r="E68" s="287"/>
      <c r="F68" s="287"/>
      <c r="G68" s="287"/>
      <c r="H68" s="287"/>
      <c r="I68" s="287"/>
      <c r="J68" s="287"/>
      <c r="K68" s="285"/>
    </row>
    <row r="69" spans="2:11" s="1" customFormat="1" ht="15" customHeight="1">
      <c r="B69" s="283"/>
      <c r="C69" s="289"/>
      <c r="D69" s="287" t="s">
        <v>1111</v>
      </c>
      <c r="E69" s="287"/>
      <c r="F69" s="287"/>
      <c r="G69" s="287"/>
      <c r="H69" s="287"/>
      <c r="I69" s="287"/>
      <c r="J69" s="287"/>
      <c r="K69" s="285"/>
    </row>
    <row r="70" spans="2:11" s="1" customFormat="1" ht="15" customHeight="1">
      <c r="B70" s="283"/>
      <c r="C70" s="289"/>
      <c r="D70" s="287" t="s">
        <v>1112</v>
      </c>
      <c r="E70" s="287"/>
      <c r="F70" s="287"/>
      <c r="G70" s="287"/>
      <c r="H70" s="287"/>
      <c r="I70" s="287"/>
      <c r="J70" s="287"/>
      <c r="K70" s="285"/>
    </row>
    <row r="71" spans="2:11" s="1" customFormat="1" ht="12.75" customHeight="1">
      <c r="B71" s="294"/>
      <c r="C71" s="295"/>
      <c r="D71" s="295"/>
      <c r="E71" s="295"/>
      <c r="F71" s="295"/>
      <c r="G71" s="295"/>
      <c r="H71" s="295"/>
      <c r="I71" s="295"/>
      <c r="J71" s="295"/>
      <c r="K71" s="296"/>
    </row>
    <row r="72" spans="2:11" s="1" customFormat="1" ht="18.75" customHeight="1">
      <c r="B72" s="297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s="1" customFormat="1" ht="18.75" customHeight="1">
      <c r="B73" s="298"/>
      <c r="C73" s="298"/>
      <c r="D73" s="298"/>
      <c r="E73" s="298"/>
      <c r="F73" s="298"/>
      <c r="G73" s="298"/>
      <c r="H73" s="298"/>
      <c r="I73" s="298"/>
      <c r="J73" s="298"/>
      <c r="K73" s="298"/>
    </row>
    <row r="74" spans="2:11" s="1" customFormat="1" ht="7.5" customHeight="1">
      <c r="B74" s="299"/>
      <c r="C74" s="300"/>
      <c r="D74" s="300"/>
      <c r="E74" s="300"/>
      <c r="F74" s="300"/>
      <c r="G74" s="300"/>
      <c r="H74" s="300"/>
      <c r="I74" s="300"/>
      <c r="J74" s="300"/>
      <c r="K74" s="301"/>
    </row>
    <row r="75" spans="2:11" s="1" customFormat="1" ht="45" customHeight="1">
      <c r="B75" s="302"/>
      <c r="C75" s="303" t="s">
        <v>1113</v>
      </c>
      <c r="D75" s="303"/>
      <c r="E75" s="303"/>
      <c r="F75" s="303"/>
      <c r="G75" s="303"/>
      <c r="H75" s="303"/>
      <c r="I75" s="303"/>
      <c r="J75" s="303"/>
      <c r="K75" s="304"/>
    </row>
    <row r="76" spans="2:11" s="1" customFormat="1" ht="17.25" customHeight="1">
      <c r="B76" s="302"/>
      <c r="C76" s="305" t="s">
        <v>1114</v>
      </c>
      <c r="D76" s="305"/>
      <c r="E76" s="305"/>
      <c r="F76" s="305" t="s">
        <v>1115</v>
      </c>
      <c r="G76" s="306"/>
      <c r="H76" s="305" t="s">
        <v>54</v>
      </c>
      <c r="I76" s="305" t="s">
        <v>57</v>
      </c>
      <c r="J76" s="305" t="s">
        <v>1116</v>
      </c>
      <c r="K76" s="304"/>
    </row>
    <row r="77" spans="2:11" s="1" customFormat="1" ht="17.25" customHeight="1">
      <c r="B77" s="302"/>
      <c r="C77" s="307" t="s">
        <v>1117</v>
      </c>
      <c r="D77" s="307"/>
      <c r="E77" s="307"/>
      <c r="F77" s="308" t="s">
        <v>1118</v>
      </c>
      <c r="G77" s="309"/>
      <c r="H77" s="307"/>
      <c r="I77" s="307"/>
      <c r="J77" s="307" t="s">
        <v>1119</v>
      </c>
      <c r="K77" s="304"/>
    </row>
    <row r="78" spans="2:11" s="1" customFormat="1" ht="5.25" customHeight="1">
      <c r="B78" s="302"/>
      <c r="C78" s="310"/>
      <c r="D78" s="310"/>
      <c r="E78" s="310"/>
      <c r="F78" s="310"/>
      <c r="G78" s="311"/>
      <c r="H78" s="310"/>
      <c r="I78" s="310"/>
      <c r="J78" s="310"/>
      <c r="K78" s="304"/>
    </row>
    <row r="79" spans="2:11" s="1" customFormat="1" ht="15" customHeight="1">
      <c r="B79" s="302"/>
      <c r="C79" s="290" t="s">
        <v>53</v>
      </c>
      <c r="D79" s="312"/>
      <c r="E79" s="312"/>
      <c r="F79" s="313" t="s">
        <v>1120</v>
      </c>
      <c r="G79" s="314"/>
      <c r="H79" s="290" t="s">
        <v>1121</v>
      </c>
      <c r="I79" s="290" t="s">
        <v>1122</v>
      </c>
      <c r="J79" s="290">
        <v>20</v>
      </c>
      <c r="K79" s="304"/>
    </row>
    <row r="80" spans="2:11" s="1" customFormat="1" ht="15" customHeight="1">
      <c r="B80" s="302"/>
      <c r="C80" s="290" t="s">
        <v>1123</v>
      </c>
      <c r="D80" s="290"/>
      <c r="E80" s="290"/>
      <c r="F80" s="313" t="s">
        <v>1120</v>
      </c>
      <c r="G80" s="314"/>
      <c r="H80" s="290" t="s">
        <v>1124</v>
      </c>
      <c r="I80" s="290" t="s">
        <v>1122</v>
      </c>
      <c r="J80" s="290">
        <v>120</v>
      </c>
      <c r="K80" s="304"/>
    </row>
    <row r="81" spans="2:11" s="1" customFormat="1" ht="15" customHeight="1">
      <c r="B81" s="315"/>
      <c r="C81" s="290" t="s">
        <v>1125</v>
      </c>
      <c r="D81" s="290"/>
      <c r="E81" s="290"/>
      <c r="F81" s="313" t="s">
        <v>1126</v>
      </c>
      <c r="G81" s="314"/>
      <c r="H81" s="290" t="s">
        <v>1127</v>
      </c>
      <c r="I81" s="290" t="s">
        <v>1122</v>
      </c>
      <c r="J81" s="290">
        <v>50</v>
      </c>
      <c r="K81" s="304"/>
    </row>
    <row r="82" spans="2:11" s="1" customFormat="1" ht="15" customHeight="1">
      <c r="B82" s="315"/>
      <c r="C82" s="290" t="s">
        <v>1128</v>
      </c>
      <c r="D82" s="290"/>
      <c r="E82" s="290"/>
      <c r="F82" s="313" t="s">
        <v>1120</v>
      </c>
      <c r="G82" s="314"/>
      <c r="H82" s="290" t="s">
        <v>1129</v>
      </c>
      <c r="I82" s="290" t="s">
        <v>1130</v>
      </c>
      <c r="J82" s="290"/>
      <c r="K82" s="304"/>
    </row>
    <row r="83" spans="2:11" s="1" customFormat="1" ht="15" customHeight="1">
      <c r="B83" s="315"/>
      <c r="C83" s="316" t="s">
        <v>1131</v>
      </c>
      <c r="D83" s="316"/>
      <c r="E83" s="316"/>
      <c r="F83" s="317" t="s">
        <v>1126</v>
      </c>
      <c r="G83" s="316"/>
      <c r="H83" s="316" t="s">
        <v>1132</v>
      </c>
      <c r="I83" s="316" t="s">
        <v>1122</v>
      </c>
      <c r="J83" s="316">
        <v>15</v>
      </c>
      <c r="K83" s="304"/>
    </row>
    <row r="84" spans="2:11" s="1" customFormat="1" ht="15" customHeight="1">
      <c r="B84" s="315"/>
      <c r="C84" s="316" t="s">
        <v>1133</v>
      </c>
      <c r="D84" s="316"/>
      <c r="E84" s="316"/>
      <c r="F84" s="317" t="s">
        <v>1126</v>
      </c>
      <c r="G84" s="316"/>
      <c r="H84" s="316" t="s">
        <v>1134</v>
      </c>
      <c r="I84" s="316" t="s">
        <v>1122</v>
      </c>
      <c r="J84" s="316">
        <v>15</v>
      </c>
      <c r="K84" s="304"/>
    </row>
    <row r="85" spans="2:11" s="1" customFormat="1" ht="15" customHeight="1">
      <c r="B85" s="315"/>
      <c r="C85" s="316" t="s">
        <v>1135</v>
      </c>
      <c r="D85" s="316"/>
      <c r="E85" s="316"/>
      <c r="F85" s="317" t="s">
        <v>1126</v>
      </c>
      <c r="G85" s="316"/>
      <c r="H85" s="316" t="s">
        <v>1136</v>
      </c>
      <c r="I85" s="316" t="s">
        <v>1122</v>
      </c>
      <c r="J85" s="316">
        <v>20</v>
      </c>
      <c r="K85" s="304"/>
    </row>
    <row r="86" spans="2:11" s="1" customFormat="1" ht="15" customHeight="1">
      <c r="B86" s="315"/>
      <c r="C86" s="316" t="s">
        <v>1137</v>
      </c>
      <c r="D86" s="316"/>
      <c r="E86" s="316"/>
      <c r="F86" s="317" t="s">
        <v>1126</v>
      </c>
      <c r="G86" s="316"/>
      <c r="H86" s="316" t="s">
        <v>1138</v>
      </c>
      <c r="I86" s="316" t="s">
        <v>1122</v>
      </c>
      <c r="J86" s="316">
        <v>20</v>
      </c>
      <c r="K86" s="304"/>
    </row>
    <row r="87" spans="2:11" s="1" customFormat="1" ht="15" customHeight="1">
      <c r="B87" s="315"/>
      <c r="C87" s="290" t="s">
        <v>1139</v>
      </c>
      <c r="D87" s="290"/>
      <c r="E87" s="290"/>
      <c r="F87" s="313" t="s">
        <v>1126</v>
      </c>
      <c r="G87" s="314"/>
      <c r="H87" s="290" t="s">
        <v>1140</v>
      </c>
      <c r="I87" s="290" t="s">
        <v>1122</v>
      </c>
      <c r="J87" s="290">
        <v>50</v>
      </c>
      <c r="K87" s="304"/>
    </row>
    <row r="88" spans="2:11" s="1" customFormat="1" ht="15" customHeight="1">
      <c r="B88" s="315"/>
      <c r="C88" s="290" t="s">
        <v>1141</v>
      </c>
      <c r="D88" s="290"/>
      <c r="E88" s="290"/>
      <c r="F88" s="313" t="s">
        <v>1126</v>
      </c>
      <c r="G88" s="314"/>
      <c r="H88" s="290" t="s">
        <v>1142</v>
      </c>
      <c r="I88" s="290" t="s">
        <v>1122</v>
      </c>
      <c r="J88" s="290">
        <v>20</v>
      </c>
      <c r="K88" s="304"/>
    </row>
    <row r="89" spans="2:11" s="1" customFormat="1" ht="15" customHeight="1">
      <c r="B89" s="315"/>
      <c r="C89" s="290" t="s">
        <v>1143</v>
      </c>
      <c r="D89" s="290"/>
      <c r="E89" s="290"/>
      <c r="F89" s="313" t="s">
        <v>1126</v>
      </c>
      <c r="G89" s="314"/>
      <c r="H89" s="290" t="s">
        <v>1144</v>
      </c>
      <c r="I89" s="290" t="s">
        <v>1122</v>
      </c>
      <c r="J89" s="290">
        <v>20</v>
      </c>
      <c r="K89" s="304"/>
    </row>
    <row r="90" spans="2:11" s="1" customFormat="1" ht="15" customHeight="1">
      <c r="B90" s="315"/>
      <c r="C90" s="290" t="s">
        <v>1145</v>
      </c>
      <c r="D90" s="290"/>
      <c r="E90" s="290"/>
      <c r="F90" s="313" t="s">
        <v>1126</v>
      </c>
      <c r="G90" s="314"/>
      <c r="H90" s="290" t="s">
        <v>1146</v>
      </c>
      <c r="I90" s="290" t="s">
        <v>1122</v>
      </c>
      <c r="J90" s="290">
        <v>50</v>
      </c>
      <c r="K90" s="304"/>
    </row>
    <row r="91" spans="2:11" s="1" customFormat="1" ht="15" customHeight="1">
      <c r="B91" s="315"/>
      <c r="C91" s="290" t="s">
        <v>1147</v>
      </c>
      <c r="D91" s="290"/>
      <c r="E91" s="290"/>
      <c r="F91" s="313" t="s">
        <v>1126</v>
      </c>
      <c r="G91" s="314"/>
      <c r="H91" s="290" t="s">
        <v>1147</v>
      </c>
      <c r="I91" s="290" t="s">
        <v>1122</v>
      </c>
      <c r="J91" s="290">
        <v>50</v>
      </c>
      <c r="K91" s="304"/>
    </row>
    <row r="92" spans="2:11" s="1" customFormat="1" ht="15" customHeight="1">
      <c r="B92" s="315"/>
      <c r="C92" s="290" t="s">
        <v>1148</v>
      </c>
      <c r="D92" s="290"/>
      <c r="E92" s="290"/>
      <c r="F92" s="313" t="s">
        <v>1126</v>
      </c>
      <c r="G92" s="314"/>
      <c r="H92" s="290" t="s">
        <v>1149</v>
      </c>
      <c r="I92" s="290" t="s">
        <v>1122</v>
      </c>
      <c r="J92" s="290">
        <v>255</v>
      </c>
      <c r="K92" s="304"/>
    </row>
    <row r="93" spans="2:11" s="1" customFormat="1" ht="15" customHeight="1">
      <c r="B93" s="315"/>
      <c r="C93" s="290" t="s">
        <v>1150</v>
      </c>
      <c r="D93" s="290"/>
      <c r="E93" s="290"/>
      <c r="F93" s="313" t="s">
        <v>1120</v>
      </c>
      <c r="G93" s="314"/>
      <c r="H93" s="290" t="s">
        <v>1151</v>
      </c>
      <c r="I93" s="290" t="s">
        <v>1152</v>
      </c>
      <c r="J93" s="290"/>
      <c r="K93" s="304"/>
    </row>
    <row r="94" spans="2:11" s="1" customFormat="1" ht="15" customHeight="1">
      <c r="B94" s="315"/>
      <c r="C94" s="290" t="s">
        <v>1153</v>
      </c>
      <c r="D94" s="290"/>
      <c r="E94" s="290"/>
      <c r="F94" s="313" t="s">
        <v>1120</v>
      </c>
      <c r="G94" s="314"/>
      <c r="H94" s="290" t="s">
        <v>1154</v>
      </c>
      <c r="I94" s="290" t="s">
        <v>1155</v>
      </c>
      <c r="J94" s="290"/>
      <c r="K94" s="304"/>
    </row>
    <row r="95" spans="2:11" s="1" customFormat="1" ht="15" customHeight="1">
      <c r="B95" s="315"/>
      <c r="C95" s="290" t="s">
        <v>1156</v>
      </c>
      <c r="D95" s="290"/>
      <c r="E95" s="290"/>
      <c r="F95" s="313" t="s">
        <v>1120</v>
      </c>
      <c r="G95" s="314"/>
      <c r="H95" s="290" t="s">
        <v>1156</v>
      </c>
      <c r="I95" s="290" t="s">
        <v>1155</v>
      </c>
      <c r="J95" s="290"/>
      <c r="K95" s="304"/>
    </row>
    <row r="96" spans="2:11" s="1" customFormat="1" ht="15" customHeight="1">
      <c r="B96" s="315"/>
      <c r="C96" s="290" t="s">
        <v>38</v>
      </c>
      <c r="D96" s="290"/>
      <c r="E96" s="290"/>
      <c r="F96" s="313" t="s">
        <v>1120</v>
      </c>
      <c r="G96" s="314"/>
      <c r="H96" s="290" t="s">
        <v>1157</v>
      </c>
      <c r="I96" s="290" t="s">
        <v>1155</v>
      </c>
      <c r="J96" s="290"/>
      <c r="K96" s="304"/>
    </row>
    <row r="97" spans="2:11" s="1" customFormat="1" ht="15" customHeight="1">
      <c r="B97" s="315"/>
      <c r="C97" s="290" t="s">
        <v>48</v>
      </c>
      <c r="D97" s="290"/>
      <c r="E97" s="290"/>
      <c r="F97" s="313" t="s">
        <v>1120</v>
      </c>
      <c r="G97" s="314"/>
      <c r="H97" s="290" t="s">
        <v>1158</v>
      </c>
      <c r="I97" s="290" t="s">
        <v>1155</v>
      </c>
      <c r="J97" s="290"/>
      <c r="K97" s="304"/>
    </row>
    <row r="98" spans="2:11" s="1" customFormat="1" ht="15" customHeight="1">
      <c r="B98" s="318"/>
      <c r="C98" s="319"/>
      <c r="D98" s="319"/>
      <c r="E98" s="319"/>
      <c r="F98" s="319"/>
      <c r="G98" s="319"/>
      <c r="H98" s="319"/>
      <c r="I98" s="319"/>
      <c r="J98" s="319"/>
      <c r="K98" s="320"/>
    </row>
    <row r="99" spans="2:11" s="1" customFormat="1" ht="18.7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1"/>
    </row>
    <row r="100" spans="2:11" s="1" customFormat="1" ht="18.75" customHeight="1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</row>
    <row r="101" spans="2:11" s="1" customFormat="1" ht="7.5" customHeight="1">
      <c r="B101" s="299"/>
      <c r="C101" s="300"/>
      <c r="D101" s="300"/>
      <c r="E101" s="300"/>
      <c r="F101" s="300"/>
      <c r="G101" s="300"/>
      <c r="H101" s="300"/>
      <c r="I101" s="300"/>
      <c r="J101" s="300"/>
      <c r="K101" s="301"/>
    </row>
    <row r="102" spans="2:11" s="1" customFormat="1" ht="45" customHeight="1">
      <c r="B102" s="302"/>
      <c r="C102" s="303" t="s">
        <v>1159</v>
      </c>
      <c r="D102" s="303"/>
      <c r="E102" s="303"/>
      <c r="F102" s="303"/>
      <c r="G102" s="303"/>
      <c r="H102" s="303"/>
      <c r="I102" s="303"/>
      <c r="J102" s="303"/>
      <c r="K102" s="304"/>
    </row>
    <row r="103" spans="2:11" s="1" customFormat="1" ht="17.25" customHeight="1">
      <c r="B103" s="302"/>
      <c r="C103" s="305" t="s">
        <v>1114</v>
      </c>
      <c r="D103" s="305"/>
      <c r="E103" s="305"/>
      <c r="F103" s="305" t="s">
        <v>1115</v>
      </c>
      <c r="G103" s="306"/>
      <c r="H103" s="305" t="s">
        <v>54</v>
      </c>
      <c r="I103" s="305" t="s">
        <v>57</v>
      </c>
      <c r="J103" s="305" t="s">
        <v>1116</v>
      </c>
      <c r="K103" s="304"/>
    </row>
    <row r="104" spans="2:11" s="1" customFormat="1" ht="17.25" customHeight="1">
      <c r="B104" s="302"/>
      <c r="C104" s="307" t="s">
        <v>1117</v>
      </c>
      <c r="D104" s="307"/>
      <c r="E104" s="307"/>
      <c r="F104" s="308" t="s">
        <v>1118</v>
      </c>
      <c r="G104" s="309"/>
      <c r="H104" s="307"/>
      <c r="I104" s="307"/>
      <c r="J104" s="307" t="s">
        <v>1119</v>
      </c>
      <c r="K104" s="304"/>
    </row>
    <row r="105" spans="2:11" s="1" customFormat="1" ht="5.25" customHeight="1">
      <c r="B105" s="302"/>
      <c r="C105" s="305"/>
      <c r="D105" s="305"/>
      <c r="E105" s="305"/>
      <c r="F105" s="305"/>
      <c r="G105" s="323"/>
      <c r="H105" s="305"/>
      <c r="I105" s="305"/>
      <c r="J105" s="305"/>
      <c r="K105" s="304"/>
    </row>
    <row r="106" spans="2:11" s="1" customFormat="1" ht="15" customHeight="1">
      <c r="B106" s="302"/>
      <c r="C106" s="290" t="s">
        <v>53</v>
      </c>
      <c r="D106" s="312"/>
      <c r="E106" s="312"/>
      <c r="F106" s="313" t="s">
        <v>1120</v>
      </c>
      <c r="G106" s="290"/>
      <c r="H106" s="290" t="s">
        <v>1160</v>
      </c>
      <c r="I106" s="290" t="s">
        <v>1122</v>
      </c>
      <c r="J106" s="290">
        <v>20</v>
      </c>
      <c r="K106" s="304"/>
    </row>
    <row r="107" spans="2:11" s="1" customFormat="1" ht="15" customHeight="1">
      <c r="B107" s="302"/>
      <c r="C107" s="290" t="s">
        <v>1123</v>
      </c>
      <c r="D107" s="290"/>
      <c r="E107" s="290"/>
      <c r="F107" s="313" t="s">
        <v>1120</v>
      </c>
      <c r="G107" s="290"/>
      <c r="H107" s="290" t="s">
        <v>1160</v>
      </c>
      <c r="I107" s="290" t="s">
        <v>1122</v>
      </c>
      <c r="J107" s="290">
        <v>120</v>
      </c>
      <c r="K107" s="304"/>
    </row>
    <row r="108" spans="2:11" s="1" customFormat="1" ht="15" customHeight="1">
      <c r="B108" s="315"/>
      <c r="C108" s="290" t="s">
        <v>1125</v>
      </c>
      <c r="D108" s="290"/>
      <c r="E108" s="290"/>
      <c r="F108" s="313" t="s">
        <v>1126</v>
      </c>
      <c r="G108" s="290"/>
      <c r="H108" s="290" t="s">
        <v>1160</v>
      </c>
      <c r="I108" s="290" t="s">
        <v>1122</v>
      </c>
      <c r="J108" s="290">
        <v>50</v>
      </c>
      <c r="K108" s="304"/>
    </row>
    <row r="109" spans="2:11" s="1" customFormat="1" ht="15" customHeight="1">
      <c r="B109" s="315"/>
      <c r="C109" s="290" t="s">
        <v>1128</v>
      </c>
      <c r="D109" s="290"/>
      <c r="E109" s="290"/>
      <c r="F109" s="313" t="s">
        <v>1120</v>
      </c>
      <c r="G109" s="290"/>
      <c r="H109" s="290" t="s">
        <v>1160</v>
      </c>
      <c r="I109" s="290" t="s">
        <v>1130</v>
      </c>
      <c r="J109" s="290"/>
      <c r="K109" s="304"/>
    </row>
    <row r="110" spans="2:11" s="1" customFormat="1" ht="15" customHeight="1">
      <c r="B110" s="315"/>
      <c r="C110" s="290" t="s">
        <v>1139</v>
      </c>
      <c r="D110" s="290"/>
      <c r="E110" s="290"/>
      <c r="F110" s="313" t="s">
        <v>1126</v>
      </c>
      <c r="G110" s="290"/>
      <c r="H110" s="290" t="s">
        <v>1160</v>
      </c>
      <c r="I110" s="290" t="s">
        <v>1122</v>
      </c>
      <c r="J110" s="290">
        <v>50</v>
      </c>
      <c r="K110" s="304"/>
    </row>
    <row r="111" spans="2:11" s="1" customFormat="1" ht="15" customHeight="1">
      <c r="B111" s="315"/>
      <c r="C111" s="290" t="s">
        <v>1147</v>
      </c>
      <c r="D111" s="290"/>
      <c r="E111" s="290"/>
      <c r="F111" s="313" t="s">
        <v>1126</v>
      </c>
      <c r="G111" s="290"/>
      <c r="H111" s="290" t="s">
        <v>1160</v>
      </c>
      <c r="I111" s="290" t="s">
        <v>1122</v>
      </c>
      <c r="J111" s="290">
        <v>50</v>
      </c>
      <c r="K111" s="304"/>
    </row>
    <row r="112" spans="2:11" s="1" customFormat="1" ht="15" customHeight="1">
      <c r="B112" s="315"/>
      <c r="C112" s="290" t="s">
        <v>1145</v>
      </c>
      <c r="D112" s="290"/>
      <c r="E112" s="290"/>
      <c r="F112" s="313" t="s">
        <v>1126</v>
      </c>
      <c r="G112" s="290"/>
      <c r="H112" s="290" t="s">
        <v>1160</v>
      </c>
      <c r="I112" s="290" t="s">
        <v>1122</v>
      </c>
      <c r="J112" s="290">
        <v>50</v>
      </c>
      <c r="K112" s="304"/>
    </row>
    <row r="113" spans="2:11" s="1" customFormat="1" ht="15" customHeight="1">
      <c r="B113" s="315"/>
      <c r="C113" s="290" t="s">
        <v>53</v>
      </c>
      <c r="D113" s="290"/>
      <c r="E113" s="290"/>
      <c r="F113" s="313" t="s">
        <v>1120</v>
      </c>
      <c r="G113" s="290"/>
      <c r="H113" s="290" t="s">
        <v>1161</v>
      </c>
      <c r="I113" s="290" t="s">
        <v>1122</v>
      </c>
      <c r="J113" s="290">
        <v>20</v>
      </c>
      <c r="K113" s="304"/>
    </row>
    <row r="114" spans="2:11" s="1" customFormat="1" ht="15" customHeight="1">
      <c r="B114" s="315"/>
      <c r="C114" s="290" t="s">
        <v>1162</v>
      </c>
      <c r="D114" s="290"/>
      <c r="E114" s="290"/>
      <c r="F114" s="313" t="s">
        <v>1120</v>
      </c>
      <c r="G114" s="290"/>
      <c r="H114" s="290" t="s">
        <v>1163</v>
      </c>
      <c r="I114" s="290" t="s">
        <v>1122</v>
      </c>
      <c r="J114" s="290">
        <v>120</v>
      </c>
      <c r="K114" s="304"/>
    </row>
    <row r="115" spans="2:11" s="1" customFormat="1" ht="15" customHeight="1">
      <c r="B115" s="315"/>
      <c r="C115" s="290" t="s">
        <v>38</v>
      </c>
      <c r="D115" s="290"/>
      <c r="E115" s="290"/>
      <c r="F115" s="313" t="s">
        <v>1120</v>
      </c>
      <c r="G115" s="290"/>
      <c r="H115" s="290" t="s">
        <v>1164</v>
      </c>
      <c r="I115" s="290" t="s">
        <v>1155</v>
      </c>
      <c r="J115" s="290"/>
      <c r="K115" s="304"/>
    </row>
    <row r="116" spans="2:11" s="1" customFormat="1" ht="15" customHeight="1">
      <c r="B116" s="315"/>
      <c r="C116" s="290" t="s">
        <v>48</v>
      </c>
      <c r="D116" s="290"/>
      <c r="E116" s="290"/>
      <c r="F116" s="313" t="s">
        <v>1120</v>
      </c>
      <c r="G116" s="290"/>
      <c r="H116" s="290" t="s">
        <v>1165</v>
      </c>
      <c r="I116" s="290" t="s">
        <v>1155</v>
      </c>
      <c r="J116" s="290"/>
      <c r="K116" s="304"/>
    </row>
    <row r="117" spans="2:11" s="1" customFormat="1" ht="15" customHeight="1">
      <c r="B117" s="315"/>
      <c r="C117" s="290" t="s">
        <v>57</v>
      </c>
      <c r="D117" s="290"/>
      <c r="E117" s="290"/>
      <c r="F117" s="313" t="s">
        <v>1120</v>
      </c>
      <c r="G117" s="290"/>
      <c r="H117" s="290" t="s">
        <v>1166</v>
      </c>
      <c r="I117" s="290" t="s">
        <v>1167</v>
      </c>
      <c r="J117" s="290"/>
      <c r="K117" s="304"/>
    </row>
    <row r="118" spans="2:11" s="1" customFormat="1" ht="15" customHeight="1">
      <c r="B118" s="318"/>
      <c r="C118" s="324"/>
      <c r="D118" s="324"/>
      <c r="E118" s="324"/>
      <c r="F118" s="324"/>
      <c r="G118" s="324"/>
      <c r="H118" s="324"/>
      <c r="I118" s="324"/>
      <c r="J118" s="324"/>
      <c r="K118" s="320"/>
    </row>
    <row r="119" spans="2:11" s="1" customFormat="1" ht="18.75" customHeight="1">
      <c r="B119" s="325"/>
      <c r="C119" s="326"/>
      <c r="D119" s="326"/>
      <c r="E119" s="326"/>
      <c r="F119" s="327"/>
      <c r="G119" s="326"/>
      <c r="H119" s="326"/>
      <c r="I119" s="326"/>
      <c r="J119" s="326"/>
      <c r="K119" s="325"/>
    </row>
    <row r="120" spans="2:11" s="1" customFormat="1" ht="18.75" customHeight="1"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pans="2:11" s="1" customFormat="1" ht="7.5" customHeight="1">
      <c r="B121" s="328"/>
      <c r="C121" s="329"/>
      <c r="D121" s="329"/>
      <c r="E121" s="329"/>
      <c r="F121" s="329"/>
      <c r="G121" s="329"/>
      <c r="H121" s="329"/>
      <c r="I121" s="329"/>
      <c r="J121" s="329"/>
      <c r="K121" s="330"/>
    </row>
    <row r="122" spans="2:11" s="1" customFormat="1" ht="45" customHeight="1">
      <c r="B122" s="331"/>
      <c r="C122" s="281" t="s">
        <v>1168</v>
      </c>
      <c r="D122" s="281"/>
      <c r="E122" s="281"/>
      <c r="F122" s="281"/>
      <c r="G122" s="281"/>
      <c r="H122" s="281"/>
      <c r="I122" s="281"/>
      <c r="J122" s="281"/>
      <c r="K122" s="332"/>
    </row>
    <row r="123" spans="2:11" s="1" customFormat="1" ht="17.25" customHeight="1">
      <c r="B123" s="333"/>
      <c r="C123" s="305" t="s">
        <v>1114</v>
      </c>
      <c r="D123" s="305"/>
      <c r="E123" s="305"/>
      <c r="F123" s="305" t="s">
        <v>1115</v>
      </c>
      <c r="G123" s="306"/>
      <c r="H123" s="305" t="s">
        <v>54</v>
      </c>
      <c r="I123" s="305" t="s">
        <v>57</v>
      </c>
      <c r="J123" s="305" t="s">
        <v>1116</v>
      </c>
      <c r="K123" s="334"/>
    </row>
    <row r="124" spans="2:11" s="1" customFormat="1" ht="17.25" customHeight="1">
      <c r="B124" s="333"/>
      <c r="C124" s="307" t="s">
        <v>1117</v>
      </c>
      <c r="D124" s="307"/>
      <c r="E124" s="307"/>
      <c r="F124" s="308" t="s">
        <v>1118</v>
      </c>
      <c r="G124" s="309"/>
      <c r="H124" s="307"/>
      <c r="I124" s="307"/>
      <c r="J124" s="307" t="s">
        <v>1119</v>
      </c>
      <c r="K124" s="334"/>
    </row>
    <row r="125" spans="2:11" s="1" customFormat="1" ht="5.25" customHeight="1">
      <c r="B125" s="335"/>
      <c r="C125" s="310"/>
      <c r="D125" s="310"/>
      <c r="E125" s="310"/>
      <c r="F125" s="310"/>
      <c r="G125" s="336"/>
      <c r="H125" s="310"/>
      <c r="I125" s="310"/>
      <c r="J125" s="310"/>
      <c r="K125" s="337"/>
    </row>
    <row r="126" spans="2:11" s="1" customFormat="1" ht="15" customHeight="1">
      <c r="B126" s="335"/>
      <c r="C126" s="290" t="s">
        <v>1123</v>
      </c>
      <c r="D126" s="312"/>
      <c r="E126" s="312"/>
      <c r="F126" s="313" t="s">
        <v>1120</v>
      </c>
      <c r="G126" s="290"/>
      <c r="H126" s="290" t="s">
        <v>1160</v>
      </c>
      <c r="I126" s="290" t="s">
        <v>1122</v>
      </c>
      <c r="J126" s="290">
        <v>120</v>
      </c>
      <c r="K126" s="338"/>
    </row>
    <row r="127" spans="2:11" s="1" customFormat="1" ht="15" customHeight="1">
      <c r="B127" s="335"/>
      <c r="C127" s="290" t="s">
        <v>1169</v>
      </c>
      <c r="D127" s="290"/>
      <c r="E127" s="290"/>
      <c r="F127" s="313" t="s">
        <v>1120</v>
      </c>
      <c r="G127" s="290"/>
      <c r="H127" s="290" t="s">
        <v>1170</v>
      </c>
      <c r="I127" s="290" t="s">
        <v>1122</v>
      </c>
      <c r="J127" s="290" t="s">
        <v>1171</v>
      </c>
      <c r="K127" s="338"/>
    </row>
    <row r="128" spans="2:11" s="1" customFormat="1" ht="15" customHeight="1">
      <c r="B128" s="335"/>
      <c r="C128" s="290" t="s">
        <v>1068</v>
      </c>
      <c r="D128" s="290"/>
      <c r="E128" s="290"/>
      <c r="F128" s="313" t="s">
        <v>1120</v>
      </c>
      <c r="G128" s="290"/>
      <c r="H128" s="290" t="s">
        <v>1172</v>
      </c>
      <c r="I128" s="290" t="s">
        <v>1122</v>
      </c>
      <c r="J128" s="290" t="s">
        <v>1171</v>
      </c>
      <c r="K128" s="338"/>
    </row>
    <row r="129" spans="2:11" s="1" customFormat="1" ht="15" customHeight="1">
      <c r="B129" s="335"/>
      <c r="C129" s="290" t="s">
        <v>1131</v>
      </c>
      <c r="D129" s="290"/>
      <c r="E129" s="290"/>
      <c r="F129" s="313" t="s">
        <v>1126</v>
      </c>
      <c r="G129" s="290"/>
      <c r="H129" s="290" t="s">
        <v>1132</v>
      </c>
      <c r="I129" s="290" t="s">
        <v>1122</v>
      </c>
      <c r="J129" s="290">
        <v>15</v>
      </c>
      <c r="K129" s="338"/>
    </row>
    <row r="130" spans="2:11" s="1" customFormat="1" ht="15" customHeight="1">
      <c r="B130" s="335"/>
      <c r="C130" s="316" t="s">
        <v>1133</v>
      </c>
      <c r="D130" s="316"/>
      <c r="E130" s="316"/>
      <c r="F130" s="317" t="s">
        <v>1126</v>
      </c>
      <c r="G130" s="316"/>
      <c r="H130" s="316" t="s">
        <v>1134</v>
      </c>
      <c r="I130" s="316" t="s">
        <v>1122</v>
      </c>
      <c r="J130" s="316">
        <v>15</v>
      </c>
      <c r="K130" s="338"/>
    </row>
    <row r="131" spans="2:11" s="1" customFormat="1" ht="15" customHeight="1">
      <c r="B131" s="335"/>
      <c r="C131" s="316" t="s">
        <v>1135</v>
      </c>
      <c r="D131" s="316"/>
      <c r="E131" s="316"/>
      <c r="F131" s="317" t="s">
        <v>1126</v>
      </c>
      <c r="G131" s="316"/>
      <c r="H131" s="316" t="s">
        <v>1136</v>
      </c>
      <c r="I131" s="316" t="s">
        <v>1122</v>
      </c>
      <c r="J131" s="316">
        <v>20</v>
      </c>
      <c r="K131" s="338"/>
    </row>
    <row r="132" spans="2:11" s="1" customFormat="1" ht="15" customHeight="1">
      <c r="B132" s="335"/>
      <c r="C132" s="316" t="s">
        <v>1137</v>
      </c>
      <c r="D132" s="316"/>
      <c r="E132" s="316"/>
      <c r="F132" s="317" t="s">
        <v>1126</v>
      </c>
      <c r="G132" s="316"/>
      <c r="H132" s="316" t="s">
        <v>1138</v>
      </c>
      <c r="I132" s="316" t="s">
        <v>1122</v>
      </c>
      <c r="J132" s="316">
        <v>20</v>
      </c>
      <c r="K132" s="338"/>
    </row>
    <row r="133" spans="2:11" s="1" customFormat="1" ht="15" customHeight="1">
      <c r="B133" s="335"/>
      <c r="C133" s="290" t="s">
        <v>1125</v>
      </c>
      <c r="D133" s="290"/>
      <c r="E133" s="290"/>
      <c r="F133" s="313" t="s">
        <v>1126</v>
      </c>
      <c r="G133" s="290"/>
      <c r="H133" s="290" t="s">
        <v>1160</v>
      </c>
      <c r="I133" s="290" t="s">
        <v>1122</v>
      </c>
      <c r="J133" s="290">
        <v>50</v>
      </c>
      <c r="K133" s="338"/>
    </row>
    <row r="134" spans="2:11" s="1" customFormat="1" ht="15" customHeight="1">
      <c r="B134" s="335"/>
      <c r="C134" s="290" t="s">
        <v>1139</v>
      </c>
      <c r="D134" s="290"/>
      <c r="E134" s="290"/>
      <c r="F134" s="313" t="s">
        <v>1126</v>
      </c>
      <c r="G134" s="290"/>
      <c r="H134" s="290" t="s">
        <v>1160</v>
      </c>
      <c r="I134" s="290" t="s">
        <v>1122</v>
      </c>
      <c r="J134" s="290">
        <v>50</v>
      </c>
      <c r="K134" s="338"/>
    </row>
    <row r="135" spans="2:11" s="1" customFormat="1" ht="15" customHeight="1">
      <c r="B135" s="335"/>
      <c r="C135" s="290" t="s">
        <v>1145</v>
      </c>
      <c r="D135" s="290"/>
      <c r="E135" s="290"/>
      <c r="F135" s="313" t="s">
        <v>1126</v>
      </c>
      <c r="G135" s="290"/>
      <c r="H135" s="290" t="s">
        <v>1160</v>
      </c>
      <c r="I135" s="290" t="s">
        <v>1122</v>
      </c>
      <c r="J135" s="290">
        <v>50</v>
      </c>
      <c r="K135" s="338"/>
    </row>
    <row r="136" spans="2:11" s="1" customFormat="1" ht="15" customHeight="1">
      <c r="B136" s="335"/>
      <c r="C136" s="290" t="s">
        <v>1147</v>
      </c>
      <c r="D136" s="290"/>
      <c r="E136" s="290"/>
      <c r="F136" s="313" t="s">
        <v>1126</v>
      </c>
      <c r="G136" s="290"/>
      <c r="H136" s="290" t="s">
        <v>1160</v>
      </c>
      <c r="I136" s="290" t="s">
        <v>1122</v>
      </c>
      <c r="J136" s="290">
        <v>50</v>
      </c>
      <c r="K136" s="338"/>
    </row>
    <row r="137" spans="2:11" s="1" customFormat="1" ht="15" customHeight="1">
      <c r="B137" s="335"/>
      <c r="C137" s="290" t="s">
        <v>1148</v>
      </c>
      <c r="D137" s="290"/>
      <c r="E137" s="290"/>
      <c r="F137" s="313" t="s">
        <v>1126</v>
      </c>
      <c r="G137" s="290"/>
      <c r="H137" s="290" t="s">
        <v>1173</v>
      </c>
      <c r="I137" s="290" t="s">
        <v>1122</v>
      </c>
      <c r="J137" s="290">
        <v>255</v>
      </c>
      <c r="K137" s="338"/>
    </row>
    <row r="138" spans="2:11" s="1" customFormat="1" ht="15" customHeight="1">
      <c r="B138" s="335"/>
      <c r="C138" s="290" t="s">
        <v>1150</v>
      </c>
      <c r="D138" s="290"/>
      <c r="E138" s="290"/>
      <c r="F138" s="313" t="s">
        <v>1120</v>
      </c>
      <c r="G138" s="290"/>
      <c r="H138" s="290" t="s">
        <v>1174</v>
      </c>
      <c r="I138" s="290" t="s">
        <v>1152</v>
      </c>
      <c r="J138" s="290"/>
      <c r="K138" s="338"/>
    </row>
    <row r="139" spans="2:11" s="1" customFormat="1" ht="15" customHeight="1">
      <c r="B139" s="335"/>
      <c r="C139" s="290" t="s">
        <v>1153</v>
      </c>
      <c r="D139" s="290"/>
      <c r="E139" s="290"/>
      <c r="F139" s="313" t="s">
        <v>1120</v>
      </c>
      <c r="G139" s="290"/>
      <c r="H139" s="290" t="s">
        <v>1175</v>
      </c>
      <c r="I139" s="290" t="s">
        <v>1155</v>
      </c>
      <c r="J139" s="290"/>
      <c r="K139" s="338"/>
    </row>
    <row r="140" spans="2:11" s="1" customFormat="1" ht="15" customHeight="1">
      <c r="B140" s="335"/>
      <c r="C140" s="290" t="s">
        <v>1156</v>
      </c>
      <c r="D140" s="290"/>
      <c r="E140" s="290"/>
      <c r="F140" s="313" t="s">
        <v>1120</v>
      </c>
      <c r="G140" s="290"/>
      <c r="H140" s="290" t="s">
        <v>1156</v>
      </c>
      <c r="I140" s="290" t="s">
        <v>1155</v>
      </c>
      <c r="J140" s="290"/>
      <c r="K140" s="338"/>
    </row>
    <row r="141" spans="2:11" s="1" customFormat="1" ht="15" customHeight="1">
      <c r="B141" s="335"/>
      <c r="C141" s="290" t="s">
        <v>38</v>
      </c>
      <c r="D141" s="290"/>
      <c r="E141" s="290"/>
      <c r="F141" s="313" t="s">
        <v>1120</v>
      </c>
      <c r="G141" s="290"/>
      <c r="H141" s="290" t="s">
        <v>1176</v>
      </c>
      <c r="I141" s="290" t="s">
        <v>1155</v>
      </c>
      <c r="J141" s="290"/>
      <c r="K141" s="338"/>
    </row>
    <row r="142" spans="2:11" s="1" customFormat="1" ht="15" customHeight="1">
      <c r="B142" s="335"/>
      <c r="C142" s="290" t="s">
        <v>1177</v>
      </c>
      <c r="D142" s="290"/>
      <c r="E142" s="290"/>
      <c r="F142" s="313" t="s">
        <v>1120</v>
      </c>
      <c r="G142" s="290"/>
      <c r="H142" s="290" t="s">
        <v>1178</v>
      </c>
      <c r="I142" s="290" t="s">
        <v>1155</v>
      </c>
      <c r="J142" s="290"/>
      <c r="K142" s="338"/>
    </row>
    <row r="143" spans="2:11" s="1" customFormat="1" ht="15" customHeight="1">
      <c r="B143" s="339"/>
      <c r="C143" s="340"/>
      <c r="D143" s="340"/>
      <c r="E143" s="340"/>
      <c r="F143" s="340"/>
      <c r="G143" s="340"/>
      <c r="H143" s="340"/>
      <c r="I143" s="340"/>
      <c r="J143" s="340"/>
      <c r="K143" s="341"/>
    </row>
    <row r="144" spans="2:11" s="1" customFormat="1" ht="18.75" customHeight="1">
      <c r="B144" s="326"/>
      <c r="C144" s="326"/>
      <c r="D144" s="326"/>
      <c r="E144" s="326"/>
      <c r="F144" s="327"/>
      <c r="G144" s="326"/>
      <c r="H144" s="326"/>
      <c r="I144" s="326"/>
      <c r="J144" s="326"/>
      <c r="K144" s="326"/>
    </row>
    <row r="145" spans="2:11" s="1" customFormat="1" ht="18.75" customHeight="1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</row>
    <row r="146" spans="2:11" s="1" customFormat="1" ht="7.5" customHeight="1">
      <c r="B146" s="299"/>
      <c r="C146" s="300"/>
      <c r="D146" s="300"/>
      <c r="E146" s="300"/>
      <c r="F146" s="300"/>
      <c r="G146" s="300"/>
      <c r="H146" s="300"/>
      <c r="I146" s="300"/>
      <c r="J146" s="300"/>
      <c r="K146" s="301"/>
    </row>
    <row r="147" spans="2:11" s="1" customFormat="1" ht="45" customHeight="1">
      <c r="B147" s="302"/>
      <c r="C147" s="303" t="s">
        <v>1179</v>
      </c>
      <c r="D147" s="303"/>
      <c r="E147" s="303"/>
      <c r="F147" s="303"/>
      <c r="G147" s="303"/>
      <c r="H147" s="303"/>
      <c r="I147" s="303"/>
      <c r="J147" s="303"/>
      <c r="K147" s="304"/>
    </row>
    <row r="148" spans="2:11" s="1" customFormat="1" ht="17.25" customHeight="1">
      <c r="B148" s="302"/>
      <c r="C148" s="305" t="s">
        <v>1114</v>
      </c>
      <c r="D148" s="305"/>
      <c r="E148" s="305"/>
      <c r="F148" s="305" t="s">
        <v>1115</v>
      </c>
      <c r="G148" s="306"/>
      <c r="H148" s="305" t="s">
        <v>54</v>
      </c>
      <c r="I148" s="305" t="s">
        <v>57</v>
      </c>
      <c r="J148" s="305" t="s">
        <v>1116</v>
      </c>
      <c r="K148" s="304"/>
    </row>
    <row r="149" spans="2:11" s="1" customFormat="1" ht="17.25" customHeight="1">
      <c r="B149" s="302"/>
      <c r="C149" s="307" t="s">
        <v>1117</v>
      </c>
      <c r="D149" s="307"/>
      <c r="E149" s="307"/>
      <c r="F149" s="308" t="s">
        <v>1118</v>
      </c>
      <c r="G149" s="309"/>
      <c r="H149" s="307"/>
      <c r="I149" s="307"/>
      <c r="J149" s="307" t="s">
        <v>1119</v>
      </c>
      <c r="K149" s="304"/>
    </row>
    <row r="150" spans="2:11" s="1" customFormat="1" ht="5.25" customHeight="1">
      <c r="B150" s="315"/>
      <c r="C150" s="310"/>
      <c r="D150" s="310"/>
      <c r="E150" s="310"/>
      <c r="F150" s="310"/>
      <c r="G150" s="311"/>
      <c r="H150" s="310"/>
      <c r="I150" s="310"/>
      <c r="J150" s="310"/>
      <c r="K150" s="338"/>
    </row>
    <row r="151" spans="2:11" s="1" customFormat="1" ht="15" customHeight="1">
      <c r="B151" s="315"/>
      <c r="C151" s="342" t="s">
        <v>1123</v>
      </c>
      <c r="D151" s="290"/>
      <c r="E151" s="290"/>
      <c r="F151" s="343" t="s">
        <v>1120</v>
      </c>
      <c r="G151" s="290"/>
      <c r="H151" s="342" t="s">
        <v>1160</v>
      </c>
      <c r="I151" s="342" t="s">
        <v>1122</v>
      </c>
      <c r="J151" s="342">
        <v>120</v>
      </c>
      <c r="K151" s="338"/>
    </row>
    <row r="152" spans="2:11" s="1" customFormat="1" ht="15" customHeight="1">
      <c r="B152" s="315"/>
      <c r="C152" s="342" t="s">
        <v>1169</v>
      </c>
      <c r="D152" s="290"/>
      <c r="E152" s="290"/>
      <c r="F152" s="343" t="s">
        <v>1120</v>
      </c>
      <c r="G152" s="290"/>
      <c r="H152" s="342" t="s">
        <v>1180</v>
      </c>
      <c r="I152" s="342" t="s">
        <v>1122</v>
      </c>
      <c r="J152" s="342" t="s">
        <v>1171</v>
      </c>
      <c r="K152" s="338"/>
    </row>
    <row r="153" spans="2:11" s="1" customFormat="1" ht="15" customHeight="1">
      <c r="B153" s="315"/>
      <c r="C153" s="342" t="s">
        <v>1068</v>
      </c>
      <c r="D153" s="290"/>
      <c r="E153" s="290"/>
      <c r="F153" s="343" t="s">
        <v>1120</v>
      </c>
      <c r="G153" s="290"/>
      <c r="H153" s="342" t="s">
        <v>1181</v>
      </c>
      <c r="I153" s="342" t="s">
        <v>1122</v>
      </c>
      <c r="J153" s="342" t="s">
        <v>1171</v>
      </c>
      <c r="K153" s="338"/>
    </row>
    <row r="154" spans="2:11" s="1" customFormat="1" ht="15" customHeight="1">
      <c r="B154" s="315"/>
      <c r="C154" s="342" t="s">
        <v>1125</v>
      </c>
      <c r="D154" s="290"/>
      <c r="E154" s="290"/>
      <c r="F154" s="343" t="s">
        <v>1126</v>
      </c>
      <c r="G154" s="290"/>
      <c r="H154" s="342" t="s">
        <v>1160</v>
      </c>
      <c r="I154" s="342" t="s">
        <v>1122</v>
      </c>
      <c r="J154" s="342">
        <v>50</v>
      </c>
      <c r="K154" s="338"/>
    </row>
    <row r="155" spans="2:11" s="1" customFormat="1" ht="15" customHeight="1">
      <c r="B155" s="315"/>
      <c r="C155" s="342" t="s">
        <v>1128</v>
      </c>
      <c r="D155" s="290"/>
      <c r="E155" s="290"/>
      <c r="F155" s="343" t="s">
        <v>1120</v>
      </c>
      <c r="G155" s="290"/>
      <c r="H155" s="342" t="s">
        <v>1160</v>
      </c>
      <c r="I155" s="342" t="s">
        <v>1130</v>
      </c>
      <c r="J155" s="342"/>
      <c r="K155" s="338"/>
    </row>
    <row r="156" spans="2:11" s="1" customFormat="1" ht="15" customHeight="1">
      <c r="B156" s="315"/>
      <c r="C156" s="342" t="s">
        <v>1139</v>
      </c>
      <c r="D156" s="290"/>
      <c r="E156" s="290"/>
      <c r="F156" s="343" t="s">
        <v>1126</v>
      </c>
      <c r="G156" s="290"/>
      <c r="H156" s="342" t="s">
        <v>1160</v>
      </c>
      <c r="I156" s="342" t="s">
        <v>1122</v>
      </c>
      <c r="J156" s="342">
        <v>50</v>
      </c>
      <c r="K156" s="338"/>
    </row>
    <row r="157" spans="2:11" s="1" customFormat="1" ht="15" customHeight="1">
      <c r="B157" s="315"/>
      <c r="C157" s="342" t="s">
        <v>1147</v>
      </c>
      <c r="D157" s="290"/>
      <c r="E157" s="290"/>
      <c r="F157" s="343" t="s">
        <v>1126</v>
      </c>
      <c r="G157" s="290"/>
      <c r="H157" s="342" t="s">
        <v>1160</v>
      </c>
      <c r="I157" s="342" t="s">
        <v>1122</v>
      </c>
      <c r="J157" s="342">
        <v>50</v>
      </c>
      <c r="K157" s="338"/>
    </row>
    <row r="158" spans="2:11" s="1" customFormat="1" ht="15" customHeight="1">
      <c r="B158" s="315"/>
      <c r="C158" s="342" t="s">
        <v>1145</v>
      </c>
      <c r="D158" s="290"/>
      <c r="E158" s="290"/>
      <c r="F158" s="343" t="s">
        <v>1126</v>
      </c>
      <c r="G158" s="290"/>
      <c r="H158" s="342" t="s">
        <v>1160</v>
      </c>
      <c r="I158" s="342" t="s">
        <v>1122</v>
      </c>
      <c r="J158" s="342">
        <v>50</v>
      </c>
      <c r="K158" s="338"/>
    </row>
    <row r="159" spans="2:11" s="1" customFormat="1" ht="15" customHeight="1">
      <c r="B159" s="315"/>
      <c r="C159" s="342" t="s">
        <v>81</v>
      </c>
      <c r="D159" s="290"/>
      <c r="E159" s="290"/>
      <c r="F159" s="343" t="s">
        <v>1120</v>
      </c>
      <c r="G159" s="290"/>
      <c r="H159" s="342" t="s">
        <v>1182</v>
      </c>
      <c r="I159" s="342" t="s">
        <v>1122</v>
      </c>
      <c r="J159" s="342" t="s">
        <v>1183</v>
      </c>
      <c r="K159" s="338"/>
    </row>
    <row r="160" spans="2:11" s="1" customFormat="1" ht="15" customHeight="1">
      <c r="B160" s="315"/>
      <c r="C160" s="342" t="s">
        <v>1184</v>
      </c>
      <c r="D160" s="290"/>
      <c r="E160" s="290"/>
      <c r="F160" s="343" t="s">
        <v>1120</v>
      </c>
      <c r="G160" s="290"/>
      <c r="H160" s="342" t="s">
        <v>1185</v>
      </c>
      <c r="I160" s="342" t="s">
        <v>1155</v>
      </c>
      <c r="J160" s="342"/>
      <c r="K160" s="338"/>
    </row>
    <row r="161" spans="2:11" s="1" customFormat="1" ht="15" customHeight="1">
      <c r="B161" s="344"/>
      <c r="C161" s="324"/>
      <c r="D161" s="324"/>
      <c r="E161" s="324"/>
      <c r="F161" s="324"/>
      <c r="G161" s="324"/>
      <c r="H161" s="324"/>
      <c r="I161" s="324"/>
      <c r="J161" s="324"/>
      <c r="K161" s="345"/>
    </row>
    <row r="162" spans="2:11" s="1" customFormat="1" ht="18.75" customHeight="1">
      <c r="B162" s="326"/>
      <c r="C162" s="336"/>
      <c r="D162" s="336"/>
      <c r="E162" s="336"/>
      <c r="F162" s="346"/>
      <c r="G162" s="336"/>
      <c r="H162" s="336"/>
      <c r="I162" s="336"/>
      <c r="J162" s="336"/>
      <c r="K162" s="326"/>
    </row>
    <row r="163" spans="2:11" s="1" customFormat="1" ht="18.75" customHeight="1"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</row>
    <row r="164" spans="2:11" s="1" customFormat="1" ht="7.5" customHeight="1">
      <c r="B164" s="277"/>
      <c r="C164" s="278"/>
      <c r="D164" s="278"/>
      <c r="E164" s="278"/>
      <c r="F164" s="278"/>
      <c r="G164" s="278"/>
      <c r="H164" s="278"/>
      <c r="I164" s="278"/>
      <c r="J164" s="278"/>
      <c r="K164" s="279"/>
    </row>
    <row r="165" spans="2:11" s="1" customFormat="1" ht="45" customHeight="1">
      <c r="B165" s="280"/>
      <c r="C165" s="281" t="s">
        <v>1186</v>
      </c>
      <c r="D165" s="281"/>
      <c r="E165" s="281"/>
      <c r="F165" s="281"/>
      <c r="G165" s="281"/>
      <c r="H165" s="281"/>
      <c r="I165" s="281"/>
      <c r="J165" s="281"/>
      <c r="K165" s="282"/>
    </row>
    <row r="166" spans="2:11" s="1" customFormat="1" ht="17.25" customHeight="1">
      <c r="B166" s="280"/>
      <c r="C166" s="305" t="s">
        <v>1114</v>
      </c>
      <c r="D166" s="305"/>
      <c r="E166" s="305"/>
      <c r="F166" s="305" t="s">
        <v>1115</v>
      </c>
      <c r="G166" s="347"/>
      <c r="H166" s="348" t="s">
        <v>54</v>
      </c>
      <c r="I166" s="348" t="s">
        <v>57</v>
      </c>
      <c r="J166" s="305" t="s">
        <v>1116</v>
      </c>
      <c r="K166" s="282"/>
    </row>
    <row r="167" spans="2:11" s="1" customFormat="1" ht="17.25" customHeight="1">
      <c r="B167" s="283"/>
      <c r="C167" s="307" t="s">
        <v>1117</v>
      </c>
      <c r="D167" s="307"/>
      <c r="E167" s="307"/>
      <c r="F167" s="308" t="s">
        <v>1118</v>
      </c>
      <c r="G167" s="349"/>
      <c r="H167" s="350"/>
      <c r="I167" s="350"/>
      <c r="J167" s="307" t="s">
        <v>1119</v>
      </c>
      <c r="K167" s="285"/>
    </row>
    <row r="168" spans="2:11" s="1" customFormat="1" ht="5.25" customHeight="1">
      <c r="B168" s="315"/>
      <c r="C168" s="310"/>
      <c r="D168" s="310"/>
      <c r="E168" s="310"/>
      <c r="F168" s="310"/>
      <c r="G168" s="311"/>
      <c r="H168" s="310"/>
      <c r="I168" s="310"/>
      <c r="J168" s="310"/>
      <c r="K168" s="338"/>
    </row>
    <row r="169" spans="2:11" s="1" customFormat="1" ht="15" customHeight="1">
      <c r="B169" s="315"/>
      <c r="C169" s="290" t="s">
        <v>1123</v>
      </c>
      <c r="D169" s="290"/>
      <c r="E169" s="290"/>
      <c r="F169" s="313" t="s">
        <v>1120</v>
      </c>
      <c r="G169" s="290"/>
      <c r="H169" s="290" t="s">
        <v>1160</v>
      </c>
      <c r="I169" s="290" t="s">
        <v>1122</v>
      </c>
      <c r="J169" s="290">
        <v>120</v>
      </c>
      <c r="K169" s="338"/>
    </row>
    <row r="170" spans="2:11" s="1" customFormat="1" ht="15" customHeight="1">
      <c r="B170" s="315"/>
      <c r="C170" s="290" t="s">
        <v>1169</v>
      </c>
      <c r="D170" s="290"/>
      <c r="E170" s="290"/>
      <c r="F170" s="313" t="s">
        <v>1120</v>
      </c>
      <c r="G170" s="290"/>
      <c r="H170" s="290" t="s">
        <v>1170</v>
      </c>
      <c r="I170" s="290" t="s">
        <v>1122</v>
      </c>
      <c r="J170" s="290" t="s">
        <v>1171</v>
      </c>
      <c r="K170" s="338"/>
    </row>
    <row r="171" spans="2:11" s="1" customFormat="1" ht="15" customHeight="1">
      <c r="B171" s="315"/>
      <c r="C171" s="290" t="s">
        <v>1068</v>
      </c>
      <c r="D171" s="290"/>
      <c r="E171" s="290"/>
      <c r="F171" s="313" t="s">
        <v>1120</v>
      </c>
      <c r="G171" s="290"/>
      <c r="H171" s="290" t="s">
        <v>1187</v>
      </c>
      <c r="I171" s="290" t="s">
        <v>1122</v>
      </c>
      <c r="J171" s="290" t="s">
        <v>1171</v>
      </c>
      <c r="K171" s="338"/>
    </row>
    <row r="172" spans="2:11" s="1" customFormat="1" ht="15" customHeight="1">
      <c r="B172" s="315"/>
      <c r="C172" s="290" t="s">
        <v>1125</v>
      </c>
      <c r="D172" s="290"/>
      <c r="E172" s="290"/>
      <c r="F172" s="313" t="s">
        <v>1126</v>
      </c>
      <c r="G172" s="290"/>
      <c r="H172" s="290" t="s">
        <v>1187</v>
      </c>
      <c r="I172" s="290" t="s">
        <v>1122</v>
      </c>
      <c r="J172" s="290">
        <v>50</v>
      </c>
      <c r="K172" s="338"/>
    </row>
    <row r="173" spans="2:11" s="1" customFormat="1" ht="15" customHeight="1">
      <c r="B173" s="315"/>
      <c r="C173" s="290" t="s">
        <v>1128</v>
      </c>
      <c r="D173" s="290"/>
      <c r="E173" s="290"/>
      <c r="F173" s="313" t="s">
        <v>1120</v>
      </c>
      <c r="G173" s="290"/>
      <c r="H173" s="290" t="s">
        <v>1187</v>
      </c>
      <c r="I173" s="290" t="s">
        <v>1130</v>
      </c>
      <c r="J173" s="290"/>
      <c r="K173" s="338"/>
    </row>
    <row r="174" spans="2:11" s="1" customFormat="1" ht="15" customHeight="1">
      <c r="B174" s="315"/>
      <c r="C174" s="290" t="s">
        <v>1139</v>
      </c>
      <c r="D174" s="290"/>
      <c r="E174" s="290"/>
      <c r="F174" s="313" t="s">
        <v>1126</v>
      </c>
      <c r="G174" s="290"/>
      <c r="H174" s="290" t="s">
        <v>1187</v>
      </c>
      <c r="I174" s="290" t="s">
        <v>1122</v>
      </c>
      <c r="J174" s="290">
        <v>50</v>
      </c>
      <c r="K174" s="338"/>
    </row>
    <row r="175" spans="2:11" s="1" customFormat="1" ht="15" customHeight="1">
      <c r="B175" s="315"/>
      <c r="C175" s="290" t="s">
        <v>1147</v>
      </c>
      <c r="D175" s="290"/>
      <c r="E175" s="290"/>
      <c r="F175" s="313" t="s">
        <v>1126</v>
      </c>
      <c r="G175" s="290"/>
      <c r="H175" s="290" t="s">
        <v>1187</v>
      </c>
      <c r="I175" s="290" t="s">
        <v>1122</v>
      </c>
      <c r="J175" s="290">
        <v>50</v>
      </c>
      <c r="K175" s="338"/>
    </row>
    <row r="176" spans="2:11" s="1" customFormat="1" ht="15" customHeight="1">
      <c r="B176" s="315"/>
      <c r="C176" s="290" t="s">
        <v>1145</v>
      </c>
      <c r="D176" s="290"/>
      <c r="E176" s="290"/>
      <c r="F176" s="313" t="s">
        <v>1126</v>
      </c>
      <c r="G176" s="290"/>
      <c r="H176" s="290" t="s">
        <v>1187</v>
      </c>
      <c r="I176" s="290" t="s">
        <v>1122</v>
      </c>
      <c r="J176" s="290">
        <v>50</v>
      </c>
      <c r="K176" s="338"/>
    </row>
    <row r="177" spans="2:11" s="1" customFormat="1" ht="15" customHeight="1">
      <c r="B177" s="315"/>
      <c r="C177" s="290" t="s">
        <v>110</v>
      </c>
      <c r="D177" s="290"/>
      <c r="E177" s="290"/>
      <c r="F177" s="313" t="s">
        <v>1120</v>
      </c>
      <c r="G177" s="290"/>
      <c r="H177" s="290" t="s">
        <v>1188</v>
      </c>
      <c r="I177" s="290" t="s">
        <v>1189</v>
      </c>
      <c r="J177" s="290"/>
      <c r="K177" s="338"/>
    </row>
    <row r="178" spans="2:11" s="1" customFormat="1" ht="15" customHeight="1">
      <c r="B178" s="315"/>
      <c r="C178" s="290" t="s">
        <v>57</v>
      </c>
      <c r="D178" s="290"/>
      <c r="E178" s="290"/>
      <c r="F178" s="313" t="s">
        <v>1120</v>
      </c>
      <c r="G178" s="290"/>
      <c r="H178" s="290" t="s">
        <v>1190</v>
      </c>
      <c r="I178" s="290" t="s">
        <v>1191</v>
      </c>
      <c r="J178" s="290">
        <v>1</v>
      </c>
      <c r="K178" s="338"/>
    </row>
    <row r="179" spans="2:11" s="1" customFormat="1" ht="15" customHeight="1">
      <c r="B179" s="315"/>
      <c r="C179" s="290" t="s">
        <v>53</v>
      </c>
      <c r="D179" s="290"/>
      <c r="E179" s="290"/>
      <c r="F179" s="313" t="s">
        <v>1120</v>
      </c>
      <c r="G179" s="290"/>
      <c r="H179" s="290" t="s">
        <v>1192</v>
      </c>
      <c r="I179" s="290" t="s">
        <v>1122</v>
      </c>
      <c r="J179" s="290">
        <v>20</v>
      </c>
      <c r="K179" s="338"/>
    </row>
    <row r="180" spans="2:11" s="1" customFormat="1" ht="15" customHeight="1">
      <c r="B180" s="315"/>
      <c r="C180" s="290" t="s">
        <v>54</v>
      </c>
      <c r="D180" s="290"/>
      <c r="E180" s="290"/>
      <c r="F180" s="313" t="s">
        <v>1120</v>
      </c>
      <c r="G180" s="290"/>
      <c r="H180" s="290" t="s">
        <v>1193</v>
      </c>
      <c r="I180" s="290" t="s">
        <v>1122</v>
      </c>
      <c r="J180" s="290">
        <v>255</v>
      </c>
      <c r="K180" s="338"/>
    </row>
    <row r="181" spans="2:11" s="1" customFormat="1" ht="15" customHeight="1">
      <c r="B181" s="315"/>
      <c r="C181" s="290" t="s">
        <v>111</v>
      </c>
      <c r="D181" s="290"/>
      <c r="E181" s="290"/>
      <c r="F181" s="313" t="s">
        <v>1120</v>
      </c>
      <c r="G181" s="290"/>
      <c r="H181" s="290" t="s">
        <v>1084</v>
      </c>
      <c r="I181" s="290" t="s">
        <v>1122</v>
      </c>
      <c r="J181" s="290">
        <v>10</v>
      </c>
      <c r="K181" s="338"/>
    </row>
    <row r="182" spans="2:11" s="1" customFormat="1" ht="15" customHeight="1">
      <c r="B182" s="315"/>
      <c r="C182" s="290" t="s">
        <v>112</v>
      </c>
      <c r="D182" s="290"/>
      <c r="E182" s="290"/>
      <c r="F182" s="313" t="s">
        <v>1120</v>
      </c>
      <c r="G182" s="290"/>
      <c r="H182" s="290" t="s">
        <v>1194</v>
      </c>
      <c r="I182" s="290" t="s">
        <v>1155</v>
      </c>
      <c r="J182" s="290"/>
      <c r="K182" s="338"/>
    </row>
    <row r="183" spans="2:11" s="1" customFormat="1" ht="15" customHeight="1">
      <c r="B183" s="315"/>
      <c r="C183" s="290" t="s">
        <v>1195</v>
      </c>
      <c r="D183" s="290"/>
      <c r="E183" s="290"/>
      <c r="F183" s="313" t="s">
        <v>1120</v>
      </c>
      <c r="G183" s="290"/>
      <c r="H183" s="290" t="s">
        <v>1196</v>
      </c>
      <c r="I183" s="290" t="s">
        <v>1155</v>
      </c>
      <c r="J183" s="290"/>
      <c r="K183" s="338"/>
    </row>
    <row r="184" spans="2:11" s="1" customFormat="1" ht="15" customHeight="1">
      <c r="B184" s="315"/>
      <c r="C184" s="290" t="s">
        <v>1184</v>
      </c>
      <c r="D184" s="290"/>
      <c r="E184" s="290"/>
      <c r="F184" s="313" t="s">
        <v>1120</v>
      </c>
      <c r="G184" s="290"/>
      <c r="H184" s="290" t="s">
        <v>1197</v>
      </c>
      <c r="I184" s="290" t="s">
        <v>1155</v>
      </c>
      <c r="J184" s="290"/>
      <c r="K184" s="338"/>
    </row>
    <row r="185" spans="2:11" s="1" customFormat="1" ht="15" customHeight="1">
      <c r="B185" s="315"/>
      <c r="C185" s="290" t="s">
        <v>114</v>
      </c>
      <c r="D185" s="290"/>
      <c r="E185" s="290"/>
      <c r="F185" s="313" t="s">
        <v>1126</v>
      </c>
      <c r="G185" s="290"/>
      <c r="H185" s="290" t="s">
        <v>1198</v>
      </c>
      <c r="I185" s="290" t="s">
        <v>1122</v>
      </c>
      <c r="J185" s="290">
        <v>50</v>
      </c>
      <c r="K185" s="338"/>
    </row>
    <row r="186" spans="2:11" s="1" customFormat="1" ht="15" customHeight="1">
      <c r="B186" s="315"/>
      <c r="C186" s="290" t="s">
        <v>1199</v>
      </c>
      <c r="D186" s="290"/>
      <c r="E186" s="290"/>
      <c r="F186" s="313" t="s">
        <v>1126</v>
      </c>
      <c r="G186" s="290"/>
      <c r="H186" s="290" t="s">
        <v>1200</v>
      </c>
      <c r="I186" s="290" t="s">
        <v>1201</v>
      </c>
      <c r="J186" s="290"/>
      <c r="K186" s="338"/>
    </row>
    <row r="187" spans="2:11" s="1" customFormat="1" ht="15" customHeight="1">
      <c r="B187" s="315"/>
      <c r="C187" s="290" t="s">
        <v>1202</v>
      </c>
      <c r="D187" s="290"/>
      <c r="E187" s="290"/>
      <c r="F187" s="313" t="s">
        <v>1126</v>
      </c>
      <c r="G187" s="290"/>
      <c r="H187" s="290" t="s">
        <v>1203</v>
      </c>
      <c r="I187" s="290" t="s">
        <v>1201</v>
      </c>
      <c r="J187" s="290"/>
      <c r="K187" s="338"/>
    </row>
    <row r="188" spans="2:11" s="1" customFormat="1" ht="15" customHeight="1">
      <c r="B188" s="315"/>
      <c r="C188" s="290" t="s">
        <v>1204</v>
      </c>
      <c r="D188" s="290"/>
      <c r="E188" s="290"/>
      <c r="F188" s="313" t="s">
        <v>1126</v>
      </c>
      <c r="G188" s="290"/>
      <c r="H188" s="290" t="s">
        <v>1205</v>
      </c>
      <c r="I188" s="290" t="s">
        <v>1201</v>
      </c>
      <c r="J188" s="290"/>
      <c r="K188" s="338"/>
    </row>
    <row r="189" spans="2:11" s="1" customFormat="1" ht="15" customHeight="1">
      <c r="B189" s="315"/>
      <c r="C189" s="351" t="s">
        <v>1206</v>
      </c>
      <c r="D189" s="290"/>
      <c r="E189" s="290"/>
      <c r="F189" s="313" t="s">
        <v>1126</v>
      </c>
      <c r="G189" s="290"/>
      <c r="H189" s="290" t="s">
        <v>1207</v>
      </c>
      <c r="I189" s="290" t="s">
        <v>1208</v>
      </c>
      <c r="J189" s="352" t="s">
        <v>1209</v>
      </c>
      <c r="K189" s="338"/>
    </row>
    <row r="190" spans="2:11" s="1" customFormat="1" ht="15" customHeight="1">
      <c r="B190" s="315"/>
      <c r="C190" s="351" t="s">
        <v>42</v>
      </c>
      <c r="D190" s="290"/>
      <c r="E190" s="290"/>
      <c r="F190" s="313" t="s">
        <v>1120</v>
      </c>
      <c r="G190" s="290"/>
      <c r="H190" s="287" t="s">
        <v>1210</v>
      </c>
      <c r="I190" s="290" t="s">
        <v>1211</v>
      </c>
      <c r="J190" s="290"/>
      <c r="K190" s="338"/>
    </row>
    <row r="191" spans="2:11" s="1" customFormat="1" ht="15" customHeight="1">
      <c r="B191" s="315"/>
      <c r="C191" s="351" t="s">
        <v>1212</v>
      </c>
      <c r="D191" s="290"/>
      <c r="E191" s="290"/>
      <c r="F191" s="313" t="s">
        <v>1120</v>
      </c>
      <c r="G191" s="290"/>
      <c r="H191" s="290" t="s">
        <v>1213</v>
      </c>
      <c r="I191" s="290" t="s">
        <v>1155</v>
      </c>
      <c r="J191" s="290"/>
      <c r="K191" s="338"/>
    </row>
    <row r="192" spans="2:11" s="1" customFormat="1" ht="15" customHeight="1">
      <c r="B192" s="315"/>
      <c r="C192" s="351" t="s">
        <v>1214</v>
      </c>
      <c r="D192" s="290"/>
      <c r="E192" s="290"/>
      <c r="F192" s="313" t="s">
        <v>1120</v>
      </c>
      <c r="G192" s="290"/>
      <c r="H192" s="290" t="s">
        <v>1215</v>
      </c>
      <c r="I192" s="290" t="s">
        <v>1155</v>
      </c>
      <c r="J192" s="290"/>
      <c r="K192" s="338"/>
    </row>
    <row r="193" spans="2:11" s="1" customFormat="1" ht="15" customHeight="1">
      <c r="B193" s="315"/>
      <c r="C193" s="351" t="s">
        <v>1216</v>
      </c>
      <c r="D193" s="290"/>
      <c r="E193" s="290"/>
      <c r="F193" s="313" t="s">
        <v>1126</v>
      </c>
      <c r="G193" s="290"/>
      <c r="H193" s="290" t="s">
        <v>1217</v>
      </c>
      <c r="I193" s="290" t="s">
        <v>1155</v>
      </c>
      <c r="J193" s="290"/>
      <c r="K193" s="338"/>
    </row>
    <row r="194" spans="2:11" s="1" customFormat="1" ht="15" customHeight="1">
      <c r="B194" s="344"/>
      <c r="C194" s="353"/>
      <c r="D194" s="324"/>
      <c r="E194" s="324"/>
      <c r="F194" s="324"/>
      <c r="G194" s="324"/>
      <c r="H194" s="324"/>
      <c r="I194" s="324"/>
      <c r="J194" s="324"/>
      <c r="K194" s="345"/>
    </row>
    <row r="195" spans="2:11" s="1" customFormat="1" ht="18.75" customHeight="1">
      <c r="B195" s="326"/>
      <c r="C195" s="336"/>
      <c r="D195" s="336"/>
      <c r="E195" s="336"/>
      <c r="F195" s="346"/>
      <c r="G195" s="336"/>
      <c r="H195" s="336"/>
      <c r="I195" s="336"/>
      <c r="J195" s="336"/>
      <c r="K195" s="326"/>
    </row>
    <row r="196" spans="2:11" s="1" customFormat="1" ht="18.75" customHeight="1">
      <c r="B196" s="326"/>
      <c r="C196" s="336"/>
      <c r="D196" s="336"/>
      <c r="E196" s="336"/>
      <c r="F196" s="346"/>
      <c r="G196" s="336"/>
      <c r="H196" s="336"/>
      <c r="I196" s="336"/>
      <c r="J196" s="336"/>
      <c r="K196" s="326"/>
    </row>
    <row r="197" spans="2:11" s="1" customFormat="1" ht="18.75" customHeight="1">
      <c r="B197" s="298"/>
      <c r="C197" s="298"/>
      <c r="D197" s="298"/>
      <c r="E197" s="298"/>
      <c r="F197" s="298"/>
      <c r="G197" s="298"/>
      <c r="H197" s="298"/>
      <c r="I197" s="298"/>
      <c r="J197" s="298"/>
      <c r="K197" s="298"/>
    </row>
    <row r="198" spans="2:11" s="1" customFormat="1" ht="13.5">
      <c r="B198" s="277"/>
      <c r="C198" s="278"/>
      <c r="D198" s="278"/>
      <c r="E198" s="278"/>
      <c r="F198" s="278"/>
      <c r="G198" s="278"/>
      <c r="H198" s="278"/>
      <c r="I198" s="278"/>
      <c r="J198" s="278"/>
      <c r="K198" s="279"/>
    </row>
    <row r="199" spans="2:11" s="1" customFormat="1" ht="21">
      <c r="B199" s="280"/>
      <c r="C199" s="281" t="s">
        <v>1218</v>
      </c>
      <c r="D199" s="281"/>
      <c r="E199" s="281"/>
      <c r="F199" s="281"/>
      <c r="G199" s="281"/>
      <c r="H199" s="281"/>
      <c r="I199" s="281"/>
      <c r="J199" s="281"/>
      <c r="K199" s="282"/>
    </row>
    <row r="200" spans="2:11" s="1" customFormat="1" ht="25.5" customHeight="1">
      <c r="B200" s="280"/>
      <c r="C200" s="354" t="s">
        <v>1219</v>
      </c>
      <c r="D200" s="354"/>
      <c r="E200" s="354"/>
      <c r="F200" s="354" t="s">
        <v>1220</v>
      </c>
      <c r="G200" s="355"/>
      <c r="H200" s="354" t="s">
        <v>1221</v>
      </c>
      <c r="I200" s="354"/>
      <c r="J200" s="354"/>
      <c r="K200" s="282"/>
    </row>
    <row r="201" spans="2:11" s="1" customFormat="1" ht="5.25" customHeight="1">
      <c r="B201" s="315"/>
      <c r="C201" s="310"/>
      <c r="D201" s="310"/>
      <c r="E201" s="310"/>
      <c r="F201" s="310"/>
      <c r="G201" s="336"/>
      <c r="H201" s="310"/>
      <c r="I201" s="310"/>
      <c r="J201" s="310"/>
      <c r="K201" s="338"/>
    </row>
    <row r="202" spans="2:11" s="1" customFormat="1" ht="15" customHeight="1">
      <c r="B202" s="315"/>
      <c r="C202" s="290" t="s">
        <v>1211</v>
      </c>
      <c r="D202" s="290"/>
      <c r="E202" s="290"/>
      <c r="F202" s="313" t="s">
        <v>43</v>
      </c>
      <c r="G202" s="290"/>
      <c r="H202" s="290" t="s">
        <v>1222</v>
      </c>
      <c r="I202" s="290"/>
      <c r="J202" s="290"/>
      <c r="K202" s="338"/>
    </row>
    <row r="203" spans="2:11" s="1" customFormat="1" ht="15" customHeight="1">
      <c r="B203" s="315"/>
      <c r="C203" s="290"/>
      <c r="D203" s="290"/>
      <c r="E203" s="290"/>
      <c r="F203" s="313" t="s">
        <v>44</v>
      </c>
      <c r="G203" s="290"/>
      <c r="H203" s="290" t="s">
        <v>1223</v>
      </c>
      <c r="I203" s="290"/>
      <c r="J203" s="290"/>
      <c r="K203" s="338"/>
    </row>
    <row r="204" spans="2:11" s="1" customFormat="1" ht="15" customHeight="1">
      <c r="B204" s="315"/>
      <c r="C204" s="290"/>
      <c r="D204" s="290"/>
      <c r="E204" s="290"/>
      <c r="F204" s="313" t="s">
        <v>47</v>
      </c>
      <c r="G204" s="290"/>
      <c r="H204" s="290" t="s">
        <v>1224</v>
      </c>
      <c r="I204" s="290"/>
      <c r="J204" s="290"/>
      <c r="K204" s="338"/>
    </row>
    <row r="205" spans="2:11" s="1" customFormat="1" ht="15" customHeight="1">
      <c r="B205" s="315"/>
      <c r="C205" s="290"/>
      <c r="D205" s="290"/>
      <c r="E205" s="290"/>
      <c r="F205" s="313" t="s">
        <v>45</v>
      </c>
      <c r="G205" s="290"/>
      <c r="H205" s="290" t="s">
        <v>1225</v>
      </c>
      <c r="I205" s="290"/>
      <c r="J205" s="290"/>
      <c r="K205" s="338"/>
    </row>
    <row r="206" spans="2:11" s="1" customFormat="1" ht="15" customHeight="1">
      <c r="B206" s="315"/>
      <c r="C206" s="290"/>
      <c r="D206" s="290"/>
      <c r="E206" s="290"/>
      <c r="F206" s="313" t="s">
        <v>46</v>
      </c>
      <c r="G206" s="290"/>
      <c r="H206" s="290" t="s">
        <v>1226</v>
      </c>
      <c r="I206" s="290"/>
      <c r="J206" s="290"/>
      <c r="K206" s="338"/>
    </row>
    <row r="207" spans="2:11" s="1" customFormat="1" ht="15" customHeight="1">
      <c r="B207" s="315"/>
      <c r="C207" s="290"/>
      <c r="D207" s="290"/>
      <c r="E207" s="290"/>
      <c r="F207" s="313"/>
      <c r="G207" s="290"/>
      <c r="H207" s="290"/>
      <c r="I207" s="290"/>
      <c r="J207" s="290"/>
      <c r="K207" s="338"/>
    </row>
    <row r="208" spans="2:11" s="1" customFormat="1" ht="15" customHeight="1">
      <c r="B208" s="315"/>
      <c r="C208" s="290" t="s">
        <v>1167</v>
      </c>
      <c r="D208" s="290"/>
      <c r="E208" s="290"/>
      <c r="F208" s="313" t="s">
        <v>76</v>
      </c>
      <c r="G208" s="290"/>
      <c r="H208" s="290" t="s">
        <v>1227</v>
      </c>
      <c r="I208" s="290"/>
      <c r="J208" s="290"/>
      <c r="K208" s="338"/>
    </row>
    <row r="209" spans="2:11" s="1" customFormat="1" ht="15" customHeight="1">
      <c r="B209" s="315"/>
      <c r="C209" s="290"/>
      <c r="D209" s="290"/>
      <c r="E209" s="290"/>
      <c r="F209" s="313" t="s">
        <v>1064</v>
      </c>
      <c r="G209" s="290"/>
      <c r="H209" s="290" t="s">
        <v>1065</v>
      </c>
      <c r="I209" s="290"/>
      <c r="J209" s="290"/>
      <c r="K209" s="338"/>
    </row>
    <row r="210" spans="2:11" s="1" customFormat="1" ht="15" customHeight="1">
      <c r="B210" s="315"/>
      <c r="C210" s="290"/>
      <c r="D210" s="290"/>
      <c r="E210" s="290"/>
      <c r="F210" s="313" t="s">
        <v>1062</v>
      </c>
      <c r="G210" s="290"/>
      <c r="H210" s="290" t="s">
        <v>1228</v>
      </c>
      <c r="I210" s="290"/>
      <c r="J210" s="290"/>
      <c r="K210" s="338"/>
    </row>
    <row r="211" spans="2:11" s="1" customFormat="1" ht="15" customHeight="1">
      <c r="B211" s="356"/>
      <c r="C211" s="290"/>
      <c r="D211" s="290"/>
      <c r="E211" s="290"/>
      <c r="F211" s="313" t="s">
        <v>1066</v>
      </c>
      <c r="G211" s="351"/>
      <c r="H211" s="342" t="s">
        <v>1067</v>
      </c>
      <c r="I211" s="342"/>
      <c r="J211" s="342"/>
      <c r="K211" s="357"/>
    </row>
    <row r="212" spans="2:11" s="1" customFormat="1" ht="15" customHeight="1">
      <c r="B212" s="356"/>
      <c r="C212" s="290"/>
      <c r="D212" s="290"/>
      <c r="E212" s="290"/>
      <c r="F212" s="313" t="s">
        <v>1025</v>
      </c>
      <c r="G212" s="351"/>
      <c r="H212" s="342" t="s">
        <v>1042</v>
      </c>
      <c r="I212" s="342"/>
      <c r="J212" s="342"/>
      <c r="K212" s="357"/>
    </row>
    <row r="213" spans="2:11" s="1" customFormat="1" ht="15" customHeight="1">
      <c r="B213" s="356"/>
      <c r="C213" s="290"/>
      <c r="D213" s="290"/>
      <c r="E213" s="290"/>
      <c r="F213" s="313"/>
      <c r="G213" s="351"/>
      <c r="H213" s="342"/>
      <c r="I213" s="342"/>
      <c r="J213" s="342"/>
      <c r="K213" s="357"/>
    </row>
    <row r="214" spans="2:11" s="1" customFormat="1" ht="15" customHeight="1">
      <c r="B214" s="356"/>
      <c r="C214" s="290" t="s">
        <v>1191</v>
      </c>
      <c r="D214" s="290"/>
      <c r="E214" s="290"/>
      <c r="F214" s="313">
        <v>1</v>
      </c>
      <c r="G214" s="351"/>
      <c r="H214" s="342" t="s">
        <v>1229</v>
      </c>
      <c r="I214" s="342"/>
      <c r="J214" s="342"/>
      <c r="K214" s="357"/>
    </row>
    <row r="215" spans="2:11" s="1" customFormat="1" ht="15" customHeight="1">
      <c r="B215" s="356"/>
      <c r="C215" s="290"/>
      <c r="D215" s="290"/>
      <c r="E215" s="290"/>
      <c r="F215" s="313">
        <v>2</v>
      </c>
      <c r="G215" s="351"/>
      <c r="H215" s="342" t="s">
        <v>1230</v>
      </c>
      <c r="I215" s="342"/>
      <c r="J215" s="342"/>
      <c r="K215" s="357"/>
    </row>
    <row r="216" spans="2:11" s="1" customFormat="1" ht="15" customHeight="1">
      <c r="B216" s="356"/>
      <c r="C216" s="290"/>
      <c r="D216" s="290"/>
      <c r="E216" s="290"/>
      <c r="F216" s="313">
        <v>3</v>
      </c>
      <c r="G216" s="351"/>
      <c r="H216" s="342" t="s">
        <v>1231</v>
      </c>
      <c r="I216" s="342"/>
      <c r="J216" s="342"/>
      <c r="K216" s="357"/>
    </row>
    <row r="217" spans="2:11" s="1" customFormat="1" ht="15" customHeight="1">
      <c r="B217" s="356"/>
      <c r="C217" s="290"/>
      <c r="D217" s="290"/>
      <c r="E217" s="290"/>
      <c r="F217" s="313">
        <v>4</v>
      </c>
      <c r="G217" s="351"/>
      <c r="H217" s="342" t="s">
        <v>1232</v>
      </c>
      <c r="I217" s="342"/>
      <c r="J217" s="342"/>
      <c r="K217" s="357"/>
    </row>
    <row r="218" spans="2:11" s="1" customFormat="1" ht="12.75" customHeight="1">
      <c r="B218" s="358"/>
      <c r="C218" s="359"/>
      <c r="D218" s="359"/>
      <c r="E218" s="359"/>
      <c r="F218" s="359"/>
      <c r="G218" s="359"/>
      <c r="H218" s="359"/>
      <c r="I218" s="359"/>
      <c r="J218" s="359"/>
      <c r="K218" s="36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DESKTOP-473U3HR\Michal</cp:lastModifiedBy>
  <dcterms:created xsi:type="dcterms:W3CDTF">2023-04-24T09:31:33Z</dcterms:created>
  <dcterms:modified xsi:type="dcterms:W3CDTF">2023-04-24T09:31:37Z</dcterms:modified>
  <cp:category/>
  <cp:version/>
  <cp:contentType/>
  <cp:contentStatus/>
</cp:coreProperties>
</file>